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Override PartName="/_xmlsignatures/sig4.xml" ContentType="application/vnd.openxmlformats-package.digital-signature-xmlsignature+xml"/>
  <Override PartName="/_xmlsignatures/sig5.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package/2006/relationships/digital-signature/origin" Target="_xmlsignatures/origin.sigs"/><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C:\Users\GABRIEL.BENITEZ\Documents\BGABRIEL\AUDITORIA EXTERNA\2023_PWC\CNV\"/>
    </mc:Choice>
  </mc:AlternateContent>
  <xr:revisionPtr revIDLastSave="0" documentId="8_{DF01D43F-49C8-4B60-B28D-497949B9ABF8}" xr6:coauthVersionLast="47" xr6:coauthVersionMax="47" xr10:uidLastSave="{00000000-0000-0000-0000-000000000000}"/>
  <bookViews>
    <workbookView xWindow="-120" yWindow="-120" windowWidth="24240" windowHeight="13140" tabRatio="801" firstSheet="5" activeTab="5" xr2:uid="{00000000-000D-0000-FFFF-FFFF00000000}"/>
  </bookViews>
  <sheets>
    <sheet name="balance_gral0" sheetId="1" state="hidden" r:id="rId1"/>
    <sheet name="balance0" sheetId="2" state="hidden" r:id="rId2"/>
    <sheet name="balance_gral" sheetId="3" state="hidden" r:id="rId3"/>
    <sheet name="balance" sheetId="4" state="hidden" r:id="rId4"/>
    <sheet name="Balance00" sheetId="5" state="hidden" r:id="rId5"/>
    <sheet name="Balance Gral.-Activo" sheetId="6" r:id="rId6"/>
    <sheet name="Balance Gral.-Pasivo" sheetId="7" r:id="rId7"/>
    <sheet name="Estado Resultados" sheetId="8" state="hidden" r:id="rId8"/>
    <sheet name="Estado de Resultados" sheetId="9" r:id="rId9"/>
    <sheet name="PNETO" sheetId="10" r:id="rId10"/>
    <sheet name="FLUJO" sheetId="11" r:id="rId11"/>
    <sheet name="Notas" sheetId="12" r:id="rId12"/>
  </sheets>
  <definedNames>
    <definedName name="__xlnm.Print_Area" localSheetId="5">'Balance Gral.-Activo'!$B$1:$H$64</definedName>
    <definedName name="__xlnm.Print_Area" localSheetId="6">'Balance Gral.-Pasivo'!$B$1:$H$58</definedName>
    <definedName name="__xlnm.Print_Area" localSheetId="4">Balance00!$B$1:$N$91</definedName>
    <definedName name="__xlnm.Print_Area" localSheetId="8">'Estado de Resultados'!$B$1:$G$72</definedName>
    <definedName name="__xlnm.Print_Area" localSheetId="7">'Estado Resultados'!$B$1:$I$82</definedName>
    <definedName name="__xlnm.Print_Area" localSheetId="10">FLUJO!$A$1:$G$57</definedName>
    <definedName name="__xlnm.Print_Area" localSheetId="9">PNETO!$A$1:$J$29</definedName>
    <definedName name="_xlnm.Print_Area" localSheetId="5">'Balance Gral.-Activo'!$B$1:$H$64</definedName>
    <definedName name="_xlnm.Print_Area" localSheetId="6">'Balance Gral.-Pasivo'!$B$1:$H$63</definedName>
    <definedName name="_xlnm.Print_Area" localSheetId="4">Balance00!$B$1:$N$91</definedName>
    <definedName name="_xlnm.Print_Area" localSheetId="8">'Estado de Resultados'!$B$1:$G$72</definedName>
    <definedName name="_xlnm.Print_Area" localSheetId="7">'Estado Resultados'!$B$1:$I$82</definedName>
    <definedName name="_xlnm.Print_Area" localSheetId="10">FLUJO!$A$1:$G$57</definedName>
    <definedName name="_xlnm.Print_Area" localSheetId="9">PNETO!$A$1:$J$29</definedName>
    <definedName name="Excel_BuiltIn_Print_Area" localSheetId="9">NA()</definedName>
    <definedName name="Excel_BuiltIn_Print_Area_2_1">Balance00!$B$1:$N$97</definedName>
    <definedName name="OLE_LINK2_1">Balance00!$D$7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 i="4" l="1"/>
  <c r="C2" i="4"/>
  <c r="D2" i="4"/>
  <c r="E2" i="4"/>
  <c r="F2" i="4"/>
  <c r="B3" i="4"/>
  <c r="C3" i="4"/>
  <c r="D3" i="4"/>
  <c r="E3" i="4"/>
  <c r="F3" i="4"/>
  <c r="B4" i="4"/>
  <c r="C4" i="4"/>
  <c r="D4" i="4"/>
  <c r="E4" i="4"/>
  <c r="F4" i="4"/>
  <c r="B5" i="4"/>
  <c r="C5" i="4"/>
  <c r="D5" i="4"/>
  <c r="E5" i="4"/>
  <c r="F5" i="4"/>
  <c r="B6" i="4"/>
  <c r="C6" i="4"/>
  <c r="D6" i="4"/>
  <c r="E6" i="4"/>
  <c r="F6" i="4"/>
  <c r="B7" i="4"/>
  <c r="C7" i="4"/>
  <c r="D7" i="4"/>
  <c r="E7" i="4"/>
  <c r="F7" i="4"/>
  <c r="B8" i="4"/>
  <c r="C8" i="4"/>
  <c r="D8" i="4"/>
  <c r="E8" i="4"/>
  <c r="F8" i="4"/>
  <c r="B9" i="4"/>
  <c r="C9" i="4"/>
  <c r="D9" i="4"/>
  <c r="E9" i="4"/>
  <c r="F9" i="4"/>
  <c r="B10" i="4"/>
  <c r="C10" i="4"/>
  <c r="D10" i="4"/>
  <c r="E10" i="4"/>
  <c r="F10" i="4"/>
  <c r="B11" i="4"/>
  <c r="C11" i="4"/>
  <c r="D11" i="4"/>
  <c r="E11" i="4"/>
  <c r="F11" i="4"/>
  <c r="B12" i="4"/>
  <c r="C12" i="4"/>
  <c r="D12" i="4"/>
  <c r="E12" i="4"/>
  <c r="F12" i="4"/>
  <c r="B13" i="4"/>
  <c r="C13" i="4"/>
  <c r="D13" i="4"/>
  <c r="E13" i="4"/>
  <c r="F13" i="4"/>
  <c r="B14" i="4"/>
  <c r="C14" i="4"/>
  <c r="D14" i="4"/>
  <c r="E14" i="4"/>
  <c r="F14" i="4"/>
  <c r="B15" i="4"/>
  <c r="C15" i="4"/>
  <c r="D15" i="4"/>
  <c r="E15" i="4"/>
  <c r="F15" i="4"/>
  <c r="B16" i="4"/>
  <c r="C16" i="4"/>
  <c r="D16" i="4"/>
  <c r="E16" i="4"/>
  <c r="F16" i="4"/>
  <c r="B17" i="4"/>
  <c r="C17" i="4"/>
  <c r="D17" i="4"/>
  <c r="E17" i="4"/>
  <c r="F17" i="4"/>
  <c r="B18" i="4"/>
  <c r="C18" i="4"/>
  <c r="D18" i="4"/>
  <c r="E18" i="4"/>
  <c r="F18" i="4"/>
  <c r="B19" i="4"/>
  <c r="C19" i="4"/>
  <c r="D19" i="4"/>
  <c r="E19" i="4"/>
  <c r="F19" i="4"/>
  <c r="B20" i="4"/>
  <c r="C20" i="4"/>
  <c r="D20" i="4"/>
  <c r="E20" i="4"/>
  <c r="F20" i="4"/>
  <c r="B21" i="4"/>
  <c r="C21" i="4"/>
  <c r="D21" i="4"/>
  <c r="E21" i="4"/>
  <c r="F21" i="4"/>
  <c r="B22" i="4"/>
  <c r="C22" i="4"/>
  <c r="D22" i="4"/>
  <c r="E22" i="4"/>
  <c r="F22" i="4"/>
  <c r="B23" i="4"/>
  <c r="C23" i="4"/>
  <c r="D23" i="4"/>
  <c r="E23" i="4"/>
  <c r="F23" i="4"/>
  <c r="B24" i="4"/>
  <c r="C24" i="4"/>
  <c r="D24" i="4"/>
  <c r="E24" i="4"/>
  <c r="F24" i="4"/>
  <c r="B25" i="4"/>
  <c r="C25" i="4"/>
  <c r="D25" i="4"/>
  <c r="E25" i="4"/>
  <c r="F25" i="4"/>
  <c r="B26" i="4"/>
  <c r="C26" i="4"/>
  <c r="D26" i="4"/>
  <c r="E26" i="4"/>
  <c r="F26" i="4"/>
  <c r="B27" i="4"/>
  <c r="C27" i="4"/>
  <c r="D27" i="4"/>
  <c r="E27" i="4"/>
  <c r="F27" i="4"/>
  <c r="B28" i="4"/>
  <c r="C28" i="4"/>
  <c r="D28" i="4"/>
  <c r="E28" i="4"/>
  <c r="F28" i="4"/>
  <c r="B29" i="4"/>
  <c r="C29" i="4"/>
  <c r="D29" i="4"/>
  <c r="E29" i="4"/>
  <c r="F29" i="4"/>
  <c r="B30" i="4"/>
  <c r="C30" i="4"/>
  <c r="D30" i="4"/>
  <c r="E30" i="4"/>
  <c r="F30" i="4"/>
  <c r="B31" i="4"/>
  <c r="C31" i="4"/>
  <c r="D31" i="4"/>
  <c r="E31" i="4"/>
  <c r="F31" i="4"/>
  <c r="B32" i="4"/>
  <c r="C32" i="4"/>
  <c r="D32" i="4"/>
  <c r="E32" i="4"/>
  <c r="F32" i="4"/>
  <c r="B33" i="4"/>
  <c r="C33" i="4"/>
  <c r="D33" i="4"/>
  <c r="E33" i="4"/>
  <c r="F33" i="4"/>
  <c r="B34" i="4"/>
  <c r="C34" i="4"/>
  <c r="D34" i="4"/>
  <c r="E34" i="4"/>
  <c r="F34" i="4"/>
  <c r="B35" i="4"/>
  <c r="C35" i="4"/>
  <c r="D35" i="4"/>
  <c r="E35" i="4"/>
  <c r="F35" i="4"/>
  <c r="B36" i="4"/>
  <c r="C36" i="4"/>
  <c r="D36" i="4"/>
  <c r="E36" i="4"/>
  <c r="F36" i="4"/>
  <c r="B37" i="4"/>
  <c r="C37" i="4"/>
  <c r="D37" i="4"/>
  <c r="E37" i="4"/>
  <c r="F37" i="4"/>
  <c r="B38" i="4"/>
  <c r="C38" i="4"/>
  <c r="D38" i="4"/>
  <c r="E38" i="4"/>
  <c r="F38" i="4"/>
  <c r="B39" i="4"/>
  <c r="C39" i="4"/>
  <c r="D39" i="4"/>
  <c r="E39" i="4"/>
  <c r="F39" i="4"/>
  <c r="B40" i="4"/>
  <c r="C40" i="4"/>
  <c r="D40" i="4"/>
  <c r="E40" i="4"/>
  <c r="F40" i="4"/>
  <c r="B41" i="4"/>
  <c r="C41" i="4"/>
  <c r="D41" i="4"/>
  <c r="E41" i="4"/>
  <c r="F41" i="4"/>
  <c r="B42" i="4"/>
  <c r="C42" i="4"/>
  <c r="D42" i="4"/>
  <c r="E42" i="4"/>
  <c r="F42" i="4"/>
  <c r="B43" i="4"/>
  <c r="C43" i="4"/>
  <c r="D43" i="4"/>
  <c r="E43" i="4"/>
  <c r="F43" i="4"/>
  <c r="B44" i="4"/>
  <c r="C44" i="4"/>
  <c r="D44" i="4"/>
  <c r="E44" i="4"/>
  <c r="F44" i="4"/>
  <c r="B45" i="4"/>
  <c r="C45" i="4"/>
  <c r="D45" i="4"/>
  <c r="E45" i="4"/>
  <c r="F45" i="4"/>
  <c r="B46" i="4"/>
  <c r="C46" i="4"/>
  <c r="D46" i="4"/>
  <c r="E46" i="4"/>
  <c r="F46" i="4"/>
  <c r="B47" i="4"/>
  <c r="C47" i="4"/>
  <c r="D47" i="4"/>
  <c r="E47" i="4"/>
  <c r="F47" i="4"/>
  <c r="B48" i="4"/>
  <c r="C48" i="4"/>
  <c r="D48" i="4"/>
  <c r="E48" i="4"/>
  <c r="F48" i="4"/>
  <c r="B49" i="4"/>
  <c r="C49" i="4"/>
  <c r="D49" i="4"/>
  <c r="E49" i="4"/>
  <c r="F49" i="4"/>
  <c r="B50" i="4"/>
  <c r="C50" i="4"/>
  <c r="D50" i="4"/>
  <c r="E50" i="4"/>
  <c r="F50" i="4"/>
  <c r="B51" i="4"/>
  <c r="C51" i="4"/>
  <c r="D51" i="4"/>
  <c r="E51" i="4"/>
  <c r="F51" i="4"/>
  <c r="B52" i="4"/>
  <c r="C52" i="4"/>
  <c r="D52" i="4"/>
  <c r="E52" i="4"/>
  <c r="F52" i="4"/>
  <c r="B53" i="4"/>
  <c r="C53" i="4"/>
  <c r="D53" i="4"/>
  <c r="E53" i="4"/>
  <c r="F53" i="4"/>
  <c r="B54" i="4"/>
  <c r="C54" i="4"/>
  <c r="D54" i="4"/>
  <c r="E54" i="4"/>
  <c r="F54" i="4"/>
  <c r="B55" i="4"/>
  <c r="C55" i="4"/>
  <c r="D55" i="4"/>
  <c r="E55" i="4"/>
  <c r="F55" i="4"/>
  <c r="B56" i="4"/>
  <c r="C56" i="4"/>
  <c r="D56" i="4"/>
  <c r="E56" i="4"/>
  <c r="F56" i="4"/>
  <c r="B57" i="4"/>
  <c r="C57" i="4"/>
  <c r="D57" i="4"/>
  <c r="E57" i="4"/>
  <c r="F57" i="4"/>
  <c r="B58" i="4"/>
  <c r="C58" i="4"/>
  <c r="D58" i="4"/>
  <c r="E58" i="4"/>
  <c r="F58" i="4"/>
  <c r="B59" i="4"/>
  <c r="C59" i="4"/>
  <c r="D59" i="4"/>
  <c r="E59" i="4"/>
  <c r="F59" i="4"/>
  <c r="B60" i="4"/>
  <c r="C60" i="4"/>
  <c r="D60" i="4"/>
  <c r="E60" i="4"/>
  <c r="F60" i="4"/>
  <c r="B61" i="4"/>
  <c r="C61" i="4"/>
  <c r="D61" i="4"/>
  <c r="E61" i="4"/>
  <c r="F61" i="4"/>
  <c r="B62" i="4"/>
  <c r="C62" i="4"/>
  <c r="D62" i="4"/>
  <c r="E62" i="4"/>
  <c r="F62" i="4"/>
  <c r="B63" i="4"/>
  <c r="C63" i="4"/>
  <c r="D63" i="4"/>
  <c r="E63" i="4"/>
  <c r="F63" i="4"/>
  <c r="B64" i="4"/>
  <c r="C64" i="4"/>
  <c r="D64" i="4"/>
  <c r="E64" i="4"/>
  <c r="F64" i="4"/>
  <c r="B65" i="4"/>
  <c r="C65" i="4"/>
  <c r="D65" i="4"/>
  <c r="E65" i="4"/>
  <c r="F65" i="4"/>
  <c r="B66" i="4"/>
  <c r="C66" i="4"/>
  <c r="D66" i="4"/>
  <c r="E66" i="4"/>
  <c r="F66" i="4"/>
  <c r="B67" i="4"/>
  <c r="C67" i="4"/>
  <c r="D67" i="4"/>
  <c r="E67" i="4"/>
  <c r="F67" i="4"/>
  <c r="B68" i="4"/>
  <c r="C68" i="4"/>
  <c r="D68" i="4"/>
  <c r="E68" i="4"/>
  <c r="F68" i="4"/>
  <c r="B69" i="4"/>
  <c r="C69" i="4"/>
  <c r="D69" i="4"/>
  <c r="E69" i="4"/>
  <c r="F69" i="4"/>
  <c r="B70" i="4"/>
  <c r="C70" i="4"/>
  <c r="D70" i="4"/>
  <c r="E70" i="4"/>
  <c r="F70" i="4"/>
  <c r="B71" i="4"/>
  <c r="C71" i="4"/>
  <c r="D71" i="4"/>
  <c r="E71" i="4"/>
  <c r="F71" i="4"/>
  <c r="B72" i="4"/>
  <c r="C72" i="4"/>
  <c r="D72" i="4"/>
  <c r="E72" i="4"/>
  <c r="F72" i="4"/>
  <c r="B73" i="4"/>
  <c r="C73" i="4"/>
  <c r="D73" i="4"/>
  <c r="E73" i="4"/>
  <c r="F73" i="4"/>
  <c r="B74" i="4"/>
  <c r="C74" i="4"/>
  <c r="D74" i="4"/>
  <c r="E74" i="4"/>
  <c r="F74" i="4"/>
  <c r="B75" i="4"/>
  <c r="C75" i="4"/>
  <c r="D75" i="4"/>
  <c r="E75" i="4"/>
  <c r="F75" i="4"/>
  <c r="B76" i="4"/>
  <c r="C76" i="4"/>
  <c r="D76" i="4"/>
  <c r="E76" i="4"/>
  <c r="F76" i="4"/>
  <c r="B77" i="4"/>
  <c r="C77" i="4"/>
  <c r="D77" i="4"/>
  <c r="E77" i="4"/>
  <c r="F77" i="4"/>
  <c r="B78" i="4"/>
  <c r="C78" i="4"/>
  <c r="D78" i="4"/>
  <c r="E78" i="4"/>
  <c r="F78" i="4"/>
  <c r="B79" i="4"/>
  <c r="C79" i="4"/>
  <c r="D79" i="4"/>
  <c r="E79" i="4"/>
  <c r="F79" i="4"/>
  <c r="B80" i="4"/>
  <c r="C80" i="4"/>
  <c r="D80" i="4"/>
  <c r="E80" i="4"/>
  <c r="F80" i="4"/>
  <c r="B81" i="4"/>
  <c r="C81" i="4"/>
  <c r="D81" i="4"/>
  <c r="E81" i="4"/>
  <c r="F81" i="4"/>
  <c r="B82" i="4"/>
  <c r="C82" i="4"/>
  <c r="D82" i="4"/>
  <c r="E82" i="4"/>
  <c r="F82" i="4"/>
  <c r="B83" i="4"/>
  <c r="C83" i="4"/>
  <c r="D83" i="4"/>
  <c r="E83" i="4"/>
  <c r="F83" i="4"/>
  <c r="B84" i="4"/>
  <c r="C84" i="4"/>
  <c r="D84" i="4"/>
  <c r="E84" i="4"/>
  <c r="F84" i="4"/>
  <c r="B85" i="4"/>
  <c r="C85" i="4"/>
  <c r="D85" i="4"/>
  <c r="E85" i="4"/>
  <c r="F85" i="4"/>
  <c r="B86" i="4"/>
  <c r="C86" i="4"/>
  <c r="D86" i="4"/>
  <c r="E86" i="4"/>
  <c r="F86" i="4"/>
  <c r="B87" i="4"/>
  <c r="C87" i="4"/>
  <c r="D87" i="4"/>
  <c r="E87" i="4"/>
  <c r="F87" i="4"/>
  <c r="B88" i="4"/>
  <c r="C88" i="4"/>
  <c r="D88" i="4"/>
  <c r="E88" i="4"/>
  <c r="F88" i="4"/>
  <c r="B89" i="4"/>
  <c r="C89" i="4"/>
  <c r="D89" i="4"/>
  <c r="E89" i="4"/>
  <c r="F89" i="4"/>
  <c r="B90" i="4"/>
  <c r="C90" i="4"/>
  <c r="D90" i="4"/>
  <c r="E90" i="4"/>
  <c r="F90" i="4"/>
  <c r="B91" i="4"/>
  <c r="C91" i="4"/>
  <c r="D91" i="4"/>
  <c r="E91" i="4"/>
  <c r="F91" i="4"/>
  <c r="B92" i="4"/>
  <c r="C92" i="4"/>
  <c r="D92" i="4"/>
  <c r="E92" i="4"/>
  <c r="F92" i="4"/>
  <c r="B93" i="4"/>
  <c r="C93" i="4"/>
  <c r="D93" i="4"/>
  <c r="E93" i="4"/>
  <c r="F93" i="4"/>
  <c r="B94" i="4"/>
  <c r="C94" i="4"/>
  <c r="D94" i="4"/>
  <c r="E94" i="4"/>
  <c r="F94" i="4"/>
  <c r="B95" i="4"/>
  <c r="C95" i="4"/>
  <c r="D95" i="4"/>
  <c r="E95" i="4"/>
  <c r="F95" i="4"/>
  <c r="B96" i="4"/>
  <c r="C96" i="4"/>
  <c r="D96" i="4"/>
  <c r="E96" i="4"/>
  <c r="F96" i="4"/>
  <c r="B97" i="4"/>
  <c r="C97" i="4"/>
  <c r="D97" i="4"/>
  <c r="E97" i="4"/>
  <c r="F97" i="4"/>
  <c r="B98" i="4"/>
  <c r="C98" i="4"/>
  <c r="D98" i="4"/>
  <c r="E98" i="4"/>
  <c r="F98" i="4"/>
  <c r="B99" i="4"/>
  <c r="C99" i="4"/>
  <c r="D99" i="4"/>
  <c r="E99" i="4"/>
  <c r="F99" i="4"/>
  <c r="B100" i="4"/>
  <c r="C100" i="4"/>
  <c r="D100" i="4"/>
  <c r="E100" i="4"/>
  <c r="F100" i="4"/>
  <c r="B101" i="4"/>
  <c r="C101" i="4"/>
  <c r="D101" i="4"/>
  <c r="E101" i="4"/>
  <c r="F101" i="4"/>
  <c r="B102" i="4"/>
  <c r="C102" i="4"/>
  <c r="D102" i="4"/>
  <c r="E102" i="4"/>
  <c r="F102" i="4"/>
  <c r="B103" i="4"/>
  <c r="C103" i="4"/>
  <c r="D103" i="4"/>
  <c r="E103" i="4"/>
  <c r="F103" i="4"/>
  <c r="B104" i="4"/>
  <c r="C104" i="4"/>
  <c r="D104" i="4"/>
  <c r="E104" i="4"/>
  <c r="F104" i="4"/>
  <c r="B105" i="4"/>
  <c r="C105" i="4"/>
  <c r="D105" i="4"/>
  <c r="E105" i="4"/>
  <c r="F105" i="4"/>
  <c r="B106" i="4"/>
  <c r="C106" i="4"/>
  <c r="D106" i="4"/>
  <c r="E106" i="4"/>
  <c r="F106" i="4"/>
  <c r="B107" i="4"/>
  <c r="C107" i="4"/>
  <c r="D107" i="4"/>
  <c r="E107" i="4"/>
  <c r="F107" i="4"/>
  <c r="B108" i="4"/>
  <c r="C108" i="4"/>
  <c r="D108" i="4"/>
  <c r="E108" i="4"/>
  <c r="F108" i="4"/>
  <c r="B109" i="4"/>
  <c r="C109" i="4"/>
  <c r="D109" i="4"/>
  <c r="E109" i="4"/>
  <c r="F109" i="4"/>
  <c r="B110" i="4"/>
  <c r="C110" i="4"/>
  <c r="D110" i="4"/>
  <c r="E110" i="4"/>
  <c r="F110" i="4"/>
  <c r="B111" i="4"/>
  <c r="C111" i="4"/>
  <c r="D111" i="4"/>
  <c r="E111" i="4"/>
  <c r="F111" i="4"/>
  <c r="B112" i="4"/>
  <c r="C112" i="4"/>
  <c r="D112" i="4"/>
  <c r="E112" i="4"/>
  <c r="F112" i="4"/>
  <c r="B113" i="4"/>
  <c r="C113" i="4"/>
  <c r="D113" i="4"/>
  <c r="E113" i="4"/>
  <c r="F113" i="4"/>
  <c r="B114" i="4"/>
  <c r="C114" i="4"/>
  <c r="D114" i="4"/>
  <c r="E114" i="4"/>
  <c r="F114" i="4"/>
  <c r="B115" i="4"/>
  <c r="C115" i="4"/>
  <c r="D115" i="4"/>
  <c r="E115" i="4"/>
  <c r="F115" i="4"/>
  <c r="B116" i="4"/>
  <c r="C116" i="4"/>
  <c r="D116" i="4"/>
  <c r="E116" i="4"/>
  <c r="F116" i="4"/>
  <c r="B117" i="4"/>
  <c r="C117" i="4"/>
  <c r="D117" i="4"/>
  <c r="E117" i="4"/>
  <c r="F117" i="4"/>
  <c r="B118" i="4"/>
  <c r="C118" i="4"/>
  <c r="D118" i="4"/>
  <c r="E118" i="4"/>
  <c r="F118" i="4"/>
  <c r="B119" i="4"/>
  <c r="C119" i="4"/>
  <c r="D119" i="4"/>
  <c r="E119" i="4"/>
  <c r="F119" i="4"/>
  <c r="B120" i="4"/>
  <c r="C120" i="4"/>
  <c r="D120" i="4"/>
  <c r="E120" i="4"/>
  <c r="F120" i="4"/>
  <c r="B121" i="4"/>
  <c r="C121" i="4"/>
  <c r="D121" i="4"/>
  <c r="E121" i="4"/>
  <c r="F121" i="4"/>
  <c r="B122" i="4"/>
  <c r="C122" i="4"/>
  <c r="D122" i="4"/>
  <c r="E122" i="4"/>
  <c r="F122" i="4"/>
  <c r="B123" i="4"/>
  <c r="C123" i="4"/>
  <c r="D123" i="4"/>
  <c r="E123" i="4"/>
  <c r="F123" i="4"/>
  <c r="B124" i="4"/>
  <c r="C124" i="4"/>
  <c r="D124" i="4"/>
  <c r="E124" i="4"/>
  <c r="F124" i="4"/>
  <c r="B125" i="4"/>
  <c r="C125" i="4"/>
  <c r="D125" i="4"/>
  <c r="E125" i="4"/>
  <c r="F125" i="4"/>
  <c r="B126" i="4"/>
  <c r="C126" i="4"/>
  <c r="D126" i="4"/>
  <c r="E126" i="4"/>
  <c r="F126" i="4"/>
  <c r="B127" i="4"/>
  <c r="C127" i="4"/>
  <c r="D127" i="4"/>
  <c r="E127" i="4"/>
  <c r="F127" i="4"/>
  <c r="B128" i="4"/>
  <c r="C128" i="4"/>
  <c r="D128" i="4"/>
  <c r="E128" i="4"/>
  <c r="F128" i="4"/>
  <c r="B129" i="4"/>
  <c r="C129" i="4"/>
  <c r="D129" i="4"/>
  <c r="E129" i="4"/>
  <c r="F129" i="4"/>
  <c r="B130" i="4"/>
  <c r="C130" i="4"/>
  <c r="D130" i="4"/>
  <c r="E130" i="4"/>
  <c r="F130" i="4"/>
  <c r="B131" i="4"/>
  <c r="C131" i="4"/>
  <c r="D131" i="4"/>
  <c r="E131" i="4"/>
  <c r="F131" i="4"/>
  <c r="B132" i="4"/>
  <c r="C132" i="4"/>
  <c r="D132" i="4"/>
  <c r="E132" i="4"/>
  <c r="F132" i="4"/>
  <c r="B133" i="4"/>
  <c r="C133" i="4"/>
  <c r="D133" i="4"/>
  <c r="E133" i="4"/>
  <c r="F133" i="4"/>
  <c r="B134" i="4"/>
  <c r="C134" i="4"/>
  <c r="D134" i="4"/>
  <c r="E134" i="4"/>
  <c r="F134" i="4"/>
  <c r="B135" i="4"/>
  <c r="C135" i="4"/>
  <c r="D135" i="4"/>
  <c r="E135" i="4"/>
  <c r="F135" i="4"/>
  <c r="B136" i="4"/>
  <c r="C136" i="4"/>
  <c r="D136" i="4"/>
  <c r="E136" i="4"/>
  <c r="F136" i="4"/>
  <c r="B137" i="4"/>
  <c r="C137" i="4"/>
  <c r="D137" i="4"/>
  <c r="E137" i="4"/>
  <c r="F137" i="4"/>
  <c r="B138" i="4"/>
  <c r="C138" i="4"/>
  <c r="D138" i="4"/>
  <c r="E138" i="4"/>
  <c r="F138" i="4"/>
  <c r="B139" i="4"/>
  <c r="C139" i="4"/>
  <c r="D139" i="4"/>
  <c r="E139" i="4"/>
  <c r="F139" i="4"/>
  <c r="B140" i="4"/>
  <c r="C140" i="4"/>
  <c r="D140" i="4"/>
  <c r="E140" i="4"/>
  <c r="F140" i="4"/>
  <c r="B141" i="4"/>
  <c r="C141" i="4"/>
  <c r="D141" i="4"/>
  <c r="E141" i="4"/>
  <c r="F141" i="4"/>
  <c r="B142" i="4"/>
  <c r="C142" i="4"/>
  <c r="D142" i="4"/>
  <c r="E142" i="4"/>
  <c r="F142" i="4"/>
  <c r="B143" i="4"/>
  <c r="C143" i="4"/>
  <c r="D143" i="4"/>
  <c r="E143" i="4"/>
  <c r="F143" i="4"/>
  <c r="B144" i="4"/>
  <c r="C144" i="4"/>
  <c r="D144" i="4"/>
  <c r="E144" i="4"/>
  <c r="F144" i="4"/>
  <c r="B145" i="4"/>
  <c r="C145" i="4"/>
  <c r="D145" i="4"/>
  <c r="E145" i="4"/>
  <c r="F145" i="4"/>
  <c r="B146" i="4"/>
  <c r="C146" i="4"/>
  <c r="D146" i="4"/>
  <c r="E146" i="4"/>
  <c r="F146" i="4"/>
  <c r="B147" i="4"/>
  <c r="C147" i="4"/>
  <c r="D147" i="4"/>
  <c r="E147" i="4"/>
  <c r="F147" i="4"/>
  <c r="B148" i="4"/>
  <c r="C148" i="4"/>
  <c r="D148" i="4"/>
  <c r="E148" i="4"/>
  <c r="F148" i="4"/>
  <c r="B149" i="4"/>
  <c r="C149" i="4"/>
  <c r="D149" i="4"/>
  <c r="E149" i="4"/>
  <c r="F149" i="4"/>
  <c r="B150" i="4"/>
  <c r="C150" i="4"/>
  <c r="D150" i="4"/>
  <c r="E150" i="4"/>
  <c r="F150" i="4"/>
  <c r="B151" i="4"/>
  <c r="C151" i="4"/>
  <c r="D151" i="4"/>
  <c r="E151" i="4"/>
  <c r="F151" i="4"/>
  <c r="B152" i="4"/>
  <c r="C152" i="4"/>
  <c r="D152" i="4"/>
  <c r="E152" i="4"/>
  <c r="F152" i="4"/>
  <c r="B153" i="4"/>
  <c r="C153" i="4"/>
  <c r="D153" i="4"/>
  <c r="E153" i="4"/>
  <c r="F153" i="4"/>
  <c r="B154" i="4"/>
  <c r="C154" i="4"/>
  <c r="D154" i="4"/>
  <c r="E154" i="4"/>
  <c r="F154" i="4"/>
  <c r="B155" i="4"/>
  <c r="C155" i="4"/>
  <c r="D155" i="4"/>
  <c r="E155" i="4"/>
  <c r="F155" i="4"/>
  <c r="B156" i="4"/>
  <c r="C156" i="4"/>
  <c r="D156" i="4"/>
  <c r="E156" i="4"/>
  <c r="F156" i="4"/>
  <c r="B157" i="4"/>
  <c r="C157" i="4"/>
  <c r="D157" i="4"/>
  <c r="E157" i="4"/>
  <c r="F157" i="4"/>
  <c r="B158" i="4"/>
  <c r="C158" i="4"/>
  <c r="D158" i="4"/>
  <c r="E158" i="4"/>
  <c r="F158" i="4"/>
  <c r="B159" i="4"/>
  <c r="C159" i="4"/>
  <c r="D159" i="4"/>
  <c r="E159" i="4"/>
  <c r="F159" i="4"/>
  <c r="B160" i="4"/>
  <c r="C160" i="4"/>
  <c r="D160" i="4"/>
  <c r="E160" i="4"/>
  <c r="F160" i="4"/>
  <c r="B161" i="4"/>
  <c r="C161" i="4"/>
  <c r="D161" i="4"/>
  <c r="E161" i="4"/>
  <c r="F161" i="4"/>
  <c r="B162" i="4"/>
  <c r="C162" i="4"/>
  <c r="D162" i="4"/>
  <c r="E162" i="4"/>
  <c r="F162" i="4"/>
  <c r="B163" i="4"/>
  <c r="C163" i="4"/>
  <c r="D163" i="4"/>
  <c r="E163" i="4"/>
  <c r="F163" i="4"/>
  <c r="B164" i="4"/>
  <c r="C164" i="4"/>
  <c r="D164" i="4"/>
  <c r="E164" i="4"/>
  <c r="F164" i="4"/>
  <c r="B165" i="4"/>
  <c r="C165" i="4"/>
  <c r="D165" i="4"/>
  <c r="E165" i="4"/>
  <c r="F165" i="4"/>
  <c r="B166" i="4"/>
  <c r="C166" i="4"/>
  <c r="D166" i="4"/>
  <c r="E166" i="4"/>
  <c r="F166" i="4"/>
  <c r="B167" i="4"/>
  <c r="C167" i="4"/>
  <c r="D167" i="4"/>
  <c r="E167" i="4"/>
  <c r="F167" i="4"/>
  <c r="B168" i="4"/>
  <c r="C168" i="4"/>
  <c r="D168" i="4"/>
  <c r="E168" i="4"/>
  <c r="F168" i="4"/>
  <c r="B169" i="4"/>
  <c r="C169" i="4"/>
  <c r="D169" i="4"/>
  <c r="E169" i="4"/>
  <c r="F169" i="4"/>
  <c r="B170" i="4"/>
  <c r="C170" i="4"/>
  <c r="D170" i="4"/>
  <c r="E170" i="4"/>
  <c r="F170" i="4"/>
  <c r="B171" i="4"/>
  <c r="C171" i="4"/>
  <c r="D171" i="4"/>
  <c r="E171" i="4"/>
  <c r="F171" i="4"/>
  <c r="B172" i="4"/>
  <c r="C172" i="4"/>
  <c r="D172" i="4"/>
  <c r="E172" i="4"/>
  <c r="F172" i="4"/>
  <c r="B173" i="4"/>
  <c r="C173" i="4"/>
  <c r="D173" i="4"/>
  <c r="E173" i="4"/>
  <c r="F173" i="4"/>
  <c r="B174" i="4"/>
  <c r="C174" i="4"/>
  <c r="D174" i="4"/>
  <c r="E174" i="4"/>
  <c r="F174" i="4"/>
  <c r="B175" i="4"/>
  <c r="C175" i="4"/>
  <c r="D175" i="4"/>
  <c r="E175" i="4"/>
  <c r="F175" i="4"/>
  <c r="B176" i="4"/>
  <c r="C176" i="4"/>
  <c r="D176" i="4"/>
  <c r="E176" i="4"/>
  <c r="F176" i="4"/>
  <c r="B177" i="4"/>
  <c r="C177" i="4"/>
  <c r="D177" i="4"/>
  <c r="E177" i="4"/>
  <c r="F177" i="4"/>
  <c r="B178" i="4"/>
  <c r="C178" i="4"/>
  <c r="D178" i="4"/>
  <c r="E178" i="4"/>
  <c r="F178" i="4"/>
  <c r="B179" i="4"/>
  <c r="C179" i="4"/>
  <c r="D179" i="4"/>
  <c r="E179" i="4"/>
  <c r="F179" i="4"/>
  <c r="B180" i="4"/>
  <c r="C180" i="4"/>
  <c r="D180" i="4"/>
  <c r="E180" i="4"/>
  <c r="F180" i="4"/>
  <c r="B181" i="4"/>
  <c r="C181" i="4"/>
  <c r="D181" i="4"/>
  <c r="E181" i="4"/>
  <c r="F181" i="4"/>
  <c r="B182" i="4"/>
  <c r="C182" i="4"/>
  <c r="D182" i="4"/>
  <c r="E182" i="4"/>
  <c r="F182" i="4"/>
  <c r="B183" i="4"/>
  <c r="C183" i="4"/>
  <c r="D183" i="4"/>
  <c r="E183" i="4"/>
  <c r="F183" i="4"/>
  <c r="B184" i="4"/>
  <c r="C184" i="4"/>
  <c r="D184" i="4"/>
  <c r="E184" i="4"/>
  <c r="F184" i="4"/>
  <c r="B185" i="4"/>
  <c r="C185" i="4"/>
  <c r="D185" i="4"/>
  <c r="E185" i="4"/>
  <c r="F185" i="4"/>
  <c r="B186" i="4"/>
  <c r="C186" i="4"/>
  <c r="D186" i="4"/>
  <c r="E186" i="4"/>
  <c r="F186" i="4"/>
  <c r="B187" i="4"/>
  <c r="C187" i="4"/>
  <c r="D187" i="4"/>
  <c r="E187" i="4"/>
  <c r="F187" i="4"/>
  <c r="B188" i="4"/>
  <c r="C188" i="4"/>
  <c r="D188" i="4"/>
  <c r="E188" i="4"/>
  <c r="F188" i="4"/>
  <c r="B189" i="4"/>
  <c r="C189" i="4"/>
  <c r="D189" i="4"/>
  <c r="E189" i="4"/>
  <c r="F189" i="4"/>
  <c r="B190" i="4"/>
  <c r="C190" i="4"/>
  <c r="D190" i="4"/>
  <c r="E190" i="4"/>
  <c r="F190" i="4"/>
  <c r="B191" i="4"/>
  <c r="C191" i="4"/>
  <c r="D191" i="4"/>
  <c r="E191" i="4"/>
  <c r="F191" i="4"/>
  <c r="B192" i="4"/>
  <c r="C192" i="4"/>
  <c r="D192" i="4"/>
  <c r="E192" i="4"/>
  <c r="F192" i="4"/>
  <c r="B193" i="4"/>
  <c r="C193" i="4"/>
  <c r="D193" i="4"/>
  <c r="E193" i="4"/>
  <c r="F193" i="4"/>
  <c r="B194" i="4"/>
  <c r="C194" i="4"/>
  <c r="D194" i="4"/>
  <c r="E194" i="4"/>
  <c r="F194" i="4"/>
  <c r="B195" i="4"/>
  <c r="C195" i="4"/>
  <c r="D195" i="4"/>
  <c r="E195" i="4"/>
  <c r="F195" i="4"/>
  <c r="B196" i="4"/>
  <c r="C196" i="4"/>
  <c r="D196" i="4"/>
  <c r="E196" i="4"/>
  <c r="F196" i="4"/>
  <c r="B197" i="4"/>
  <c r="C197" i="4"/>
  <c r="D197" i="4"/>
  <c r="E197" i="4"/>
  <c r="F197" i="4"/>
  <c r="B198" i="4"/>
  <c r="C198" i="4"/>
  <c r="D198" i="4"/>
  <c r="E198" i="4"/>
  <c r="F198" i="4"/>
  <c r="B199" i="4"/>
  <c r="C199" i="4"/>
  <c r="D199" i="4"/>
  <c r="E199" i="4"/>
  <c r="F199" i="4"/>
  <c r="B200" i="4"/>
  <c r="C200" i="4"/>
  <c r="D200" i="4"/>
  <c r="E200" i="4"/>
  <c r="F200" i="4"/>
  <c r="B201" i="4"/>
  <c r="C201" i="4"/>
  <c r="D201" i="4"/>
  <c r="E201" i="4"/>
  <c r="F201" i="4"/>
  <c r="B202" i="4"/>
  <c r="C202" i="4"/>
  <c r="D202" i="4"/>
  <c r="E202" i="4"/>
  <c r="F202" i="4"/>
  <c r="B203" i="4"/>
  <c r="C203" i="4"/>
  <c r="D203" i="4"/>
  <c r="E203" i="4"/>
  <c r="F203" i="4"/>
  <c r="B204" i="4"/>
  <c r="C204" i="4"/>
  <c r="D204" i="4"/>
  <c r="E204" i="4"/>
  <c r="F204" i="4"/>
  <c r="B205" i="4"/>
  <c r="C205" i="4"/>
  <c r="D205" i="4"/>
  <c r="E205" i="4"/>
  <c r="F205" i="4"/>
  <c r="B206" i="4"/>
  <c r="C206" i="4"/>
  <c r="D206" i="4"/>
  <c r="E206" i="4"/>
  <c r="F206" i="4"/>
  <c r="B207" i="4"/>
  <c r="C207" i="4"/>
  <c r="D207" i="4"/>
  <c r="E207" i="4"/>
  <c r="F207" i="4"/>
  <c r="B208" i="4"/>
  <c r="C208" i="4"/>
  <c r="D208" i="4"/>
  <c r="E208" i="4"/>
  <c r="F208" i="4"/>
  <c r="B209" i="4"/>
  <c r="C209" i="4"/>
  <c r="D209" i="4"/>
  <c r="E209" i="4"/>
  <c r="F209" i="4"/>
  <c r="B210" i="4"/>
  <c r="C210" i="4"/>
  <c r="D210" i="4"/>
  <c r="E210" i="4"/>
  <c r="F210" i="4"/>
  <c r="B211" i="4"/>
  <c r="C211" i="4"/>
  <c r="D211" i="4"/>
  <c r="E211" i="4"/>
  <c r="F211" i="4"/>
  <c r="B212" i="4"/>
  <c r="C212" i="4"/>
  <c r="D212" i="4"/>
  <c r="E212" i="4"/>
  <c r="F212" i="4"/>
  <c r="B213" i="4"/>
  <c r="C213" i="4"/>
  <c r="D213" i="4"/>
  <c r="E213" i="4"/>
  <c r="F213" i="4"/>
  <c r="B214" i="4"/>
  <c r="C214" i="4"/>
  <c r="D214" i="4"/>
  <c r="E214" i="4"/>
  <c r="F214" i="4"/>
  <c r="B215" i="4"/>
  <c r="C215" i="4"/>
  <c r="D215" i="4"/>
  <c r="E215" i="4"/>
  <c r="F215" i="4"/>
  <c r="B216" i="4"/>
  <c r="C216" i="4"/>
  <c r="D216" i="4"/>
  <c r="E216" i="4"/>
  <c r="F216" i="4"/>
  <c r="B217" i="4"/>
  <c r="C217" i="4"/>
  <c r="D217" i="4"/>
  <c r="E217" i="4"/>
  <c r="F217" i="4"/>
  <c r="B218" i="4"/>
  <c r="C218" i="4"/>
  <c r="D218" i="4"/>
  <c r="E218" i="4"/>
  <c r="F218" i="4"/>
  <c r="B219" i="4"/>
  <c r="C219" i="4"/>
  <c r="D219" i="4"/>
  <c r="E219" i="4"/>
  <c r="F219" i="4"/>
  <c r="B220" i="4"/>
  <c r="C220" i="4"/>
  <c r="D220" i="4"/>
  <c r="E220" i="4"/>
  <c r="F220" i="4"/>
  <c r="B221" i="4"/>
  <c r="C221" i="4"/>
  <c r="D221" i="4"/>
  <c r="E221" i="4"/>
  <c r="F221" i="4"/>
  <c r="B222" i="4"/>
  <c r="C222" i="4"/>
  <c r="D222" i="4"/>
  <c r="E222" i="4"/>
  <c r="F222" i="4"/>
  <c r="B223" i="4"/>
  <c r="C223" i="4"/>
  <c r="D223" i="4"/>
  <c r="E223" i="4"/>
  <c r="F223" i="4"/>
  <c r="B224" i="4"/>
  <c r="C224" i="4"/>
  <c r="D224" i="4"/>
  <c r="E224" i="4"/>
  <c r="F224" i="4"/>
  <c r="B225" i="4"/>
  <c r="C225" i="4"/>
  <c r="D225" i="4"/>
  <c r="E225" i="4"/>
  <c r="F225" i="4"/>
  <c r="B226" i="4"/>
  <c r="C226" i="4"/>
  <c r="D226" i="4"/>
  <c r="E226" i="4"/>
  <c r="F226" i="4"/>
  <c r="B227" i="4"/>
  <c r="C227" i="4"/>
  <c r="D227" i="4"/>
  <c r="E227" i="4"/>
  <c r="F227" i="4"/>
  <c r="B228" i="4"/>
  <c r="C228" i="4"/>
  <c r="D228" i="4"/>
  <c r="E228" i="4"/>
  <c r="F228" i="4"/>
  <c r="B229" i="4"/>
  <c r="C229" i="4"/>
  <c r="D229" i="4"/>
  <c r="E229" i="4"/>
  <c r="F229" i="4"/>
  <c r="B230" i="4"/>
  <c r="C230" i="4"/>
  <c r="D230" i="4"/>
  <c r="E230" i="4"/>
  <c r="F230" i="4"/>
  <c r="B231" i="4"/>
  <c r="C231" i="4"/>
  <c r="D231" i="4"/>
  <c r="E231" i="4"/>
  <c r="F231" i="4"/>
  <c r="B232" i="4"/>
  <c r="C232" i="4"/>
  <c r="D232" i="4"/>
  <c r="E232" i="4"/>
  <c r="F232" i="4"/>
  <c r="B233" i="4"/>
  <c r="C233" i="4"/>
  <c r="D233" i="4"/>
  <c r="E233" i="4"/>
  <c r="F233" i="4"/>
  <c r="B234" i="4"/>
  <c r="C234" i="4"/>
  <c r="D234" i="4"/>
  <c r="E234" i="4"/>
  <c r="F234" i="4"/>
  <c r="B235" i="4"/>
  <c r="C235" i="4"/>
  <c r="D235" i="4"/>
  <c r="E235" i="4"/>
  <c r="F235" i="4"/>
  <c r="B236" i="4"/>
  <c r="C236" i="4"/>
  <c r="D236" i="4"/>
  <c r="E236" i="4"/>
  <c r="F236" i="4"/>
  <c r="B237" i="4"/>
  <c r="C237" i="4"/>
  <c r="D237" i="4"/>
  <c r="E237" i="4"/>
  <c r="F237" i="4"/>
  <c r="B238" i="4"/>
  <c r="C238" i="4"/>
  <c r="D238" i="4"/>
  <c r="E238" i="4"/>
  <c r="F238" i="4"/>
  <c r="B239" i="4"/>
  <c r="C239" i="4"/>
  <c r="D239" i="4"/>
  <c r="E239" i="4"/>
  <c r="F239" i="4"/>
  <c r="B240" i="4"/>
  <c r="C240" i="4"/>
  <c r="D240" i="4"/>
  <c r="E240" i="4"/>
  <c r="F240" i="4"/>
  <c r="B241" i="4"/>
  <c r="C241" i="4"/>
  <c r="D241" i="4"/>
  <c r="E241" i="4"/>
  <c r="F241" i="4"/>
  <c r="B242" i="4"/>
  <c r="C242" i="4"/>
  <c r="D242" i="4"/>
  <c r="E242" i="4"/>
  <c r="F242" i="4"/>
  <c r="B243" i="4"/>
  <c r="C243" i="4"/>
  <c r="D243" i="4"/>
  <c r="E243" i="4"/>
  <c r="F243" i="4"/>
  <c r="B244" i="4"/>
  <c r="C244" i="4"/>
  <c r="D244" i="4"/>
  <c r="E244" i="4"/>
  <c r="F244" i="4"/>
  <c r="B245" i="4"/>
  <c r="C245" i="4"/>
  <c r="D245" i="4"/>
  <c r="E245" i="4"/>
  <c r="F245" i="4"/>
  <c r="B246" i="4"/>
  <c r="C246" i="4"/>
  <c r="D246" i="4"/>
  <c r="E246" i="4"/>
  <c r="F246" i="4"/>
  <c r="B247" i="4"/>
  <c r="C247" i="4"/>
  <c r="D247" i="4"/>
  <c r="E247" i="4"/>
  <c r="F247" i="4"/>
  <c r="B248" i="4"/>
  <c r="C248" i="4"/>
  <c r="D248" i="4"/>
  <c r="E248" i="4"/>
  <c r="F248" i="4"/>
  <c r="B249" i="4"/>
  <c r="C249" i="4"/>
  <c r="D249" i="4"/>
  <c r="E249" i="4"/>
  <c r="F249" i="4"/>
  <c r="B250" i="4"/>
  <c r="C250" i="4"/>
  <c r="D250" i="4"/>
  <c r="E250" i="4"/>
  <c r="F250" i="4"/>
  <c r="B251" i="4"/>
  <c r="C251" i="4"/>
  <c r="D251" i="4"/>
  <c r="E251" i="4"/>
  <c r="F251" i="4"/>
  <c r="B252" i="4"/>
  <c r="C252" i="4"/>
  <c r="D252" i="4"/>
  <c r="E252" i="4"/>
  <c r="F252" i="4"/>
  <c r="B253" i="4"/>
  <c r="C253" i="4"/>
  <c r="D253" i="4"/>
  <c r="E253" i="4"/>
  <c r="F253" i="4"/>
  <c r="B254" i="4"/>
  <c r="C254" i="4"/>
  <c r="D254" i="4"/>
  <c r="E254" i="4"/>
  <c r="F254" i="4"/>
  <c r="B255" i="4"/>
  <c r="C255" i="4"/>
  <c r="D255" i="4"/>
  <c r="E255" i="4"/>
  <c r="F255" i="4"/>
  <c r="B256" i="4"/>
  <c r="C256" i="4"/>
  <c r="D256" i="4"/>
  <c r="E256" i="4"/>
  <c r="F256" i="4"/>
  <c r="B257" i="4"/>
  <c r="C257" i="4"/>
  <c r="D257" i="4"/>
  <c r="E257" i="4"/>
  <c r="F257" i="4"/>
  <c r="B258" i="4"/>
  <c r="C258" i="4"/>
  <c r="D258" i="4"/>
  <c r="E258" i="4"/>
  <c r="F258" i="4"/>
  <c r="B259" i="4"/>
  <c r="C259" i="4"/>
  <c r="D259" i="4"/>
  <c r="E259" i="4"/>
  <c r="F259" i="4"/>
  <c r="B260" i="4"/>
  <c r="C260" i="4"/>
  <c r="D260" i="4"/>
  <c r="E260" i="4"/>
  <c r="F260" i="4"/>
  <c r="B261" i="4"/>
  <c r="C261" i="4"/>
  <c r="D261" i="4"/>
  <c r="E261" i="4"/>
  <c r="F261" i="4"/>
  <c r="B262" i="4"/>
  <c r="C262" i="4"/>
  <c r="D262" i="4"/>
  <c r="E262" i="4"/>
  <c r="F262" i="4"/>
  <c r="B263" i="4"/>
  <c r="C263" i="4"/>
  <c r="D263" i="4"/>
  <c r="E263" i="4"/>
  <c r="F263" i="4"/>
  <c r="B264" i="4"/>
  <c r="C264" i="4"/>
  <c r="D264" i="4"/>
  <c r="E264" i="4"/>
  <c r="F264" i="4"/>
  <c r="B265" i="4"/>
  <c r="C265" i="4"/>
  <c r="D265" i="4"/>
  <c r="E265" i="4"/>
  <c r="F265" i="4"/>
  <c r="B266" i="4"/>
  <c r="C266" i="4"/>
  <c r="D266" i="4"/>
  <c r="E266" i="4"/>
  <c r="F266" i="4"/>
  <c r="B267" i="4"/>
  <c r="C267" i="4"/>
  <c r="D267" i="4"/>
  <c r="E267" i="4"/>
  <c r="F267" i="4"/>
  <c r="B268" i="4"/>
  <c r="C268" i="4"/>
  <c r="D268" i="4"/>
  <c r="E268" i="4"/>
  <c r="F268" i="4"/>
  <c r="B269" i="4"/>
  <c r="C269" i="4"/>
  <c r="D269" i="4"/>
  <c r="E269" i="4"/>
  <c r="F269" i="4"/>
  <c r="B270" i="4"/>
  <c r="C270" i="4"/>
  <c r="D270" i="4"/>
  <c r="E270" i="4"/>
  <c r="F270" i="4"/>
  <c r="B271" i="4"/>
  <c r="C271" i="4"/>
  <c r="D271" i="4"/>
  <c r="E271" i="4"/>
  <c r="F271" i="4"/>
  <c r="B272" i="4"/>
  <c r="C272" i="4"/>
  <c r="D272" i="4"/>
  <c r="E272" i="4"/>
  <c r="F272" i="4"/>
  <c r="B273" i="4"/>
  <c r="C273" i="4"/>
  <c r="D273" i="4"/>
  <c r="E273" i="4"/>
  <c r="F273" i="4"/>
  <c r="B274" i="4"/>
  <c r="C274" i="4"/>
  <c r="D274" i="4"/>
  <c r="E274" i="4"/>
  <c r="F274" i="4"/>
  <c r="B275" i="4"/>
  <c r="C275" i="4"/>
  <c r="D275" i="4"/>
  <c r="E275" i="4"/>
  <c r="F275" i="4"/>
  <c r="B276" i="4"/>
  <c r="C276" i="4"/>
  <c r="D276" i="4"/>
  <c r="E276" i="4"/>
  <c r="F276" i="4"/>
  <c r="B277" i="4"/>
  <c r="C277" i="4"/>
  <c r="D277" i="4"/>
  <c r="E277" i="4"/>
  <c r="F277" i="4"/>
  <c r="B278" i="4"/>
  <c r="C278" i="4"/>
  <c r="D278" i="4"/>
  <c r="E278" i="4"/>
  <c r="F278" i="4"/>
  <c r="B279" i="4"/>
  <c r="C279" i="4"/>
  <c r="D279" i="4"/>
  <c r="E279" i="4"/>
  <c r="F279" i="4"/>
  <c r="B280" i="4"/>
  <c r="C280" i="4"/>
  <c r="D280" i="4"/>
  <c r="E280" i="4"/>
  <c r="F280" i="4"/>
  <c r="B281" i="4"/>
  <c r="C281" i="4"/>
  <c r="D281" i="4"/>
  <c r="E281" i="4"/>
  <c r="F281" i="4"/>
  <c r="B282" i="4"/>
  <c r="C282" i="4"/>
  <c r="D282" i="4"/>
  <c r="E282" i="4"/>
  <c r="F282" i="4"/>
  <c r="B283" i="4"/>
  <c r="C283" i="4"/>
  <c r="D283" i="4"/>
  <c r="E283" i="4"/>
  <c r="F283" i="4"/>
  <c r="B284" i="4"/>
  <c r="C284" i="4"/>
  <c r="D284" i="4"/>
  <c r="E284" i="4"/>
  <c r="F284" i="4"/>
  <c r="B285" i="4"/>
  <c r="C285" i="4"/>
  <c r="D285" i="4"/>
  <c r="E285" i="4"/>
  <c r="F285" i="4"/>
  <c r="B286" i="4"/>
  <c r="C286" i="4"/>
  <c r="D286" i="4"/>
  <c r="E286" i="4"/>
  <c r="F286" i="4"/>
  <c r="B287" i="4"/>
  <c r="C287" i="4"/>
  <c r="D287" i="4"/>
  <c r="E287" i="4"/>
  <c r="F287" i="4"/>
  <c r="B288" i="4"/>
  <c r="C288" i="4"/>
  <c r="D288" i="4"/>
  <c r="E288" i="4"/>
  <c r="F288" i="4"/>
  <c r="B289" i="4"/>
  <c r="C289" i="4"/>
  <c r="D289" i="4"/>
  <c r="E289" i="4"/>
  <c r="F289" i="4"/>
  <c r="B290" i="4"/>
  <c r="C290" i="4"/>
  <c r="D290" i="4"/>
  <c r="E290" i="4"/>
  <c r="F290" i="4"/>
  <c r="B291" i="4"/>
  <c r="C291" i="4"/>
  <c r="D291" i="4"/>
  <c r="E291" i="4"/>
  <c r="F291" i="4"/>
  <c r="B292" i="4"/>
  <c r="C292" i="4"/>
  <c r="D292" i="4"/>
  <c r="E292" i="4"/>
  <c r="F292" i="4"/>
  <c r="B293" i="4"/>
  <c r="C293" i="4"/>
  <c r="D293" i="4"/>
  <c r="E293" i="4"/>
  <c r="F293" i="4"/>
  <c r="B294" i="4"/>
  <c r="C294" i="4"/>
  <c r="D294" i="4"/>
  <c r="E294" i="4"/>
  <c r="F294" i="4"/>
  <c r="B295" i="4"/>
  <c r="C295" i="4"/>
  <c r="D295" i="4"/>
  <c r="E295" i="4"/>
  <c r="F295" i="4"/>
  <c r="B296" i="4"/>
  <c r="C296" i="4"/>
  <c r="D296" i="4"/>
  <c r="E296" i="4"/>
  <c r="F296" i="4"/>
  <c r="B297" i="4"/>
  <c r="C297" i="4"/>
  <c r="D297" i="4"/>
  <c r="E297" i="4"/>
  <c r="F297" i="4"/>
  <c r="B298" i="4"/>
  <c r="C298" i="4"/>
  <c r="D298" i="4"/>
  <c r="E298" i="4"/>
  <c r="F298" i="4"/>
  <c r="B299" i="4"/>
  <c r="C299" i="4"/>
  <c r="D299" i="4"/>
  <c r="E299" i="4"/>
  <c r="F299" i="4"/>
  <c r="B300" i="4"/>
  <c r="C300" i="4"/>
  <c r="D300" i="4"/>
  <c r="E300" i="4"/>
  <c r="F300" i="4"/>
  <c r="B301" i="4"/>
  <c r="C301" i="4"/>
  <c r="D301" i="4"/>
  <c r="E301" i="4"/>
  <c r="F301" i="4"/>
  <c r="B302" i="4"/>
  <c r="C302" i="4"/>
  <c r="D302" i="4"/>
  <c r="E302" i="4"/>
  <c r="F302" i="4"/>
  <c r="B303" i="4"/>
  <c r="C303" i="4"/>
  <c r="D303" i="4"/>
  <c r="E303" i="4"/>
  <c r="F303" i="4"/>
  <c r="B304" i="4"/>
  <c r="C304" i="4"/>
  <c r="D304" i="4"/>
  <c r="E304" i="4"/>
  <c r="F304" i="4"/>
  <c r="B305" i="4"/>
  <c r="C305" i="4"/>
  <c r="D305" i="4"/>
  <c r="E305" i="4"/>
  <c r="F305" i="4"/>
  <c r="B306" i="4"/>
  <c r="C306" i="4"/>
  <c r="D306" i="4"/>
  <c r="E306" i="4"/>
  <c r="F306" i="4"/>
  <c r="B307" i="4"/>
  <c r="C307" i="4"/>
  <c r="D307" i="4"/>
  <c r="E307" i="4"/>
  <c r="F307" i="4"/>
  <c r="B308" i="4"/>
  <c r="C308" i="4"/>
  <c r="D308" i="4"/>
  <c r="E308" i="4"/>
  <c r="F308" i="4"/>
  <c r="B309" i="4"/>
  <c r="C309" i="4"/>
  <c r="D309" i="4"/>
  <c r="E309" i="4"/>
  <c r="F309" i="4"/>
  <c r="B310" i="4"/>
  <c r="C310" i="4"/>
  <c r="D310" i="4"/>
  <c r="E310" i="4"/>
  <c r="F310" i="4"/>
  <c r="B311" i="4"/>
  <c r="C311" i="4"/>
  <c r="D311" i="4"/>
  <c r="E311" i="4"/>
  <c r="F311" i="4"/>
  <c r="B312" i="4"/>
  <c r="C312" i="4"/>
  <c r="D312" i="4"/>
  <c r="E312" i="4"/>
  <c r="F312" i="4"/>
  <c r="B313" i="4"/>
  <c r="C313" i="4"/>
  <c r="D313" i="4"/>
  <c r="E313" i="4"/>
  <c r="F313" i="4"/>
  <c r="B314" i="4"/>
  <c r="C314" i="4"/>
  <c r="D314" i="4"/>
  <c r="E314" i="4"/>
  <c r="F314" i="4"/>
  <c r="B315" i="4"/>
  <c r="C315" i="4"/>
  <c r="D315" i="4"/>
  <c r="E315" i="4"/>
  <c r="F315" i="4"/>
  <c r="B316" i="4"/>
  <c r="C316" i="4"/>
  <c r="D316" i="4"/>
  <c r="E316" i="4"/>
  <c r="F316" i="4"/>
  <c r="B317" i="4"/>
  <c r="C317" i="4"/>
  <c r="D317" i="4"/>
  <c r="E317" i="4"/>
  <c r="F317" i="4"/>
  <c r="B318" i="4"/>
  <c r="C318" i="4"/>
  <c r="D318" i="4"/>
  <c r="E318" i="4"/>
  <c r="F318" i="4"/>
  <c r="B319" i="4"/>
  <c r="C319" i="4"/>
  <c r="D319" i="4"/>
  <c r="E319" i="4"/>
  <c r="F319" i="4"/>
  <c r="B320" i="4"/>
  <c r="C320" i="4"/>
  <c r="D320" i="4"/>
  <c r="E320" i="4"/>
  <c r="F320" i="4"/>
  <c r="B321" i="4"/>
  <c r="C321" i="4"/>
  <c r="D321" i="4"/>
  <c r="E321" i="4"/>
  <c r="F321" i="4"/>
  <c r="B322" i="4"/>
  <c r="C322" i="4"/>
  <c r="D322" i="4"/>
  <c r="E322" i="4"/>
  <c r="F322" i="4"/>
  <c r="B323" i="4"/>
  <c r="C323" i="4"/>
  <c r="D323" i="4"/>
  <c r="E323" i="4"/>
  <c r="F323" i="4"/>
  <c r="B324" i="4"/>
  <c r="C324" i="4"/>
  <c r="D324" i="4"/>
  <c r="E324" i="4"/>
  <c r="F324" i="4"/>
  <c r="B325" i="4"/>
  <c r="C325" i="4"/>
  <c r="D325" i="4"/>
  <c r="E325" i="4"/>
  <c r="F325" i="4"/>
  <c r="B326" i="4"/>
  <c r="C326" i="4"/>
  <c r="D326" i="4"/>
  <c r="E326" i="4"/>
  <c r="F326" i="4"/>
  <c r="B327" i="4"/>
  <c r="C327" i="4"/>
  <c r="D327" i="4"/>
  <c r="E327" i="4"/>
  <c r="F327" i="4"/>
  <c r="B328" i="4"/>
  <c r="C328" i="4"/>
  <c r="D328" i="4"/>
  <c r="E328" i="4"/>
  <c r="F328" i="4"/>
  <c r="B329" i="4"/>
  <c r="C329" i="4"/>
  <c r="D329" i="4"/>
  <c r="E329" i="4"/>
  <c r="F329" i="4"/>
  <c r="B330" i="4"/>
  <c r="C330" i="4"/>
  <c r="D330" i="4"/>
  <c r="E330" i="4"/>
  <c r="F330" i="4"/>
  <c r="B331" i="4"/>
  <c r="C331" i="4"/>
  <c r="D331" i="4"/>
  <c r="E331" i="4"/>
  <c r="F331" i="4"/>
  <c r="B332" i="4"/>
  <c r="C332" i="4"/>
  <c r="D332" i="4"/>
  <c r="E332" i="4"/>
  <c r="F332" i="4"/>
  <c r="B333" i="4"/>
  <c r="C333" i="4"/>
  <c r="D333" i="4"/>
  <c r="E333" i="4"/>
  <c r="F333" i="4"/>
  <c r="B334" i="4"/>
  <c r="C334" i="4"/>
  <c r="D334" i="4"/>
  <c r="E334" i="4"/>
  <c r="F334" i="4"/>
  <c r="B335" i="4"/>
  <c r="C335" i="4"/>
  <c r="D335" i="4"/>
  <c r="E335" i="4"/>
  <c r="F335" i="4"/>
  <c r="B336" i="4"/>
  <c r="C336" i="4"/>
  <c r="D336" i="4"/>
  <c r="E336" i="4"/>
  <c r="F336" i="4"/>
  <c r="B337" i="4"/>
  <c r="C337" i="4"/>
  <c r="D337" i="4"/>
  <c r="E337" i="4"/>
  <c r="F337" i="4"/>
  <c r="B338" i="4"/>
  <c r="C338" i="4"/>
  <c r="D338" i="4"/>
  <c r="E338" i="4"/>
  <c r="F338" i="4"/>
  <c r="B339" i="4"/>
  <c r="C339" i="4"/>
  <c r="D339" i="4"/>
  <c r="E339" i="4"/>
  <c r="F339" i="4"/>
  <c r="B340" i="4"/>
  <c r="C340" i="4"/>
  <c r="D340" i="4"/>
  <c r="E340" i="4"/>
  <c r="F340" i="4"/>
  <c r="B341" i="4"/>
  <c r="C341" i="4"/>
  <c r="D341" i="4"/>
  <c r="E341" i="4"/>
  <c r="F341" i="4"/>
  <c r="B342" i="4"/>
  <c r="C342" i="4"/>
  <c r="D342" i="4"/>
  <c r="E342" i="4"/>
  <c r="F342" i="4"/>
  <c r="B343" i="4"/>
  <c r="C343" i="4"/>
  <c r="D343" i="4"/>
  <c r="E343" i="4"/>
  <c r="F343" i="4"/>
  <c r="B344" i="4"/>
  <c r="C344" i="4"/>
  <c r="D344" i="4"/>
  <c r="E344" i="4"/>
  <c r="F344" i="4"/>
  <c r="B345" i="4"/>
  <c r="C345" i="4"/>
  <c r="D345" i="4"/>
  <c r="E345" i="4"/>
  <c r="F345" i="4"/>
  <c r="B346" i="4"/>
  <c r="C346" i="4"/>
  <c r="D346" i="4"/>
  <c r="E346" i="4"/>
  <c r="F346" i="4"/>
  <c r="B347" i="4"/>
  <c r="C347" i="4"/>
  <c r="D347" i="4"/>
  <c r="E347" i="4"/>
  <c r="F347" i="4"/>
  <c r="B348" i="4"/>
  <c r="C348" i="4"/>
  <c r="D348" i="4"/>
  <c r="E348" i="4"/>
  <c r="F348" i="4"/>
  <c r="B349" i="4"/>
  <c r="C349" i="4"/>
  <c r="D349" i="4"/>
  <c r="E349" i="4"/>
  <c r="F349" i="4"/>
  <c r="B350" i="4"/>
  <c r="C350" i="4"/>
  <c r="D350" i="4"/>
  <c r="E350" i="4"/>
  <c r="F350" i="4"/>
  <c r="B351" i="4"/>
  <c r="C351" i="4"/>
  <c r="D351" i="4"/>
  <c r="E351" i="4"/>
  <c r="F351" i="4"/>
  <c r="B352" i="4"/>
  <c r="C352" i="4"/>
  <c r="D352" i="4"/>
  <c r="E352" i="4"/>
  <c r="F352" i="4"/>
  <c r="B353" i="4"/>
  <c r="C353" i="4"/>
  <c r="D353" i="4"/>
  <c r="E353" i="4"/>
  <c r="F353" i="4"/>
  <c r="B354" i="4"/>
  <c r="C354" i="4"/>
  <c r="D354" i="4"/>
  <c r="E354" i="4"/>
  <c r="F354" i="4"/>
  <c r="B355" i="4"/>
  <c r="C355" i="4"/>
  <c r="D355" i="4"/>
  <c r="E355" i="4"/>
  <c r="F355" i="4"/>
  <c r="B356" i="4"/>
  <c r="C356" i="4"/>
  <c r="D356" i="4"/>
  <c r="E356" i="4"/>
  <c r="F356" i="4"/>
  <c r="B357" i="4"/>
  <c r="C357" i="4"/>
  <c r="D357" i="4"/>
  <c r="E357" i="4"/>
  <c r="F357" i="4"/>
  <c r="B358" i="4"/>
  <c r="C358" i="4"/>
  <c r="D358" i="4"/>
  <c r="E358" i="4"/>
  <c r="F358" i="4"/>
  <c r="B359" i="4"/>
  <c r="C359" i="4"/>
  <c r="D359" i="4"/>
  <c r="E359" i="4"/>
  <c r="F359" i="4"/>
  <c r="B360" i="4"/>
  <c r="C360" i="4"/>
  <c r="D360" i="4"/>
  <c r="E360" i="4"/>
  <c r="F360" i="4"/>
  <c r="B361" i="4"/>
  <c r="C361" i="4"/>
  <c r="D361" i="4"/>
  <c r="E361" i="4"/>
  <c r="F361" i="4"/>
  <c r="B362" i="4"/>
  <c r="C362" i="4"/>
  <c r="D362" i="4"/>
  <c r="E362" i="4"/>
  <c r="F362" i="4"/>
  <c r="B363" i="4"/>
  <c r="C363" i="4"/>
  <c r="D363" i="4"/>
  <c r="E363" i="4"/>
  <c r="F363" i="4"/>
  <c r="B364" i="4"/>
  <c r="C364" i="4"/>
  <c r="D364" i="4"/>
  <c r="E364" i="4"/>
  <c r="F364" i="4"/>
  <c r="B365" i="4"/>
  <c r="C365" i="4"/>
  <c r="D365" i="4"/>
  <c r="E365" i="4"/>
  <c r="F365" i="4"/>
  <c r="B366" i="4"/>
  <c r="C366" i="4"/>
  <c r="D366" i="4"/>
  <c r="E366" i="4"/>
  <c r="F366" i="4"/>
  <c r="B367" i="4"/>
  <c r="C367" i="4"/>
  <c r="D367" i="4"/>
  <c r="E367" i="4"/>
  <c r="F367" i="4"/>
  <c r="B368" i="4"/>
  <c r="C368" i="4"/>
  <c r="D368" i="4"/>
  <c r="E368" i="4"/>
  <c r="F368" i="4"/>
  <c r="B369" i="4"/>
  <c r="C369" i="4"/>
  <c r="D369" i="4"/>
  <c r="E369" i="4"/>
  <c r="F369" i="4"/>
  <c r="B370" i="4"/>
  <c r="C370" i="4"/>
  <c r="D370" i="4"/>
  <c r="E370" i="4"/>
  <c r="F370" i="4"/>
  <c r="B371" i="4"/>
  <c r="C371" i="4"/>
  <c r="D371" i="4"/>
  <c r="E371" i="4"/>
  <c r="F371" i="4"/>
  <c r="B372" i="4"/>
  <c r="C372" i="4"/>
  <c r="D372" i="4"/>
  <c r="E372" i="4"/>
  <c r="F372" i="4"/>
  <c r="B373" i="4"/>
  <c r="C373" i="4"/>
  <c r="D373" i="4"/>
  <c r="E373" i="4"/>
  <c r="F373" i="4"/>
  <c r="B374" i="4"/>
  <c r="C374" i="4"/>
  <c r="D374" i="4"/>
  <c r="E374" i="4"/>
  <c r="F374" i="4"/>
  <c r="B375" i="4"/>
  <c r="C375" i="4"/>
  <c r="D375" i="4"/>
  <c r="E375" i="4"/>
  <c r="F375" i="4"/>
  <c r="B376" i="4"/>
  <c r="C376" i="4"/>
  <c r="D376" i="4"/>
  <c r="E376" i="4"/>
  <c r="F376" i="4"/>
  <c r="B377" i="4"/>
  <c r="C377" i="4"/>
  <c r="D377" i="4"/>
  <c r="E377" i="4"/>
  <c r="F377" i="4"/>
  <c r="B378" i="4"/>
  <c r="C378" i="4"/>
  <c r="D378" i="4"/>
  <c r="E378" i="4"/>
  <c r="F378" i="4"/>
  <c r="B379" i="4"/>
  <c r="C379" i="4"/>
  <c r="D379" i="4"/>
  <c r="E379" i="4"/>
  <c r="F379" i="4"/>
  <c r="B380" i="4"/>
  <c r="C380" i="4"/>
  <c r="D380" i="4"/>
  <c r="E380" i="4"/>
  <c r="F380" i="4"/>
  <c r="B381" i="4"/>
  <c r="C381" i="4"/>
  <c r="D381" i="4"/>
  <c r="E381" i="4"/>
  <c r="F381" i="4"/>
  <c r="B382" i="4"/>
  <c r="C382" i="4"/>
  <c r="D382" i="4"/>
  <c r="E382" i="4"/>
  <c r="F382" i="4"/>
  <c r="B383" i="4"/>
  <c r="C383" i="4"/>
  <c r="D383" i="4"/>
  <c r="E383" i="4"/>
  <c r="F383" i="4"/>
  <c r="B384" i="4"/>
  <c r="C384" i="4"/>
  <c r="D384" i="4"/>
  <c r="E384" i="4"/>
  <c r="F384" i="4"/>
  <c r="B385" i="4"/>
  <c r="C385" i="4"/>
  <c r="D385" i="4"/>
  <c r="E385" i="4"/>
  <c r="F385" i="4"/>
  <c r="B386" i="4"/>
  <c r="C386" i="4"/>
  <c r="D386" i="4"/>
  <c r="E386" i="4"/>
  <c r="F386" i="4"/>
  <c r="B387" i="4"/>
  <c r="C387" i="4"/>
  <c r="D387" i="4"/>
  <c r="E387" i="4"/>
  <c r="F387" i="4"/>
  <c r="B388" i="4"/>
  <c r="C388" i="4"/>
  <c r="D388" i="4"/>
  <c r="E388" i="4"/>
  <c r="F388" i="4"/>
  <c r="B389" i="4"/>
  <c r="C389" i="4"/>
  <c r="D389" i="4"/>
  <c r="E389" i="4"/>
  <c r="F389" i="4"/>
  <c r="B390" i="4"/>
  <c r="C390" i="4"/>
  <c r="D390" i="4"/>
  <c r="E390" i="4"/>
  <c r="F390" i="4"/>
  <c r="B391" i="4"/>
  <c r="C391" i="4"/>
  <c r="D391" i="4"/>
  <c r="E391" i="4"/>
  <c r="F391" i="4"/>
  <c r="B392" i="4"/>
  <c r="C392" i="4"/>
  <c r="D392" i="4"/>
  <c r="E392" i="4"/>
  <c r="F392" i="4"/>
  <c r="B393" i="4"/>
  <c r="C393" i="4"/>
  <c r="D393" i="4"/>
  <c r="E393" i="4"/>
  <c r="F393" i="4"/>
  <c r="B394" i="4"/>
  <c r="C394" i="4"/>
  <c r="D394" i="4"/>
  <c r="E394" i="4"/>
  <c r="F394" i="4"/>
  <c r="B395" i="4"/>
  <c r="C395" i="4"/>
  <c r="D395" i="4"/>
  <c r="E395" i="4"/>
  <c r="F395" i="4"/>
  <c r="B396" i="4"/>
  <c r="C396" i="4"/>
  <c r="D396" i="4"/>
  <c r="E396" i="4"/>
  <c r="F396" i="4"/>
  <c r="B397" i="4"/>
  <c r="C397" i="4"/>
  <c r="D397" i="4"/>
  <c r="E397" i="4"/>
  <c r="F397" i="4"/>
  <c r="B398" i="4"/>
  <c r="C398" i="4"/>
  <c r="D398" i="4"/>
  <c r="E398" i="4"/>
  <c r="F398" i="4"/>
  <c r="B399" i="4"/>
  <c r="C399" i="4"/>
  <c r="D399" i="4"/>
  <c r="E399" i="4"/>
  <c r="F399" i="4"/>
  <c r="B400" i="4"/>
  <c r="C400" i="4"/>
  <c r="D400" i="4"/>
  <c r="E400" i="4"/>
  <c r="F400" i="4"/>
  <c r="B401" i="4"/>
  <c r="C401" i="4"/>
  <c r="D401" i="4"/>
  <c r="E401" i="4"/>
  <c r="F401" i="4"/>
  <c r="B402" i="4"/>
  <c r="C402" i="4"/>
  <c r="D402" i="4"/>
  <c r="E402" i="4"/>
  <c r="F402" i="4"/>
  <c r="B403" i="4"/>
  <c r="C403" i="4"/>
  <c r="D403" i="4"/>
  <c r="E403" i="4"/>
  <c r="F403" i="4"/>
  <c r="B404" i="4"/>
  <c r="C404" i="4"/>
  <c r="D404" i="4"/>
  <c r="E404" i="4"/>
  <c r="F404" i="4"/>
  <c r="B405" i="4"/>
  <c r="C405" i="4"/>
  <c r="D405" i="4"/>
  <c r="E405" i="4"/>
  <c r="F405" i="4"/>
  <c r="B406" i="4"/>
  <c r="C406" i="4"/>
  <c r="D406" i="4"/>
  <c r="E406" i="4"/>
  <c r="F406" i="4"/>
  <c r="B407" i="4"/>
  <c r="C407" i="4"/>
  <c r="D407" i="4"/>
  <c r="E407" i="4"/>
  <c r="F407" i="4"/>
  <c r="B408" i="4"/>
  <c r="C408" i="4"/>
  <c r="D408" i="4"/>
  <c r="E408" i="4"/>
  <c r="F408" i="4"/>
  <c r="B409" i="4"/>
  <c r="C409" i="4"/>
  <c r="D409" i="4"/>
  <c r="E409" i="4"/>
  <c r="F409" i="4"/>
  <c r="B410" i="4"/>
  <c r="C410" i="4"/>
  <c r="D410" i="4"/>
  <c r="E410" i="4"/>
  <c r="F410" i="4"/>
  <c r="B411" i="4"/>
  <c r="C411" i="4"/>
  <c r="D411" i="4"/>
  <c r="E411" i="4"/>
  <c r="F411" i="4"/>
  <c r="B412" i="4"/>
  <c r="C412" i="4"/>
  <c r="D412" i="4"/>
  <c r="E412" i="4"/>
  <c r="F412" i="4"/>
  <c r="B413" i="4"/>
  <c r="C413" i="4"/>
  <c r="D413" i="4"/>
  <c r="E413" i="4"/>
  <c r="F413" i="4"/>
  <c r="B414" i="4"/>
  <c r="C414" i="4"/>
  <c r="D414" i="4"/>
  <c r="E414" i="4"/>
  <c r="F414" i="4"/>
  <c r="B415" i="4"/>
  <c r="C415" i="4"/>
  <c r="D415" i="4"/>
  <c r="E415" i="4"/>
  <c r="F415" i="4"/>
  <c r="B416" i="4"/>
  <c r="C416" i="4"/>
  <c r="D416" i="4"/>
  <c r="E416" i="4"/>
  <c r="F416" i="4"/>
  <c r="B417" i="4"/>
  <c r="C417" i="4"/>
  <c r="D417" i="4"/>
  <c r="E417" i="4"/>
  <c r="F417" i="4"/>
  <c r="B418" i="4"/>
  <c r="C418" i="4"/>
  <c r="D418" i="4"/>
  <c r="E418" i="4"/>
  <c r="F418" i="4"/>
  <c r="B419" i="4"/>
  <c r="C419" i="4"/>
  <c r="D419" i="4"/>
  <c r="E419" i="4"/>
  <c r="F419" i="4"/>
  <c r="B420" i="4"/>
  <c r="C420" i="4"/>
  <c r="D420" i="4"/>
  <c r="E420" i="4"/>
  <c r="F420" i="4"/>
  <c r="B421" i="4"/>
  <c r="C421" i="4"/>
  <c r="D421" i="4"/>
  <c r="E421" i="4"/>
  <c r="F421" i="4"/>
  <c r="B422" i="4"/>
  <c r="C422" i="4"/>
  <c r="D422" i="4"/>
  <c r="E422" i="4"/>
  <c r="F422" i="4"/>
  <c r="B423" i="4"/>
  <c r="C423" i="4"/>
  <c r="D423" i="4"/>
  <c r="E423" i="4"/>
  <c r="F423" i="4"/>
  <c r="B424" i="4"/>
  <c r="C424" i="4"/>
  <c r="D424" i="4"/>
  <c r="E424" i="4"/>
  <c r="F424" i="4"/>
  <c r="B425" i="4"/>
  <c r="C425" i="4"/>
  <c r="D425" i="4"/>
  <c r="E425" i="4"/>
  <c r="F425" i="4"/>
  <c r="B426" i="4"/>
  <c r="C426" i="4"/>
  <c r="D426" i="4"/>
  <c r="E426" i="4"/>
  <c r="F426" i="4"/>
  <c r="B427" i="4"/>
  <c r="C427" i="4"/>
  <c r="D427" i="4"/>
  <c r="E427" i="4"/>
  <c r="F427" i="4"/>
  <c r="B428" i="4"/>
  <c r="C428" i="4"/>
  <c r="D428" i="4"/>
  <c r="E428" i="4"/>
  <c r="F428" i="4"/>
  <c r="B429" i="4"/>
  <c r="C429" i="4"/>
  <c r="D429" i="4"/>
  <c r="E429" i="4"/>
  <c r="F429" i="4"/>
  <c r="B430" i="4"/>
  <c r="C430" i="4"/>
  <c r="D430" i="4"/>
  <c r="E430" i="4"/>
  <c r="F430" i="4"/>
  <c r="B431" i="4"/>
  <c r="C431" i="4"/>
  <c r="D431" i="4"/>
  <c r="E431" i="4"/>
  <c r="F431" i="4"/>
  <c r="B432" i="4"/>
  <c r="C432" i="4"/>
  <c r="D432" i="4"/>
  <c r="E432" i="4"/>
  <c r="F432" i="4"/>
  <c r="B433" i="4"/>
  <c r="C433" i="4"/>
  <c r="D433" i="4"/>
  <c r="E433" i="4"/>
  <c r="F433" i="4"/>
  <c r="B434" i="4"/>
  <c r="C434" i="4"/>
  <c r="D434" i="4"/>
  <c r="E434" i="4"/>
  <c r="F434" i="4"/>
  <c r="B435" i="4"/>
  <c r="C435" i="4"/>
  <c r="D435" i="4"/>
  <c r="E435" i="4"/>
  <c r="F435" i="4"/>
  <c r="B436" i="4"/>
  <c r="C436" i="4"/>
  <c r="D436" i="4"/>
  <c r="E436" i="4"/>
  <c r="F436" i="4"/>
  <c r="B437" i="4"/>
  <c r="C437" i="4"/>
  <c r="D437" i="4"/>
  <c r="E437" i="4"/>
  <c r="F437" i="4"/>
  <c r="B438" i="4"/>
  <c r="C438" i="4"/>
  <c r="D438" i="4"/>
  <c r="E438" i="4"/>
  <c r="F438" i="4"/>
  <c r="B439" i="4"/>
  <c r="C439" i="4"/>
  <c r="D439" i="4"/>
  <c r="E439" i="4"/>
  <c r="F439" i="4"/>
  <c r="B440" i="4"/>
  <c r="C440" i="4"/>
  <c r="D440" i="4"/>
  <c r="E440" i="4"/>
  <c r="F440" i="4"/>
  <c r="B441" i="4"/>
  <c r="C441" i="4"/>
  <c r="D441" i="4"/>
  <c r="E441" i="4"/>
  <c r="F441" i="4"/>
  <c r="B442" i="4"/>
  <c r="C442" i="4"/>
  <c r="D442" i="4"/>
  <c r="E442" i="4"/>
  <c r="F442" i="4"/>
  <c r="B443" i="4"/>
  <c r="C443" i="4"/>
  <c r="D443" i="4"/>
  <c r="E443" i="4"/>
  <c r="F443" i="4"/>
  <c r="B444" i="4"/>
  <c r="C444" i="4"/>
  <c r="D444" i="4"/>
  <c r="E444" i="4"/>
  <c r="F444" i="4"/>
  <c r="B445" i="4"/>
  <c r="C445" i="4"/>
  <c r="D445" i="4"/>
  <c r="E445" i="4"/>
  <c r="F445" i="4"/>
  <c r="B446" i="4"/>
  <c r="C446" i="4"/>
  <c r="D446" i="4"/>
  <c r="E446" i="4"/>
  <c r="F446" i="4"/>
  <c r="B447" i="4"/>
  <c r="C447" i="4"/>
  <c r="D447" i="4"/>
  <c r="E447" i="4"/>
  <c r="F447" i="4"/>
  <c r="B448" i="4"/>
  <c r="C448" i="4"/>
  <c r="D448" i="4"/>
  <c r="E448" i="4"/>
  <c r="F448" i="4"/>
  <c r="B449" i="4"/>
  <c r="C449" i="4"/>
  <c r="D449" i="4"/>
  <c r="E449" i="4"/>
  <c r="F449" i="4"/>
  <c r="B450" i="4"/>
  <c r="C450" i="4"/>
  <c r="D450" i="4"/>
  <c r="E450" i="4"/>
  <c r="F450" i="4"/>
  <c r="B451" i="4"/>
  <c r="C451" i="4"/>
  <c r="D451" i="4"/>
  <c r="E451" i="4"/>
  <c r="F451" i="4"/>
  <c r="B452" i="4"/>
  <c r="C452" i="4"/>
  <c r="D452" i="4"/>
  <c r="E452" i="4"/>
  <c r="F452" i="4"/>
  <c r="B453" i="4"/>
  <c r="C453" i="4"/>
  <c r="D453" i="4"/>
  <c r="E453" i="4"/>
  <c r="F453" i="4"/>
  <c r="B454" i="4"/>
  <c r="C454" i="4"/>
  <c r="D454" i="4"/>
  <c r="E454" i="4"/>
  <c r="F454" i="4"/>
  <c r="B455" i="4"/>
  <c r="C455" i="4"/>
  <c r="D455" i="4"/>
  <c r="E455" i="4"/>
  <c r="F455" i="4"/>
  <c r="B456" i="4"/>
  <c r="C456" i="4"/>
  <c r="D456" i="4"/>
  <c r="E456" i="4"/>
  <c r="F456" i="4"/>
  <c r="B457" i="4"/>
  <c r="C457" i="4"/>
  <c r="D457" i="4"/>
  <c r="E457" i="4"/>
  <c r="F457" i="4"/>
  <c r="B458" i="4"/>
  <c r="C458" i="4"/>
  <c r="D458" i="4"/>
  <c r="E458" i="4"/>
  <c r="F458" i="4"/>
  <c r="B459" i="4"/>
  <c r="C459" i="4"/>
  <c r="D459" i="4"/>
  <c r="E459" i="4"/>
  <c r="F459" i="4"/>
  <c r="B460" i="4"/>
  <c r="C460" i="4"/>
  <c r="D460" i="4"/>
  <c r="E460" i="4"/>
  <c r="F460" i="4"/>
  <c r="B461" i="4"/>
  <c r="C461" i="4"/>
  <c r="D461" i="4"/>
  <c r="E461" i="4"/>
  <c r="F461" i="4"/>
  <c r="B462" i="4"/>
  <c r="C462" i="4"/>
  <c r="D462" i="4"/>
  <c r="E462" i="4"/>
  <c r="F462" i="4"/>
  <c r="B463" i="4"/>
  <c r="C463" i="4"/>
  <c r="D463" i="4"/>
  <c r="E463" i="4"/>
  <c r="F463" i="4"/>
  <c r="B464" i="4"/>
  <c r="C464" i="4"/>
  <c r="D464" i="4"/>
  <c r="E464" i="4"/>
  <c r="F464" i="4"/>
  <c r="B465" i="4"/>
  <c r="C465" i="4"/>
  <c r="D465" i="4"/>
  <c r="E465" i="4"/>
  <c r="F465" i="4"/>
  <c r="B466" i="4"/>
  <c r="C466" i="4"/>
  <c r="D466" i="4"/>
  <c r="E466" i="4"/>
  <c r="F466" i="4"/>
  <c r="B467" i="4"/>
  <c r="C467" i="4"/>
  <c r="D467" i="4"/>
  <c r="E467" i="4"/>
  <c r="F467" i="4"/>
  <c r="B468" i="4"/>
  <c r="C468" i="4"/>
  <c r="D468" i="4"/>
  <c r="E468" i="4"/>
  <c r="F468" i="4"/>
  <c r="B469" i="4"/>
  <c r="C469" i="4"/>
  <c r="D469" i="4"/>
  <c r="E469" i="4"/>
  <c r="F469" i="4"/>
  <c r="B470" i="4"/>
  <c r="C470" i="4"/>
  <c r="D470" i="4"/>
  <c r="E470" i="4"/>
  <c r="F470" i="4"/>
  <c r="B471" i="4"/>
  <c r="C471" i="4"/>
  <c r="D471" i="4"/>
  <c r="E471" i="4"/>
  <c r="F471" i="4"/>
  <c r="B472" i="4"/>
  <c r="C472" i="4"/>
  <c r="D472" i="4"/>
  <c r="E472" i="4"/>
  <c r="F472" i="4"/>
  <c r="B473" i="4"/>
  <c r="C473" i="4"/>
  <c r="D473" i="4"/>
  <c r="E473" i="4"/>
  <c r="F473" i="4"/>
  <c r="B474" i="4"/>
  <c r="C474" i="4"/>
  <c r="D474" i="4"/>
  <c r="E474" i="4"/>
  <c r="F474" i="4"/>
  <c r="B475" i="4"/>
  <c r="C475" i="4"/>
  <c r="D475" i="4"/>
  <c r="E475" i="4"/>
  <c r="F475" i="4"/>
  <c r="B476" i="4"/>
  <c r="C476" i="4"/>
  <c r="D476" i="4"/>
  <c r="E476" i="4"/>
  <c r="F476" i="4"/>
  <c r="B477" i="4"/>
  <c r="C477" i="4"/>
  <c r="D477" i="4"/>
  <c r="E477" i="4"/>
  <c r="F477" i="4"/>
  <c r="B478" i="4"/>
  <c r="C478" i="4"/>
  <c r="D478" i="4"/>
  <c r="E478" i="4"/>
  <c r="F478" i="4"/>
  <c r="B479" i="4"/>
  <c r="C479" i="4"/>
  <c r="D479" i="4"/>
  <c r="E479" i="4"/>
  <c r="F479" i="4"/>
  <c r="B480" i="4"/>
  <c r="C480" i="4"/>
  <c r="D480" i="4"/>
  <c r="E480" i="4"/>
  <c r="F480" i="4"/>
  <c r="B481" i="4"/>
  <c r="C481" i="4"/>
  <c r="D481" i="4"/>
  <c r="E481" i="4"/>
  <c r="F481" i="4"/>
  <c r="B482" i="4"/>
  <c r="C482" i="4"/>
  <c r="D482" i="4"/>
  <c r="E482" i="4"/>
  <c r="F482" i="4"/>
  <c r="B483" i="4"/>
  <c r="C483" i="4"/>
  <c r="D483" i="4"/>
  <c r="E483" i="4"/>
  <c r="F483" i="4"/>
  <c r="B484" i="4"/>
  <c r="C484" i="4"/>
  <c r="D484" i="4"/>
  <c r="E484" i="4"/>
  <c r="F484" i="4"/>
  <c r="B485" i="4"/>
  <c r="C485" i="4"/>
  <c r="D485" i="4"/>
  <c r="E485" i="4"/>
  <c r="F485" i="4"/>
  <c r="B486" i="4"/>
  <c r="C486" i="4"/>
  <c r="D486" i="4"/>
  <c r="E486" i="4"/>
  <c r="F486" i="4"/>
  <c r="B487" i="4"/>
  <c r="C487" i="4"/>
  <c r="D487" i="4"/>
  <c r="E487" i="4"/>
  <c r="F487" i="4"/>
  <c r="B488" i="4"/>
  <c r="C488" i="4"/>
  <c r="D488" i="4"/>
  <c r="E488" i="4"/>
  <c r="F488" i="4"/>
  <c r="B489" i="4"/>
  <c r="C489" i="4"/>
  <c r="D489" i="4"/>
  <c r="E489" i="4"/>
  <c r="F489" i="4"/>
  <c r="B490" i="4"/>
  <c r="C490" i="4"/>
  <c r="D490" i="4"/>
  <c r="E490" i="4"/>
  <c r="F490" i="4"/>
  <c r="B491" i="4"/>
  <c r="C491" i="4"/>
  <c r="D491" i="4"/>
  <c r="E491" i="4"/>
  <c r="F491" i="4"/>
  <c r="B492" i="4"/>
  <c r="C492" i="4"/>
  <c r="D492" i="4"/>
  <c r="E492" i="4"/>
  <c r="F492" i="4"/>
  <c r="B493" i="4"/>
  <c r="C493" i="4"/>
  <c r="D493" i="4"/>
  <c r="E493" i="4"/>
  <c r="F493" i="4"/>
  <c r="B494" i="4"/>
  <c r="C494" i="4"/>
  <c r="D494" i="4"/>
  <c r="E494" i="4"/>
  <c r="F494" i="4"/>
  <c r="B495" i="4"/>
  <c r="C495" i="4"/>
  <c r="D495" i="4"/>
  <c r="E495" i="4"/>
  <c r="F495" i="4"/>
  <c r="B496" i="4"/>
  <c r="C496" i="4"/>
  <c r="D496" i="4"/>
  <c r="E496" i="4"/>
  <c r="F496" i="4"/>
  <c r="B497" i="4"/>
  <c r="C497" i="4"/>
  <c r="D497" i="4"/>
  <c r="E497" i="4"/>
  <c r="F497" i="4"/>
  <c r="B498" i="4"/>
  <c r="C498" i="4"/>
  <c r="D498" i="4"/>
  <c r="E498" i="4"/>
  <c r="F498" i="4"/>
  <c r="B499" i="4"/>
  <c r="C499" i="4"/>
  <c r="D499" i="4"/>
  <c r="E499" i="4"/>
  <c r="F499" i="4"/>
  <c r="B500" i="4"/>
  <c r="C500" i="4"/>
  <c r="D500" i="4"/>
  <c r="E500" i="4"/>
  <c r="F500" i="4"/>
  <c r="B501" i="4"/>
  <c r="C501" i="4"/>
  <c r="D501" i="4"/>
  <c r="E501" i="4"/>
  <c r="F501" i="4"/>
  <c r="B502" i="4"/>
  <c r="C502" i="4"/>
  <c r="D502" i="4"/>
  <c r="E502" i="4"/>
  <c r="F502" i="4"/>
  <c r="B503" i="4"/>
  <c r="C503" i="4"/>
  <c r="D503" i="4"/>
  <c r="E503" i="4"/>
  <c r="F503" i="4"/>
  <c r="B504" i="4"/>
  <c r="C504" i="4"/>
  <c r="D504" i="4"/>
  <c r="E504" i="4"/>
  <c r="F504" i="4"/>
  <c r="B505" i="4"/>
  <c r="C505" i="4"/>
  <c r="D505" i="4"/>
  <c r="E505" i="4"/>
  <c r="F505" i="4"/>
  <c r="B506" i="4"/>
  <c r="C506" i="4"/>
  <c r="D506" i="4"/>
  <c r="E506" i="4"/>
  <c r="F506" i="4"/>
  <c r="B507" i="4"/>
  <c r="C507" i="4"/>
  <c r="D507" i="4"/>
  <c r="E507" i="4"/>
  <c r="F507" i="4"/>
  <c r="B508" i="4"/>
  <c r="C508" i="4"/>
  <c r="D508" i="4"/>
  <c r="E508" i="4"/>
  <c r="F508" i="4"/>
  <c r="B509" i="4"/>
  <c r="C509" i="4"/>
  <c r="D509" i="4"/>
  <c r="E509" i="4"/>
  <c r="F509" i="4"/>
  <c r="B510" i="4"/>
  <c r="C510" i="4"/>
  <c r="D510" i="4"/>
  <c r="E510" i="4"/>
  <c r="F510" i="4"/>
  <c r="B511" i="4"/>
  <c r="C511" i="4"/>
  <c r="D511" i="4"/>
  <c r="E511" i="4"/>
  <c r="F511" i="4"/>
  <c r="B512" i="4"/>
  <c r="C512" i="4"/>
  <c r="D512" i="4"/>
  <c r="E512" i="4"/>
  <c r="F512" i="4"/>
  <c r="B513" i="4"/>
  <c r="C513" i="4"/>
  <c r="D513" i="4"/>
  <c r="E513" i="4"/>
  <c r="F513" i="4"/>
  <c r="B514" i="4"/>
  <c r="C514" i="4"/>
  <c r="D514" i="4"/>
  <c r="E514" i="4"/>
  <c r="F514" i="4"/>
  <c r="B515" i="4"/>
  <c r="C515" i="4"/>
  <c r="D515" i="4"/>
  <c r="E515" i="4"/>
  <c r="F515" i="4"/>
  <c r="B516" i="4"/>
  <c r="C516" i="4"/>
  <c r="D516" i="4"/>
  <c r="E516" i="4"/>
  <c r="F516" i="4"/>
  <c r="B517" i="4"/>
  <c r="C517" i="4"/>
  <c r="D517" i="4"/>
  <c r="E517" i="4"/>
  <c r="F517" i="4"/>
  <c r="B518" i="4"/>
  <c r="C518" i="4"/>
  <c r="D518" i="4"/>
  <c r="E518" i="4"/>
  <c r="F518" i="4"/>
  <c r="B519" i="4"/>
  <c r="C519" i="4"/>
  <c r="D519" i="4"/>
  <c r="E519" i="4"/>
  <c r="F519" i="4"/>
  <c r="B520" i="4"/>
  <c r="C520" i="4"/>
  <c r="D520" i="4"/>
  <c r="E520" i="4"/>
  <c r="F520" i="4"/>
  <c r="B521" i="4"/>
  <c r="C521" i="4"/>
  <c r="D521" i="4"/>
  <c r="E521" i="4"/>
  <c r="F521" i="4"/>
  <c r="B522" i="4"/>
  <c r="C522" i="4"/>
  <c r="D522" i="4"/>
  <c r="E522" i="4"/>
  <c r="F522" i="4"/>
  <c r="B523" i="4"/>
  <c r="C523" i="4"/>
  <c r="D523" i="4"/>
  <c r="E523" i="4"/>
  <c r="F523" i="4"/>
  <c r="B524" i="4"/>
  <c r="C524" i="4"/>
  <c r="D524" i="4"/>
  <c r="E524" i="4"/>
  <c r="F524" i="4"/>
  <c r="B525" i="4"/>
  <c r="C525" i="4"/>
  <c r="D525" i="4"/>
  <c r="E525" i="4"/>
  <c r="F525" i="4"/>
  <c r="B526" i="4"/>
  <c r="C526" i="4"/>
  <c r="D526" i="4"/>
  <c r="E526" i="4"/>
  <c r="F526" i="4"/>
  <c r="B527" i="4"/>
  <c r="C527" i="4"/>
  <c r="D527" i="4"/>
  <c r="E527" i="4"/>
  <c r="F527" i="4"/>
  <c r="B528" i="4"/>
  <c r="C528" i="4"/>
  <c r="D528" i="4"/>
  <c r="E528" i="4"/>
  <c r="F528" i="4"/>
  <c r="B529" i="4"/>
  <c r="C529" i="4"/>
  <c r="D529" i="4"/>
  <c r="E529" i="4"/>
  <c r="F529" i="4"/>
  <c r="B530" i="4"/>
  <c r="C530" i="4"/>
  <c r="D530" i="4"/>
  <c r="E530" i="4"/>
  <c r="F530" i="4"/>
  <c r="B531" i="4"/>
  <c r="C531" i="4"/>
  <c r="D531" i="4"/>
  <c r="E531" i="4"/>
  <c r="F531" i="4"/>
  <c r="B532" i="4"/>
  <c r="C532" i="4"/>
  <c r="D532" i="4"/>
  <c r="E532" i="4"/>
  <c r="F532" i="4"/>
  <c r="B533" i="4"/>
  <c r="C533" i="4"/>
  <c r="D533" i="4"/>
  <c r="E533" i="4"/>
  <c r="F533" i="4"/>
  <c r="B534" i="4"/>
  <c r="C534" i="4"/>
  <c r="D534" i="4"/>
  <c r="E534" i="4"/>
  <c r="F534" i="4"/>
  <c r="B535" i="4"/>
  <c r="C535" i="4"/>
  <c r="D535" i="4"/>
  <c r="E535" i="4"/>
  <c r="F535" i="4"/>
  <c r="B536" i="4"/>
  <c r="C536" i="4"/>
  <c r="D536" i="4"/>
  <c r="E536" i="4"/>
  <c r="F536" i="4"/>
  <c r="B537" i="4"/>
  <c r="C537" i="4"/>
  <c r="D537" i="4"/>
  <c r="E537" i="4"/>
  <c r="F537" i="4"/>
  <c r="B538" i="4"/>
  <c r="C538" i="4"/>
  <c r="D538" i="4"/>
  <c r="E538" i="4"/>
  <c r="F538" i="4"/>
  <c r="B539" i="4"/>
  <c r="C539" i="4"/>
  <c r="D539" i="4"/>
  <c r="E539" i="4"/>
  <c r="F539" i="4"/>
  <c r="B540" i="4"/>
  <c r="C540" i="4"/>
  <c r="D540" i="4"/>
  <c r="E540" i="4"/>
  <c r="F540" i="4"/>
  <c r="B541" i="4"/>
  <c r="C541" i="4"/>
  <c r="D541" i="4"/>
  <c r="E541" i="4"/>
  <c r="F541" i="4"/>
  <c r="B542" i="4"/>
  <c r="C542" i="4"/>
  <c r="D542" i="4"/>
  <c r="E542" i="4"/>
  <c r="F542" i="4"/>
  <c r="B543" i="4"/>
  <c r="C543" i="4"/>
  <c r="D543" i="4"/>
  <c r="E543" i="4"/>
  <c r="F543" i="4"/>
  <c r="B544" i="4"/>
  <c r="C544" i="4"/>
  <c r="D544" i="4"/>
  <c r="E544" i="4"/>
  <c r="F544" i="4"/>
  <c r="B545" i="4"/>
  <c r="C545" i="4"/>
  <c r="D545" i="4"/>
  <c r="E545" i="4"/>
  <c r="F545" i="4"/>
  <c r="B546" i="4"/>
  <c r="C546" i="4"/>
  <c r="D546" i="4"/>
  <c r="E546" i="4"/>
  <c r="F546" i="4"/>
  <c r="B547" i="4"/>
  <c r="C547" i="4"/>
  <c r="D547" i="4"/>
  <c r="E547" i="4"/>
  <c r="F547" i="4"/>
  <c r="B548" i="4"/>
  <c r="C548" i="4"/>
  <c r="D548" i="4"/>
  <c r="E548" i="4"/>
  <c r="F548" i="4"/>
  <c r="B549" i="4"/>
  <c r="C549" i="4"/>
  <c r="D549" i="4"/>
  <c r="E549" i="4"/>
  <c r="F549" i="4"/>
  <c r="B550" i="4"/>
  <c r="C550" i="4"/>
  <c r="D550" i="4"/>
  <c r="E550" i="4"/>
  <c r="F550" i="4"/>
  <c r="B551" i="4"/>
  <c r="C551" i="4"/>
  <c r="D551" i="4"/>
  <c r="E551" i="4"/>
  <c r="F551" i="4"/>
  <c r="B552" i="4"/>
  <c r="C552" i="4"/>
  <c r="D552" i="4"/>
  <c r="E552" i="4"/>
  <c r="F552" i="4"/>
  <c r="B553" i="4"/>
  <c r="C553" i="4"/>
  <c r="D553" i="4"/>
  <c r="E553" i="4"/>
  <c r="F553" i="4"/>
  <c r="B554" i="4"/>
  <c r="C554" i="4"/>
  <c r="D554" i="4"/>
  <c r="E554" i="4"/>
  <c r="F554" i="4"/>
  <c r="B555" i="4"/>
  <c r="C555" i="4"/>
  <c r="D555" i="4"/>
  <c r="E555" i="4"/>
  <c r="F555" i="4"/>
  <c r="B556" i="4"/>
  <c r="C556" i="4"/>
  <c r="D556" i="4"/>
  <c r="E556" i="4"/>
  <c r="F556" i="4"/>
  <c r="B557" i="4"/>
  <c r="C557" i="4"/>
  <c r="D557" i="4"/>
  <c r="E557" i="4"/>
  <c r="F557" i="4"/>
  <c r="B558" i="4"/>
  <c r="C558" i="4"/>
  <c r="D558" i="4"/>
  <c r="E558" i="4"/>
  <c r="F558" i="4"/>
  <c r="B559" i="4"/>
  <c r="C559" i="4"/>
  <c r="D559" i="4"/>
  <c r="E559" i="4"/>
  <c r="F559" i="4"/>
  <c r="B560" i="4"/>
  <c r="C560" i="4"/>
  <c r="D560" i="4"/>
  <c r="E560" i="4"/>
  <c r="F560" i="4"/>
  <c r="B561" i="4"/>
  <c r="C561" i="4"/>
  <c r="D561" i="4"/>
  <c r="E561" i="4"/>
  <c r="F561" i="4"/>
  <c r="B562" i="4"/>
  <c r="C562" i="4"/>
  <c r="D562" i="4"/>
  <c r="E562" i="4"/>
  <c r="F562" i="4"/>
  <c r="B563" i="4"/>
  <c r="C563" i="4"/>
  <c r="D563" i="4"/>
  <c r="E563" i="4"/>
  <c r="F563" i="4"/>
  <c r="B564" i="4"/>
  <c r="C564" i="4"/>
  <c r="D564" i="4"/>
  <c r="E564" i="4"/>
  <c r="F564" i="4"/>
  <c r="B565" i="4"/>
  <c r="C565" i="4"/>
  <c r="D565" i="4"/>
  <c r="E565" i="4"/>
  <c r="F565" i="4"/>
  <c r="B566" i="4"/>
  <c r="C566" i="4"/>
  <c r="D566" i="4"/>
  <c r="E566" i="4"/>
  <c r="F566" i="4"/>
  <c r="B567" i="4"/>
  <c r="C567" i="4"/>
  <c r="D567" i="4"/>
  <c r="E567" i="4"/>
  <c r="F567" i="4"/>
  <c r="B568" i="4"/>
  <c r="C568" i="4"/>
  <c r="D568" i="4"/>
  <c r="E568" i="4"/>
  <c r="F568" i="4"/>
  <c r="B569" i="4"/>
  <c r="C569" i="4"/>
  <c r="D569" i="4"/>
  <c r="E569" i="4"/>
  <c r="F569" i="4"/>
  <c r="B570" i="4"/>
  <c r="C570" i="4"/>
  <c r="D570" i="4"/>
  <c r="E570" i="4"/>
  <c r="F570" i="4"/>
  <c r="B571" i="4"/>
  <c r="C571" i="4"/>
  <c r="D571" i="4"/>
  <c r="E571" i="4"/>
  <c r="F571" i="4"/>
  <c r="B572" i="4"/>
  <c r="C572" i="4"/>
  <c r="D572" i="4"/>
  <c r="E572" i="4"/>
  <c r="F572" i="4"/>
  <c r="B573" i="4"/>
  <c r="C573" i="4"/>
  <c r="D573" i="4"/>
  <c r="E573" i="4"/>
  <c r="F573" i="4"/>
  <c r="B574" i="4"/>
  <c r="C574" i="4"/>
  <c r="D574" i="4"/>
  <c r="E574" i="4"/>
  <c r="F574" i="4"/>
  <c r="B575" i="4"/>
  <c r="C575" i="4"/>
  <c r="D575" i="4"/>
  <c r="E575" i="4"/>
  <c r="F575" i="4"/>
  <c r="B576" i="4"/>
  <c r="C576" i="4"/>
  <c r="D576" i="4"/>
  <c r="E576" i="4"/>
  <c r="F576" i="4"/>
  <c r="B577" i="4"/>
  <c r="C577" i="4"/>
  <c r="D577" i="4"/>
  <c r="E577" i="4"/>
  <c r="F577" i="4"/>
  <c r="B578" i="4"/>
  <c r="C578" i="4"/>
  <c r="D578" i="4"/>
  <c r="E578" i="4"/>
  <c r="F578" i="4"/>
  <c r="B579" i="4"/>
  <c r="C579" i="4"/>
  <c r="D579" i="4"/>
  <c r="E579" i="4"/>
  <c r="F579" i="4"/>
  <c r="B580" i="4"/>
  <c r="C580" i="4"/>
  <c r="D580" i="4"/>
  <c r="E580" i="4"/>
  <c r="F580" i="4"/>
  <c r="B581" i="4"/>
  <c r="C581" i="4"/>
  <c r="D581" i="4"/>
  <c r="E581" i="4"/>
  <c r="F581" i="4"/>
  <c r="B582" i="4"/>
  <c r="C582" i="4"/>
  <c r="D582" i="4"/>
  <c r="E582" i="4"/>
  <c r="F582" i="4"/>
  <c r="B583" i="4"/>
  <c r="C583" i="4"/>
  <c r="D583" i="4"/>
  <c r="E583" i="4"/>
  <c r="F583" i="4"/>
  <c r="B584" i="4"/>
  <c r="C584" i="4"/>
  <c r="D584" i="4"/>
  <c r="E584" i="4"/>
  <c r="F584" i="4"/>
  <c r="B585" i="4"/>
  <c r="C585" i="4"/>
  <c r="D585" i="4"/>
  <c r="E585" i="4"/>
  <c r="F585" i="4"/>
  <c r="B586" i="4"/>
  <c r="C586" i="4"/>
  <c r="D586" i="4"/>
  <c r="E586" i="4"/>
  <c r="F586" i="4"/>
  <c r="B587" i="4"/>
  <c r="C587" i="4"/>
  <c r="D587" i="4"/>
  <c r="E587" i="4"/>
  <c r="F587" i="4"/>
  <c r="B588" i="4"/>
  <c r="C588" i="4"/>
  <c r="D588" i="4"/>
  <c r="E588" i="4"/>
  <c r="F588" i="4"/>
  <c r="B589" i="4"/>
  <c r="C589" i="4"/>
  <c r="D589" i="4"/>
  <c r="E589" i="4"/>
  <c r="F589" i="4"/>
  <c r="B590" i="4"/>
  <c r="C590" i="4"/>
  <c r="D590" i="4"/>
  <c r="E590" i="4"/>
  <c r="F590" i="4"/>
  <c r="B591" i="4"/>
  <c r="C591" i="4"/>
  <c r="D591" i="4"/>
  <c r="E591" i="4"/>
  <c r="F591" i="4"/>
  <c r="B592" i="4"/>
  <c r="C592" i="4"/>
  <c r="D592" i="4"/>
  <c r="E592" i="4"/>
  <c r="F592" i="4"/>
  <c r="B593" i="4"/>
  <c r="C593" i="4"/>
  <c r="D593" i="4"/>
  <c r="E593" i="4"/>
  <c r="F593" i="4"/>
  <c r="B594" i="4"/>
  <c r="C594" i="4"/>
  <c r="D594" i="4"/>
  <c r="E594" i="4"/>
  <c r="F594" i="4"/>
  <c r="B595" i="4"/>
  <c r="C595" i="4"/>
  <c r="D595" i="4"/>
  <c r="E595" i="4"/>
  <c r="F595" i="4"/>
  <c r="B596" i="4"/>
  <c r="C596" i="4"/>
  <c r="D596" i="4"/>
  <c r="E596" i="4"/>
  <c r="F596" i="4"/>
  <c r="B597" i="4"/>
  <c r="C597" i="4"/>
  <c r="D597" i="4"/>
  <c r="E597" i="4"/>
  <c r="F597" i="4"/>
  <c r="B598" i="4"/>
  <c r="C598" i="4"/>
  <c r="D598" i="4"/>
  <c r="E598" i="4"/>
  <c r="F598" i="4"/>
  <c r="B599" i="4"/>
  <c r="C599" i="4"/>
  <c r="D599" i="4"/>
  <c r="E599" i="4"/>
  <c r="F599" i="4"/>
  <c r="B600" i="4"/>
  <c r="C600" i="4"/>
  <c r="D600" i="4"/>
  <c r="E600" i="4"/>
  <c r="F600" i="4"/>
  <c r="B601" i="4"/>
  <c r="C601" i="4"/>
  <c r="D601" i="4"/>
  <c r="E601" i="4"/>
  <c r="F601" i="4"/>
  <c r="B602" i="4"/>
  <c r="C602" i="4"/>
  <c r="D602" i="4"/>
  <c r="E602" i="4"/>
  <c r="F602" i="4"/>
  <c r="B603" i="4"/>
  <c r="C603" i="4"/>
  <c r="D603" i="4"/>
  <c r="E603" i="4"/>
  <c r="F603" i="4"/>
  <c r="B604" i="4"/>
  <c r="C604" i="4"/>
  <c r="D604" i="4"/>
  <c r="E604" i="4"/>
  <c r="F604" i="4"/>
  <c r="B605" i="4"/>
  <c r="C605" i="4"/>
  <c r="D605" i="4"/>
  <c r="E605" i="4"/>
  <c r="F605" i="4"/>
  <c r="B606" i="4"/>
  <c r="C606" i="4"/>
  <c r="D606" i="4"/>
  <c r="E606" i="4"/>
  <c r="F606" i="4"/>
  <c r="B607" i="4"/>
  <c r="C607" i="4"/>
  <c r="D607" i="4"/>
  <c r="E607" i="4"/>
  <c r="F607" i="4"/>
  <c r="B608" i="4"/>
  <c r="C608" i="4"/>
  <c r="D608" i="4"/>
  <c r="E608" i="4"/>
  <c r="F608" i="4"/>
  <c r="B609" i="4"/>
  <c r="C609" i="4"/>
  <c r="D609" i="4"/>
  <c r="E609" i="4"/>
  <c r="F609" i="4"/>
  <c r="B610" i="4"/>
  <c r="C610" i="4"/>
  <c r="D610" i="4"/>
  <c r="E610" i="4"/>
  <c r="F610" i="4"/>
  <c r="B611" i="4"/>
  <c r="C611" i="4"/>
  <c r="D611" i="4"/>
  <c r="E611" i="4"/>
  <c r="F611" i="4"/>
  <c r="B612" i="4"/>
  <c r="C612" i="4"/>
  <c r="D612" i="4"/>
  <c r="E612" i="4"/>
  <c r="F612" i="4"/>
  <c r="B613" i="4"/>
  <c r="C613" i="4"/>
  <c r="D613" i="4"/>
  <c r="E613" i="4"/>
  <c r="F613" i="4"/>
  <c r="B614" i="4"/>
  <c r="C614" i="4"/>
  <c r="D614" i="4"/>
  <c r="E614" i="4"/>
  <c r="F614" i="4"/>
  <c r="B615" i="4"/>
  <c r="C615" i="4"/>
  <c r="D615" i="4"/>
  <c r="E615" i="4"/>
  <c r="F615" i="4"/>
  <c r="B616" i="4"/>
  <c r="C616" i="4"/>
  <c r="D616" i="4"/>
  <c r="E616" i="4"/>
  <c r="F616" i="4"/>
  <c r="B617" i="4"/>
  <c r="C617" i="4"/>
  <c r="D617" i="4"/>
  <c r="E617" i="4"/>
  <c r="F617" i="4"/>
  <c r="B618" i="4"/>
  <c r="C618" i="4"/>
  <c r="D618" i="4"/>
  <c r="E618" i="4"/>
  <c r="F618" i="4"/>
  <c r="B619" i="4"/>
  <c r="C619" i="4"/>
  <c r="D619" i="4"/>
  <c r="E619" i="4"/>
  <c r="F619" i="4"/>
  <c r="B620" i="4"/>
  <c r="C620" i="4"/>
  <c r="D620" i="4"/>
  <c r="E620" i="4"/>
  <c r="F620" i="4"/>
  <c r="B621" i="4"/>
  <c r="C621" i="4"/>
  <c r="D621" i="4"/>
  <c r="E621" i="4"/>
  <c r="F621" i="4"/>
  <c r="B622" i="4"/>
  <c r="C622" i="4"/>
  <c r="D622" i="4"/>
  <c r="E622" i="4"/>
  <c r="F622" i="4"/>
  <c r="B623" i="4"/>
  <c r="C623" i="4"/>
  <c r="D623" i="4"/>
  <c r="E623" i="4"/>
  <c r="F623" i="4"/>
  <c r="B624" i="4"/>
  <c r="C624" i="4"/>
  <c r="D624" i="4"/>
  <c r="E624" i="4"/>
  <c r="F624" i="4"/>
  <c r="B625" i="4"/>
  <c r="C625" i="4"/>
  <c r="D625" i="4"/>
  <c r="E625" i="4"/>
  <c r="F625" i="4"/>
  <c r="B626" i="4"/>
  <c r="C626" i="4"/>
  <c r="D626" i="4"/>
  <c r="E626" i="4"/>
  <c r="F626" i="4"/>
  <c r="B627" i="4"/>
  <c r="C627" i="4"/>
  <c r="D627" i="4"/>
  <c r="E627" i="4"/>
  <c r="F627" i="4"/>
  <c r="B628" i="4"/>
  <c r="C628" i="4"/>
  <c r="D628" i="4"/>
  <c r="E628" i="4"/>
  <c r="F628" i="4"/>
  <c r="B629" i="4"/>
  <c r="C629" i="4"/>
  <c r="D629" i="4"/>
  <c r="E629" i="4"/>
  <c r="F629" i="4"/>
  <c r="B630" i="4"/>
  <c r="C630" i="4"/>
  <c r="D630" i="4"/>
  <c r="E630" i="4"/>
  <c r="F630" i="4"/>
  <c r="B631" i="4"/>
  <c r="C631" i="4"/>
  <c r="D631" i="4"/>
  <c r="E631" i="4"/>
  <c r="F631" i="4"/>
  <c r="B632" i="4"/>
  <c r="C632" i="4"/>
  <c r="D632" i="4"/>
  <c r="E632" i="4"/>
  <c r="F632" i="4"/>
  <c r="B633" i="4"/>
  <c r="C633" i="4"/>
  <c r="D633" i="4"/>
  <c r="E633" i="4"/>
  <c r="F633" i="4"/>
  <c r="B634" i="4"/>
  <c r="C634" i="4"/>
  <c r="D634" i="4"/>
  <c r="E634" i="4"/>
  <c r="F634" i="4"/>
  <c r="B635" i="4"/>
  <c r="C635" i="4"/>
  <c r="D635" i="4"/>
  <c r="E635" i="4"/>
  <c r="F635" i="4"/>
  <c r="B636" i="4"/>
  <c r="C636" i="4"/>
  <c r="D636" i="4"/>
  <c r="E636" i="4"/>
  <c r="F636" i="4"/>
  <c r="B637" i="4"/>
  <c r="C637" i="4"/>
  <c r="D637" i="4"/>
  <c r="E637" i="4"/>
  <c r="F637" i="4"/>
  <c r="B638" i="4"/>
  <c r="C638" i="4"/>
  <c r="D638" i="4"/>
  <c r="E638" i="4"/>
  <c r="F638" i="4"/>
  <c r="B639" i="4"/>
  <c r="C639" i="4"/>
  <c r="D639" i="4"/>
  <c r="E639" i="4"/>
  <c r="F639" i="4"/>
  <c r="B640" i="4"/>
  <c r="C640" i="4"/>
  <c r="D640" i="4"/>
  <c r="E640" i="4"/>
  <c r="F640" i="4"/>
  <c r="B641" i="4"/>
  <c r="C641" i="4"/>
  <c r="D641" i="4"/>
  <c r="E641" i="4"/>
  <c r="F641" i="4"/>
  <c r="B642" i="4"/>
  <c r="C642" i="4"/>
  <c r="D642" i="4"/>
  <c r="E642" i="4"/>
  <c r="F642" i="4"/>
  <c r="B643" i="4"/>
  <c r="C643" i="4"/>
  <c r="D643" i="4"/>
  <c r="E643" i="4"/>
  <c r="F643" i="4"/>
  <c r="B644" i="4"/>
  <c r="C644" i="4"/>
  <c r="D644" i="4"/>
  <c r="E644" i="4"/>
  <c r="F644" i="4"/>
  <c r="B645" i="4"/>
  <c r="C645" i="4"/>
  <c r="D645" i="4"/>
  <c r="E645" i="4"/>
  <c r="F645" i="4"/>
  <c r="B646" i="4"/>
  <c r="C646" i="4"/>
  <c r="D646" i="4"/>
  <c r="E646" i="4"/>
  <c r="F646" i="4"/>
  <c r="B647" i="4"/>
  <c r="C647" i="4"/>
  <c r="D647" i="4"/>
  <c r="E647" i="4"/>
  <c r="F647" i="4"/>
  <c r="B648" i="4"/>
  <c r="C648" i="4"/>
  <c r="D648" i="4"/>
  <c r="E648" i="4"/>
  <c r="F648" i="4"/>
  <c r="B649" i="4"/>
  <c r="C649" i="4"/>
  <c r="D649" i="4"/>
  <c r="E649" i="4"/>
  <c r="F649" i="4"/>
  <c r="B650" i="4"/>
  <c r="C650" i="4"/>
  <c r="D650" i="4"/>
  <c r="E650" i="4"/>
  <c r="F650" i="4"/>
  <c r="B651" i="4"/>
  <c r="C651" i="4"/>
  <c r="D651" i="4"/>
  <c r="E651" i="4"/>
  <c r="F651" i="4"/>
  <c r="B652" i="4"/>
  <c r="C652" i="4"/>
  <c r="D652" i="4"/>
  <c r="E652" i="4"/>
  <c r="F652" i="4"/>
  <c r="B653" i="4"/>
  <c r="C653" i="4"/>
  <c r="D653" i="4"/>
  <c r="E653" i="4"/>
  <c r="F653" i="4"/>
  <c r="B654" i="4"/>
  <c r="C654" i="4"/>
  <c r="D654" i="4"/>
  <c r="E654" i="4"/>
  <c r="F654" i="4"/>
  <c r="B655" i="4"/>
  <c r="C655" i="4"/>
  <c r="D655" i="4"/>
  <c r="E655" i="4"/>
  <c r="F655" i="4"/>
  <c r="B656" i="4"/>
  <c r="C656" i="4"/>
  <c r="D656" i="4"/>
  <c r="E656" i="4"/>
  <c r="F656" i="4"/>
  <c r="B657" i="4"/>
  <c r="C657" i="4"/>
  <c r="D657" i="4"/>
  <c r="E657" i="4"/>
  <c r="F657" i="4"/>
  <c r="B658" i="4"/>
  <c r="C658" i="4"/>
  <c r="D658" i="4"/>
  <c r="E658" i="4"/>
  <c r="F658" i="4"/>
  <c r="B659" i="4"/>
  <c r="C659" i="4"/>
  <c r="D659" i="4"/>
  <c r="E659" i="4"/>
  <c r="F659" i="4"/>
  <c r="B660" i="4"/>
  <c r="C660" i="4"/>
  <c r="D660" i="4"/>
  <c r="E660" i="4"/>
  <c r="F660" i="4"/>
  <c r="B661" i="4"/>
  <c r="C661" i="4"/>
  <c r="D661" i="4"/>
  <c r="E661" i="4"/>
  <c r="F661" i="4"/>
  <c r="B662" i="4"/>
  <c r="C662" i="4"/>
  <c r="D662" i="4"/>
  <c r="E662" i="4"/>
  <c r="F662" i="4"/>
  <c r="B663" i="4"/>
  <c r="C663" i="4"/>
  <c r="D663" i="4"/>
  <c r="E663" i="4"/>
  <c r="F663" i="4"/>
  <c r="B664" i="4"/>
  <c r="C664" i="4"/>
  <c r="D664" i="4"/>
  <c r="E664" i="4"/>
  <c r="F664" i="4"/>
  <c r="B665" i="4"/>
  <c r="C665" i="4"/>
  <c r="D665" i="4"/>
  <c r="E665" i="4"/>
  <c r="F665" i="4"/>
  <c r="B666" i="4"/>
  <c r="C666" i="4"/>
  <c r="D666" i="4"/>
  <c r="E666" i="4"/>
  <c r="F666" i="4"/>
  <c r="B667" i="4"/>
  <c r="C667" i="4"/>
  <c r="D667" i="4"/>
  <c r="E667" i="4"/>
  <c r="F667" i="4"/>
  <c r="B668" i="4"/>
  <c r="C668" i="4"/>
  <c r="D668" i="4"/>
  <c r="E668" i="4"/>
  <c r="F668" i="4"/>
  <c r="B669" i="4"/>
  <c r="C669" i="4"/>
  <c r="D669" i="4"/>
  <c r="E669" i="4"/>
  <c r="F669" i="4"/>
  <c r="B670" i="4"/>
  <c r="C670" i="4"/>
  <c r="D670" i="4"/>
  <c r="E670" i="4"/>
  <c r="F670" i="4"/>
  <c r="B671" i="4"/>
  <c r="C671" i="4"/>
  <c r="D671" i="4"/>
  <c r="E671" i="4"/>
  <c r="F671" i="4"/>
  <c r="B672" i="4"/>
  <c r="C672" i="4"/>
  <c r="D672" i="4"/>
  <c r="E672" i="4"/>
  <c r="F672" i="4"/>
  <c r="B673" i="4"/>
  <c r="C673" i="4"/>
  <c r="D673" i="4"/>
  <c r="E673" i="4"/>
  <c r="F673" i="4"/>
  <c r="B674" i="4"/>
  <c r="C674" i="4"/>
  <c r="D674" i="4"/>
  <c r="E674" i="4"/>
  <c r="F674" i="4"/>
  <c r="B675" i="4"/>
  <c r="C675" i="4"/>
  <c r="D675" i="4"/>
  <c r="E675" i="4"/>
  <c r="F675" i="4"/>
  <c r="B676" i="4"/>
  <c r="C676" i="4"/>
  <c r="D676" i="4"/>
  <c r="E676" i="4"/>
  <c r="F676" i="4"/>
  <c r="B677" i="4"/>
  <c r="C677" i="4"/>
  <c r="D677" i="4"/>
  <c r="E677" i="4"/>
  <c r="F677" i="4"/>
  <c r="B678" i="4"/>
  <c r="C678" i="4"/>
  <c r="D678" i="4"/>
  <c r="E678" i="4"/>
  <c r="F678" i="4"/>
  <c r="B679" i="4"/>
  <c r="C679" i="4"/>
  <c r="D679" i="4"/>
  <c r="E679" i="4"/>
  <c r="F679" i="4"/>
  <c r="B680" i="4"/>
  <c r="C680" i="4"/>
  <c r="D680" i="4"/>
  <c r="E680" i="4"/>
  <c r="F680" i="4"/>
  <c r="B681" i="4"/>
  <c r="C681" i="4"/>
  <c r="D681" i="4"/>
  <c r="E681" i="4"/>
  <c r="F681" i="4"/>
  <c r="B682" i="4"/>
  <c r="C682" i="4"/>
  <c r="D682" i="4"/>
  <c r="E682" i="4"/>
  <c r="F682" i="4"/>
  <c r="B683" i="4"/>
  <c r="C683" i="4"/>
  <c r="D683" i="4"/>
  <c r="E683" i="4"/>
  <c r="F683" i="4"/>
  <c r="B684" i="4"/>
  <c r="C684" i="4"/>
  <c r="D684" i="4"/>
  <c r="E684" i="4"/>
  <c r="F684" i="4"/>
  <c r="B685" i="4"/>
  <c r="C685" i="4"/>
  <c r="D685" i="4"/>
  <c r="E685" i="4"/>
  <c r="F685" i="4"/>
  <c r="B686" i="4"/>
  <c r="C686" i="4"/>
  <c r="D686" i="4"/>
  <c r="E686" i="4"/>
  <c r="F686" i="4"/>
  <c r="B687" i="4"/>
  <c r="C687" i="4"/>
  <c r="D687" i="4"/>
  <c r="E687" i="4"/>
  <c r="F687" i="4"/>
  <c r="B688" i="4"/>
  <c r="C688" i="4"/>
  <c r="D688" i="4"/>
  <c r="E688" i="4"/>
  <c r="F688" i="4"/>
  <c r="B689" i="4"/>
  <c r="C689" i="4"/>
  <c r="D689" i="4"/>
  <c r="E689" i="4"/>
  <c r="F689" i="4"/>
  <c r="B690" i="4"/>
  <c r="C690" i="4"/>
  <c r="D690" i="4"/>
  <c r="E690" i="4"/>
  <c r="F690" i="4"/>
  <c r="B691" i="4"/>
  <c r="C691" i="4"/>
  <c r="D691" i="4"/>
  <c r="E691" i="4"/>
  <c r="F691" i="4"/>
  <c r="B692" i="4"/>
  <c r="C692" i="4"/>
  <c r="D692" i="4"/>
  <c r="E692" i="4"/>
  <c r="F692" i="4"/>
  <c r="B693" i="4"/>
  <c r="C693" i="4"/>
  <c r="D693" i="4"/>
  <c r="E693" i="4"/>
  <c r="F693" i="4"/>
  <c r="B694" i="4"/>
  <c r="C694" i="4"/>
  <c r="D694" i="4"/>
  <c r="E694" i="4"/>
  <c r="F694" i="4"/>
  <c r="B695" i="4"/>
  <c r="C695" i="4"/>
  <c r="D695" i="4"/>
  <c r="E695" i="4"/>
  <c r="F695" i="4"/>
  <c r="B696" i="4"/>
  <c r="C696" i="4"/>
  <c r="D696" i="4"/>
  <c r="E696" i="4"/>
  <c r="F696" i="4"/>
  <c r="B697" i="4"/>
  <c r="C697" i="4"/>
  <c r="D697" i="4"/>
  <c r="E697" i="4"/>
  <c r="F697" i="4"/>
  <c r="B698" i="4"/>
  <c r="C698" i="4"/>
  <c r="D698" i="4"/>
  <c r="E698" i="4"/>
  <c r="F698" i="4"/>
  <c r="B699" i="4"/>
  <c r="C699" i="4"/>
  <c r="D699" i="4"/>
  <c r="E699" i="4"/>
  <c r="F699" i="4"/>
  <c r="B700" i="4"/>
  <c r="C700" i="4"/>
  <c r="D700" i="4"/>
  <c r="E700" i="4"/>
  <c r="F700" i="4"/>
  <c r="B701" i="4"/>
  <c r="C701" i="4"/>
  <c r="D701" i="4"/>
  <c r="E701" i="4"/>
  <c r="F701" i="4"/>
  <c r="B702" i="4"/>
  <c r="C702" i="4"/>
  <c r="D702" i="4"/>
  <c r="E702" i="4"/>
  <c r="F702" i="4"/>
  <c r="B703" i="4"/>
  <c r="C703" i="4"/>
  <c r="D703" i="4"/>
  <c r="E703" i="4"/>
  <c r="F703" i="4"/>
  <c r="B704" i="4"/>
  <c r="C704" i="4"/>
  <c r="D704" i="4"/>
  <c r="E704" i="4"/>
  <c r="F704" i="4"/>
  <c r="B705" i="4"/>
  <c r="C705" i="4"/>
  <c r="D705" i="4"/>
  <c r="E705" i="4"/>
  <c r="F705" i="4"/>
  <c r="B706" i="4"/>
  <c r="C706" i="4"/>
  <c r="D706" i="4"/>
  <c r="E706" i="4"/>
  <c r="F706" i="4"/>
  <c r="B707" i="4"/>
  <c r="C707" i="4"/>
  <c r="D707" i="4"/>
  <c r="E707" i="4"/>
  <c r="F707" i="4"/>
  <c r="B708" i="4"/>
  <c r="C708" i="4"/>
  <c r="D708" i="4"/>
  <c r="E708" i="4"/>
  <c r="F708" i="4"/>
  <c r="B709" i="4"/>
  <c r="C709" i="4"/>
  <c r="D709" i="4"/>
  <c r="E709" i="4"/>
  <c r="F709" i="4"/>
  <c r="B710" i="4"/>
  <c r="C710" i="4"/>
  <c r="D710" i="4"/>
  <c r="E710" i="4"/>
  <c r="F710" i="4"/>
  <c r="B711" i="4"/>
  <c r="C711" i="4"/>
  <c r="D711" i="4"/>
  <c r="E711" i="4"/>
  <c r="F711" i="4"/>
  <c r="B712" i="4"/>
  <c r="C712" i="4"/>
  <c r="D712" i="4"/>
  <c r="E712" i="4"/>
  <c r="F712" i="4"/>
  <c r="B713" i="4"/>
  <c r="C713" i="4"/>
  <c r="D713" i="4"/>
  <c r="E713" i="4"/>
  <c r="F713" i="4"/>
  <c r="B714" i="4"/>
  <c r="C714" i="4"/>
  <c r="D714" i="4"/>
  <c r="E714" i="4"/>
  <c r="F714" i="4"/>
  <c r="B715" i="4"/>
  <c r="C715" i="4"/>
  <c r="D715" i="4"/>
  <c r="E715" i="4"/>
  <c r="F715" i="4"/>
  <c r="B716" i="4"/>
  <c r="C716" i="4"/>
  <c r="D716" i="4"/>
  <c r="E716" i="4"/>
  <c r="F716" i="4"/>
  <c r="B717" i="4"/>
  <c r="C717" i="4"/>
  <c r="D717" i="4"/>
  <c r="E717" i="4"/>
  <c r="F717" i="4"/>
  <c r="B718" i="4"/>
  <c r="C718" i="4"/>
  <c r="D718" i="4"/>
  <c r="E718" i="4"/>
  <c r="F718" i="4"/>
  <c r="B719" i="4"/>
  <c r="C719" i="4"/>
  <c r="D719" i="4"/>
  <c r="E719" i="4"/>
  <c r="F719" i="4"/>
  <c r="B720" i="4"/>
  <c r="C720" i="4"/>
  <c r="D720" i="4"/>
  <c r="E720" i="4"/>
  <c r="F720" i="4"/>
  <c r="B721" i="4"/>
  <c r="C721" i="4"/>
  <c r="D721" i="4"/>
  <c r="E721" i="4"/>
  <c r="F721" i="4"/>
  <c r="B722" i="4"/>
  <c r="C722" i="4"/>
  <c r="D722" i="4"/>
  <c r="E722" i="4"/>
  <c r="F722" i="4"/>
  <c r="B723" i="4"/>
  <c r="C723" i="4"/>
  <c r="D723" i="4"/>
  <c r="E723" i="4"/>
  <c r="F723" i="4"/>
  <c r="B724" i="4"/>
  <c r="C724" i="4"/>
  <c r="D724" i="4"/>
  <c r="E724" i="4"/>
  <c r="F724" i="4"/>
  <c r="B725" i="4"/>
  <c r="C725" i="4"/>
  <c r="D725" i="4"/>
  <c r="E725" i="4"/>
  <c r="F725" i="4"/>
  <c r="B726" i="4"/>
  <c r="C726" i="4"/>
  <c r="D726" i="4"/>
  <c r="E726" i="4"/>
  <c r="F726" i="4"/>
  <c r="B727" i="4"/>
  <c r="C727" i="4"/>
  <c r="D727" i="4"/>
  <c r="E727" i="4"/>
  <c r="F727" i="4"/>
  <c r="B728" i="4"/>
  <c r="C728" i="4"/>
  <c r="D728" i="4"/>
  <c r="E728" i="4"/>
  <c r="F728" i="4"/>
  <c r="B729" i="4"/>
  <c r="C729" i="4"/>
  <c r="D729" i="4"/>
  <c r="E729" i="4"/>
  <c r="F729" i="4"/>
  <c r="B730" i="4"/>
  <c r="C730" i="4"/>
  <c r="D730" i="4"/>
  <c r="E730" i="4"/>
  <c r="F730" i="4"/>
  <c r="B731" i="4"/>
  <c r="C731" i="4"/>
  <c r="D731" i="4"/>
  <c r="E731" i="4"/>
  <c r="F731" i="4"/>
  <c r="B732" i="4"/>
  <c r="C732" i="4"/>
  <c r="D732" i="4"/>
  <c r="E732" i="4"/>
  <c r="F732" i="4"/>
  <c r="B733" i="4"/>
  <c r="C733" i="4"/>
  <c r="D733" i="4"/>
  <c r="E733" i="4"/>
  <c r="F733" i="4"/>
  <c r="B734" i="4"/>
  <c r="C734" i="4"/>
  <c r="D734" i="4"/>
  <c r="E734" i="4"/>
  <c r="F734" i="4"/>
  <c r="B735" i="4"/>
  <c r="C735" i="4"/>
  <c r="D735" i="4"/>
  <c r="E735" i="4"/>
  <c r="F735" i="4"/>
  <c r="B736" i="4"/>
  <c r="C736" i="4"/>
  <c r="D736" i="4"/>
  <c r="E736" i="4"/>
  <c r="F736" i="4"/>
  <c r="B737" i="4"/>
  <c r="C737" i="4"/>
  <c r="D737" i="4"/>
  <c r="E737" i="4"/>
  <c r="F737" i="4"/>
  <c r="B738" i="4"/>
  <c r="C738" i="4"/>
  <c r="D738" i="4"/>
  <c r="E738" i="4"/>
  <c r="F738" i="4"/>
  <c r="B739" i="4"/>
  <c r="C739" i="4"/>
  <c r="D739" i="4"/>
  <c r="E739" i="4"/>
  <c r="F739" i="4"/>
  <c r="B740" i="4"/>
  <c r="C740" i="4"/>
  <c r="D740" i="4"/>
  <c r="E740" i="4"/>
  <c r="F740" i="4"/>
  <c r="B741" i="4"/>
  <c r="C741" i="4"/>
  <c r="D741" i="4"/>
  <c r="E741" i="4"/>
  <c r="F741" i="4"/>
  <c r="B742" i="4"/>
  <c r="C742" i="4"/>
  <c r="D742" i="4"/>
  <c r="E742" i="4"/>
  <c r="F742" i="4"/>
  <c r="B743" i="4"/>
  <c r="C743" i="4"/>
  <c r="D743" i="4"/>
  <c r="E743" i="4"/>
  <c r="F743" i="4"/>
  <c r="B744" i="4"/>
  <c r="C744" i="4"/>
  <c r="D744" i="4"/>
  <c r="E744" i="4"/>
  <c r="F744" i="4"/>
  <c r="B745" i="4"/>
  <c r="C745" i="4"/>
  <c r="D745" i="4"/>
  <c r="E745" i="4"/>
  <c r="F745" i="4"/>
  <c r="B746" i="4"/>
  <c r="C746" i="4"/>
  <c r="D746" i="4"/>
  <c r="E746" i="4"/>
  <c r="F746" i="4"/>
  <c r="B747" i="4"/>
  <c r="C747" i="4"/>
  <c r="D747" i="4"/>
  <c r="E747" i="4"/>
  <c r="F747" i="4"/>
  <c r="B748" i="4"/>
  <c r="C748" i="4"/>
  <c r="D748" i="4"/>
  <c r="E748" i="4"/>
  <c r="F748" i="4"/>
  <c r="B749" i="4"/>
  <c r="C749" i="4"/>
  <c r="D749" i="4"/>
  <c r="E749" i="4"/>
  <c r="F749" i="4"/>
  <c r="B750" i="4"/>
  <c r="C750" i="4"/>
  <c r="D750" i="4"/>
  <c r="E750" i="4"/>
  <c r="F750" i="4"/>
  <c r="B751" i="4"/>
  <c r="C751" i="4"/>
  <c r="D751" i="4"/>
  <c r="E751" i="4"/>
  <c r="F751" i="4"/>
  <c r="B752" i="4"/>
  <c r="C752" i="4"/>
  <c r="D752" i="4"/>
  <c r="E752" i="4"/>
  <c r="F752" i="4"/>
  <c r="B753" i="4"/>
  <c r="C753" i="4"/>
  <c r="D753" i="4"/>
  <c r="E753" i="4"/>
  <c r="F753" i="4"/>
  <c r="B754" i="4"/>
  <c r="C754" i="4"/>
  <c r="D754" i="4"/>
  <c r="E754" i="4"/>
  <c r="F754" i="4"/>
  <c r="B755" i="4"/>
  <c r="C755" i="4"/>
  <c r="D755" i="4"/>
  <c r="E755" i="4"/>
  <c r="F755" i="4"/>
  <c r="B756" i="4"/>
  <c r="C756" i="4"/>
  <c r="D756" i="4"/>
  <c r="E756" i="4"/>
  <c r="F756" i="4"/>
  <c r="I67" i="9"/>
  <c r="I69" i="9" s="1"/>
  <c r="B2" i="2"/>
  <c r="C2" i="2"/>
  <c r="D2" i="2"/>
  <c r="E2" i="2"/>
  <c r="F2" i="2"/>
  <c r="B3" i="2"/>
  <c r="C3" i="2"/>
  <c r="D3" i="2"/>
  <c r="E3" i="2"/>
  <c r="F3" i="2"/>
  <c r="B4" i="2"/>
  <c r="C4" i="2"/>
  <c r="D4" i="2"/>
  <c r="E4" i="2"/>
  <c r="F4" i="2"/>
  <c r="B5" i="2"/>
  <c r="C5" i="2"/>
  <c r="D5" i="2"/>
  <c r="E5" i="2"/>
  <c r="F5" i="2"/>
  <c r="B6" i="2"/>
  <c r="C6" i="2"/>
  <c r="D6" i="2"/>
  <c r="E6" i="2"/>
  <c r="F6" i="2"/>
  <c r="B7" i="2"/>
  <c r="C7" i="2"/>
  <c r="D7" i="2"/>
  <c r="E7" i="2"/>
  <c r="F7" i="2"/>
  <c r="B8" i="2"/>
  <c r="C8" i="2"/>
  <c r="D8" i="2"/>
  <c r="E8" i="2"/>
  <c r="F8" i="2"/>
  <c r="B9" i="2"/>
  <c r="C9" i="2"/>
  <c r="D9" i="2"/>
  <c r="E9" i="2"/>
  <c r="F9" i="2"/>
  <c r="B10" i="2"/>
  <c r="C10" i="2"/>
  <c r="D10" i="2"/>
  <c r="E10" i="2"/>
  <c r="F10" i="2"/>
  <c r="B11" i="2"/>
  <c r="C11" i="2"/>
  <c r="D11" i="2"/>
  <c r="E11" i="2"/>
  <c r="F11" i="2"/>
  <c r="B12" i="2"/>
  <c r="C12" i="2"/>
  <c r="D12" i="2"/>
  <c r="E12" i="2"/>
  <c r="F12" i="2"/>
  <c r="B13" i="2"/>
  <c r="C13" i="2"/>
  <c r="D13" i="2"/>
  <c r="E13" i="2"/>
  <c r="F13" i="2"/>
  <c r="B14" i="2"/>
  <c r="N15" i="5"/>
  <c r="C14" i="2"/>
  <c r="D14" i="2"/>
  <c r="E14" i="2"/>
  <c r="F14" i="2"/>
  <c r="B15" i="2"/>
  <c r="C15" i="2"/>
  <c r="D15" i="2"/>
  <c r="E15" i="2"/>
  <c r="F15" i="2"/>
  <c r="B16" i="2"/>
  <c r="C16" i="2"/>
  <c r="D16" i="2"/>
  <c r="E16" i="2"/>
  <c r="F16" i="2"/>
  <c r="B17" i="2"/>
  <c r="C17" i="2"/>
  <c r="D17" i="2"/>
  <c r="E17" i="2"/>
  <c r="F17" i="2"/>
  <c r="B18" i="2"/>
  <c r="F18" i="5"/>
  <c r="C18" i="2"/>
  <c r="D18" i="2"/>
  <c r="E18" i="2"/>
  <c r="F18" i="2"/>
  <c r="B19" i="2"/>
  <c r="C19" i="2"/>
  <c r="D19" i="2"/>
  <c r="E19" i="2"/>
  <c r="F19" i="2"/>
  <c r="B20" i="2"/>
  <c r="C20" i="2"/>
  <c r="D20" i="2"/>
  <c r="E20" i="2"/>
  <c r="F20" i="2"/>
  <c r="B21" i="2"/>
  <c r="C21" i="2"/>
  <c r="D21" i="2"/>
  <c r="E21" i="2"/>
  <c r="F21" i="2"/>
  <c r="B22" i="2"/>
  <c r="C22" i="2"/>
  <c r="D22" i="2"/>
  <c r="E22" i="2"/>
  <c r="F22" i="2"/>
  <c r="B23" i="2"/>
  <c r="C23" i="2"/>
  <c r="D23" i="2"/>
  <c r="E23" i="2"/>
  <c r="F23" i="2"/>
  <c r="B24" i="2"/>
  <c r="C24" i="2"/>
  <c r="D24" i="2"/>
  <c r="E24" i="2"/>
  <c r="F24" i="2"/>
  <c r="B25" i="2"/>
  <c r="C25" i="2"/>
  <c r="D25" i="2"/>
  <c r="E25" i="2"/>
  <c r="F25" i="2"/>
  <c r="B26" i="2"/>
  <c r="C26" i="2"/>
  <c r="D26" i="2"/>
  <c r="E26" i="2"/>
  <c r="F26" i="2"/>
  <c r="B27" i="2"/>
  <c r="C27" i="2"/>
  <c r="D27" i="2"/>
  <c r="E27" i="2"/>
  <c r="F27" i="2"/>
  <c r="B28" i="2"/>
  <c r="C28" i="2"/>
  <c r="D28" i="2"/>
  <c r="E28" i="2"/>
  <c r="F28" i="2"/>
  <c r="B29" i="2"/>
  <c r="C29" i="2"/>
  <c r="D29" i="2"/>
  <c r="E29" i="2"/>
  <c r="F29" i="2"/>
  <c r="B30" i="2"/>
  <c r="C30" i="2"/>
  <c r="D30" i="2"/>
  <c r="E30" i="2"/>
  <c r="F30" i="2"/>
  <c r="B31" i="2"/>
  <c r="C31" i="2"/>
  <c r="D31" i="2"/>
  <c r="E31" i="2"/>
  <c r="F31" i="2"/>
  <c r="B32" i="2"/>
  <c r="C32" i="2"/>
  <c r="D32" i="2"/>
  <c r="E32" i="2"/>
  <c r="F32" i="2"/>
  <c r="B33" i="2"/>
  <c r="C33" i="2"/>
  <c r="D33" i="2"/>
  <c r="E33" i="2"/>
  <c r="F33" i="2"/>
  <c r="B34" i="2"/>
  <c r="F25" i="5"/>
  <c r="C34" i="2"/>
  <c r="D34" i="2"/>
  <c r="E34" i="2"/>
  <c r="F34" i="2"/>
  <c r="B35" i="2"/>
  <c r="C35" i="2"/>
  <c r="D35" i="2"/>
  <c r="E35" i="2"/>
  <c r="F35" i="2"/>
  <c r="B36" i="2"/>
  <c r="C36" i="2"/>
  <c r="D36" i="2"/>
  <c r="E36" i="2"/>
  <c r="F36" i="2"/>
  <c r="B37" i="2"/>
  <c r="C37" i="2"/>
  <c r="D37" i="2"/>
  <c r="E37" i="2"/>
  <c r="F37" i="2"/>
  <c r="B38" i="2"/>
  <c r="C38" i="2"/>
  <c r="D38" i="2"/>
  <c r="E38" i="2"/>
  <c r="F38" i="2"/>
  <c r="B39" i="2"/>
  <c r="C39" i="2"/>
  <c r="D39" i="2"/>
  <c r="E39" i="2"/>
  <c r="F39" i="2"/>
  <c r="B40" i="2"/>
  <c r="C40" i="2"/>
  <c r="D40" i="2"/>
  <c r="E40" i="2"/>
  <c r="F40" i="2"/>
  <c r="B41" i="2"/>
  <c r="C41" i="2"/>
  <c r="D41" i="2"/>
  <c r="E41" i="2"/>
  <c r="F41" i="2"/>
  <c r="B42" i="2"/>
  <c r="C42" i="2"/>
  <c r="D42" i="2"/>
  <c r="E42" i="2"/>
  <c r="F42" i="2"/>
  <c r="B43" i="2"/>
  <c r="C43" i="2"/>
  <c r="D43" i="2"/>
  <c r="E43" i="2"/>
  <c r="F43" i="2"/>
  <c r="B44" i="2"/>
  <c r="C44" i="2"/>
  <c r="D44" i="2"/>
  <c r="E44" i="2"/>
  <c r="F44" i="2"/>
  <c r="B45" i="2"/>
  <c r="C45" i="2"/>
  <c r="D45" i="2"/>
  <c r="E45" i="2"/>
  <c r="F45" i="2"/>
  <c r="B46" i="2"/>
  <c r="C46" i="2"/>
  <c r="D46" i="2"/>
  <c r="E46" i="2"/>
  <c r="F46" i="2"/>
  <c r="B47" i="2"/>
  <c r="C47" i="2"/>
  <c r="D47" i="2"/>
  <c r="E47" i="2"/>
  <c r="F47" i="2"/>
  <c r="B48" i="2"/>
  <c r="C48" i="2"/>
  <c r="D48" i="2"/>
  <c r="E48" i="2"/>
  <c r="F48" i="2"/>
  <c r="B49" i="2"/>
  <c r="C49" i="2"/>
  <c r="D49" i="2"/>
  <c r="E49" i="2"/>
  <c r="F49" i="2"/>
  <c r="B50" i="2"/>
  <c r="C50" i="2"/>
  <c r="D50" i="2"/>
  <c r="E50" i="2"/>
  <c r="F50" i="2"/>
  <c r="B51" i="2"/>
  <c r="C51" i="2"/>
  <c r="D51" i="2"/>
  <c r="E51" i="2"/>
  <c r="F51" i="2"/>
  <c r="B52" i="2"/>
  <c r="C52" i="2"/>
  <c r="D52" i="2"/>
  <c r="E52" i="2"/>
  <c r="F52" i="2"/>
  <c r="B53" i="2"/>
  <c r="C53" i="2"/>
  <c r="D53" i="2"/>
  <c r="E53" i="2"/>
  <c r="F53" i="2"/>
  <c r="B54" i="2"/>
  <c r="N31" i="5"/>
  <c r="N33" i="5"/>
  <c r="C54" i="2"/>
  <c r="D54" i="2"/>
  <c r="E54" i="2"/>
  <c r="F54" i="2"/>
  <c r="B55" i="2"/>
  <c r="C55" i="2"/>
  <c r="D55" i="2"/>
  <c r="E55" i="2"/>
  <c r="F55" i="2"/>
  <c r="B56" i="2"/>
  <c r="C56" i="2"/>
  <c r="D56" i="2"/>
  <c r="E56" i="2"/>
  <c r="F56" i="2"/>
  <c r="B57" i="2"/>
  <c r="C57" i="2"/>
  <c r="D57" i="2"/>
  <c r="E57" i="2"/>
  <c r="F57" i="2"/>
  <c r="B58" i="2"/>
  <c r="C58" i="2"/>
  <c r="D58" i="2"/>
  <c r="E58" i="2"/>
  <c r="F58" i="2"/>
  <c r="B59" i="2"/>
  <c r="C59" i="2"/>
  <c r="D59" i="2"/>
  <c r="E59" i="2"/>
  <c r="F59" i="2"/>
  <c r="B60" i="2"/>
  <c r="C60" i="2"/>
  <c r="D60" i="2"/>
  <c r="E60" i="2"/>
  <c r="F60" i="2"/>
  <c r="B61" i="2"/>
  <c r="C61" i="2"/>
  <c r="D61" i="2"/>
  <c r="E61" i="2"/>
  <c r="F61" i="2"/>
  <c r="B62" i="2"/>
  <c r="C62" i="2"/>
  <c r="D62" i="2"/>
  <c r="E62" i="2"/>
  <c r="F62" i="2"/>
  <c r="B63" i="2"/>
  <c r="C63" i="2"/>
  <c r="D63" i="2"/>
  <c r="E63" i="2"/>
  <c r="F63" i="2"/>
  <c r="B64" i="2"/>
  <c r="C64" i="2"/>
  <c r="D64" i="2"/>
  <c r="E64" i="2"/>
  <c r="F64" i="2"/>
  <c r="B65" i="2"/>
  <c r="C65" i="2"/>
  <c r="D65" i="2"/>
  <c r="E65" i="2"/>
  <c r="F65" i="2"/>
  <c r="B66" i="2"/>
  <c r="C66" i="2"/>
  <c r="D66" i="2"/>
  <c r="E66" i="2"/>
  <c r="F66" i="2"/>
  <c r="B67" i="2"/>
  <c r="C67" i="2"/>
  <c r="D67" i="2"/>
  <c r="E67" i="2"/>
  <c r="F67" i="2"/>
  <c r="B68" i="2"/>
  <c r="C68" i="2"/>
  <c r="D68" i="2"/>
  <c r="E68" i="2"/>
  <c r="F68" i="2"/>
  <c r="B69" i="2"/>
  <c r="C69" i="2"/>
  <c r="D69" i="2"/>
  <c r="E69" i="2"/>
  <c r="F69" i="2"/>
  <c r="B70" i="2"/>
  <c r="C70" i="2"/>
  <c r="D70" i="2"/>
  <c r="E70" i="2"/>
  <c r="F70" i="2"/>
  <c r="B71" i="2"/>
  <c r="C71" i="2"/>
  <c r="D71" i="2"/>
  <c r="E71" i="2"/>
  <c r="F71" i="2"/>
  <c r="B72" i="2"/>
  <c r="C72" i="2"/>
  <c r="D72" i="2"/>
  <c r="E72" i="2"/>
  <c r="F72" i="2"/>
  <c r="B73" i="2"/>
  <c r="C73" i="2"/>
  <c r="D73" i="2"/>
  <c r="E73" i="2"/>
  <c r="F73" i="2"/>
  <c r="B74" i="2"/>
  <c r="C74" i="2"/>
  <c r="D74" i="2"/>
  <c r="E74" i="2"/>
  <c r="F74" i="2"/>
  <c r="B75" i="2"/>
  <c r="C75" i="2"/>
  <c r="D75" i="2"/>
  <c r="E75" i="2"/>
  <c r="F75" i="2"/>
  <c r="B76" i="2"/>
  <c r="C76" i="2"/>
  <c r="D76" i="2"/>
  <c r="E76" i="2"/>
  <c r="F76" i="2"/>
  <c r="B77" i="2"/>
  <c r="C77" i="2"/>
  <c r="D77" i="2"/>
  <c r="E77" i="2"/>
  <c r="F77" i="2"/>
  <c r="B78" i="2"/>
  <c r="C78" i="2"/>
  <c r="D78" i="2"/>
  <c r="E78" i="2"/>
  <c r="F78" i="2"/>
  <c r="B79" i="2"/>
  <c r="C79" i="2"/>
  <c r="D79" i="2"/>
  <c r="E79" i="2"/>
  <c r="F79" i="2"/>
  <c r="B80" i="2"/>
  <c r="C80" i="2"/>
  <c r="D80" i="2"/>
  <c r="E80" i="2"/>
  <c r="F80" i="2"/>
  <c r="B81" i="2"/>
  <c r="C81" i="2"/>
  <c r="D81" i="2"/>
  <c r="E81" i="2"/>
  <c r="F81" i="2"/>
  <c r="B82" i="2"/>
  <c r="F36" i="5"/>
  <c r="C82" i="2"/>
  <c r="D82" i="2"/>
  <c r="E82" i="2"/>
  <c r="F82" i="2"/>
  <c r="B83" i="2"/>
  <c r="C83" i="2"/>
  <c r="D83" i="2"/>
  <c r="E83" i="2"/>
  <c r="F83" i="2"/>
  <c r="B84" i="2"/>
  <c r="C84" i="2"/>
  <c r="D84" i="2"/>
  <c r="E84" i="2"/>
  <c r="F84" i="2"/>
  <c r="B85" i="2"/>
  <c r="C85" i="2"/>
  <c r="D85" i="2"/>
  <c r="E85" i="2"/>
  <c r="F85" i="2"/>
  <c r="B86" i="2"/>
  <c r="C86" i="2"/>
  <c r="D86" i="2"/>
  <c r="E86" i="2"/>
  <c r="F86" i="2"/>
  <c r="B87" i="2"/>
  <c r="C87" i="2"/>
  <c r="D87" i="2"/>
  <c r="E87" i="2"/>
  <c r="F87" i="2"/>
  <c r="B88" i="2"/>
  <c r="C88" i="2"/>
  <c r="D88" i="2"/>
  <c r="E88" i="2"/>
  <c r="F88" i="2"/>
  <c r="B89" i="2"/>
  <c r="C89" i="2"/>
  <c r="D89" i="2"/>
  <c r="E89" i="2"/>
  <c r="F89" i="2"/>
  <c r="B90" i="2"/>
  <c r="C90" i="2"/>
  <c r="D90" i="2"/>
  <c r="E90" i="2"/>
  <c r="F90" i="2"/>
  <c r="B91" i="2"/>
  <c r="C91" i="2"/>
  <c r="D91" i="2"/>
  <c r="E91" i="2"/>
  <c r="F91" i="2"/>
  <c r="B92" i="2"/>
  <c r="C92" i="2"/>
  <c r="D92" i="2"/>
  <c r="E92" i="2"/>
  <c r="F92" i="2"/>
  <c r="B93" i="2"/>
  <c r="C93" i="2"/>
  <c r="D93" i="2"/>
  <c r="E93" i="2"/>
  <c r="F93" i="2"/>
  <c r="B94" i="2"/>
  <c r="C94" i="2"/>
  <c r="D94" i="2"/>
  <c r="E94" i="2"/>
  <c r="F94" i="2"/>
  <c r="B95" i="2"/>
  <c r="C95" i="2"/>
  <c r="D95" i="2"/>
  <c r="E95" i="2"/>
  <c r="F95" i="2"/>
  <c r="B96" i="2"/>
  <c r="C96" i="2"/>
  <c r="D96" i="2"/>
  <c r="E96" i="2"/>
  <c r="F96" i="2"/>
  <c r="B97" i="2"/>
  <c r="C97" i="2"/>
  <c r="D97" i="2"/>
  <c r="E97" i="2"/>
  <c r="F97" i="2"/>
  <c r="B98" i="2"/>
  <c r="C98" i="2"/>
  <c r="D98" i="2"/>
  <c r="E98" i="2"/>
  <c r="F98" i="2"/>
  <c r="B99" i="2"/>
  <c r="C99" i="2"/>
  <c r="D99" i="2"/>
  <c r="E99" i="2"/>
  <c r="F99" i="2"/>
  <c r="B100" i="2"/>
  <c r="C100" i="2"/>
  <c r="D100" i="2"/>
  <c r="E100" i="2"/>
  <c r="F100" i="2"/>
  <c r="B101" i="2"/>
  <c r="C101" i="2"/>
  <c r="D101" i="2"/>
  <c r="E101" i="2"/>
  <c r="F101" i="2"/>
  <c r="B102" i="2"/>
  <c r="F39" i="5"/>
  <c r="C102" i="2"/>
  <c r="D102" i="2"/>
  <c r="E102" i="2"/>
  <c r="F102" i="2"/>
  <c r="B103" i="2"/>
  <c r="C103" i="2"/>
  <c r="D103" i="2"/>
  <c r="E103" i="2"/>
  <c r="F103" i="2"/>
  <c r="B104" i="2"/>
  <c r="C104" i="2"/>
  <c r="D104" i="2"/>
  <c r="E104" i="2"/>
  <c r="F104" i="2"/>
  <c r="B105" i="2"/>
  <c r="C105" i="2"/>
  <c r="D105" i="2"/>
  <c r="E105" i="2"/>
  <c r="F105" i="2"/>
  <c r="B106" i="2"/>
  <c r="C106" i="2"/>
  <c r="D106" i="2"/>
  <c r="E106" i="2"/>
  <c r="F106" i="2"/>
  <c r="B107" i="2"/>
  <c r="C107" i="2"/>
  <c r="D107" i="2"/>
  <c r="E107" i="2"/>
  <c r="F107" i="2"/>
  <c r="B108" i="2"/>
  <c r="C108" i="2"/>
  <c r="D108" i="2"/>
  <c r="E108" i="2"/>
  <c r="F108" i="2"/>
  <c r="B109" i="2"/>
  <c r="C109" i="2"/>
  <c r="D109" i="2"/>
  <c r="E109" i="2"/>
  <c r="F109" i="2"/>
  <c r="B110" i="2"/>
  <c r="C110" i="2"/>
  <c r="D110" i="2"/>
  <c r="E110" i="2"/>
  <c r="F110" i="2"/>
  <c r="B111" i="2"/>
  <c r="C111" i="2"/>
  <c r="D111" i="2"/>
  <c r="E111" i="2"/>
  <c r="F111" i="2"/>
  <c r="B112" i="2"/>
  <c r="C112" i="2"/>
  <c r="D112" i="2"/>
  <c r="E112" i="2"/>
  <c r="F112" i="2"/>
  <c r="B113" i="2"/>
  <c r="C113" i="2"/>
  <c r="D113" i="2"/>
  <c r="E113" i="2"/>
  <c r="F113" i="2"/>
  <c r="B114" i="2"/>
  <c r="C114" i="2"/>
  <c r="D114" i="2"/>
  <c r="E114" i="2"/>
  <c r="F114" i="2"/>
  <c r="B115" i="2"/>
  <c r="C115" i="2"/>
  <c r="D115" i="2"/>
  <c r="E115" i="2"/>
  <c r="F115" i="2"/>
  <c r="B116" i="2"/>
  <c r="C116" i="2"/>
  <c r="D116" i="2"/>
  <c r="E116" i="2"/>
  <c r="F116" i="2"/>
  <c r="B117" i="2"/>
  <c r="C117" i="2"/>
  <c r="D117" i="2"/>
  <c r="E117" i="2"/>
  <c r="F117" i="2"/>
  <c r="B118" i="2"/>
  <c r="C118" i="2"/>
  <c r="D118" i="2"/>
  <c r="E118" i="2"/>
  <c r="F118" i="2"/>
  <c r="B119" i="2"/>
  <c r="C119" i="2"/>
  <c r="D119" i="2"/>
  <c r="E119" i="2"/>
  <c r="F119" i="2"/>
  <c r="B120" i="2"/>
  <c r="C120" i="2"/>
  <c r="D120" i="2"/>
  <c r="E120" i="2"/>
  <c r="F120" i="2"/>
  <c r="B121" i="2"/>
  <c r="C121" i="2"/>
  <c r="D121" i="2"/>
  <c r="E121" i="2"/>
  <c r="F121" i="2"/>
  <c r="B122" i="2"/>
  <c r="N48" i="5"/>
  <c r="C122" i="2"/>
  <c r="D122" i="2"/>
  <c r="E122" i="2"/>
  <c r="F122" i="2"/>
  <c r="B123" i="2"/>
  <c r="C123" i="2"/>
  <c r="D123" i="2"/>
  <c r="E123" i="2"/>
  <c r="F123" i="2"/>
  <c r="B124" i="2"/>
  <c r="C124" i="2"/>
  <c r="D124" i="2"/>
  <c r="E124" i="2"/>
  <c r="F124" i="2"/>
  <c r="B125" i="2"/>
  <c r="C125" i="2"/>
  <c r="D125" i="2"/>
  <c r="E125" i="2"/>
  <c r="F125" i="2"/>
  <c r="B126" i="2"/>
  <c r="C126" i="2"/>
  <c r="D126" i="2"/>
  <c r="E126" i="2"/>
  <c r="F126" i="2"/>
  <c r="B127" i="2"/>
  <c r="C127" i="2"/>
  <c r="D127" i="2"/>
  <c r="E127" i="2"/>
  <c r="F127" i="2"/>
  <c r="B128" i="2"/>
  <c r="C128" i="2"/>
  <c r="D128" i="2"/>
  <c r="E128" i="2"/>
  <c r="F128" i="2"/>
  <c r="B129" i="2"/>
  <c r="C129" i="2"/>
  <c r="D129" i="2"/>
  <c r="E129" i="2"/>
  <c r="F129" i="2"/>
  <c r="B130" i="2"/>
  <c r="C130" i="2"/>
  <c r="D130" i="2"/>
  <c r="E130" i="2"/>
  <c r="F130" i="2"/>
  <c r="B131" i="2"/>
  <c r="C131" i="2"/>
  <c r="D131" i="2"/>
  <c r="E131" i="2"/>
  <c r="F131" i="2"/>
  <c r="B132" i="2"/>
  <c r="C132" i="2"/>
  <c r="D132" i="2"/>
  <c r="E132" i="2"/>
  <c r="F132" i="2"/>
  <c r="B133" i="2"/>
  <c r="C133" i="2"/>
  <c r="D133" i="2"/>
  <c r="E133" i="2"/>
  <c r="F133" i="2"/>
  <c r="B134" i="2"/>
  <c r="C134" i="2"/>
  <c r="D134" i="2"/>
  <c r="E134" i="2"/>
  <c r="F134" i="2"/>
  <c r="B135" i="2"/>
  <c r="C135" i="2"/>
  <c r="D135" i="2"/>
  <c r="E135" i="2"/>
  <c r="F135" i="2"/>
  <c r="B136" i="2"/>
  <c r="C136" i="2"/>
  <c r="D136" i="2"/>
  <c r="E136" i="2"/>
  <c r="F136" i="2"/>
  <c r="B137" i="2"/>
  <c r="C137" i="2"/>
  <c r="D137" i="2"/>
  <c r="E137" i="2"/>
  <c r="F137" i="2"/>
  <c r="B138" i="2"/>
  <c r="C138" i="2"/>
  <c r="D138" i="2"/>
  <c r="E138" i="2"/>
  <c r="F138" i="2"/>
  <c r="B139" i="2"/>
  <c r="C139" i="2"/>
  <c r="D139" i="2"/>
  <c r="E139" i="2"/>
  <c r="F139" i="2"/>
  <c r="B140" i="2"/>
  <c r="C140" i="2"/>
  <c r="D140" i="2"/>
  <c r="E140" i="2"/>
  <c r="F140" i="2"/>
  <c r="B141" i="2"/>
  <c r="C141" i="2"/>
  <c r="D141" i="2"/>
  <c r="E141" i="2"/>
  <c r="F141" i="2"/>
  <c r="B142" i="2"/>
  <c r="C142" i="2"/>
  <c r="D142" i="2"/>
  <c r="E142" i="2"/>
  <c r="F142" i="2"/>
  <c r="B143" i="2"/>
  <c r="C143" i="2"/>
  <c r="D143" i="2"/>
  <c r="E143" i="2"/>
  <c r="F143" i="2"/>
  <c r="B144" i="2"/>
  <c r="C144" i="2"/>
  <c r="D144" i="2"/>
  <c r="E144" i="2"/>
  <c r="F144" i="2"/>
  <c r="B145" i="2"/>
  <c r="C145" i="2"/>
  <c r="D145" i="2"/>
  <c r="E145" i="2"/>
  <c r="F145" i="2"/>
  <c r="B146" i="2"/>
  <c r="C146" i="2"/>
  <c r="D146" i="2"/>
  <c r="E146" i="2"/>
  <c r="F146" i="2"/>
  <c r="B147" i="2"/>
  <c r="C147" i="2"/>
  <c r="D147" i="2"/>
  <c r="E147" i="2"/>
  <c r="F147" i="2"/>
  <c r="B148" i="2"/>
  <c r="C148" i="2"/>
  <c r="D148" i="2"/>
  <c r="E148" i="2"/>
  <c r="F148" i="2"/>
  <c r="B149" i="2"/>
  <c r="C149" i="2"/>
  <c r="D149" i="2"/>
  <c r="E149" i="2"/>
  <c r="F149" i="2"/>
  <c r="B150" i="2"/>
  <c r="C150" i="2"/>
  <c r="D150" i="2"/>
  <c r="E150" i="2"/>
  <c r="F150" i="2"/>
  <c r="B151" i="2"/>
  <c r="C151" i="2"/>
  <c r="D151" i="2"/>
  <c r="E151" i="2"/>
  <c r="F151" i="2"/>
  <c r="B152" i="2"/>
  <c r="C152" i="2"/>
  <c r="D152" i="2"/>
  <c r="E152" i="2"/>
  <c r="F152" i="2"/>
  <c r="B153" i="2"/>
  <c r="C153" i="2"/>
  <c r="D153" i="2"/>
  <c r="E153" i="2"/>
  <c r="F153" i="2"/>
  <c r="B154" i="2"/>
  <c r="C154" i="2"/>
  <c r="D154" i="2"/>
  <c r="E154" i="2"/>
  <c r="F154" i="2"/>
  <c r="B155" i="2"/>
  <c r="C155" i="2"/>
  <c r="D155" i="2"/>
  <c r="E155" i="2"/>
  <c r="F155" i="2"/>
  <c r="B156" i="2"/>
  <c r="C156" i="2"/>
  <c r="D156" i="2"/>
  <c r="E156" i="2"/>
  <c r="F156" i="2"/>
  <c r="B157" i="2"/>
  <c r="C157" i="2"/>
  <c r="D157" i="2"/>
  <c r="E157" i="2"/>
  <c r="F157" i="2"/>
  <c r="B158" i="2"/>
  <c r="C158" i="2"/>
  <c r="D158" i="2"/>
  <c r="E158" i="2"/>
  <c r="F158" i="2"/>
  <c r="B159" i="2"/>
  <c r="C159" i="2"/>
  <c r="D159" i="2"/>
  <c r="E159" i="2"/>
  <c r="F159" i="2"/>
  <c r="B160" i="2"/>
  <c r="C160" i="2"/>
  <c r="D160" i="2"/>
  <c r="E160" i="2"/>
  <c r="F160" i="2"/>
  <c r="B161" i="2"/>
  <c r="C161" i="2"/>
  <c r="D161" i="2"/>
  <c r="E161" i="2"/>
  <c r="F161" i="2"/>
  <c r="B162" i="2"/>
  <c r="C162" i="2"/>
  <c r="D162" i="2"/>
  <c r="E162" i="2"/>
  <c r="F162" i="2"/>
  <c r="B163" i="2"/>
  <c r="C163" i="2"/>
  <c r="D163" i="2"/>
  <c r="E163" i="2"/>
  <c r="F163" i="2"/>
  <c r="B164" i="2"/>
  <c r="C164" i="2"/>
  <c r="D164" i="2"/>
  <c r="E164" i="2"/>
  <c r="F164" i="2"/>
  <c r="B165" i="2"/>
  <c r="C165" i="2"/>
  <c r="D165" i="2"/>
  <c r="E165" i="2"/>
  <c r="F165" i="2"/>
  <c r="B166" i="2"/>
  <c r="C166" i="2"/>
  <c r="D166" i="2"/>
  <c r="E166" i="2"/>
  <c r="F166" i="2"/>
  <c r="B167" i="2"/>
  <c r="C167" i="2"/>
  <c r="D167" i="2"/>
  <c r="E167" i="2"/>
  <c r="F167" i="2"/>
  <c r="B168" i="2"/>
  <c r="C168" i="2"/>
  <c r="D168" i="2"/>
  <c r="E168" i="2"/>
  <c r="F168" i="2"/>
  <c r="B169" i="2"/>
  <c r="C169" i="2"/>
  <c r="D169" i="2"/>
  <c r="E169" i="2"/>
  <c r="F169" i="2"/>
  <c r="B170" i="2"/>
  <c r="F54" i="5"/>
  <c r="C170" i="2"/>
  <c r="D170" i="2"/>
  <c r="E170" i="2"/>
  <c r="F170" i="2"/>
  <c r="B171" i="2"/>
  <c r="C171" i="2"/>
  <c r="D171" i="2"/>
  <c r="E171" i="2"/>
  <c r="F171" i="2"/>
  <c r="B172" i="2"/>
  <c r="C172" i="2"/>
  <c r="D172" i="2"/>
  <c r="E172" i="2"/>
  <c r="F172" i="2"/>
  <c r="B173" i="2"/>
  <c r="C173" i="2"/>
  <c r="D173" i="2"/>
  <c r="E173" i="2"/>
  <c r="F173" i="2"/>
  <c r="B174" i="2"/>
  <c r="C174" i="2"/>
  <c r="D174" i="2"/>
  <c r="E174" i="2"/>
  <c r="F174" i="2"/>
  <c r="B175" i="2"/>
  <c r="C175" i="2"/>
  <c r="D175" i="2"/>
  <c r="E175" i="2"/>
  <c r="F175" i="2"/>
  <c r="B176" i="2"/>
  <c r="C176" i="2"/>
  <c r="D176" i="2"/>
  <c r="E176" i="2"/>
  <c r="F176" i="2"/>
  <c r="B177" i="2"/>
  <c r="C177" i="2"/>
  <c r="D177" i="2"/>
  <c r="E177" i="2"/>
  <c r="F177" i="2"/>
  <c r="B178" i="2"/>
  <c r="C178" i="2"/>
  <c r="D178" i="2"/>
  <c r="E178" i="2"/>
  <c r="F178" i="2"/>
  <c r="B179" i="2"/>
  <c r="C179" i="2"/>
  <c r="D179" i="2"/>
  <c r="E179" i="2"/>
  <c r="F179" i="2"/>
  <c r="B180" i="2"/>
  <c r="C180" i="2"/>
  <c r="D180" i="2"/>
  <c r="E180" i="2"/>
  <c r="F180" i="2"/>
  <c r="B181" i="2"/>
  <c r="C181" i="2"/>
  <c r="D181" i="2"/>
  <c r="E181" i="2"/>
  <c r="F181" i="2"/>
  <c r="B182" i="2"/>
  <c r="C182" i="2"/>
  <c r="D182" i="2"/>
  <c r="E182" i="2"/>
  <c r="F182" i="2"/>
  <c r="B183" i="2"/>
  <c r="C183" i="2"/>
  <c r="D183" i="2"/>
  <c r="E183" i="2"/>
  <c r="F183" i="2"/>
  <c r="B184" i="2"/>
  <c r="C184" i="2"/>
  <c r="D184" i="2"/>
  <c r="E184" i="2"/>
  <c r="F184" i="2"/>
  <c r="B185" i="2"/>
  <c r="C185" i="2"/>
  <c r="D185" i="2"/>
  <c r="E185" i="2"/>
  <c r="F185" i="2"/>
  <c r="B186" i="2"/>
  <c r="C186" i="2"/>
  <c r="D186" i="2"/>
  <c r="E186" i="2"/>
  <c r="F186" i="2"/>
  <c r="B187" i="2"/>
  <c r="C187" i="2"/>
  <c r="D187" i="2"/>
  <c r="E187" i="2"/>
  <c r="F187" i="2"/>
  <c r="B188" i="2"/>
  <c r="C188" i="2"/>
  <c r="D188" i="2"/>
  <c r="E188" i="2"/>
  <c r="F188" i="2"/>
  <c r="B189" i="2"/>
  <c r="C189" i="2"/>
  <c r="D189" i="2"/>
  <c r="E189" i="2"/>
  <c r="F189" i="2"/>
  <c r="B190" i="2"/>
  <c r="C190" i="2"/>
  <c r="D190" i="2"/>
  <c r="E190" i="2"/>
  <c r="F190" i="2"/>
  <c r="B191" i="2"/>
  <c r="C191" i="2"/>
  <c r="D191" i="2"/>
  <c r="E191" i="2"/>
  <c r="F191" i="2"/>
  <c r="B192" i="2"/>
  <c r="C192" i="2"/>
  <c r="D192" i="2"/>
  <c r="E192" i="2"/>
  <c r="F192" i="2"/>
  <c r="B193" i="2"/>
  <c r="C193" i="2"/>
  <c r="D193" i="2"/>
  <c r="E193" i="2"/>
  <c r="F193" i="2"/>
  <c r="B194" i="2"/>
  <c r="C194" i="2"/>
  <c r="D194" i="2"/>
  <c r="E194" i="2"/>
  <c r="F194" i="2"/>
  <c r="B195" i="2"/>
  <c r="C195" i="2"/>
  <c r="D195" i="2"/>
  <c r="E195" i="2"/>
  <c r="F195" i="2"/>
  <c r="B196" i="2"/>
  <c r="C196" i="2"/>
  <c r="D196" i="2"/>
  <c r="E196" i="2"/>
  <c r="F196" i="2"/>
  <c r="B197" i="2"/>
  <c r="C197" i="2"/>
  <c r="D197" i="2"/>
  <c r="E197" i="2"/>
  <c r="F197" i="2"/>
  <c r="B198" i="2"/>
  <c r="C198" i="2"/>
  <c r="D198" i="2"/>
  <c r="E198" i="2"/>
  <c r="F198" i="2"/>
  <c r="B199" i="2"/>
  <c r="C199" i="2"/>
  <c r="D199" i="2"/>
  <c r="E199" i="2"/>
  <c r="F199" i="2"/>
  <c r="B200" i="2"/>
  <c r="C200" i="2"/>
  <c r="D200" i="2"/>
  <c r="E200" i="2"/>
  <c r="F200" i="2"/>
  <c r="B201" i="2"/>
  <c r="C201" i="2"/>
  <c r="D201" i="2"/>
  <c r="E201" i="2"/>
  <c r="F201" i="2"/>
  <c r="B202" i="2"/>
  <c r="C202" i="2"/>
  <c r="D202" i="2"/>
  <c r="E202" i="2"/>
  <c r="F202" i="2"/>
  <c r="B203" i="2"/>
  <c r="C203" i="2"/>
  <c r="D203" i="2"/>
  <c r="E203" i="2"/>
  <c r="F203" i="2"/>
  <c r="B204" i="2"/>
  <c r="C204" i="2"/>
  <c r="D204" i="2"/>
  <c r="E204" i="2"/>
  <c r="F204" i="2"/>
  <c r="B205" i="2"/>
  <c r="C205" i="2"/>
  <c r="D205" i="2"/>
  <c r="E205" i="2"/>
  <c r="F205" i="2"/>
  <c r="B206" i="2"/>
  <c r="C206" i="2"/>
  <c r="D206" i="2"/>
  <c r="E206" i="2"/>
  <c r="F206" i="2"/>
  <c r="B207" i="2"/>
  <c r="C207" i="2"/>
  <c r="D207" i="2"/>
  <c r="E207" i="2"/>
  <c r="F207" i="2"/>
  <c r="B208" i="2"/>
  <c r="C208" i="2"/>
  <c r="D208" i="2"/>
  <c r="E208" i="2"/>
  <c r="F208" i="2"/>
  <c r="B209" i="2"/>
  <c r="C209" i="2"/>
  <c r="D209" i="2"/>
  <c r="E209" i="2"/>
  <c r="F209" i="2"/>
  <c r="B210" i="2"/>
  <c r="C210" i="2"/>
  <c r="D210" i="2"/>
  <c r="E210" i="2"/>
  <c r="F210" i="2"/>
  <c r="B211" i="2"/>
  <c r="C211" i="2"/>
  <c r="D211" i="2"/>
  <c r="E211" i="2"/>
  <c r="F211" i="2"/>
  <c r="B212" i="2"/>
  <c r="C212" i="2"/>
  <c r="D212" i="2"/>
  <c r="E212" i="2"/>
  <c r="F212" i="2"/>
  <c r="B213" i="2"/>
  <c r="C213" i="2"/>
  <c r="D213" i="2"/>
  <c r="E213" i="2"/>
  <c r="F213" i="2"/>
  <c r="B214" i="2"/>
  <c r="C214" i="2"/>
  <c r="D214" i="2"/>
  <c r="E214" i="2"/>
  <c r="F214" i="2"/>
  <c r="B215" i="2"/>
  <c r="C215" i="2"/>
  <c r="D215" i="2"/>
  <c r="E215" i="2"/>
  <c r="F215" i="2"/>
  <c r="B216" i="2"/>
  <c r="C216" i="2"/>
  <c r="D216" i="2"/>
  <c r="E216" i="2"/>
  <c r="F216" i="2"/>
  <c r="B217" i="2"/>
  <c r="C217" i="2"/>
  <c r="D217" i="2"/>
  <c r="E217" i="2"/>
  <c r="F217" i="2"/>
  <c r="B218" i="2"/>
  <c r="N59" i="5"/>
  <c r="C218" i="2"/>
  <c r="D218" i="2"/>
  <c r="E218" i="2"/>
  <c r="F218" i="2"/>
  <c r="B219" i="2"/>
  <c r="C219" i="2"/>
  <c r="D219" i="2"/>
  <c r="E219" i="2"/>
  <c r="F219" i="2"/>
  <c r="B220" i="2"/>
  <c r="C220" i="2"/>
  <c r="D220" i="2"/>
  <c r="E220" i="2"/>
  <c r="F220" i="2"/>
  <c r="B221" i="2"/>
  <c r="C221" i="2"/>
  <c r="D221" i="2"/>
  <c r="E221" i="2"/>
  <c r="F221" i="2"/>
  <c r="B222" i="2"/>
  <c r="C222" i="2"/>
  <c r="D222" i="2"/>
  <c r="E222" i="2"/>
  <c r="F222" i="2"/>
  <c r="B223" i="2"/>
  <c r="C223" i="2"/>
  <c r="D223" i="2"/>
  <c r="E223" i="2"/>
  <c r="F223" i="2"/>
  <c r="B224" i="2"/>
  <c r="C224" i="2"/>
  <c r="D224" i="2"/>
  <c r="E224" i="2"/>
  <c r="F224" i="2"/>
  <c r="B225" i="2"/>
  <c r="C225" i="2"/>
  <c r="D225" i="2"/>
  <c r="E225" i="2"/>
  <c r="F225" i="2"/>
  <c r="B226" i="2"/>
  <c r="C226" i="2"/>
  <c r="D226" i="2"/>
  <c r="E226" i="2"/>
  <c r="F226" i="2"/>
  <c r="B227" i="2"/>
  <c r="C227" i="2"/>
  <c r="D227" i="2"/>
  <c r="E227" i="2"/>
  <c r="F227" i="2"/>
  <c r="B228" i="2"/>
  <c r="C228" i="2"/>
  <c r="D228" i="2"/>
  <c r="E228" i="2"/>
  <c r="F228" i="2"/>
  <c r="B229" i="2"/>
  <c r="C229" i="2"/>
  <c r="D229" i="2"/>
  <c r="E229" i="2"/>
  <c r="F229" i="2"/>
  <c r="B230" i="2"/>
  <c r="C230" i="2"/>
  <c r="D230" i="2"/>
  <c r="E230" i="2"/>
  <c r="F230" i="2"/>
  <c r="B231" i="2"/>
  <c r="C231" i="2"/>
  <c r="D231" i="2"/>
  <c r="E231" i="2"/>
  <c r="F231" i="2"/>
  <c r="B232" i="2"/>
  <c r="C232" i="2"/>
  <c r="D232" i="2"/>
  <c r="E232" i="2"/>
  <c r="F232" i="2"/>
  <c r="B233" i="2"/>
  <c r="C233" i="2"/>
  <c r="D233" i="2"/>
  <c r="E233" i="2"/>
  <c r="F233" i="2"/>
  <c r="B234" i="2"/>
  <c r="C234" i="2"/>
  <c r="D234" i="2"/>
  <c r="E234" i="2"/>
  <c r="F234" i="2"/>
  <c r="B235" i="2"/>
  <c r="C235" i="2"/>
  <c r="D235" i="2"/>
  <c r="E235" i="2"/>
  <c r="F235" i="2"/>
  <c r="B236" i="2"/>
  <c r="C236" i="2"/>
  <c r="D236" i="2"/>
  <c r="E236" i="2"/>
  <c r="F236" i="2"/>
  <c r="B237" i="2"/>
  <c r="C237" i="2"/>
  <c r="D237" i="2"/>
  <c r="E237" i="2"/>
  <c r="F237" i="2"/>
  <c r="B238" i="2"/>
  <c r="C238" i="2"/>
  <c r="D238" i="2"/>
  <c r="E238" i="2"/>
  <c r="F238" i="2"/>
  <c r="B239" i="2"/>
  <c r="C239" i="2"/>
  <c r="D239" i="2"/>
  <c r="E239" i="2"/>
  <c r="F239" i="2"/>
  <c r="B240" i="2"/>
  <c r="C240" i="2"/>
  <c r="D240" i="2"/>
  <c r="E240" i="2"/>
  <c r="F240" i="2"/>
  <c r="B241" i="2"/>
  <c r="C241" i="2"/>
  <c r="D241" i="2"/>
  <c r="E241" i="2"/>
  <c r="F241" i="2"/>
  <c r="B242" i="2"/>
  <c r="C242" i="2"/>
  <c r="D242" i="2"/>
  <c r="E242" i="2"/>
  <c r="F242" i="2"/>
  <c r="B243" i="2"/>
  <c r="C243" i="2"/>
  <c r="D243" i="2"/>
  <c r="E243" i="2"/>
  <c r="F243" i="2"/>
  <c r="B244" i="2"/>
  <c r="C244" i="2"/>
  <c r="D244" i="2"/>
  <c r="E244" i="2"/>
  <c r="F244" i="2"/>
  <c r="B245" i="2"/>
  <c r="C245" i="2"/>
  <c r="D245" i="2"/>
  <c r="E245" i="2"/>
  <c r="F245" i="2"/>
  <c r="B246" i="2"/>
  <c r="C246" i="2"/>
  <c r="D246" i="2"/>
  <c r="E246" i="2"/>
  <c r="F246" i="2"/>
  <c r="B247" i="2"/>
  <c r="C247" i="2"/>
  <c r="D247" i="2"/>
  <c r="E247" i="2"/>
  <c r="F247" i="2"/>
  <c r="B248" i="2"/>
  <c r="C248" i="2"/>
  <c r="D248" i="2"/>
  <c r="E248" i="2"/>
  <c r="F248" i="2"/>
  <c r="B249" i="2"/>
  <c r="C249" i="2"/>
  <c r="D249" i="2"/>
  <c r="E249" i="2"/>
  <c r="F249" i="2"/>
  <c r="B250" i="2"/>
  <c r="C250" i="2"/>
  <c r="D250" i="2"/>
  <c r="E250" i="2"/>
  <c r="F250" i="2"/>
  <c r="B251" i="2"/>
  <c r="C251" i="2"/>
  <c r="D251" i="2"/>
  <c r="E251" i="2"/>
  <c r="F251" i="2"/>
  <c r="B252" i="2"/>
  <c r="C252" i="2"/>
  <c r="D252" i="2"/>
  <c r="E252" i="2"/>
  <c r="F252" i="2"/>
  <c r="B253" i="2"/>
  <c r="C253" i="2"/>
  <c r="D253" i="2"/>
  <c r="E253" i="2"/>
  <c r="F253" i="2"/>
  <c r="B254" i="2"/>
  <c r="C254" i="2"/>
  <c r="D254" i="2"/>
  <c r="E254" i="2"/>
  <c r="F254" i="2"/>
  <c r="B255" i="2"/>
  <c r="C255" i="2"/>
  <c r="D255" i="2"/>
  <c r="E255" i="2"/>
  <c r="F255" i="2"/>
  <c r="B256" i="2"/>
  <c r="C256" i="2"/>
  <c r="D256" i="2"/>
  <c r="E256" i="2"/>
  <c r="F256" i="2"/>
  <c r="B257" i="2"/>
  <c r="C257" i="2"/>
  <c r="D257" i="2"/>
  <c r="E257" i="2"/>
  <c r="F257" i="2"/>
  <c r="B258" i="2"/>
  <c r="C258" i="2"/>
  <c r="D258" i="2"/>
  <c r="E258" i="2"/>
  <c r="F258" i="2"/>
  <c r="B259" i="2"/>
  <c r="C259" i="2"/>
  <c r="D259" i="2"/>
  <c r="E259" i="2"/>
  <c r="F259" i="2"/>
  <c r="B260" i="2"/>
  <c r="C260" i="2"/>
  <c r="D260" i="2"/>
  <c r="E260" i="2"/>
  <c r="F260" i="2"/>
  <c r="B261" i="2"/>
  <c r="C261" i="2"/>
  <c r="D261" i="2"/>
  <c r="E261" i="2"/>
  <c r="F261" i="2"/>
  <c r="B262" i="2"/>
  <c r="C262" i="2"/>
  <c r="D262" i="2"/>
  <c r="E262" i="2"/>
  <c r="F262" i="2"/>
  <c r="B263" i="2"/>
  <c r="C263" i="2"/>
  <c r="D263" i="2"/>
  <c r="E263" i="2"/>
  <c r="F263" i="2"/>
  <c r="B264" i="2"/>
  <c r="C264" i="2"/>
  <c r="D264" i="2"/>
  <c r="E264" i="2"/>
  <c r="F264" i="2"/>
  <c r="B265" i="2"/>
  <c r="C265" i="2"/>
  <c r="D265" i="2"/>
  <c r="E265" i="2"/>
  <c r="F265" i="2"/>
  <c r="B266" i="2"/>
  <c r="C266" i="2"/>
  <c r="D266" i="2"/>
  <c r="E266" i="2"/>
  <c r="F266" i="2"/>
  <c r="B267" i="2"/>
  <c r="C267" i="2"/>
  <c r="D267" i="2"/>
  <c r="E267" i="2"/>
  <c r="F267" i="2"/>
  <c r="B268" i="2"/>
  <c r="C268" i="2"/>
  <c r="D268" i="2"/>
  <c r="E268" i="2"/>
  <c r="F268" i="2"/>
  <c r="B269" i="2"/>
  <c r="C269" i="2"/>
  <c r="D269" i="2"/>
  <c r="E269" i="2"/>
  <c r="F269" i="2"/>
  <c r="B270" i="2"/>
  <c r="C270" i="2"/>
  <c r="D270" i="2"/>
  <c r="E270" i="2"/>
  <c r="F270" i="2"/>
  <c r="B271" i="2"/>
  <c r="C271" i="2"/>
  <c r="D271" i="2"/>
  <c r="E271" i="2"/>
  <c r="F271" i="2"/>
  <c r="B272" i="2"/>
  <c r="C272" i="2"/>
  <c r="D272" i="2"/>
  <c r="E272" i="2"/>
  <c r="F272" i="2"/>
  <c r="B273" i="2"/>
  <c r="C273" i="2"/>
  <c r="D273" i="2"/>
  <c r="E273" i="2"/>
  <c r="F273" i="2"/>
  <c r="B274" i="2"/>
  <c r="C274" i="2"/>
  <c r="D274" i="2"/>
  <c r="E274" i="2"/>
  <c r="F274" i="2"/>
  <c r="B275" i="2"/>
  <c r="C275" i="2"/>
  <c r="D275" i="2"/>
  <c r="E275" i="2"/>
  <c r="F275" i="2"/>
  <c r="B276" i="2"/>
  <c r="C276" i="2"/>
  <c r="D276" i="2"/>
  <c r="E276" i="2"/>
  <c r="F276" i="2"/>
  <c r="B277" i="2"/>
  <c r="C277" i="2"/>
  <c r="D277" i="2"/>
  <c r="E277" i="2"/>
  <c r="F277" i="2"/>
  <c r="B278" i="2"/>
  <c r="C278" i="2"/>
  <c r="D278" i="2"/>
  <c r="E278" i="2"/>
  <c r="F278" i="2"/>
  <c r="B279" i="2"/>
  <c r="C279" i="2"/>
  <c r="D279" i="2"/>
  <c r="E279" i="2"/>
  <c r="F279" i="2"/>
  <c r="B280" i="2"/>
  <c r="C280" i="2"/>
  <c r="D280" i="2"/>
  <c r="E280" i="2"/>
  <c r="F280" i="2"/>
  <c r="B281" i="2"/>
  <c r="C281" i="2"/>
  <c r="D281" i="2"/>
  <c r="E281" i="2"/>
  <c r="F281" i="2"/>
  <c r="B282" i="2"/>
  <c r="C282" i="2"/>
  <c r="D282" i="2"/>
  <c r="E282" i="2"/>
  <c r="F282" i="2"/>
  <c r="B283" i="2"/>
  <c r="C283" i="2"/>
  <c r="D283" i="2"/>
  <c r="E283" i="2"/>
  <c r="F283" i="2"/>
  <c r="B284" i="2"/>
  <c r="C284" i="2"/>
  <c r="D284" i="2"/>
  <c r="E284" i="2"/>
  <c r="F284" i="2"/>
  <c r="B285" i="2"/>
  <c r="C285" i="2"/>
  <c r="D285" i="2"/>
  <c r="E285" i="2"/>
  <c r="F285" i="2"/>
  <c r="B286" i="2"/>
  <c r="C286" i="2"/>
  <c r="D286" i="2"/>
  <c r="E286" i="2"/>
  <c r="F286" i="2"/>
  <c r="B287" i="2"/>
  <c r="C287" i="2"/>
  <c r="D287" i="2"/>
  <c r="E287" i="2"/>
  <c r="F287" i="2"/>
  <c r="B288" i="2"/>
  <c r="C288" i="2"/>
  <c r="D288" i="2"/>
  <c r="E288" i="2"/>
  <c r="F288" i="2"/>
  <c r="B289" i="2"/>
  <c r="C289" i="2"/>
  <c r="D289" i="2"/>
  <c r="E289" i="2"/>
  <c r="F289" i="2"/>
  <c r="B290" i="2"/>
  <c r="C290" i="2"/>
  <c r="D290" i="2"/>
  <c r="E290" i="2"/>
  <c r="F290" i="2"/>
  <c r="B291" i="2"/>
  <c r="C291" i="2"/>
  <c r="D291" i="2"/>
  <c r="E291" i="2"/>
  <c r="F291" i="2"/>
  <c r="B292" i="2"/>
  <c r="C292" i="2"/>
  <c r="D292" i="2"/>
  <c r="E292" i="2"/>
  <c r="F292" i="2"/>
  <c r="B293" i="2"/>
  <c r="C293" i="2"/>
  <c r="D293" i="2"/>
  <c r="E293" i="2"/>
  <c r="F293" i="2"/>
  <c r="B294" i="2"/>
  <c r="C294" i="2"/>
  <c r="D294" i="2"/>
  <c r="E294" i="2"/>
  <c r="F294" i="2"/>
  <c r="B295" i="2"/>
  <c r="C295" i="2"/>
  <c r="D295" i="2"/>
  <c r="E295" i="2"/>
  <c r="F295" i="2"/>
  <c r="B296" i="2"/>
  <c r="C296" i="2"/>
  <c r="D296" i="2"/>
  <c r="E296" i="2"/>
  <c r="F296" i="2"/>
  <c r="B297" i="2"/>
  <c r="C297" i="2"/>
  <c r="D297" i="2"/>
  <c r="E297" i="2"/>
  <c r="F297" i="2"/>
  <c r="B298" i="2"/>
  <c r="C298" i="2"/>
  <c r="D298" i="2"/>
  <c r="E298" i="2"/>
  <c r="F298" i="2"/>
  <c r="B299" i="2"/>
  <c r="C299" i="2"/>
  <c r="D299" i="2"/>
  <c r="E299" i="2"/>
  <c r="F299" i="2"/>
  <c r="B300" i="2"/>
  <c r="C300" i="2"/>
  <c r="D300" i="2"/>
  <c r="E300" i="2"/>
  <c r="F300" i="2"/>
  <c r="B301" i="2"/>
  <c r="C301" i="2"/>
  <c r="D301" i="2"/>
  <c r="E301" i="2"/>
  <c r="F301" i="2"/>
  <c r="B302" i="2"/>
  <c r="C302" i="2"/>
  <c r="D302" i="2"/>
  <c r="E302" i="2"/>
  <c r="F302" i="2"/>
  <c r="B303" i="2"/>
  <c r="C303" i="2"/>
  <c r="D303" i="2"/>
  <c r="E303" i="2"/>
  <c r="F303" i="2"/>
  <c r="B304" i="2"/>
  <c r="C304" i="2"/>
  <c r="D304" i="2"/>
  <c r="E304" i="2"/>
  <c r="F304" i="2"/>
  <c r="B305" i="2"/>
  <c r="C305" i="2"/>
  <c r="D305" i="2"/>
  <c r="E305" i="2"/>
  <c r="F305" i="2"/>
  <c r="B306" i="2"/>
  <c r="C306" i="2"/>
  <c r="D306" i="2"/>
  <c r="E306" i="2"/>
  <c r="F306" i="2"/>
  <c r="B307" i="2"/>
  <c r="C307" i="2"/>
  <c r="D307" i="2"/>
  <c r="E307" i="2"/>
  <c r="F307" i="2"/>
  <c r="B308" i="2"/>
  <c r="C308" i="2"/>
  <c r="D308" i="2"/>
  <c r="E308" i="2"/>
  <c r="F308" i="2"/>
  <c r="B309" i="2"/>
  <c r="C309" i="2"/>
  <c r="D309" i="2"/>
  <c r="E309" i="2"/>
  <c r="F309" i="2"/>
  <c r="B310" i="2"/>
  <c r="C310" i="2"/>
  <c r="D310" i="2"/>
  <c r="E310" i="2"/>
  <c r="F310" i="2"/>
  <c r="B311" i="2"/>
  <c r="C311" i="2"/>
  <c r="D311" i="2"/>
  <c r="E311" i="2"/>
  <c r="F311" i="2"/>
  <c r="B312" i="2"/>
  <c r="C312" i="2"/>
  <c r="D312" i="2"/>
  <c r="E312" i="2"/>
  <c r="F312" i="2"/>
  <c r="B313" i="2"/>
  <c r="C313" i="2"/>
  <c r="D313" i="2"/>
  <c r="E313" i="2"/>
  <c r="F313" i="2"/>
  <c r="B314" i="2"/>
  <c r="C314" i="2"/>
  <c r="D314" i="2"/>
  <c r="E314" i="2"/>
  <c r="F314" i="2"/>
  <c r="B315" i="2"/>
  <c r="C315" i="2"/>
  <c r="D315" i="2"/>
  <c r="E315" i="2"/>
  <c r="F315" i="2"/>
  <c r="B316" i="2"/>
  <c r="C316" i="2"/>
  <c r="D316" i="2"/>
  <c r="E316" i="2"/>
  <c r="F316" i="2"/>
  <c r="B317" i="2"/>
  <c r="C317" i="2"/>
  <c r="D317" i="2"/>
  <c r="E317" i="2"/>
  <c r="F317" i="2"/>
  <c r="B318" i="2"/>
  <c r="C318" i="2"/>
  <c r="D318" i="2"/>
  <c r="E318" i="2"/>
  <c r="F318" i="2"/>
  <c r="B319" i="2"/>
  <c r="C319" i="2"/>
  <c r="D319" i="2"/>
  <c r="E319" i="2"/>
  <c r="F319" i="2"/>
  <c r="B320" i="2"/>
  <c r="C320" i="2"/>
  <c r="D320" i="2"/>
  <c r="E320" i="2"/>
  <c r="F320" i="2"/>
  <c r="B321" i="2"/>
  <c r="C321" i="2"/>
  <c r="D321" i="2"/>
  <c r="E321" i="2"/>
  <c r="F321" i="2"/>
  <c r="B322" i="2"/>
  <c r="C322" i="2"/>
  <c r="D322" i="2"/>
  <c r="E322" i="2"/>
  <c r="F322" i="2"/>
  <c r="B323" i="2"/>
  <c r="C323" i="2"/>
  <c r="D323" i="2"/>
  <c r="E323" i="2"/>
  <c r="F323" i="2"/>
  <c r="B324" i="2"/>
  <c r="C324" i="2"/>
  <c r="D324" i="2"/>
  <c r="E324" i="2"/>
  <c r="F324" i="2"/>
  <c r="B325" i="2"/>
  <c r="C325" i="2"/>
  <c r="D325" i="2"/>
  <c r="E325" i="2"/>
  <c r="F325" i="2"/>
  <c r="B326" i="2"/>
  <c r="C326" i="2"/>
  <c r="D326" i="2"/>
  <c r="E326" i="2"/>
  <c r="F326" i="2"/>
  <c r="B327" i="2"/>
  <c r="C327" i="2"/>
  <c r="D327" i="2"/>
  <c r="E327" i="2"/>
  <c r="F327" i="2"/>
  <c r="B328" i="2"/>
  <c r="C328" i="2"/>
  <c r="D328" i="2"/>
  <c r="E328" i="2"/>
  <c r="F328" i="2"/>
  <c r="B329" i="2"/>
  <c r="C329" i="2"/>
  <c r="D329" i="2"/>
  <c r="E329" i="2"/>
  <c r="F329" i="2"/>
  <c r="B330" i="2"/>
  <c r="C330" i="2"/>
  <c r="D330" i="2"/>
  <c r="E330" i="2"/>
  <c r="F330" i="2"/>
  <c r="B331" i="2"/>
  <c r="C331" i="2"/>
  <c r="D331" i="2"/>
  <c r="E331" i="2"/>
  <c r="F331" i="2"/>
  <c r="B332" i="2"/>
  <c r="C332" i="2"/>
  <c r="D332" i="2"/>
  <c r="E332" i="2"/>
  <c r="F332" i="2"/>
  <c r="B333" i="2"/>
  <c r="C333" i="2"/>
  <c r="D333" i="2"/>
  <c r="E333" i="2"/>
  <c r="F333" i="2"/>
  <c r="B334" i="2"/>
  <c r="C334" i="2"/>
  <c r="D334" i="2"/>
  <c r="E334" i="2"/>
  <c r="F334" i="2"/>
  <c r="B335" i="2"/>
  <c r="C335" i="2"/>
  <c r="D335" i="2"/>
  <c r="E335" i="2"/>
  <c r="F335" i="2"/>
  <c r="B336" i="2"/>
  <c r="C336" i="2"/>
  <c r="D336" i="2"/>
  <c r="E336" i="2"/>
  <c r="F336" i="2"/>
  <c r="B337" i="2"/>
  <c r="C337" i="2"/>
  <c r="D337" i="2"/>
  <c r="E337" i="2"/>
  <c r="F337" i="2"/>
  <c r="B338" i="2"/>
  <c r="C338" i="2"/>
  <c r="D338" i="2"/>
  <c r="E338" i="2"/>
  <c r="F338" i="2"/>
  <c r="B339" i="2"/>
  <c r="C339" i="2"/>
  <c r="D339" i="2"/>
  <c r="E339" i="2"/>
  <c r="F339" i="2"/>
  <c r="B340" i="2"/>
  <c r="C340" i="2"/>
  <c r="D340" i="2"/>
  <c r="E340" i="2"/>
  <c r="F340" i="2"/>
  <c r="B341" i="2"/>
  <c r="C341" i="2"/>
  <c r="D341" i="2"/>
  <c r="E341" i="2"/>
  <c r="F341" i="2"/>
  <c r="B342" i="2"/>
  <c r="C342" i="2"/>
  <c r="D342" i="2"/>
  <c r="E342" i="2"/>
  <c r="F342" i="2"/>
  <c r="B343" i="2"/>
  <c r="C343" i="2"/>
  <c r="D343" i="2"/>
  <c r="E343" i="2"/>
  <c r="F343" i="2"/>
  <c r="B344" i="2"/>
  <c r="C344" i="2"/>
  <c r="D344" i="2"/>
  <c r="E344" i="2"/>
  <c r="F344" i="2"/>
  <c r="B345" i="2"/>
  <c r="C345" i="2"/>
  <c r="D345" i="2"/>
  <c r="E345" i="2"/>
  <c r="F345" i="2"/>
  <c r="B346" i="2"/>
  <c r="C346" i="2"/>
  <c r="D346" i="2"/>
  <c r="E346" i="2"/>
  <c r="F346" i="2"/>
  <c r="B347" i="2"/>
  <c r="C347" i="2"/>
  <c r="D347" i="2"/>
  <c r="E347" i="2"/>
  <c r="F347" i="2"/>
  <c r="B348" i="2"/>
  <c r="C348" i="2"/>
  <c r="D348" i="2"/>
  <c r="E348" i="2"/>
  <c r="F348" i="2"/>
  <c r="B349" i="2"/>
  <c r="C349" i="2"/>
  <c r="D349" i="2"/>
  <c r="E349" i="2"/>
  <c r="F349" i="2"/>
  <c r="B350" i="2"/>
  <c r="C350" i="2"/>
  <c r="D350" i="2"/>
  <c r="E350" i="2"/>
  <c r="F350" i="2"/>
  <c r="B351" i="2"/>
  <c r="C351" i="2"/>
  <c r="D351" i="2"/>
  <c r="E351" i="2"/>
  <c r="F351" i="2"/>
  <c r="B352" i="2"/>
  <c r="C352" i="2"/>
  <c r="D352" i="2"/>
  <c r="E352" i="2"/>
  <c r="F352" i="2"/>
  <c r="B353" i="2"/>
  <c r="C353" i="2"/>
  <c r="D353" i="2"/>
  <c r="E353" i="2"/>
  <c r="F353" i="2"/>
  <c r="B354" i="2"/>
  <c r="C354" i="2"/>
  <c r="D354" i="2"/>
  <c r="E354" i="2"/>
  <c r="F354" i="2"/>
  <c r="B355" i="2"/>
  <c r="C355" i="2"/>
  <c r="D355" i="2"/>
  <c r="E355" i="2"/>
  <c r="F355" i="2"/>
  <c r="B356" i="2"/>
  <c r="C356" i="2"/>
  <c r="D356" i="2"/>
  <c r="E356" i="2"/>
  <c r="F356" i="2"/>
  <c r="B357" i="2"/>
  <c r="C357" i="2"/>
  <c r="D357" i="2"/>
  <c r="E357" i="2"/>
  <c r="F357" i="2"/>
  <c r="B358" i="2"/>
  <c r="C358" i="2"/>
  <c r="D358" i="2"/>
  <c r="E358" i="2"/>
  <c r="F358" i="2"/>
  <c r="B359" i="2"/>
  <c r="C359" i="2"/>
  <c r="D359" i="2"/>
  <c r="E359" i="2"/>
  <c r="F359" i="2"/>
  <c r="B360" i="2"/>
  <c r="C360" i="2"/>
  <c r="D360" i="2"/>
  <c r="E360" i="2"/>
  <c r="F360" i="2"/>
  <c r="B361" i="2"/>
  <c r="C361" i="2"/>
  <c r="D361" i="2"/>
  <c r="E361" i="2"/>
  <c r="F361" i="2"/>
  <c r="B362" i="2"/>
  <c r="C362" i="2"/>
  <c r="D362" i="2"/>
  <c r="E362" i="2"/>
  <c r="F362" i="2"/>
  <c r="B363" i="2"/>
  <c r="C363" i="2"/>
  <c r="D363" i="2"/>
  <c r="E363" i="2"/>
  <c r="F363" i="2"/>
  <c r="B364" i="2"/>
  <c r="C364" i="2"/>
  <c r="D364" i="2"/>
  <c r="E364" i="2"/>
  <c r="F364" i="2"/>
  <c r="B365" i="2"/>
  <c r="C365" i="2"/>
  <c r="D365" i="2"/>
  <c r="E365" i="2"/>
  <c r="F365" i="2"/>
  <c r="B366" i="2"/>
  <c r="C366" i="2"/>
  <c r="D366" i="2"/>
  <c r="E366" i="2"/>
  <c r="F366" i="2"/>
  <c r="B367" i="2"/>
  <c r="C367" i="2"/>
  <c r="D367" i="2"/>
  <c r="E367" i="2"/>
  <c r="F367" i="2"/>
  <c r="B368" i="2"/>
  <c r="C368" i="2"/>
  <c r="D368" i="2"/>
  <c r="E368" i="2"/>
  <c r="F368" i="2"/>
  <c r="B369" i="2"/>
  <c r="C369" i="2"/>
  <c r="D369" i="2"/>
  <c r="E369" i="2"/>
  <c r="F369" i="2"/>
  <c r="B370" i="2"/>
  <c r="C370" i="2"/>
  <c r="D370" i="2"/>
  <c r="E370" i="2"/>
  <c r="F370" i="2"/>
  <c r="B371" i="2"/>
  <c r="C371" i="2"/>
  <c r="D371" i="2"/>
  <c r="E371" i="2"/>
  <c r="F371" i="2"/>
  <c r="B372" i="2"/>
  <c r="C372" i="2"/>
  <c r="D372" i="2"/>
  <c r="E372" i="2"/>
  <c r="F372" i="2"/>
  <c r="B373" i="2"/>
  <c r="C373" i="2"/>
  <c r="D373" i="2"/>
  <c r="E373" i="2"/>
  <c r="F373" i="2"/>
  <c r="B374" i="2"/>
  <c r="C374" i="2"/>
  <c r="D374" i="2"/>
  <c r="E374" i="2"/>
  <c r="F374" i="2"/>
  <c r="B375" i="2"/>
  <c r="C375" i="2"/>
  <c r="D375" i="2"/>
  <c r="E375" i="2"/>
  <c r="F375" i="2"/>
  <c r="B376" i="2"/>
  <c r="C376" i="2"/>
  <c r="D376" i="2"/>
  <c r="E376" i="2"/>
  <c r="F376" i="2"/>
  <c r="B377" i="2"/>
  <c r="C377" i="2"/>
  <c r="D377" i="2"/>
  <c r="E377" i="2"/>
  <c r="F377" i="2"/>
  <c r="B378" i="2"/>
  <c r="C378" i="2"/>
  <c r="D378" i="2"/>
  <c r="E378" i="2"/>
  <c r="F378" i="2"/>
  <c r="B379" i="2"/>
  <c r="C379" i="2"/>
  <c r="D379" i="2"/>
  <c r="E379" i="2"/>
  <c r="F379" i="2"/>
  <c r="B380" i="2"/>
  <c r="C380" i="2"/>
  <c r="D380" i="2"/>
  <c r="E380" i="2"/>
  <c r="F380" i="2"/>
  <c r="B381" i="2"/>
  <c r="C381" i="2"/>
  <c r="D381" i="2"/>
  <c r="E381" i="2"/>
  <c r="F381" i="2"/>
  <c r="B382" i="2"/>
  <c r="C382" i="2"/>
  <c r="D382" i="2"/>
  <c r="E382" i="2"/>
  <c r="F382" i="2"/>
  <c r="B383" i="2"/>
  <c r="C383" i="2"/>
  <c r="D383" i="2"/>
  <c r="E383" i="2"/>
  <c r="F383" i="2"/>
  <c r="B384" i="2"/>
  <c r="C384" i="2"/>
  <c r="D384" i="2"/>
  <c r="E384" i="2"/>
  <c r="F384" i="2"/>
  <c r="B385" i="2"/>
  <c r="C385" i="2"/>
  <c r="D385" i="2"/>
  <c r="E385" i="2"/>
  <c r="F385" i="2"/>
  <c r="B386" i="2"/>
  <c r="C386" i="2"/>
  <c r="D386" i="2"/>
  <c r="E386" i="2"/>
  <c r="F386" i="2"/>
  <c r="B387" i="2"/>
  <c r="C387" i="2"/>
  <c r="D387" i="2"/>
  <c r="E387" i="2"/>
  <c r="F387" i="2"/>
  <c r="B388" i="2"/>
  <c r="C388" i="2"/>
  <c r="D388" i="2"/>
  <c r="E388" i="2"/>
  <c r="F388" i="2"/>
  <c r="B389" i="2"/>
  <c r="C389" i="2"/>
  <c r="D389" i="2"/>
  <c r="E389" i="2"/>
  <c r="F389" i="2"/>
  <c r="B390" i="2"/>
  <c r="C390" i="2"/>
  <c r="D390" i="2"/>
  <c r="E390" i="2"/>
  <c r="F390" i="2"/>
  <c r="B391" i="2"/>
  <c r="C391" i="2"/>
  <c r="D391" i="2"/>
  <c r="E391" i="2"/>
  <c r="F391" i="2"/>
  <c r="B392" i="2"/>
  <c r="C392" i="2"/>
  <c r="D392" i="2"/>
  <c r="E392" i="2"/>
  <c r="F392" i="2"/>
  <c r="B393" i="2"/>
  <c r="C393" i="2"/>
  <c r="D393" i="2"/>
  <c r="E393" i="2"/>
  <c r="F393" i="2"/>
  <c r="B394" i="2"/>
  <c r="C394" i="2"/>
  <c r="D394" i="2"/>
  <c r="E394" i="2"/>
  <c r="F394" i="2"/>
  <c r="B395" i="2"/>
  <c r="C395" i="2"/>
  <c r="D395" i="2"/>
  <c r="E395" i="2"/>
  <c r="F395" i="2"/>
  <c r="B396" i="2"/>
  <c r="C396" i="2"/>
  <c r="D396" i="2"/>
  <c r="E396" i="2"/>
  <c r="F396" i="2"/>
  <c r="B397" i="2"/>
  <c r="C397" i="2"/>
  <c r="D397" i="2"/>
  <c r="E397" i="2"/>
  <c r="F397" i="2"/>
  <c r="B398" i="2"/>
  <c r="C398" i="2"/>
  <c r="D398" i="2"/>
  <c r="E398" i="2"/>
  <c r="F398" i="2"/>
  <c r="B399" i="2"/>
  <c r="C399" i="2"/>
  <c r="D399" i="2"/>
  <c r="E399" i="2"/>
  <c r="F399" i="2"/>
  <c r="B400" i="2"/>
  <c r="C400" i="2"/>
  <c r="D400" i="2"/>
  <c r="E400" i="2"/>
  <c r="F400" i="2"/>
  <c r="B401" i="2"/>
  <c r="C401" i="2"/>
  <c r="D401" i="2"/>
  <c r="E401" i="2"/>
  <c r="F401" i="2"/>
  <c r="B402" i="2"/>
  <c r="C402" i="2"/>
  <c r="D402" i="2"/>
  <c r="E402" i="2"/>
  <c r="F402" i="2"/>
  <c r="B403" i="2"/>
  <c r="C403" i="2"/>
  <c r="D403" i="2"/>
  <c r="E403" i="2"/>
  <c r="F403" i="2"/>
  <c r="B404" i="2"/>
  <c r="C404" i="2"/>
  <c r="D404" i="2"/>
  <c r="E404" i="2"/>
  <c r="F404" i="2"/>
  <c r="B405" i="2"/>
  <c r="C405" i="2"/>
  <c r="D405" i="2"/>
  <c r="E405" i="2"/>
  <c r="F405" i="2"/>
  <c r="B406" i="2"/>
  <c r="C406" i="2"/>
  <c r="D406" i="2"/>
  <c r="E406" i="2"/>
  <c r="F406" i="2"/>
  <c r="B407" i="2"/>
  <c r="C407" i="2"/>
  <c r="D407" i="2"/>
  <c r="E407" i="2"/>
  <c r="F407" i="2"/>
  <c r="B408" i="2"/>
  <c r="C408" i="2"/>
  <c r="D408" i="2"/>
  <c r="E408" i="2"/>
  <c r="F408" i="2"/>
  <c r="B409" i="2"/>
  <c r="C409" i="2"/>
  <c r="D409" i="2"/>
  <c r="E409" i="2"/>
  <c r="F409" i="2"/>
  <c r="B410" i="2"/>
  <c r="C410" i="2"/>
  <c r="D410" i="2"/>
  <c r="E410" i="2"/>
  <c r="F410" i="2"/>
  <c r="B411" i="2"/>
  <c r="C411" i="2"/>
  <c r="D411" i="2"/>
  <c r="E411" i="2"/>
  <c r="F411" i="2"/>
  <c r="B412" i="2"/>
  <c r="C412" i="2"/>
  <c r="D412" i="2"/>
  <c r="E412" i="2"/>
  <c r="F412" i="2"/>
  <c r="B413" i="2"/>
  <c r="C413" i="2"/>
  <c r="D413" i="2"/>
  <c r="E413" i="2"/>
  <c r="F413" i="2"/>
  <c r="B414" i="2"/>
  <c r="C414" i="2"/>
  <c r="D414" i="2"/>
  <c r="E414" i="2"/>
  <c r="F414" i="2"/>
  <c r="B415" i="2"/>
  <c r="C415" i="2"/>
  <c r="D415" i="2"/>
  <c r="E415" i="2"/>
  <c r="F415" i="2"/>
  <c r="B416" i="2"/>
  <c r="C416" i="2"/>
  <c r="D416" i="2"/>
  <c r="E416" i="2"/>
  <c r="F416" i="2"/>
  <c r="B417" i="2"/>
  <c r="C417" i="2"/>
  <c r="D417" i="2"/>
  <c r="E417" i="2"/>
  <c r="F417" i="2"/>
  <c r="B418" i="2"/>
  <c r="C418" i="2"/>
  <c r="D418" i="2"/>
  <c r="E418" i="2"/>
  <c r="F418" i="2"/>
  <c r="B419" i="2"/>
  <c r="C419" i="2"/>
  <c r="D419" i="2"/>
  <c r="E419" i="2"/>
  <c r="F419" i="2"/>
  <c r="B420" i="2"/>
  <c r="C420" i="2"/>
  <c r="D420" i="2"/>
  <c r="E420" i="2"/>
  <c r="F420" i="2"/>
  <c r="B421" i="2"/>
  <c r="C421" i="2"/>
  <c r="D421" i="2"/>
  <c r="E421" i="2"/>
  <c r="F421" i="2"/>
  <c r="B422" i="2"/>
  <c r="C422" i="2"/>
  <c r="D422" i="2"/>
  <c r="E422" i="2"/>
  <c r="F422" i="2"/>
  <c r="B423" i="2"/>
  <c r="C423" i="2"/>
  <c r="D423" i="2"/>
  <c r="E423" i="2"/>
  <c r="F423" i="2"/>
  <c r="B424" i="2"/>
  <c r="C424" i="2"/>
  <c r="D424" i="2"/>
  <c r="E424" i="2"/>
  <c r="F424" i="2"/>
  <c r="B425" i="2"/>
  <c r="C425" i="2"/>
  <c r="D425" i="2"/>
  <c r="E425" i="2"/>
  <c r="F425" i="2"/>
  <c r="B426" i="2"/>
  <c r="C426" i="2"/>
  <c r="D426" i="2"/>
  <c r="E426" i="2"/>
  <c r="F426" i="2"/>
  <c r="B427" i="2"/>
  <c r="C427" i="2"/>
  <c r="D427" i="2"/>
  <c r="E427" i="2"/>
  <c r="F427" i="2"/>
  <c r="B428" i="2"/>
  <c r="C428" i="2"/>
  <c r="D428" i="2"/>
  <c r="E428" i="2"/>
  <c r="F428" i="2"/>
  <c r="B429" i="2"/>
  <c r="C429" i="2"/>
  <c r="D429" i="2"/>
  <c r="E429" i="2"/>
  <c r="F429" i="2"/>
  <c r="B430" i="2"/>
  <c r="C430" i="2"/>
  <c r="D430" i="2"/>
  <c r="E430" i="2"/>
  <c r="F430" i="2"/>
  <c r="B431" i="2"/>
  <c r="C431" i="2"/>
  <c r="D431" i="2"/>
  <c r="E431" i="2"/>
  <c r="F431" i="2"/>
  <c r="B432" i="2"/>
  <c r="C432" i="2"/>
  <c r="D432" i="2"/>
  <c r="E432" i="2"/>
  <c r="F432" i="2"/>
  <c r="B433" i="2"/>
  <c r="C433" i="2"/>
  <c r="D433" i="2"/>
  <c r="E433" i="2"/>
  <c r="F433" i="2"/>
  <c r="B434" i="2"/>
  <c r="C434" i="2"/>
  <c r="D434" i="2"/>
  <c r="E434" i="2"/>
  <c r="F434" i="2"/>
  <c r="B435" i="2"/>
  <c r="C435" i="2"/>
  <c r="D435" i="2"/>
  <c r="E435" i="2"/>
  <c r="F435" i="2"/>
  <c r="B436" i="2"/>
  <c r="C436" i="2"/>
  <c r="D436" i="2"/>
  <c r="E436" i="2"/>
  <c r="F436" i="2"/>
  <c r="B437" i="2"/>
  <c r="C437" i="2"/>
  <c r="D437" i="2"/>
  <c r="E437" i="2"/>
  <c r="F437" i="2"/>
  <c r="B438" i="2"/>
  <c r="C438" i="2"/>
  <c r="D438" i="2"/>
  <c r="E438" i="2"/>
  <c r="F438" i="2"/>
  <c r="B439" i="2"/>
  <c r="C439" i="2"/>
  <c r="D439" i="2"/>
  <c r="E439" i="2"/>
  <c r="F439" i="2"/>
  <c r="B440" i="2"/>
  <c r="C440" i="2"/>
  <c r="D440" i="2"/>
  <c r="E440" i="2"/>
  <c r="F440" i="2"/>
  <c r="B441" i="2"/>
  <c r="C441" i="2"/>
  <c r="D441" i="2"/>
  <c r="E441" i="2"/>
  <c r="F441" i="2"/>
  <c r="B442" i="2"/>
  <c r="C442" i="2"/>
  <c r="D442" i="2"/>
  <c r="E442" i="2"/>
  <c r="F442" i="2"/>
  <c r="B443" i="2"/>
  <c r="C443" i="2"/>
  <c r="D443" i="2"/>
  <c r="E443" i="2"/>
  <c r="F443" i="2"/>
  <c r="B444" i="2"/>
  <c r="C444" i="2"/>
  <c r="D444" i="2"/>
  <c r="E444" i="2"/>
  <c r="F444" i="2"/>
  <c r="B445" i="2"/>
  <c r="C445" i="2"/>
  <c r="D445" i="2"/>
  <c r="E445" i="2"/>
  <c r="F445" i="2"/>
  <c r="B446" i="2"/>
  <c r="C446" i="2"/>
  <c r="D446" i="2"/>
  <c r="E446" i="2"/>
  <c r="F446" i="2"/>
  <c r="B447" i="2"/>
  <c r="C447" i="2"/>
  <c r="D447" i="2"/>
  <c r="E447" i="2"/>
  <c r="F447" i="2"/>
  <c r="B448" i="2"/>
  <c r="C448" i="2"/>
  <c r="D448" i="2"/>
  <c r="E448" i="2"/>
  <c r="F448" i="2"/>
  <c r="B449" i="2"/>
  <c r="C449" i="2"/>
  <c r="D449" i="2"/>
  <c r="E449" i="2"/>
  <c r="F449" i="2"/>
  <c r="B450" i="2"/>
  <c r="C450" i="2"/>
  <c r="D450" i="2"/>
  <c r="E450" i="2"/>
  <c r="F450" i="2"/>
  <c r="B451" i="2"/>
  <c r="C451" i="2"/>
  <c r="D451" i="2"/>
  <c r="E451" i="2"/>
  <c r="F451" i="2"/>
  <c r="B452" i="2"/>
  <c r="C452" i="2"/>
  <c r="D452" i="2"/>
  <c r="E452" i="2"/>
  <c r="F452" i="2"/>
  <c r="B453" i="2"/>
  <c r="C453" i="2"/>
  <c r="D453" i="2"/>
  <c r="E453" i="2"/>
  <c r="F453" i="2"/>
  <c r="B454" i="2"/>
  <c r="C454" i="2"/>
  <c r="D454" i="2"/>
  <c r="E454" i="2"/>
  <c r="F454" i="2"/>
  <c r="B455" i="2"/>
  <c r="C455" i="2"/>
  <c r="D455" i="2"/>
  <c r="E455" i="2"/>
  <c r="F455" i="2"/>
  <c r="B456" i="2"/>
  <c r="C456" i="2"/>
  <c r="D456" i="2"/>
  <c r="E456" i="2"/>
  <c r="F456" i="2"/>
  <c r="B457" i="2"/>
  <c r="C457" i="2"/>
  <c r="D457" i="2"/>
  <c r="E457" i="2"/>
  <c r="F457" i="2"/>
  <c r="B458" i="2"/>
  <c r="C458" i="2"/>
  <c r="D458" i="2"/>
  <c r="E458" i="2"/>
  <c r="F458" i="2"/>
  <c r="B459" i="2"/>
  <c r="C459" i="2"/>
  <c r="D459" i="2"/>
  <c r="E459" i="2"/>
  <c r="F459" i="2"/>
  <c r="B460" i="2"/>
  <c r="C460" i="2"/>
  <c r="D460" i="2"/>
  <c r="E460" i="2"/>
  <c r="F460" i="2"/>
  <c r="B461" i="2"/>
  <c r="C461" i="2"/>
  <c r="D461" i="2"/>
  <c r="E461" i="2"/>
  <c r="F461" i="2"/>
  <c r="B462" i="2"/>
  <c r="C462" i="2"/>
  <c r="D462" i="2"/>
  <c r="E462" i="2"/>
  <c r="F462" i="2"/>
  <c r="B463" i="2"/>
  <c r="C463" i="2"/>
  <c r="D463" i="2"/>
  <c r="E463" i="2"/>
  <c r="F463" i="2"/>
  <c r="B464" i="2"/>
  <c r="C464" i="2"/>
  <c r="D464" i="2"/>
  <c r="E464" i="2"/>
  <c r="F464" i="2"/>
  <c r="B465" i="2"/>
  <c r="C465" i="2"/>
  <c r="D465" i="2"/>
  <c r="E465" i="2"/>
  <c r="F465" i="2"/>
  <c r="B466" i="2"/>
  <c r="C466" i="2"/>
  <c r="D466" i="2"/>
  <c r="E466" i="2"/>
  <c r="F466" i="2"/>
  <c r="B467" i="2"/>
  <c r="C467" i="2"/>
  <c r="D467" i="2"/>
  <c r="E467" i="2"/>
  <c r="F467" i="2"/>
  <c r="B468" i="2"/>
  <c r="C468" i="2"/>
  <c r="D468" i="2"/>
  <c r="E468" i="2"/>
  <c r="F468" i="2"/>
  <c r="B469" i="2"/>
  <c r="C469" i="2"/>
  <c r="D469" i="2"/>
  <c r="E469" i="2"/>
  <c r="F469" i="2"/>
  <c r="B470" i="2"/>
  <c r="C470" i="2"/>
  <c r="D470" i="2"/>
  <c r="E470" i="2"/>
  <c r="F470" i="2"/>
  <c r="B471" i="2"/>
  <c r="C471" i="2"/>
  <c r="D471" i="2"/>
  <c r="E471" i="2"/>
  <c r="F471" i="2"/>
  <c r="B472" i="2"/>
  <c r="C472" i="2"/>
  <c r="D472" i="2"/>
  <c r="E472" i="2"/>
  <c r="F472" i="2"/>
  <c r="B473" i="2"/>
  <c r="C473" i="2"/>
  <c r="D473" i="2"/>
  <c r="E473" i="2"/>
  <c r="F473" i="2"/>
  <c r="B474" i="2"/>
  <c r="C474" i="2"/>
  <c r="D474" i="2"/>
  <c r="E474" i="2"/>
  <c r="F474" i="2"/>
  <c r="B475" i="2"/>
  <c r="C475" i="2"/>
  <c r="D475" i="2"/>
  <c r="E475" i="2"/>
  <c r="F475" i="2"/>
  <c r="B476" i="2"/>
  <c r="C476" i="2"/>
  <c r="D476" i="2"/>
  <c r="E476" i="2"/>
  <c r="F476" i="2"/>
  <c r="B477" i="2"/>
  <c r="C477" i="2"/>
  <c r="D477" i="2"/>
  <c r="E477" i="2"/>
  <c r="F477" i="2"/>
  <c r="B478" i="2"/>
  <c r="C478" i="2"/>
  <c r="D478" i="2"/>
  <c r="E478" i="2"/>
  <c r="F478" i="2"/>
  <c r="B479" i="2"/>
  <c r="C479" i="2"/>
  <c r="D479" i="2"/>
  <c r="E479" i="2"/>
  <c r="F479" i="2"/>
  <c r="B480" i="2"/>
  <c r="C480" i="2"/>
  <c r="D480" i="2"/>
  <c r="E480" i="2"/>
  <c r="F480" i="2"/>
  <c r="B481" i="2"/>
  <c r="C481" i="2"/>
  <c r="D481" i="2"/>
  <c r="E481" i="2"/>
  <c r="F481" i="2"/>
  <c r="B482" i="2"/>
  <c r="C482" i="2"/>
  <c r="D482" i="2"/>
  <c r="E482" i="2"/>
  <c r="F482" i="2"/>
  <c r="B483" i="2"/>
  <c r="C483" i="2"/>
  <c r="D483" i="2"/>
  <c r="E483" i="2"/>
  <c r="F483" i="2"/>
  <c r="B484" i="2"/>
  <c r="C484" i="2"/>
  <c r="D484" i="2"/>
  <c r="E484" i="2"/>
  <c r="F484" i="2"/>
  <c r="B485" i="2"/>
  <c r="C485" i="2"/>
  <c r="D485" i="2"/>
  <c r="E485" i="2"/>
  <c r="F485" i="2"/>
  <c r="B486" i="2"/>
  <c r="C486" i="2"/>
  <c r="D486" i="2"/>
  <c r="E486" i="2"/>
  <c r="F486" i="2"/>
  <c r="B487" i="2"/>
  <c r="C487" i="2"/>
  <c r="D487" i="2"/>
  <c r="E487" i="2"/>
  <c r="F487" i="2"/>
  <c r="B488" i="2"/>
  <c r="C488" i="2"/>
  <c r="D488" i="2"/>
  <c r="E488" i="2"/>
  <c r="F488" i="2"/>
  <c r="B489" i="2"/>
  <c r="C489" i="2"/>
  <c r="D489" i="2"/>
  <c r="E489" i="2"/>
  <c r="F489" i="2"/>
  <c r="B490" i="2"/>
  <c r="C490" i="2"/>
  <c r="D490" i="2"/>
  <c r="E490" i="2"/>
  <c r="F490" i="2"/>
  <c r="B491" i="2"/>
  <c r="C491" i="2"/>
  <c r="D491" i="2"/>
  <c r="E491" i="2"/>
  <c r="F491" i="2"/>
  <c r="B492" i="2"/>
  <c r="C492" i="2"/>
  <c r="D492" i="2"/>
  <c r="E492" i="2"/>
  <c r="F492" i="2"/>
  <c r="B493" i="2"/>
  <c r="C493" i="2"/>
  <c r="D493" i="2"/>
  <c r="E493" i="2"/>
  <c r="F493" i="2"/>
  <c r="B494" i="2"/>
  <c r="C494" i="2"/>
  <c r="D494" i="2"/>
  <c r="E494" i="2"/>
  <c r="F494" i="2"/>
  <c r="B495" i="2"/>
  <c r="C495" i="2"/>
  <c r="D495" i="2"/>
  <c r="E495" i="2"/>
  <c r="F495" i="2"/>
  <c r="B496" i="2"/>
  <c r="C496" i="2"/>
  <c r="D496" i="2"/>
  <c r="E496" i="2"/>
  <c r="F496" i="2"/>
  <c r="B497" i="2"/>
  <c r="C497" i="2"/>
  <c r="D497" i="2"/>
  <c r="E497" i="2"/>
  <c r="F497" i="2"/>
  <c r="B498" i="2"/>
  <c r="C498" i="2"/>
  <c r="D498" i="2"/>
  <c r="E498" i="2"/>
  <c r="F498" i="2"/>
  <c r="B499" i="2"/>
  <c r="C499" i="2"/>
  <c r="D499" i="2"/>
  <c r="E499" i="2"/>
  <c r="F499" i="2"/>
  <c r="B500" i="2"/>
  <c r="C500" i="2"/>
  <c r="D500" i="2"/>
  <c r="E500" i="2"/>
  <c r="F500" i="2"/>
  <c r="B501" i="2"/>
  <c r="C501" i="2"/>
  <c r="D501" i="2"/>
  <c r="E501" i="2"/>
  <c r="F501" i="2"/>
  <c r="B502" i="2"/>
  <c r="C502" i="2"/>
  <c r="D502" i="2"/>
  <c r="E502" i="2"/>
  <c r="F502" i="2"/>
  <c r="B503" i="2"/>
  <c r="C503" i="2"/>
  <c r="D503" i="2"/>
  <c r="E503" i="2"/>
  <c r="F503" i="2"/>
  <c r="B504" i="2"/>
  <c r="C504" i="2"/>
  <c r="D504" i="2"/>
  <c r="E504" i="2"/>
  <c r="F504" i="2"/>
  <c r="B505" i="2"/>
  <c r="C505" i="2"/>
  <c r="D505" i="2"/>
  <c r="E505" i="2"/>
  <c r="F505" i="2"/>
  <c r="B506" i="2"/>
  <c r="C506" i="2"/>
  <c r="D506" i="2"/>
  <c r="E506" i="2"/>
  <c r="F506" i="2"/>
  <c r="B507" i="2"/>
  <c r="C507" i="2"/>
  <c r="D507" i="2"/>
  <c r="E507" i="2"/>
  <c r="F507" i="2"/>
  <c r="B508" i="2"/>
  <c r="C508" i="2"/>
  <c r="D508" i="2"/>
  <c r="E508" i="2"/>
  <c r="F508" i="2"/>
  <c r="B509" i="2"/>
  <c r="C509" i="2"/>
  <c r="D509" i="2"/>
  <c r="E509" i="2"/>
  <c r="F509" i="2"/>
  <c r="B510" i="2"/>
  <c r="C510" i="2"/>
  <c r="D510" i="2"/>
  <c r="E510" i="2"/>
  <c r="F510" i="2"/>
  <c r="B511" i="2"/>
  <c r="C511" i="2"/>
  <c r="D511" i="2"/>
  <c r="E511" i="2"/>
  <c r="F511" i="2"/>
  <c r="B512" i="2"/>
  <c r="C512" i="2"/>
  <c r="D512" i="2"/>
  <c r="E512" i="2"/>
  <c r="F512" i="2"/>
  <c r="B513" i="2"/>
  <c r="C513" i="2"/>
  <c r="D513" i="2"/>
  <c r="E513" i="2"/>
  <c r="F513" i="2"/>
  <c r="B514" i="2"/>
  <c r="C514" i="2"/>
  <c r="D514" i="2"/>
  <c r="E514" i="2"/>
  <c r="F514" i="2"/>
  <c r="B515" i="2"/>
  <c r="C515" i="2"/>
  <c r="D515" i="2"/>
  <c r="E515" i="2"/>
  <c r="F515" i="2"/>
  <c r="B516" i="2"/>
  <c r="C516" i="2"/>
  <c r="D516" i="2"/>
  <c r="E516" i="2"/>
  <c r="F516" i="2"/>
  <c r="B517" i="2"/>
  <c r="C517" i="2"/>
  <c r="D517" i="2"/>
  <c r="E517" i="2"/>
  <c r="F517" i="2"/>
  <c r="B518" i="2"/>
  <c r="C518" i="2"/>
  <c r="D518" i="2"/>
  <c r="E518" i="2"/>
  <c r="F518" i="2"/>
  <c r="B519" i="2"/>
  <c r="C519" i="2"/>
  <c r="D519" i="2"/>
  <c r="E519" i="2"/>
  <c r="F519" i="2"/>
  <c r="B520" i="2"/>
  <c r="C520" i="2"/>
  <c r="D520" i="2"/>
  <c r="E520" i="2"/>
  <c r="F520" i="2"/>
  <c r="B521" i="2"/>
  <c r="C521" i="2"/>
  <c r="D521" i="2"/>
  <c r="E521" i="2"/>
  <c r="F521" i="2"/>
  <c r="B522" i="2"/>
  <c r="C522" i="2"/>
  <c r="D522" i="2"/>
  <c r="E522" i="2"/>
  <c r="F522" i="2"/>
  <c r="B523" i="2"/>
  <c r="C523" i="2"/>
  <c r="D523" i="2"/>
  <c r="E523" i="2"/>
  <c r="F523" i="2"/>
  <c r="B524" i="2"/>
  <c r="C524" i="2"/>
  <c r="D524" i="2"/>
  <c r="E524" i="2"/>
  <c r="F524" i="2"/>
  <c r="B525" i="2"/>
  <c r="C525" i="2"/>
  <c r="D525" i="2"/>
  <c r="E525" i="2"/>
  <c r="F525" i="2"/>
  <c r="B526" i="2"/>
  <c r="C526" i="2"/>
  <c r="D526" i="2"/>
  <c r="E526" i="2"/>
  <c r="F526" i="2"/>
  <c r="B527" i="2"/>
  <c r="C527" i="2"/>
  <c r="D527" i="2"/>
  <c r="E527" i="2"/>
  <c r="F527" i="2"/>
  <c r="B528" i="2"/>
  <c r="C528" i="2"/>
  <c r="D528" i="2"/>
  <c r="E528" i="2"/>
  <c r="F528" i="2"/>
  <c r="B529" i="2"/>
  <c r="C529" i="2"/>
  <c r="D529" i="2"/>
  <c r="E529" i="2"/>
  <c r="F529" i="2"/>
  <c r="B530" i="2"/>
  <c r="C530" i="2"/>
  <c r="D530" i="2"/>
  <c r="E530" i="2"/>
  <c r="F530" i="2"/>
  <c r="B531" i="2"/>
  <c r="C531" i="2"/>
  <c r="D531" i="2"/>
  <c r="E531" i="2"/>
  <c r="F531" i="2"/>
  <c r="B532" i="2"/>
  <c r="C532" i="2"/>
  <c r="D532" i="2"/>
  <c r="E532" i="2"/>
  <c r="F532" i="2"/>
  <c r="B533" i="2"/>
  <c r="C533" i="2"/>
  <c r="D533" i="2"/>
  <c r="E533" i="2"/>
  <c r="F533" i="2"/>
  <c r="B534" i="2"/>
  <c r="C534" i="2"/>
  <c r="D534" i="2"/>
  <c r="E534" i="2"/>
  <c r="F534" i="2"/>
  <c r="B535" i="2"/>
  <c r="C535" i="2"/>
  <c r="D535" i="2"/>
  <c r="E535" i="2"/>
  <c r="F535" i="2"/>
  <c r="B536" i="2"/>
  <c r="C536" i="2"/>
  <c r="D536" i="2"/>
  <c r="E536" i="2"/>
  <c r="F536" i="2"/>
  <c r="B537" i="2"/>
  <c r="C537" i="2"/>
  <c r="D537" i="2"/>
  <c r="E537" i="2"/>
  <c r="F537" i="2"/>
  <c r="B538" i="2"/>
  <c r="C538" i="2"/>
  <c r="D538" i="2"/>
  <c r="E538" i="2"/>
  <c r="F538" i="2"/>
  <c r="B539" i="2"/>
  <c r="C539" i="2"/>
  <c r="D539" i="2"/>
  <c r="E539" i="2"/>
  <c r="F539" i="2"/>
  <c r="B540" i="2"/>
  <c r="C540" i="2"/>
  <c r="D540" i="2"/>
  <c r="E540" i="2"/>
  <c r="F540" i="2"/>
  <c r="B541" i="2"/>
  <c r="C541" i="2"/>
  <c r="D541" i="2"/>
  <c r="E541" i="2"/>
  <c r="F541" i="2"/>
  <c r="B542" i="2"/>
  <c r="C542" i="2"/>
  <c r="D542" i="2"/>
  <c r="E542" i="2"/>
  <c r="F542" i="2"/>
  <c r="B543" i="2"/>
  <c r="C543" i="2"/>
  <c r="D543" i="2"/>
  <c r="E543" i="2"/>
  <c r="F543" i="2"/>
  <c r="B544" i="2"/>
  <c r="C544" i="2"/>
  <c r="D544" i="2"/>
  <c r="E544" i="2"/>
  <c r="F544" i="2"/>
  <c r="B545" i="2"/>
  <c r="C545" i="2"/>
  <c r="D545" i="2"/>
  <c r="E545" i="2"/>
  <c r="F545" i="2"/>
  <c r="B546" i="2"/>
  <c r="C546" i="2"/>
  <c r="D546" i="2"/>
  <c r="E546" i="2"/>
  <c r="F546" i="2"/>
  <c r="B547" i="2"/>
  <c r="C547" i="2"/>
  <c r="D547" i="2"/>
  <c r="E547" i="2"/>
  <c r="F547" i="2"/>
  <c r="B548" i="2"/>
  <c r="C548" i="2"/>
  <c r="D548" i="2"/>
  <c r="E548" i="2"/>
  <c r="F548" i="2"/>
  <c r="B549" i="2"/>
  <c r="C549" i="2"/>
  <c r="D549" i="2"/>
  <c r="E549" i="2"/>
  <c r="F549" i="2"/>
  <c r="B550" i="2"/>
  <c r="C550" i="2"/>
  <c r="D550" i="2"/>
  <c r="E550" i="2"/>
  <c r="F550" i="2"/>
  <c r="B551" i="2"/>
  <c r="C551" i="2"/>
  <c r="D551" i="2"/>
  <c r="E551" i="2"/>
  <c r="F551" i="2"/>
  <c r="B552" i="2"/>
  <c r="C552" i="2"/>
  <c r="D552" i="2"/>
  <c r="E552" i="2"/>
  <c r="F552" i="2"/>
  <c r="B553" i="2"/>
  <c r="C553" i="2"/>
  <c r="D553" i="2"/>
  <c r="E553" i="2"/>
  <c r="F553" i="2"/>
  <c r="B554" i="2"/>
  <c r="C554" i="2"/>
  <c r="D554" i="2"/>
  <c r="E554" i="2"/>
  <c r="F554" i="2"/>
  <c r="B555" i="2"/>
  <c r="C555" i="2"/>
  <c r="D555" i="2"/>
  <c r="E555" i="2"/>
  <c r="F555" i="2"/>
  <c r="B556" i="2"/>
  <c r="C556" i="2"/>
  <c r="D556" i="2"/>
  <c r="E556" i="2"/>
  <c r="F556" i="2"/>
  <c r="B557" i="2"/>
  <c r="C557" i="2"/>
  <c r="D557" i="2"/>
  <c r="E557" i="2"/>
  <c r="F557" i="2"/>
  <c r="B558" i="2"/>
  <c r="C558" i="2"/>
  <c r="D558" i="2"/>
  <c r="E558" i="2"/>
  <c r="F558" i="2"/>
  <c r="B559" i="2"/>
  <c r="C559" i="2"/>
  <c r="D559" i="2"/>
  <c r="E559" i="2"/>
  <c r="F559" i="2"/>
  <c r="B560" i="2"/>
  <c r="C560" i="2"/>
  <c r="D560" i="2"/>
  <c r="E560" i="2"/>
  <c r="F560" i="2"/>
  <c r="B561" i="2"/>
  <c r="C561" i="2"/>
  <c r="D561" i="2"/>
  <c r="E561" i="2"/>
  <c r="F561" i="2"/>
  <c r="B562" i="2"/>
  <c r="C562" i="2"/>
  <c r="D562" i="2"/>
  <c r="E562" i="2"/>
  <c r="F562" i="2"/>
  <c r="B563" i="2"/>
  <c r="C563" i="2"/>
  <c r="D563" i="2"/>
  <c r="E563" i="2"/>
  <c r="F563" i="2"/>
  <c r="B564" i="2"/>
  <c r="C564" i="2"/>
  <c r="D564" i="2"/>
  <c r="E564" i="2"/>
  <c r="F564" i="2"/>
  <c r="B565" i="2"/>
  <c r="C565" i="2"/>
  <c r="D565" i="2"/>
  <c r="E565" i="2"/>
  <c r="F565" i="2"/>
  <c r="B566" i="2"/>
  <c r="C566" i="2"/>
  <c r="D566" i="2"/>
  <c r="E566" i="2"/>
  <c r="F566" i="2"/>
  <c r="B567" i="2"/>
  <c r="C567" i="2"/>
  <c r="D567" i="2"/>
  <c r="E567" i="2"/>
  <c r="F567" i="2"/>
  <c r="B568" i="2"/>
  <c r="C568" i="2"/>
  <c r="D568" i="2"/>
  <c r="E568" i="2"/>
  <c r="F568" i="2"/>
  <c r="B569" i="2"/>
  <c r="C569" i="2"/>
  <c r="D569" i="2"/>
  <c r="E569" i="2"/>
  <c r="F569" i="2"/>
  <c r="B570" i="2"/>
  <c r="C570" i="2"/>
  <c r="D570" i="2"/>
  <c r="E570" i="2"/>
  <c r="F570" i="2"/>
  <c r="B571" i="2"/>
  <c r="C571" i="2"/>
  <c r="D571" i="2"/>
  <c r="E571" i="2"/>
  <c r="F571" i="2"/>
  <c r="B572" i="2"/>
  <c r="C572" i="2"/>
  <c r="D572" i="2"/>
  <c r="E572" i="2"/>
  <c r="F572" i="2"/>
  <c r="B573" i="2"/>
  <c r="C573" i="2"/>
  <c r="D573" i="2"/>
  <c r="E573" i="2"/>
  <c r="F573" i="2"/>
  <c r="B574" i="2"/>
  <c r="C574" i="2"/>
  <c r="D574" i="2"/>
  <c r="E574" i="2"/>
  <c r="F574" i="2"/>
  <c r="B575" i="2"/>
  <c r="C575" i="2"/>
  <c r="D575" i="2"/>
  <c r="E575" i="2"/>
  <c r="F575" i="2"/>
  <c r="B576" i="2"/>
  <c r="C576" i="2"/>
  <c r="D576" i="2"/>
  <c r="E576" i="2"/>
  <c r="F576" i="2"/>
  <c r="B577" i="2"/>
  <c r="C577" i="2"/>
  <c r="D577" i="2"/>
  <c r="E577" i="2"/>
  <c r="F577" i="2"/>
  <c r="B578" i="2"/>
  <c r="C578" i="2"/>
  <c r="D578" i="2"/>
  <c r="E578" i="2"/>
  <c r="F578" i="2"/>
  <c r="B579" i="2"/>
  <c r="C579" i="2"/>
  <c r="D579" i="2"/>
  <c r="E579" i="2"/>
  <c r="F579" i="2"/>
  <c r="B580" i="2"/>
  <c r="C580" i="2"/>
  <c r="D580" i="2"/>
  <c r="E580" i="2"/>
  <c r="F580" i="2"/>
  <c r="B581" i="2"/>
  <c r="C581" i="2"/>
  <c r="D581" i="2"/>
  <c r="E581" i="2"/>
  <c r="F581" i="2"/>
  <c r="B582" i="2"/>
  <c r="C582" i="2"/>
  <c r="D582" i="2"/>
  <c r="E582" i="2"/>
  <c r="F582" i="2"/>
  <c r="B583" i="2"/>
  <c r="C583" i="2"/>
  <c r="D583" i="2"/>
  <c r="E583" i="2"/>
  <c r="F583" i="2"/>
  <c r="B584" i="2"/>
  <c r="C584" i="2"/>
  <c r="D584" i="2"/>
  <c r="E584" i="2"/>
  <c r="F584" i="2"/>
  <c r="B585" i="2"/>
  <c r="C585" i="2"/>
  <c r="D585" i="2"/>
  <c r="E585" i="2"/>
  <c r="F585" i="2"/>
  <c r="B586" i="2"/>
  <c r="C586" i="2"/>
  <c r="D586" i="2"/>
  <c r="E586" i="2"/>
  <c r="F586" i="2"/>
  <c r="B587" i="2"/>
  <c r="C587" i="2"/>
  <c r="D587" i="2"/>
  <c r="E587" i="2"/>
  <c r="F587" i="2"/>
  <c r="B588" i="2"/>
  <c r="C588" i="2"/>
  <c r="D588" i="2"/>
  <c r="E588" i="2"/>
  <c r="F588" i="2"/>
  <c r="B589" i="2"/>
  <c r="C589" i="2"/>
  <c r="D589" i="2"/>
  <c r="E589" i="2"/>
  <c r="F589" i="2"/>
  <c r="B590" i="2"/>
  <c r="C590" i="2"/>
  <c r="D590" i="2"/>
  <c r="E590" i="2"/>
  <c r="F590" i="2"/>
  <c r="B591" i="2"/>
  <c r="C591" i="2"/>
  <c r="D591" i="2"/>
  <c r="E591" i="2"/>
  <c r="F591" i="2"/>
  <c r="B592" i="2"/>
  <c r="C592" i="2"/>
  <c r="D592" i="2"/>
  <c r="E592" i="2"/>
  <c r="F592" i="2"/>
  <c r="B593" i="2"/>
  <c r="C593" i="2"/>
  <c r="D593" i="2"/>
  <c r="E593" i="2"/>
  <c r="F593" i="2"/>
  <c r="B594" i="2"/>
  <c r="C594" i="2"/>
  <c r="D594" i="2"/>
  <c r="E594" i="2"/>
  <c r="F594" i="2"/>
  <c r="B595" i="2"/>
  <c r="C595" i="2"/>
  <c r="D595" i="2"/>
  <c r="E595" i="2"/>
  <c r="F595" i="2"/>
  <c r="B596" i="2"/>
  <c r="C596" i="2"/>
  <c r="D596" i="2"/>
  <c r="E596" i="2"/>
  <c r="F596" i="2"/>
  <c r="B597" i="2"/>
  <c r="C597" i="2"/>
  <c r="D597" i="2"/>
  <c r="E597" i="2"/>
  <c r="F597" i="2"/>
  <c r="B598" i="2"/>
  <c r="C598" i="2"/>
  <c r="D598" i="2"/>
  <c r="E598" i="2"/>
  <c r="F598" i="2"/>
  <c r="B599" i="2"/>
  <c r="C599" i="2"/>
  <c r="D599" i="2"/>
  <c r="E599" i="2"/>
  <c r="F599" i="2"/>
  <c r="B600" i="2"/>
  <c r="C600" i="2"/>
  <c r="D600" i="2"/>
  <c r="E600" i="2"/>
  <c r="F600" i="2"/>
  <c r="B601" i="2"/>
  <c r="C601" i="2"/>
  <c r="D601" i="2"/>
  <c r="E601" i="2"/>
  <c r="F601" i="2"/>
  <c r="B602" i="2"/>
  <c r="C602" i="2"/>
  <c r="D602" i="2"/>
  <c r="E602" i="2"/>
  <c r="F602" i="2"/>
  <c r="B603" i="2"/>
  <c r="C603" i="2"/>
  <c r="D603" i="2"/>
  <c r="E603" i="2"/>
  <c r="F603" i="2"/>
  <c r="B604" i="2"/>
  <c r="C604" i="2"/>
  <c r="D604" i="2"/>
  <c r="E604" i="2"/>
  <c r="F604" i="2"/>
  <c r="B605" i="2"/>
  <c r="C605" i="2"/>
  <c r="D605" i="2"/>
  <c r="E605" i="2"/>
  <c r="F605" i="2"/>
  <c r="B606" i="2"/>
  <c r="C606" i="2"/>
  <c r="D606" i="2"/>
  <c r="E606" i="2"/>
  <c r="F606" i="2"/>
  <c r="B607" i="2"/>
  <c r="C607" i="2"/>
  <c r="D607" i="2"/>
  <c r="E607" i="2"/>
  <c r="F607" i="2"/>
  <c r="B608" i="2"/>
  <c r="C608" i="2"/>
  <c r="D608" i="2"/>
  <c r="E608" i="2"/>
  <c r="F608" i="2"/>
  <c r="B609" i="2"/>
  <c r="C609" i="2"/>
  <c r="D609" i="2"/>
  <c r="E609" i="2"/>
  <c r="F609" i="2"/>
  <c r="B610" i="2"/>
  <c r="C610" i="2"/>
  <c r="D610" i="2"/>
  <c r="E610" i="2"/>
  <c r="F610" i="2"/>
  <c r="B611" i="2"/>
  <c r="C611" i="2"/>
  <c r="D611" i="2"/>
  <c r="E611" i="2"/>
  <c r="F611" i="2"/>
  <c r="B612" i="2"/>
  <c r="C612" i="2"/>
  <c r="D612" i="2"/>
  <c r="E612" i="2"/>
  <c r="F612" i="2"/>
  <c r="B613" i="2"/>
  <c r="C613" i="2"/>
  <c r="D613" i="2"/>
  <c r="E613" i="2"/>
  <c r="F613" i="2"/>
  <c r="B614" i="2"/>
  <c r="C614" i="2"/>
  <c r="D614" i="2"/>
  <c r="E614" i="2"/>
  <c r="F614" i="2"/>
  <c r="B615" i="2"/>
  <c r="C615" i="2"/>
  <c r="D615" i="2"/>
  <c r="E615" i="2"/>
  <c r="F615" i="2"/>
  <c r="B616" i="2"/>
  <c r="C616" i="2"/>
  <c r="D616" i="2"/>
  <c r="E616" i="2"/>
  <c r="F616" i="2"/>
  <c r="B617" i="2"/>
  <c r="C617" i="2"/>
  <c r="D617" i="2"/>
  <c r="E617" i="2"/>
  <c r="F617" i="2"/>
  <c r="B618" i="2"/>
  <c r="C618" i="2"/>
  <c r="D618" i="2"/>
  <c r="E618" i="2"/>
  <c r="F618" i="2"/>
  <c r="B619" i="2"/>
  <c r="C619" i="2"/>
  <c r="D619" i="2"/>
  <c r="E619" i="2"/>
  <c r="F619" i="2"/>
  <c r="B620" i="2"/>
  <c r="C620" i="2"/>
  <c r="D620" i="2"/>
  <c r="E620" i="2"/>
  <c r="F620" i="2"/>
  <c r="B621" i="2"/>
  <c r="C621" i="2"/>
  <c r="D621" i="2"/>
  <c r="E621" i="2"/>
  <c r="F621" i="2"/>
  <c r="B622" i="2"/>
  <c r="C622" i="2"/>
  <c r="D622" i="2"/>
  <c r="E622" i="2"/>
  <c r="F622" i="2"/>
  <c r="B623" i="2"/>
  <c r="C623" i="2"/>
  <c r="D623" i="2"/>
  <c r="E623" i="2"/>
  <c r="F623" i="2"/>
  <c r="B624" i="2"/>
  <c r="C624" i="2"/>
  <c r="D624" i="2"/>
  <c r="E624" i="2"/>
  <c r="F624" i="2"/>
  <c r="B625" i="2"/>
  <c r="C625" i="2"/>
  <c r="D625" i="2"/>
  <c r="E625" i="2"/>
  <c r="F625" i="2"/>
  <c r="B626" i="2"/>
  <c r="C626" i="2"/>
  <c r="D626" i="2"/>
  <c r="E626" i="2"/>
  <c r="F626" i="2"/>
  <c r="B627" i="2"/>
  <c r="C627" i="2"/>
  <c r="D627" i="2"/>
  <c r="E627" i="2"/>
  <c r="F627" i="2"/>
  <c r="B628" i="2"/>
  <c r="C628" i="2"/>
  <c r="D628" i="2"/>
  <c r="E628" i="2"/>
  <c r="F628" i="2"/>
  <c r="B629" i="2"/>
  <c r="C629" i="2"/>
  <c r="D629" i="2"/>
  <c r="E629" i="2"/>
  <c r="F629" i="2"/>
  <c r="B630" i="2"/>
  <c r="C630" i="2"/>
  <c r="D630" i="2"/>
  <c r="E630" i="2"/>
  <c r="F630" i="2"/>
  <c r="B631" i="2"/>
  <c r="C631" i="2"/>
  <c r="D631" i="2"/>
  <c r="E631" i="2"/>
  <c r="F631" i="2"/>
  <c r="B632" i="2"/>
  <c r="C632" i="2"/>
  <c r="D632" i="2"/>
  <c r="E632" i="2"/>
  <c r="F632" i="2"/>
  <c r="B633" i="2"/>
  <c r="C633" i="2"/>
  <c r="D633" i="2"/>
  <c r="E633" i="2"/>
  <c r="F633" i="2"/>
  <c r="B634" i="2"/>
  <c r="C634" i="2"/>
  <c r="D634" i="2"/>
  <c r="E634" i="2"/>
  <c r="F634" i="2"/>
  <c r="B635" i="2"/>
  <c r="C635" i="2"/>
  <c r="D635" i="2"/>
  <c r="E635" i="2"/>
  <c r="F635" i="2"/>
  <c r="B636" i="2"/>
  <c r="C636" i="2"/>
  <c r="D636" i="2"/>
  <c r="E636" i="2"/>
  <c r="F636" i="2"/>
  <c r="B637" i="2"/>
  <c r="C637" i="2"/>
  <c r="D637" i="2"/>
  <c r="E637" i="2"/>
  <c r="F637" i="2"/>
  <c r="B638" i="2"/>
  <c r="C638" i="2"/>
  <c r="D638" i="2"/>
  <c r="E638" i="2"/>
  <c r="F638" i="2"/>
  <c r="B639" i="2"/>
  <c r="C639" i="2"/>
  <c r="D639" i="2"/>
  <c r="E639" i="2"/>
  <c r="F639" i="2"/>
  <c r="B640" i="2"/>
  <c r="C640" i="2"/>
  <c r="D640" i="2"/>
  <c r="E640" i="2"/>
  <c r="F640" i="2"/>
  <c r="B641" i="2"/>
  <c r="C641" i="2"/>
  <c r="D641" i="2"/>
  <c r="E641" i="2"/>
  <c r="F641" i="2"/>
  <c r="B642" i="2"/>
  <c r="C642" i="2"/>
  <c r="D642" i="2"/>
  <c r="E642" i="2"/>
  <c r="F642" i="2"/>
  <c r="B643" i="2"/>
  <c r="C643" i="2"/>
  <c r="D643" i="2"/>
  <c r="E643" i="2"/>
  <c r="F643" i="2"/>
  <c r="B644" i="2"/>
  <c r="C644" i="2"/>
  <c r="D644" i="2"/>
  <c r="E644" i="2"/>
  <c r="F644" i="2"/>
  <c r="B645" i="2"/>
  <c r="C645" i="2"/>
  <c r="D645" i="2"/>
  <c r="E645" i="2"/>
  <c r="F645" i="2"/>
  <c r="B646" i="2"/>
  <c r="C646" i="2"/>
  <c r="D646" i="2"/>
  <c r="E646" i="2"/>
  <c r="F646" i="2"/>
  <c r="B647" i="2"/>
  <c r="C647" i="2"/>
  <c r="D647" i="2"/>
  <c r="E647" i="2"/>
  <c r="F647" i="2"/>
  <c r="B648" i="2"/>
  <c r="C648" i="2"/>
  <c r="D648" i="2"/>
  <c r="E648" i="2"/>
  <c r="F648" i="2"/>
  <c r="B649" i="2"/>
  <c r="C649" i="2"/>
  <c r="D649" i="2"/>
  <c r="E649" i="2"/>
  <c r="F649" i="2"/>
  <c r="B650" i="2"/>
  <c r="C650" i="2"/>
  <c r="D650" i="2"/>
  <c r="E650" i="2"/>
  <c r="F650" i="2"/>
  <c r="B651" i="2"/>
  <c r="C651" i="2"/>
  <c r="D651" i="2"/>
  <c r="E651" i="2"/>
  <c r="F651" i="2"/>
  <c r="B652" i="2"/>
  <c r="C652" i="2"/>
  <c r="D652" i="2"/>
  <c r="E652" i="2"/>
  <c r="F652" i="2"/>
  <c r="B653" i="2"/>
  <c r="C653" i="2"/>
  <c r="D653" i="2"/>
  <c r="E653" i="2"/>
  <c r="F653" i="2"/>
  <c r="B654" i="2"/>
  <c r="C654" i="2"/>
  <c r="D654" i="2"/>
  <c r="E654" i="2"/>
  <c r="F654" i="2"/>
  <c r="B655" i="2"/>
  <c r="C655" i="2"/>
  <c r="D655" i="2"/>
  <c r="E655" i="2"/>
  <c r="F655" i="2"/>
  <c r="B656" i="2"/>
  <c r="C656" i="2"/>
  <c r="D656" i="2"/>
  <c r="E656" i="2"/>
  <c r="F656" i="2"/>
  <c r="B657" i="2"/>
  <c r="C657" i="2"/>
  <c r="D657" i="2"/>
  <c r="E657" i="2"/>
  <c r="F657" i="2"/>
  <c r="B658" i="2"/>
  <c r="C658" i="2"/>
  <c r="D658" i="2"/>
  <c r="E658" i="2"/>
  <c r="F658" i="2"/>
  <c r="B659" i="2"/>
  <c r="C659" i="2"/>
  <c r="D659" i="2"/>
  <c r="E659" i="2"/>
  <c r="F659" i="2"/>
  <c r="B660" i="2"/>
  <c r="C660" i="2"/>
  <c r="D660" i="2"/>
  <c r="E660" i="2"/>
  <c r="F660" i="2"/>
  <c r="B661" i="2"/>
  <c r="C661" i="2"/>
  <c r="D661" i="2"/>
  <c r="E661" i="2"/>
  <c r="F661" i="2"/>
  <c r="B662" i="2"/>
  <c r="C662" i="2"/>
  <c r="D662" i="2"/>
  <c r="E662" i="2"/>
  <c r="F662" i="2"/>
  <c r="B663" i="2"/>
  <c r="C663" i="2"/>
  <c r="D663" i="2"/>
  <c r="E663" i="2"/>
  <c r="F663" i="2"/>
  <c r="B664" i="2"/>
  <c r="C664" i="2"/>
  <c r="D664" i="2"/>
  <c r="E664" i="2"/>
  <c r="F664" i="2"/>
  <c r="B665" i="2"/>
  <c r="C665" i="2"/>
  <c r="D665" i="2"/>
  <c r="E665" i="2"/>
  <c r="F665" i="2"/>
  <c r="B666" i="2"/>
  <c r="C666" i="2"/>
  <c r="D666" i="2"/>
  <c r="E666" i="2"/>
  <c r="F666" i="2"/>
  <c r="B667" i="2"/>
  <c r="C667" i="2"/>
  <c r="D667" i="2"/>
  <c r="E667" i="2"/>
  <c r="F667" i="2"/>
  <c r="B668" i="2"/>
  <c r="C668" i="2"/>
  <c r="D668" i="2"/>
  <c r="E668" i="2"/>
  <c r="F668" i="2"/>
  <c r="B669" i="2"/>
  <c r="C669" i="2"/>
  <c r="D669" i="2"/>
  <c r="E669" i="2"/>
  <c r="F669" i="2"/>
  <c r="B670" i="2"/>
  <c r="C670" i="2"/>
  <c r="D670" i="2"/>
  <c r="E670" i="2"/>
  <c r="F670" i="2"/>
  <c r="B671" i="2"/>
  <c r="C671" i="2"/>
  <c r="D671" i="2"/>
  <c r="E671" i="2"/>
  <c r="F671" i="2"/>
  <c r="B672" i="2"/>
  <c r="C672" i="2"/>
  <c r="D672" i="2"/>
  <c r="E672" i="2"/>
  <c r="F672" i="2"/>
  <c r="B673" i="2"/>
  <c r="C673" i="2"/>
  <c r="D673" i="2"/>
  <c r="E673" i="2"/>
  <c r="F673" i="2"/>
  <c r="B674" i="2"/>
  <c r="C674" i="2"/>
  <c r="D674" i="2"/>
  <c r="E674" i="2"/>
  <c r="F674" i="2"/>
  <c r="B675" i="2"/>
  <c r="C675" i="2"/>
  <c r="D675" i="2"/>
  <c r="E675" i="2"/>
  <c r="F675" i="2"/>
  <c r="B676" i="2"/>
  <c r="C676" i="2"/>
  <c r="D676" i="2"/>
  <c r="E676" i="2"/>
  <c r="F676" i="2"/>
  <c r="B677" i="2"/>
  <c r="C677" i="2"/>
  <c r="D677" i="2"/>
  <c r="E677" i="2"/>
  <c r="F677" i="2"/>
  <c r="B678" i="2"/>
  <c r="C678" i="2"/>
  <c r="D678" i="2"/>
  <c r="E678" i="2"/>
  <c r="F678" i="2"/>
  <c r="B679" i="2"/>
  <c r="C679" i="2"/>
  <c r="D679" i="2"/>
  <c r="E679" i="2"/>
  <c r="F679" i="2"/>
  <c r="B680" i="2"/>
  <c r="C680" i="2"/>
  <c r="D680" i="2"/>
  <c r="E680" i="2"/>
  <c r="F680" i="2"/>
  <c r="B681" i="2"/>
  <c r="C681" i="2"/>
  <c r="D681" i="2"/>
  <c r="E681" i="2"/>
  <c r="F681" i="2"/>
  <c r="B682" i="2"/>
  <c r="C682" i="2"/>
  <c r="D682" i="2"/>
  <c r="E682" i="2"/>
  <c r="F682" i="2"/>
  <c r="B683" i="2"/>
  <c r="C683" i="2"/>
  <c r="D683" i="2"/>
  <c r="E683" i="2"/>
  <c r="F683" i="2"/>
  <c r="B684" i="2"/>
  <c r="C684" i="2"/>
  <c r="D684" i="2"/>
  <c r="E684" i="2"/>
  <c r="F684" i="2"/>
  <c r="B685" i="2"/>
  <c r="C685" i="2"/>
  <c r="D685" i="2"/>
  <c r="E685" i="2"/>
  <c r="F685" i="2"/>
  <c r="B686" i="2"/>
  <c r="C686" i="2"/>
  <c r="D686" i="2"/>
  <c r="E686" i="2"/>
  <c r="F686" i="2"/>
  <c r="B687" i="2"/>
  <c r="C687" i="2"/>
  <c r="D687" i="2"/>
  <c r="E687" i="2"/>
  <c r="F687" i="2"/>
  <c r="B688" i="2"/>
  <c r="C688" i="2"/>
  <c r="D688" i="2"/>
  <c r="E688" i="2"/>
  <c r="F688" i="2"/>
  <c r="B689" i="2"/>
  <c r="C689" i="2"/>
  <c r="D689" i="2"/>
  <c r="E689" i="2"/>
  <c r="F689" i="2"/>
  <c r="B690" i="2"/>
  <c r="C690" i="2"/>
  <c r="D690" i="2"/>
  <c r="E690" i="2"/>
  <c r="F690" i="2"/>
  <c r="B691" i="2"/>
  <c r="C691" i="2"/>
  <c r="D691" i="2"/>
  <c r="E691" i="2"/>
  <c r="F691" i="2"/>
  <c r="B692" i="2"/>
  <c r="C692" i="2"/>
  <c r="D692" i="2"/>
  <c r="E692" i="2"/>
  <c r="F692" i="2"/>
  <c r="B693" i="2"/>
  <c r="C693" i="2"/>
  <c r="D693" i="2"/>
  <c r="E693" i="2"/>
  <c r="F693" i="2"/>
  <c r="B694" i="2"/>
  <c r="C694" i="2"/>
  <c r="D694" i="2"/>
  <c r="E694" i="2"/>
  <c r="F694" i="2"/>
  <c r="B695" i="2"/>
  <c r="C695" i="2"/>
  <c r="D695" i="2"/>
  <c r="E695" i="2"/>
  <c r="F695" i="2"/>
  <c r="B696" i="2"/>
  <c r="C696" i="2"/>
  <c r="D696" i="2"/>
  <c r="E696" i="2"/>
  <c r="F696" i="2"/>
  <c r="B697" i="2"/>
  <c r="C697" i="2"/>
  <c r="D697" i="2"/>
  <c r="E697" i="2"/>
  <c r="F697" i="2"/>
  <c r="B698" i="2"/>
  <c r="C698" i="2"/>
  <c r="D698" i="2"/>
  <c r="E698" i="2"/>
  <c r="F698" i="2"/>
  <c r="B699" i="2"/>
  <c r="C699" i="2"/>
  <c r="D699" i="2"/>
  <c r="E699" i="2"/>
  <c r="F699" i="2"/>
  <c r="B700" i="2"/>
  <c r="C700" i="2"/>
  <c r="D700" i="2"/>
  <c r="E700" i="2"/>
  <c r="F700" i="2"/>
  <c r="B701" i="2"/>
  <c r="C701" i="2"/>
  <c r="D701" i="2"/>
  <c r="E701" i="2"/>
  <c r="F701" i="2"/>
  <c r="B702" i="2"/>
  <c r="C702" i="2"/>
  <c r="D702" i="2"/>
  <c r="E702" i="2"/>
  <c r="F702" i="2"/>
  <c r="B703" i="2"/>
  <c r="C703" i="2"/>
  <c r="D703" i="2"/>
  <c r="E703" i="2"/>
  <c r="F703" i="2"/>
  <c r="B704" i="2"/>
  <c r="C704" i="2"/>
  <c r="D704" i="2"/>
  <c r="E704" i="2"/>
  <c r="F704" i="2"/>
  <c r="B705" i="2"/>
  <c r="C705" i="2"/>
  <c r="D705" i="2"/>
  <c r="E705" i="2"/>
  <c r="F705" i="2"/>
  <c r="B706" i="2"/>
  <c r="C706" i="2"/>
  <c r="D706" i="2"/>
  <c r="E706" i="2"/>
  <c r="F706" i="2"/>
  <c r="B707" i="2"/>
  <c r="C707" i="2"/>
  <c r="D707" i="2"/>
  <c r="E707" i="2"/>
  <c r="F707" i="2"/>
  <c r="B708" i="2"/>
  <c r="C708" i="2"/>
  <c r="D708" i="2"/>
  <c r="E708" i="2"/>
  <c r="F708" i="2"/>
  <c r="B709" i="2"/>
  <c r="C709" i="2"/>
  <c r="D709" i="2"/>
  <c r="E709" i="2"/>
  <c r="F709" i="2"/>
  <c r="B710" i="2"/>
  <c r="C710" i="2"/>
  <c r="D710" i="2"/>
  <c r="E710" i="2"/>
  <c r="F710" i="2"/>
  <c r="B711" i="2"/>
  <c r="C711" i="2"/>
  <c r="D711" i="2"/>
  <c r="E711" i="2"/>
  <c r="F711" i="2"/>
  <c r="B712" i="2"/>
  <c r="C712" i="2"/>
  <c r="D712" i="2"/>
  <c r="E712" i="2"/>
  <c r="F712" i="2"/>
  <c r="B713" i="2"/>
  <c r="C713" i="2"/>
  <c r="D713" i="2"/>
  <c r="E713" i="2"/>
  <c r="F713" i="2"/>
  <c r="B714" i="2"/>
  <c r="C714" i="2"/>
  <c r="D714" i="2"/>
  <c r="E714" i="2"/>
  <c r="F714" i="2"/>
  <c r="B715" i="2"/>
  <c r="C715" i="2"/>
  <c r="D715" i="2"/>
  <c r="E715" i="2"/>
  <c r="F715" i="2"/>
  <c r="B716" i="2"/>
  <c r="C716" i="2"/>
  <c r="D716" i="2"/>
  <c r="E716" i="2"/>
  <c r="F716" i="2"/>
  <c r="B717" i="2"/>
  <c r="C717" i="2"/>
  <c r="D717" i="2"/>
  <c r="E717" i="2"/>
  <c r="F717" i="2"/>
  <c r="B718" i="2"/>
  <c r="C718" i="2"/>
  <c r="D718" i="2"/>
  <c r="E718" i="2"/>
  <c r="F718" i="2"/>
  <c r="B719" i="2"/>
  <c r="C719" i="2"/>
  <c r="D719" i="2"/>
  <c r="E719" i="2"/>
  <c r="F719" i="2"/>
  <c r="B720" i="2"/>
  <c r="C720" i="2"/>
  <c r="D720" i="2"/>
  <c r="E720" i="2"/>
  <c r="F720" i="2"/>
  <c r="B721" i="2"/>
  <c r="C721" i="2"/>
  <c r="D721" i="2"/>
  <c r="E721" i="2"/>
  <c r="F721" i="2"/>
  <c r="B722" i="2"/>
  <c r="C722" i="2"/>
  <c r="D722" i="2"/>
  <c r="E722" i="2"/>
  <c r="F722" i="2"/>
  <c r="B723" i="2"/>
  <c r="C723" i="2"/>
  <c r="D723" i="2"/>
  <c r="E723" i="2"/>
  <c r="F723" i="2"/>
  <c r="B724" i="2"/>
  <c r="C724" i="2"/>
  <c r="D724" i="2"/>
  <c r="E724" i="2"/>
  <c r="F724" i="2"/>
  <c r="B725" i="2"/>
  <c r="C725" i="2"/>
  <c r="D725" i="2"/>
  <c r="E725" i="2"/>
  <c r="F725" i="2"/>
  <c r="B726" i="2"/>
  <c r="C726" i="2"/>
  <c r="D726" i="2"/>
  <c r="E726" i="2"/>
  <c r="F726" i="2"/>
  <c r="B727" i="2"/>
  <c r="C727" i="2"/>
  <c r="D727" i="2"/>
  <c r="E727" i="2"/>
  <c r="F727" i="2"/>
  <c r="B728" i="2"/>
  <c r="C728" i="2"/>
  <c r="D728" i="2"/>
  <c r="E728" i="2"/>
  <c r="F728" i="2"/>
  <c r="B729" i="2"/>
  <c r="C729" i="2"/>
  <c r="D729" i="2"/>
  <c r="E729" i="2"/>
  <c r="F729" i="2"/>
  <c r="B730" i="2"/>
  <c r="C730" i="2"/>
  <c r="D730" i="2"/>
  <c r="E730" i="2"/>
  <c r="F730" i="2"/>
  <c r="B731" i="2"/>
  <c r="C731" i="2"/>
  <c r="D731" i="2"/>
  <c r="E731" i="2"/>
  <c r="F731" i="2"/>
  <c r="B732" i="2"/>
  <c r="C732" i="2"/>
  <c r="D732" i="2"/>
  <c r="E732" i="2"/>
  <c r="F732" i="2"/>
  <c r="B733" i="2"/>
  <c r="C733" i="2"/>
  <c r="D733" i="2"/>
  <c r="E733" i="2"/>
  <c r="F733" i="2"/>
  <c r="B734" i="2"/>
  <c r="C734" i="2"/>
  <c r="D734" i="2"/>
  <c r="E734" i="2"/>
  <c r="F734" i="2"/>
  <c r="B735" i="2"/>
  <c r="C735" i="2"/>
  <c r="D735" i="2"/>
  <c r="E735" i="2"/>
  <c r="F735" i="2"/>
  <c r="B736" i="2"/>
  <c r="C736" i="2"/>
  <c r="D736" i="2"/>
  <c r="E736" i="2"/>
  <c r="F736" i="2"/>
  <c r="B737" i="2"/>
  <c r="C737" i="2"/>
  <c r="D737" i="2"/>
  <c r="E737" i="2"/>
  <c r="F737" i="2"/>
  <c r="B738" i="2"/>
  <c r="C738" i="2"/>
  <c r="D738" i="2"/>
  <c r="E738" i="2"/>
  <c r="F738" i="2"/>
  <c r="B739" i="2"/>
  <c r="C739" i="2"/>
  <c r="D739" i="2"/>
  <c r="E739" i="2"/>
  <c r="F739" i="2"/>
  <c r="B740" i="2"/>
  <c r="C740" i="2"/>
  <c r="D740" i="2"/>
  <c r="E740" i="2"/>
  <c r="F740" i="2"/>
  <c r="B741" i="2"/>
  <c r="C741" i="2"/>
  <c r="D741" i="2"/>
  <c r="E741" i="2"/>
  <c r="F741" i="2"/>
  <c r="B742" i="2"/>
  <c r="C742" i="2"/>
  <c r="D742" i="2"/>
  <c r="E742" i="2"/>
  <c r="F742" i="2"/>
  <c r="B743" i="2"/>
  <c r="C743" i="2"/>
  <c r="D743" i="2"/>
  <c r="E743" i="2"/>
  <c r="F743" i="2"/>
  <c r="B744" i="2"/>
  <c r="C744" i="2"/>
  <c r="D744" i="2"/>
  <c r="E744" i="2"/>
  <c r="F744" i="2"/>
  <c r="B745" i="2"/>
  <c r="C745" i="2"/>
  <c r="D745" i="2"/>
  <c r="E745" i="2"/>
  <c r="F745" i="2"/>
  <c r="B746" i="2"/>
  <c r="C746" i="2"/>
  <c r="D746" i="2"/>
  <c r="E746" i="2"/>
  <c r="F746" i="2"/>
  <c r="B747" i="2"/>
  <c r="C747" i="2"/>
  <c r="D747" i="2"/>
  <c r="E747" i="2"/>
  <c r="F747" i="2"/>
  <c r="B748" i="2"/>
  <c r="C748" i="2"/>
  <c r="D748" i="2"/>
  <c r="E748" i="2"/>
  <c r="F748" i="2"/>
  <c r="B749" i="2"/>
  <c r="C749" i="2"/>
  <c r="D749" i="2"/>
  <c r="E749" i="2"/>
  <c r="F749" i="2"/>
  <c r="B750" i="2"/>
  <c r="C750" i="2"/>
  <c r="D750" i="2"/>
  <c r="E750" i="2"/>
  <c r="F750" i="2"/>
  <c r="B751" i="2"/>
  <c r="C751" i="2"/>
  <c r="D751" i="2"/>
  <c r="E751" i="2"/>
  <c r="F751" i="2"/>
  <c r="B752" i="2"/>
  <c r="C752" i="2"/>
  <c r="D752" i="2"/>
  <c r="E752" i="2"/>
  <c r="F752" i="2"/>
  <c r="B753" i="2"/>
  <c r="C753" i="2"/>
  <c r="D753" i="2"/>
  <c r="E753" i="2"/>
  <c r="F753" i="2"/>
  <c r="B754" i="2"/>
  <c r="C754" i="2"/>
  <c r="D754" i="2"/>
  <c r="E754" i="2"/>
  <c r="F754" i="2"/>
  <c r="B755" i="2"/>
  <c r="C755" i="2"/>
  <c r="D755" i="2"/>
  <c r="E755" i="2"/>
  <c r="F755" i="2"/>
  <c r="B756" i="2"/>
  <c r="C756" i="2"/>
  <c r="D756" i="2"/>
  <c r="E756" i="2"/>
  <c r="F756" i="2"/>
  <c r="D10" i="5"/>
  <c r="D16" i="5"/>
  <c r="F10" i="5"/>
  <c r="D11" i="5"/>
  <c r="L11" i="5"/>
  <c r="D12" i="5"/>
  <c r="L12" i="5"/>
  <c r="N12" i="5"/>
  <c r="D13" i="5"/>
  <c r="L13" i="5"/>
  <c r="N13" i="5"/>
  <c r="D14" i="5"/>
  <c r="L14" i="5"/>
  <c r="N14" i="5"/>
  <c r="D15" i="5"/>
  <c r="L15" i="5"/>
  <c r="L16" i="5"/>
  <c r="N16" i="5"/>
  <c r="D18" i="5"/>
  <c r="L21" i="5"/>
  <c r="D22" i="5"/>
  <c r="D27" i="5"/>
  <c r="F22" i="5"/>
  <c r="F27" i="5"/>
  <c r="L22" i="5"/>
  <c r="D23" i="5"/>
  <c r="F23" i="5"/>
  <c r="L23" i="5"/>
  <c r="D24" i="5"/>
  <c r="F24" i="5"/>
  <c r="L24" i="5"/>
  <c r="D25" i="5"/>
  <c r="L25" i="5"/>
  <c r="D26" i="5"/>
  <c r="F26" i="5"/>
  <c r="L26" i="5"/>
  <c r="L27" i="5"/>
  <c r="L30" i="5"/>
  <c r="N30" i="5"/>
  <c r="D31" i="5"/>
  <c r="L31" i="5"/>
  <c r="L33" i="5"/>
  <c r="D32" i="5"/>
  <c r="L32" i="5"/>
  <c r="N32" i="5"/>
  <c r="D33" i="5"/>
  <c r="D34" i="5"/>
  <c r="D35" i="5"/>
  <c r="F35" i="5"/>
  <c r="L35" i="5"/>
  <c r="D36" i="5"/>
  <c r="L37" i="5"/>
  <c r="N37" i="5"/>
  <c r="D39" i="5"/>
  <c r="L42" i="5"/>
  <c r="D43" i="5"/>
  <c r="D51" i="5"/>
  <c r="D44" i="5"/>
  <c r="F44" i="5"/>
  <c r="D48" i="5"/>
  <c r="L48" i="5"/>
  <c r="D49" i="5"/>
  <c r="D50" i="5"/>
  <c r="F50" i="5"/>
  <c r="L50" i="5"/>
  <c r="L52" i="5"/>
  <c r="L64" i="5"/>
  <c r="D54" i="5"/>
  <c r="L54" i="5"/>
  <c r="D55" i="5"/>
  <c r="F55" i="5"/>
  <c r="D56" i="5"/>
  <c r="L56" i="5"/>
  <c r="N56" i="5"/>
  <c r="D57" i="5"/>
  <c r="D59" i="5"/>
  <c r="D58" i="5"/>
  <c r="F58" i="5"/>
  <c r="L59" i="5"/>
  <c r="D62" i="5"/>
  <c r="F62" i="5"/>
  <c r="D64" i="5"/>
  <c r="F64" i="5"/>
  <c r="H75" i="5"/>
  <c r="H76" i="5"/>
  <c r="J76" i="5"/>
  <c r="H77" i="5"/>
  <c r="H78" i="5"/>
  <c r="J78" i="5"/>
  <c r="H79" i="5"/>
  <c r="H82" i="5"/>
  <c r="I18" i="9"/>
  <c r="I41" i="9"/>
  <c r="K47" i="9"/>
  <c r="K48" i="9"/>
  <c r="M48" i="9" s="1"/>
  <c r="K49" i="9"/>
  <c r="M49" i="9" s="1"/>
  <c r="L49" i="9"/>
  <c r="K52" i="9"/>
  <c r="M52" i="9" s="1"/>
  <c r="L52" i="9"/>
  <c r="K53" i="9"/>
  <c r="M53" i="9" s="1"/>
  <c r="L53" i="9"/>
  <c r="L51" i="9" s="1"/>
  <c r="K54" i="9"/>
  <c r="M54" i="9" s="1"/>
  <c r="L54" i="9"/>
  <c r="K55" i="9"/>
  <c r="M55" i="9" s="1"/>
  <c r="K56" i="9"/>
  <c r="L56" i="9"/>
  <c r="M56" i="9"/>
  <c r="K57" i="9"/>
  <c r="M57" i="9" s="1"/>
  <c r="L57" i="9"/>
  <c r="K58" i="9"/>
  <c r="L58" i="9"/>
  <c r="K59" i="9"/>
  <c r="M59" i="9" s="1"/>
  <c r="L59" i="9"/>
  <c r="D10" i="8"/>
  <c r="I10" i="8"/>
  <c r="K10" i="8"/>
  <c r="L10" i="8"/>
  <c r="D11" i="8"/>
  <c r="I11" i="8"/>
  <c r="K11" i="8"/>
  <c r="L11" i="8"/>
  <c r="D12" i="8"/>
  <c r="I12" i="8"/>
  <c r="K12" i="8"/>
  <c r="L12" i="8"/>
  <c r="D13" i="8"/>
  <c r="I13" i="8"/>
  <c r="K13" i="8"/>
  <c r="L13" i="8"/>
  <c r="D14" i="8"/>
  <c r="I14" i="8"/>
  <c r="K14" i="8"/>
  <c r="L14" i="8"/>
  <c r="D15" i="8"/>
  <c r="I15" i="8"/>
  <c r="D17" i="8"/>
  <c r="K17" i="8"/>
  <c r="I17" i="8"/>
  <c r="L17" i="8"/>
  <c r="D18" i="8"/>
  <c r="K18" i="8"/>
  <c r="I18" i="8"/>
  <c r="L18" i="8"/>
  <c r="D19" i="8"/>
  <c r="K19" i="8"/>
  <c r="F19" i="8"/>
  <c r="D20" i="8"/>
  <c r="D22" i="8"/>
  <c r="D29" i="8"/>
  <c r="D25" i="8"/>
  <c r="D27" i="8"/>
  <c r="K25" i="8"/>
  <c r="M25" i="8"/>
  <c r="D26" i="8"/>
  <c r="K26" i="8"/>
  <c r="M26" i="8"/>
  <c r="D32" i="8"/>
  <c r="L32" i="8"/>
  <c r="D33" i="8"/>
  <c r="L33" i="8"/>
  <c r="I33" i="8"/>
  <c r="D39" i="8"/>
  <c r="I39" i="8"/>
  <c r="M40" i="8"/>
  <c r="D40" i="8"/>
  <c r="H40" i="8"/>
  <c r="D41" i="8"/>
  <c r="H41" i="8"/>
  <c r="M41" i="8"/>
  <c r="N41" i="8"/>
  <c r="D42" i="8"/>
  <c r="H42" i="8"/>
  <c r="I42" i="8"/>
  <c r="J42" i="8"/>
  <c r="D43" i="8"/>
  <c r="H43" i="8"/>
  <c r="I43" i="8"/>
  <c r="J43" i="8"/>
  <c r="D44" i="8"/>
  <c r="H44" i="8"/>
  <c r="I44" i="8"/>
  <c r="J44" i="8"/>
  <c r="D47" i="8"/>
  <c r="H47" i="8"/>
  <c r="I47" i="8"/>
  <c r="J47" i="8"/>
  <c r="D49" i="8"/>
  <c r="H49" i="8"/>
  <c r="I49" i="8"/>
  <c r="J49" i="8"/>
  <c r="O49" i="8"/>
  <c r="D50" i="8"/>
  <c r="H50" i="8"/>
  <c r="O50" i="8"/>
  <c r="O51" i="8"/>
  <c r="D52" i="8"/>
  <c r="H52" i="8"/>
  <c r="F53" i="8"/>
  <c r="O54" i="8"/>
  <c r="P54" i="8"/>
  <c r="Q54" i="8"/>
  <c r="O55" i="8"/>
  <c r="P55" i="8"/>
  <c r="P53" i="8"/>
  <c r="I51" i="8"/>
  <c r="J51" i="8"/>
  <c r="O56" i="8"/>
  <c r="P56" i="8"/>
  <c r="Q56" i="8"/>
  <c r="O57" i="8"/>
  <c r="Q57" i="8"/>
  <c r="P57" i="8"/>
  <c r="D58" i="8"/>
  <c r="D60" i="8"/>
  <c r="I58" i="8"/>
  <c r="I60" i="8"/>
  <c r="I100" i="8"/>
  <c r="O58" i="8"/>
  <c r="P58" i="8"/>
  <c r="Q58" i="8"/>
  <c r="D59" i="8"/>
  <c r="I59" i="8"/>
  <c r="O59" i="8"/>
  <c r="P59" i="8"/>
  <c r="Q59" i="8"/>
  <c r="O60" i="8"/>
  <c r="Q60" i="8"/>
  <c r="P60" i="8"/>
  <c r="O61" i="8"/>
  <c r="P61" i="8"/>
  <c r="Q61" i="8"/>
  <c r="D63" i="8"/>
  <c r="I63" i="8"/>
  <c r="D64" i="8"/>
  <c r="K64" i="8"/>
  <c r="I64" i="8"/>
  <c r="L64" i="8"/>
  <c r="I65" i="8"/>
  <c r="D69" i="8"/>
  <c r="O59" i="5"/>
  <c r="O61" i="5"/>
  <c r="L61" i="5"/>
  <c r="L62" i="5"/>
  <c r="I69" i="8"/>
  <c r="I103" i="8"/>
  <c r="K73" i="8"/>
  <c r="K74" i="8"/>
  <c r="D100" i="8"/>
  <c r="L66" i="5"/>
  <c r="P59" i="5"/>
  <c r="P61" i="5"/>
  <c r="N61" i="5"/>
  <c r="N62" i="5"/>
  <c r="D36" i="8"/>
  <c r="L17" i="5"/>
  <c r="K47" i="7"/>
  <c r="O53" i="8"/>
  <c r="K50" i="8"/>
  <c r="K51" i="8"/>
  <c r="D34" i="8"/>
  <c r="D103" i="8"/>
  <c r="D92" i="8"/>
  <c r="M58" i="9"/>
  <c r="H80" i="5"/>
  <c r="L38" i="5"/>
  <c r="F43" i="5"/>
  <c r="F48" i="5"/>
  <c r="F49" i="5"/>
  <c r="N50" i="5"/>
  <c r="N52" i="5"/>
  <c r="N54" i="5"/>
  <c r="F56" i="5"/>
  <c r="F59" i="5"/>
  <c r="F57" i="5"/>
  <c r="J75" i="5"/>
  <c r="J77" i="5"/>
  <c r="J79" i="5"/>
  <c r="J82" i="5"/>
  <c r="L47" i="9"/>
  <c r="M47" i="9" s="1"/>
  <c r="F11" i="5"/>
  <c r="F16" i="5"/>
  <c r="F12" i="5"/>
  <c r="F13" i="5"/>
  <c r="F14" i="5"/>
  <c r="F15" i="5"/>
  <c r="N21" i="5"/>
  <c r="N22" i="5"/>
  <c r="N23" i="5"/>
  <c r="N24" i="5"/>
  <c r="N25" i="5"/>
  <c r="N26" i="5"/>
  <c r="F31" i="5"/>
  <c r="F37" i="5"/>
  <c r="F32" i="5"/>
  <c r="F33" i="5"/>
  <c r="F34" i="5"/>
  <c r="N35" i="5"/>
  <c r="N42" i="5"/>
  <c r="L48" i="9"/>
  <c r="L55" i="9"/>
  <c r="I19" i="8"/>
  <c r="L19" i="8"/>
  <c r="I25" i="8"/>
  <c r="I27" i="8"/>
  <c r="I26" i="8"/>
  <c r="I32" i="8"/>
  <c r="I34" i="8"/>
  <c r="N40" i="8"/>
  <c r="I40" i="8"/>
  <c r="J40" i="8"/>
  <c r="I41" i="8"/>
  <c r="J41" i="8"/>
  <c r="P49" i="8"/>
  <c r="Q49" i="8"/>
  <c r="I50" i="8"/>
  <c r="J50" i="8"/>
  <c r="P50" i="8"/>
  <c r="Q50" i="8"/>
  <c r="P51" i="8"/>
  <c r="Q51" i="8"/>
  <c r="I52" i="8"/>
  <c r="J52" i="8"/>
  <c r="Q55" i="8"/>
  <c r="D48" i="8"/>
  <c r="D65" i="8"/>
  <c r="D45" i="8"/>
  <c r="D93" i="8"/>
  <c r="O40" i="8"/>
  <c r="D37" i="5"/>
  <c r="D66" i="5"/>
  <c r="O66" i="5"/>
  <c r="N11" i="5"/>
  <c r="N17" i="5"/>
  <c r="F66" i="5"/>
  <c r="D96" i="8"/>
  <c r="L45" i="8"/>
  <c r="I92" i="8"/>
  <c r="I20" i="8"/>
  <c r="D55" i="8"/>
  <c r="I45" i="8"/>
  <c r="I96" i="8"/>
  <c r="N27" i="5"/>
  <c r="N38" i="5"/>
  <c r="J80" i="5"/>
  <c r="F51" i="5"/>
  <c r="K52" i="8"/>
  <c r="K48" i="7"/>
  <c r="H48" i="8"/>
  <c r="D53" i="8"/>
  <c r="D97" i="8"/>
  <c r="I48" i="8"/>
  <c r="N64" i="5"/>
  <c r="L73" i="8"/>
  <c r="L74" i="8"/>
  <c r="O42" i="5"/>
  <c r="J67" i="9"/>
  <c r="J69" i="9"/>
  <c r="D94" i="8"/>
  <c r="D98" i="8"/>
  <c r="D102" i="8"/>
  <c r="D104" i="8"/>
  <c r="Q53" i="8"/>
  <c r="D51" i="8"/>
  <c r="H51" i="8"/>
  <c r="D67" i="8"/>
  <c r="D71" i="8"/>
  <c r="N66" i="5"/>
  <c r="P66" i="5"/>
  <c r="I93" i="8"/>
  <c r="I22" i="8"/>
  <c r="I29" i="8"/>
  <c r="I36" i="8"/>
  <c r="I94" i="8"/>
  <c r="I98" i="8"/>
  <c r="I102" i="8"/>
  <c r="I104" i="8"/>
  <c r="J48" i="8"/>
  <c r="I53" i="8"/>
  <c r="I97" i="8"/>
  <c r="I55" i="8"/>
  <c r="I67" i="8"/>
  <c r="I71" i="8"/>
  <c r="D73" i="8"/>
  <c r="K71" i="8"/>
  <c r="I73" i="8"/>
  <c r="L71" i="8"/>
  <c r="K51" i="9" l="1"/>
  <c r="M51" i="9" s="1"/>
</calcChain>
</file>

<file path=xl/sharedStrings.xml><?xml version="1.0" encoding="utf-8"?>
<sst xmlns="http://schemas.openxmlformats.org/spreadsheetml/2006/main" count="8099" uniqueCount="2413">
  <si>
    <t>id</t>
  </si>
  <si>
    <t>fecha</t>
  </si>
  <si>
    <t>sucursal</t>
  </si>
  <si>
    <t>cta_rubro</t>
  </si>
  <si>
    <t>cta_nombre</t>
  </si>
  <si>
    <t>guaranies</t>
  </si>
  <si>
    <t>equivalente</t>
  </si>
  <si>
    <t>monedaext</t>
  </si>
  <si>
    <t>monedaorig</t>
  </si>
  <si>
    <t>total</t>
  </si>
  <si>
    <t>antguaranies</t>
  </si>
  <si>
    <t>antequivalente</t>
  </si>
  <si>
    <t>antmonedaext</t>
  </si>
  <si>
    <t>anttotal</t>
  </si>
  <si>
    <t>movdebitos</t>
  </si>
  <si>
    <t>movcreditos</t>
  </si>
  <si>
    <t>29-Dec-22 00:00:00</t>
  </si>
  <si>
    <t>00</t>
  </si>
  <si>
    <t>1000000000000000</t>
  </si>
  <si>
    <t>ACTIVO</t>
  </si>
  <si>
    <t>1100000000000000</t>
  </si>
  <si>
    <t>DISPONIBLE</t>
  </si>
  <si>
    <t>01-Jan-00 00:00:00</t>
  </si>
  <si>
    <t>1101000000000000</t>
  </si>
  <si>
    <t>CAJA</t>
  </si>
  <si>
    <t>1101010100000000</t>
  </si>
  <si>
    <t>MONEDAS Y BILLETES</t>
  </si>
  <si>
    <t>1101010100200000</t>
  </si>
  <si>
    <t>EN LA EMPRESA</t>
  </si>
  <si>
    <t>1101010300100000</t>
  </si>
  <si>
    <t>DINERO EN TRANSITO</t>
  </si>
  <si>
    <t>1102000000000000</t>
  </si>
  <si>
    <t>INSTITUCIONES FINANCIERAS</t>
  </si>
  <si>
    <t>1102010500000000</t>
  </si>
  <si>
    <t>DEPOSITOS EN EL BANCO CENTRAL DEL PARAGUAY</t>
  </si>
  <si>
    <t>1102010500200000</t>
  </si>
  <si>
    <t>ENCAJE LEGAL</t>
  </si>
  <si>
    <t>1102010500400000</t>
  </si>
  <si>
    <t>ENCAJE ESPECIAL RESOLUCION 1/131 Y 189/93</t>
  </si>
  <si>
    <t>1102010500600000</t>
  </si>
  <si>
    <t>ENCAJE LEGAL M/E</t>
  </si>
  <si>
    <t>1102010501800000</t>
  </si>
  <si>
    <t>CUENTA M/E</t>
  </si>
  <si>
    <t>1102010503400000</t>
  </si>
  <si>
    <t>DEPOSITOS POR OPERACIONES MONETARIAS</t>
  </si>
  <si>
    <t>1102010900000000</t>
  </si>
  <si>
    <t>OTRAS INSTITUCIONES FINANCIERAS</t>
  </si>
  <si>
    <t>1102010900200000</t>
  </si>
  <si>
    <t>BANCOS OFICIALES DEL PAIS</t>
  </si>
  <si>
    <t>1102010900300000</t>
  </si>
  <si>
    <t>BANCOS EN EL EXTERIOR</t>
  </si>
  <si>
    <t>1102010900400000</t>
  </si>
  <si>
    <t>BANCOS PRIVADOS DEL PAIS</t>
  </si>
  <si>
    <t>1102011100000000</t>
  </si>
  <si>
    <t>CHEQUES PARA COMPENSAR</t>
  </si>
  <si>
    <t>1102011100400000</t>
  </si>
  <si>
    <t>1102011300000000</t>
  </si>
  <si>
    <t>OTROS DOCUMENTOS PARA COMPENSAR</t>
  </si>
  <si>
    <t>1102011300400000</t>
  </si>
  <si>
    <t>1102011302800000</t>
  </si>
  <si>
    <t>OPERACIONES PENDIENTES DE COMPENSACION - ATM</t>
  </si>
  <si>
    <t>1108000000000000</t>
  </si>
  <si>
    <t>DEUDORES POR PRODUCTOS FINANCIEROS DEVENGADOS</t>
  </si>
  <si>
    <t>1108011900000000</t>
  </si>
  <si>
    <t>1108011908200000</t>
  </si>
  <si>
    <t>RESIDENTES</t>
  </si>
  <si>
    <t>1109000000000000</t>
  </si>
  <si>
    <t>(PREVISIONES)</t>
  </si>
  <si>
    <t>1109012100000000</t>
  </si>
  <si>
    <t>(PREVISIONES POR PARTIDAS PENDIENTES DE CONCILIACION)</t>
  </si>
  <si>
    <t>1109012109200000</t>
  </si>
  <si>
    <t>1200000000000000</t>
  </si>
  <si>
    <t>VALORES PUBLICOS</t>
  </si>
  <si>
    <t>1201000000000000</t>
  </si>
  <si>
    <t>1201012300000000</t>
  </si>
  <si>
    <t>VALORES PUBLICOS NACIONALES</t>
  </si>
  <si>
    <t>1201012300200000</t>
  </si>
  <si>
    <t>VALORES PUBLICOS EMITIDOS POR EL GOBIERNO CENTRAL</t>
  </si>
  <si>
    <t>1201012300600000</t>
  </si>
  <si>
    <t>LETRAS DE REGULACION MONETARIA-BCP Y LETRAS DEL TESORO EN MN</t>
  </si>
  <si>
    <t>1201012301600000</t>
  </si>
  <si>
    <t>AGENCIA FINANCIERA DE DESARROLO</t>
  </si>
  <si>
    <t>1208000000000000</t>
  </si>
  <si>
    <t>RENTAS DE VALORES MOBILIARIOS DEVENGADOS</t>
  </si>
  <si>
    <t>1208012700000000</t>
  </si>
  <si>
    <t>1208012708200000</t>
  </si>
  <si>
    <t>RENTAS DOCUMENTADAS - NACIONALES</t>
  </si>
  <si>
    <t>1208012709200000</t>
  </si>
  <si>
    <t>(RENTAS DOCUMENTADAS A DEVENGAR - NACIONALES</t>
  </si>
  <si>
    <t>1300000000000000</t>
  </si>
  <si>
    <t>CREDITOS VIGENTES POR INTERMEDIACION FINANCIERA - SECTOR FINANCIERO</t>
  </si>
  <si>
    <t>1301000000000000</t>
  </si>
  <si>
    <t>COLOCACIONES</t>
  </si>
  <si>
    <t>1301013100000000</t>
  </si>
  <si>
    <t>OTRAS INSTITUCIONES FINANCIERAS A PLAZO FIJO NO REAJUSTABLES</t>
  </si>
  <si>
    <t>1301013100200000</t>
  </si>
  <si>
    <t>BANCOS OFICIALES  DEL PAIS</t>
  </si>
  <si>
    <t>1301013100400000</t>
  </si>
  <si>
    <t>1301013100600000</t>
  </si>
  <si>
    <t>EMPRESAS FINANCIERAS DEL PAIS</t>
  </si>
  <si>
    <t>1301013100700000</t>
  </si>
  <si>
    <t>1301013101200000</t>
  </si>
  <si>
    <t>COOPERATIVAS DE AHORRO Y CREDITO</t>
  </si>
  <si>
    <t>1301013101800000</t>
  </si>
  <si>
    <t>CAJA. DE JUBILACIONES Y PENSIONES</t>
  </si>
  <si>
    <t>1301013102400000</t>
  </si>
  <si>
    <t>COOPERATIVAS DE PRODUCCION</t>
  </si>
  <si>
    <t>1301013102600000</t>
  </si>
  <si>
    <t>COOPERATIVAS MULTIACTIVAS</t>
  </si>
  <si>
    <t>1301041700000000</t>
  </si>
  <si>
    <t>RENOVACIONES, REFINANC. REESTRUTURAC.</t>
  </si>
  <si>
    <t>1301041702400000</t>
  </si>
  <si>
    <t>1301041702600000</t>
  </si>
  <si>
    <t>1301041900000000</t>
  </si>
  <si>
    <t>COMPRA CARTERA</t>
  </si>
  <si>
    <t>1301041900200000</t>
  </si>
  <si>
    <t>1302000000000000</t>
  </si>
  <si>
    <t>OPERACIONES A LIQUIDAR</t>
  </si>
  <si>
    <t>1302015300000000</t>
  </si>
  <si>
    <t>DEUDORES POR VALORES VENDIDOS CON COMPRA FUTURA</t>
  </si>
  <si>
    <t>1302015300200000</t>
  </si>
  <si>
    <t>1302015900000000</t>
  </si>
  <si>
    <t>PERDIDAS A DEVENGAR POR OPERACIONES A LIQUIDAR</t>
  </si>
  <si>
    <t>1302015900400000</t>
  </si>
  <si>
    <t>PRIMAS POR COMPRA FUTURA DE VALORES VENDIDIOS - RESIDENTES</t>
  </si>
  <si>
    <t>1303000000000000</t>
  </si>
  <si>
    <t>CREDITOS UTILIZADOS EN CUENTA CORRIENTE</t>
  </si>
  <si>
    <t>1303039700000000</t>
  </si>
  <si>
    <t>1303039700200000</t>
  </si>
  <si>
    <t>1308000000000000</t>
  </si>
  <si>
    <t>DEUDORES POR PRODUCTOS FINANCIEROS</t>
  </si>
  <si>
    <t>1308016100000000</t>
  </si>
  <si>
    <t>DEUDORES POR PRODUCTOS FINANCIEROS - COLOCACIONES</t>
  </si>
  <si>
    <t>1308016108200000</t>
  </si>
  <si>
    <t>PRODUCTOS FINANCIEROS DOCUMENTADOS - RESIDENTES</t>
  </si>
  <si>
    <t>1308016108300000</t>
  </si>
  <si>
    <t>PRODUCTOS FINANCIEROS DOCUMENTADOS - NO RESIDENTES</t>
  </si>
  <si>
    <t>1308016109400000</t>
  </si>
  <si>
    <t>(PRODUCTOS FINANCIEROS DOCUMENTADOS A DEVENGAR - RESIDENTES)</t>
  </si>
  <si>
    <t>1308016109500000</t>
  </si>
  <si>
    <t>(PRODUCTOS FINANCIEROS DOCUMENTADOS A DEVENGAR - NO RESIDENTES)</t>
  </si>
  <si>
    <t>1309000000000000</t>
  </si>
  <si>
    <t>1309016500000000</t>
  </si>
  <si>
    <t>(PREVISION PARA DEUDORES INCOBRABLES - COLOCACIONES)</t>
  </si>
  <si>
    <t>1309016509600000</t>
  </si>
  <si>
    <t>EMPRESAS DE INTERMEDIACION FINANCIERAS PRIVADAS DEL PAIS</t>
  </si>
  <si>
    <t>1400000000000000</t>
  </si>
  <si>
    <t>CREDITOS VIGENTES POR INTERMED.FINANC.SECTOR NO FINANC.</t>
  </si>
  <si>
    <t>1401000000000000</t>
  </si>
  <si>
    <t>PRESTAMOS</t>
  </si>
  <si>
    <t>1401016900000000</t>
  </si>
  <si>
    <t>PRESTAMOS A PLAZO FIJO NO REAJUSTABLES</t>
  </si>
  <si>
    <t>1401016900200000</t>
  </si>
  <si>
    <t>1401016900300000</t>
  </si>
  <si>
    <t>NO RESIDENTES</t>
  </si>
  <si>
    <t>1401016900400000</t>
  </si>
  <si>
    <t>PRESTAMOS RENOVADOS</t>
  </si>
  <si>
    <t>1401016900600000</t>
  </si>
  <si>
    <t>CREDITOS REFINANCIADOS</t>
  </si>
  <si>
    <t>1401016900800000</t>
  </si>
  <si>
    <t>CREDITOS REESTRUCTURADOS</t>
  </si>
  <si>
    <t>1401016902000000</t>
  </si>
  <si>
    <t>MEDIDAS TRANSITORIAS 2019</t>
  </si>
  <si>
    <t>1401017300000000</t>
  </si>
  <si>
    <t>PRESTAMOS AMORTIZABLES NO REAJUSTABLES</t>
  </si>
  <si>
    <t>1401017300200000</t>
  </si>
  <si>
    <t>1401017300300000</t>
  </si>
  <si>
    <t>1401017300400000</t>
  </si>
  <si>
    <t>PRESTAMOS AL PERSONAL</t>
  </si>
  <si>
    <t>1401017300600000</t>
  </si>
  <si>
    <t>1401017300800000</t>
  </si>
  <si>
    <t>1401017301000000</t>
  </si>
  <si>
    <t>1401017301200000</t>
  </si>
  <si>
    <t>MEDIDAS TRANSITORIAS - RES.Nº1ACTA Nº84</t>
  </si>
  <si>
    <t>1401017302200000</t>
  </si>
  <si>
    <t>1401018500000000</t>
  </si>
  <si>
    <t>LETRAS COMPRADAS SOBRE EL EXTERIOR</t>
  </si>
  <si>
    <t>1401018500200000</t>
  </si>
  <si>
    <t>1401018700000000</t>
  </si>
  <si>
    <t>CREDITOS UTILIZADOS EN CTAS.CTES.-C/AUTORIZ.PREVIO</t>
  </si>
  <si>
    <t>1401018700200000</t>
  </si>
  <si>
    <t>1401018900000000</t>
  </si>
  <si>
    <t>CREDITOS UTILIZADOS EN CTAS.CTES.-SOBREGI.TRANSIT.</t>
  </si>
  <si>
    <t>1401018900200000</t>
  </si>
  <si>
    <t>1401019100000000</t>
  </si>
  <si>
    <t>DEUDORES POR CREDITOS DOCUMENTARIOS NEGOCIADOS</t>
  </si>
  <si>
    <t>1401019100200000</t>
  </si>
  <si>
    <t>1401020500000000</t>
  </si>
  <si>
    <t>DEUDORES POR UTILIZACION DE TARJETAS DE CREDITOS</t>
  </si>
  <si>
    <t>1401020500200000</t>
  </si>
  <si>
    <t>1401020900000000</t>
  </si>
  <si>
    <t>PRESTAMOS ADM. AFD</t>
  </si>
  <si>
    <t>1401020900400000</t>
  </si>
  <si>
    <t>1401035100000000</t>
  </si>
  <si>
    <t>DOCUMENTOS DESCONTADOS</t>
  </si>
  <si>
    <t>1401035100200000</t>
  </si>
  <si>
    <t>1401040500100000</t>
  </si>
  <si>
    <t>CHEQUES DIFERIDOS DESCONTADOS</t>
  </si>
  <si>
    <t>1401043300000000</t>
  </si>
  <si>
    <t>COMPRA CARTERA -</t>
  </si>
  <si>
    <t>1401043300200000</t>
  </si>
  <si>
    <t>COMPRA CARTERA - RESIDENTES</t>
  </si>
  <si>
    <t>1401044300000000</t>
  </si>
  <si>
    <t>MEDIDA EXCEPCIONAL – REPROGRAMACIONES</t>
  </si>
  <si>
    <t>1401044300200000</t>
  </si>
  <si>
    <t>MEDIDA EXCEPCIONAL – REPROGRAMACIONES  RESIDENTES</t>
  </si>
  <si>
    <t>1404000000000000</t>
  </si>
  <si>
    <t>SECTOR PUBLICO</t>
  </si>
  <si>
    <t>1404021500000000</t>
  </si>
  <si>
    <t>PRESTAMOS NO REAJUSTABLES</t>
  </si>
  <si>
    <t>1404021500400000</t>
  </si>
  <si>
    <t>AGENCIAS DESCENTRALIZADAS</t>
  </si>
  <si>
    <t>1404021500600000</t>
  </si>
  <si>
    <t>SEGURIDAD SOCIAL</t>
  </si>
  <si>
    <t>1404021500800000</t>
  </si>
  <si>
    <t>MUNICIPALIDADES</t>
  </si>
  <si>
    <t>1404021501000000</t>
  </si>
  <si>
    <t>EMPRESAS PUBLICAS</t>
  </si>
  <si>
    <t>1404037100000000</t>
  </si>
  <si>
    <t>DEUDORES POR OPERACIONES DE VENTA FUTURA</t>
  </si>
  <si>
    <t>1404037100400000</t>
  </si>
  <si>
    <t>1404037300000000</t>
  </si>
  <si>
    <t>1404037300400000</t>
  </si>
  <si>
    <t>DESCUENTOS POR VENTA FUTURA</t>
  </si>
  <si>
    <t>1407000000000000</t>
  </si>
  <si>
    <t>GANANCIAS X VALUACION A REALIZAR</t>
  </si>
  <si>
    <t>1407042500000000</t>
  </si>
  <si>
    <t>GANANCIAS X VALUACION EN SUSPENSO</t>
  </si>
  <si>
    <t>1407042509200000</t>
  </si>
  <si>
    <t>1408000000000000</t>
  </si>
  <si>
    <t>1408022500000000</t>
  </si>
  <si>
    <t>DEUDORES POR PRODUCTOS FINAN.DEVENGADOS - PRESTAMOS</t>
  </si>
  <si>
    <t>1408022508200000</t>
  </si>
  <si>
    <t>PRODUCT. FINANC. DOCUMENTADOS - RESIDENTES</t>
  </si>
  <si>
    <t>1408022508300000</t>
  </si>
  <si>
    <t>PRODUCT. FINANC. DOCUMENTADOS - NO RESIDENTES</t>
  </si>
  <si>
    <t>1408022509200000</t>
  </si>
  <si>
    <t>(PRODUCTOS FINANCIEROS EN SUSPENSO - RESIDENTES)</t>
  </si>
  <si>
    <t>1408022509400000</t>
  </si>
  <si>
    <t>(PRODUCT. FINANC. DOCUMENT. A DEVENG. - RESIDENTES)</t>
  </si>
  <si>
    <t>1408022509500000</t>
  </si>
  <si>
    <t>(PRODUCT. FINANC. DOCUMENT. A DEVENG. - NO RESIDENTES)</t>
  </si>
  <si>
    <t>1408044700000000</t>
  </si>
  <si>
    <t>DEUDORES POR PRODUCTOS FINANCIEROS - REPROGRAMACIONES</t>
  </si>
  <si>
    <t>1408044708200000</t>
  </si>
  <si>
    <t>1408044709400000</t>
  </si>
  <si>
    <t>1408044709600000</t>
  </si>
  <si>
    <t>(PRODUCTOS FINANCIEROS EN SUSPENSO)</t>
  </si>
  <si>
    <t>1409000000000000</t>
  </si>
  <si>
    <t>1409023100000000</t>
  </si>
  <si>
    <t>(PREVISION PARA RIESGOS CREDITICIOS - PRESTAMOS)</t>
  </si>
  <si>
    <t>1409023109200000</t>
  </si>
  <si>
    <t>1409023109400000</t>
  </si>
  <si>
    <t>GENERICAS</t>
  </si>
  <si>
    <t>1500000000000000</t>
  </si>
  <si>
    <t>CREDITOS DIVERSOS</t>
  </si>
  <si>
    <t>1501000000000000</t>
  </si>
  <si>
    <t>1501024100000000</t>
  </si>
  <si>
    <t>ANTICIPOS POR COMPRA DE BIENES Y SERVICIOS</t>
  </si>
  <si>
    <t>1501024100200000</t>
  </si>
  <si>
    <t>1501024300100000</t>
  </si>
  <si>
    <t>CARGOS PAGADOS POR ANTICIPADO</t>
  </si>
  <si>
    <t>26-Dec-22 00:00:00</t>
  </si>
  <si>
    <t>1501024500000000</t>
  </si>
  <si>
    <t>ANTICIPO DE IMPUESTOS NACIONALES</t>
  </si>
  <si>
    <t>1501024500400000</t>
  </si>
  <si>
    <t>IMPUESTO A LAS RENTAS</t>
  </si>
  <si>
    <t>1501025100000000</t>
  </si>
  <si>
    <t>DEUDORES POR VENTA DE BIENES A PLAZO</t>
  </si>
  <si>
    <t>1501025100200000</t>
  </si>
  <si>
    <t>MUEBLES</t>
  </si>
  <si>
    <t>1501025100400000</t>
  </si>
  <si>
    <t>INMUEBLES</t>
  </si>
  <si>
    <t>1501025109400000</t>
  </si>
  <si>
    <t>(GANANCIAS A REAL. X BIENES INMUEB. VEND. A PLAZO)</t>
  </si>
  <si>
    <t>1501025300000000</t>
  </si>
  <si>
    <t>GASTOS A RECUPERAR</t>
  </si>
  <si>
    <t>1501025300200000</t>
  </si>
  <si>
    <t>29-Sep-22 00:00:00</t>
  </si>
  <si>
    <t>1501025500100000</t>
  </si>
  <si>
    <t>INDEMNIZACIONES RECLAMADAS POR SINIESTRO</t>
  </si>
  <si>
    <t>1501025700000000</t>
  </si>
  <si>
    <t>DIVERSOS</t>
  </si>
  <si>
    <t>1501025700200000</t>
  </si>
  <si>
    <t>1501025700400000</t>
  </si>
  <si>
    <t>SUCURSALES Y AGENCIAS</t>
  </si>
  <si>
    <t>1509000000000000</t>
  </si>
  <si>
    <t>1509026300000000</t>
  </si>
  <si>
    <t>(PREVISIONES PARA CREDITOS DIVERSOS)</t>
  </si>
  <si>
    <t>1509026309200000</t>
  </si>
  <si>
    <t>1600000000000000</t>
  </si>
  <si>
    <t>CREDITOS VENCIDOS POR INTERMEDIACION FINANCIERA</t>
  </si>
  <si>
    <t>1601000000000000</t>
  </si>
  <si>
    <t>SECTOR NO FINANCIERO - SECTOR NO PUBLICO</t>
  </si>
  <si>
    <t>1601026500000000</t>
  </si>
  <si>
    <t>COLOCACION VENCIDA NO REAJUSTABLE</t>
  </si>
  <si>
    <t>1601026500200000</t>
  </si>
  <si>
    <t>1601026500800000</t>
  </si>
  <si>
    <t>MEDIDAS EXCEPCIONALES DE APOYO EMITIDAS POR EL BCP AÑO 2020-REPROGRAMACIONES</t>
  </si>
  <si>
    <t>1601026900000000</t>
  </si>
  <si>
    <t>CREDITOS EN GESTION NO REAJUSTABLES</t>
  </si>
  <si>
    <t>1601026900200000</t>
  </si>
  <si>
    <t>1601026900800000</t>
  </si>
  <si>
    <t>1603000000000000</t>
  </si>
  <si>
    <t>CREDITOS MOROSOS</t>
  </si>
  <si>
    <t>1603027500000000</t>
  </si>
  <si>
    <t>CREDITOS MOROSOS-NO REAJUSTABLES</t>
  </si>
  <si>
    <t>1603027500200000</t>
  </si>
  <si>
    <t>1603027500400000</t>
  </si>
  <si>
    <t>CREDITOS MOROSOS - COMPRA DE CARTERA</t>
  </si>
  <si>
    <t>1603027500600000</t>
  </si>
  <si>
    <t>1603027501000000</t>
  </si>
  <si>
    <t>MEDIDAS TRANSITORIAS EMITIDAS POR EL BCP</t>
  </si>
  <si>
    <t>1605000000000000</t>
  </si>
  <si>
    <t>SECTOR FINANCIERO</t>
  </si>
  <si>
    <t>1605038500000000</t>
  </si>
  <si>
    <t>1605038501200000</t>
  </si>
  <si>
    <t>05-Dec-22 00:00:00</t>
  </si>
  <si>
    <t>1605038502600000</t>
  </si>
  <si>
    <t>1607000000000000</t>
  </si>
  <si>
    <t>GANANCIA X VALUACION EN SUSPENSO</t>
  </si>
  <si>
    <t>1607042900000000</t>
  </si>
  <si>
    <t>1607042909200000</t>
  </si>
  <si>
    <t>1608000000000000</t>
  </si>
  <si>
    <t>1608027700000000</t>
  </si>
  <si>
    <t>(DEUD.X PROD.FIN.DEV.-SEC.NO FIN.-NO PUBLICO-COLOC.VENC.)</t>
  </si>
  <si>
    <t>1608027708200000</t>
  </si>
  <si>
    <t>PRODUCTOS FINANC.DOCUMENTADOS - RESIDENTES</t>
  </si>
  <si>
    <t>1608027708600000</t>
  </si>
  <si>
    <t>PRODUCTOS FINANCIEROS DOC. MEDIDAS EXCEP.</t>
  </si>
  <si>
    <t>1608027709200000</t>
  </si>
  <si>
    <t>(PRODUCTOS FINANCIEROS EN SUSPENSO - RESIDNETES)</t>
  </si>
  <si>
    <t>1608027709400000</t>
  </si>
  <si>
    <t>(PRODUCT.FINANC.DOC. A DEVENGAR-RESID.)</t>
  </si>
  <si>
    <t>1608027709600000</t>
  </si>
  <si>
    <t>PRODUCTOS FINANCIEROS EN SUSPENSO MED. EXCEPCIONALES</t>
  </si>
  <si>
    <t>1608027709700000</t>
  </si>
  <si>
    <t>PROD. FINANC. DOC. A DEVENGAR - MED. EXCEPCIONALES</t>
  </si>
  <si>
    <t>1608027900000000</t>
  </si>
  <si>
    <t>DEUD. X PROD.FIN.DEV.-SEC.NO FIN.-NO PUB.-CRED.GEST.</t>
  </si>
  <si>
    <t>1608027908200000</t>
  </si>
  <si>
    <t>PRODUCT.FINANC.DOCUMENT.- RESIDENTES</t>
  </si>
  <si>
    <t>1608027908600000</t>
  </si>
  <si>
    <t>1608027909200000</t>
  </si>
  <si>
    <t>1608027909400000</t>
  </si>
  <si>
    <t>(PRODUCT.FINANC.DOC.A DEVENGAR-RESID.)</t>
  </si>
  <si>
    <t>1608027909600000</t>
  </si>
  <si>
    <t>PRODUCTOS FINANC.  EN SUSPENSO - MEDIDAS EXCEP. GESTION</t>
  </si>
  <si>
    <t>1608027909700000</t>
  </si>
  <si>
    <t>PROD. FINANC. DOC. A DEVENGAR - MED. EXCEP. GESTION</t>
  </si>
  <si>
    <t>1608028308200000</t>
  </si>
  <si>
    <t>1608028309200000</t>
  </si>
  <si>
    <t>1608034700000000</t>
  </si>
  <si>
    <t>(DEUD. X PRODUCT. FINANC.DEVENG.-CREDITOS MOROSOS)</t>
  </si>
  <si>
    <t>1608034708200000</t>
  </si>
  <si>
    <t>PRODUCTOS FINANC. DOCUMENT. - RESIDENTES</t>
  </si>
  <si>
    <t>1608034708600000</t>
  </si>
  <si>
    <t>PROD. FINANC. DOC. MED.EXCEP.MOROSOS</t>
  </si>
  <si>
    <t>1608034708800000</t>
  </si>
  <si>
    <t>PROD FIN DOC-MEDIDAS TRANSITORIAS EMITIDAS POR EL BCP</t>
  </si>
  <si>
    <t>1608034709200000</t>
  </si>
  <si>
    <t>(PRODUCT.FINANC.SUSPENSO - RESIDENTES)</t>
  </si>
  <si>
    <t>1608034709400000</t>
  </si>
  <si>
    <t>(PRODUCT.FINANC.DOC. A DEVENGAR RESID.)</t>
  </si>
  <si>
    <t>1608034709600000</t>
  </si>
  <si>
    <t>PROD. FINANCIEROS EN SUSPENSO - MED. EXCEP. MOROSOS</t>
  </si>
  <si>
    <t>1608034709700000</t>
  </si>
  <si>
    <t>(PROD. FINANCIEROS DOC. A DEVENGAR)</t>
  </si>
  <si>
    <t>1608034709800000</t>
  </si>
  <si>
    <t>(PROD FIN DOC EN SUSPENSO-MEDIDAS TRANSITORIAS EMITIDAS POR EL BCP)</t>
  </si>
  <si>
    <t>1608034709900000</t>
  </si>
  <si>
    <t>(PROD FIN DOC A DEVENGAR-MEDIDAS TRANSITORIAS EMITIDAS POR EL BCP)</t>
  </si>
  <si>
    <t>1609000000000000</t>
  </si>
  <si>
    <t>1609028500000000</t>
  </si>
  <si>
    <t>(PREV.RIESGOS CREDITICIOS-SEC.NO FIN.-NO PUB-COL.VENC.)</t>
  </si>
  <si>
    <t>1609028509200000</t>
  </si>
  <si>
    <t>1609028509400000</t>
  </si>
  <si>
    <t>(PREV. RIESGO CRED.-SECTOR NO FINANC.-COLOC.VENCIDA-MED.EXCEP.)</t>
  </si>
  <si>
    <t>1609028700000000</t>
  </si>
  <si>
    <t>(PREV.RIES.CREDITICIOS-SEC.NO FIN.NO PUB.-CRED.GEST.)</t>
  </si>
  <si>
    <t>1609028709200000</t>
  </si>
  <si>
    <t>1609028709400000</t>
  </si>
  <si>
    <t>(PREV. RIESGO CRED.-SECTOR NO FINANC.-GESTION-MED.EXCEP.)</t>
  </si>
  <si>
    <t>1609029100000000</t>
  </si>
  <si>
    <t>(PREV.RIESGOS CREDITICIOS-SEC.FINANCIERO-COLOC. VENCIDA)</t>
  </si>
  <si>
    <t>1609029109400000</t>
  </si>
  <si>
    <t>EMPRESAS DE INTERM. FINANC.PRIVADAS EN EL PAIS</t>
  </si>
  <si>
    <t>1609034900000000</t>
  </si>
  <si>
    <t>(PREV.RIESGOS CREDITICIOS-CREDITOS MOROSOS)</t>
  </si>
  <si>
    <t>1609034909200000</t>
  </si>
  <si>
    <t>1609034909400000</t>
  </si>
  <si>
    <t>(PREVISIONES CREDITOS MOROSOS - MEDIDAS EXCEPCIONALES)</t>
  </si>
  <si>
    <t>1609034909600000</t>
  </si>
  <si>
    <t>MEDIDAS TRANSITORIAS EMITIDAS POR EL BCP-PREVISIONES</t>
  </si>
  <si>
    <t>1700000000000000</t>
  </si>
  <si>
    <t>INVERSIONES</t>
  </si>
  <si>
    <t>1701000000000000</t>
  </si>
  <si>
    <t>BIENES ADQUIRIDOS EN RECUPERACION DE CREDITOS</t>
  </si>
  <si>
    <t>1701029300000000</t>
  </si>
  <si>
    <t>1701029300200000</t>
  </si>
  <si>
    <t>MUEBLES EN EL PAIS</t>
  </si>
  <si>
    <t>1701029300400000</t>
  </si>
  <si>
    <t>INMUEBLES EN EL PAIS</t>
  </si>
  <si>
    <t>1702000000000000</t>
  </si>
  <si>
    <t>1702029500000000</t>
  </si>
  <si>
    <t>INVERSIONES EN TITULOS VAL.EMITIDOS X SECTOR PRIVADO</t>
  </si>
  <si>
    <t>1702029500200000</t>
  </si>
  <si>
    <t>SOCIEDADES PRIVADAS</t>
  </si>
  <si>
    <t>10-Nov-22 00:00:00</t>
  </si>
  <si>
    <t>1702041300000000</t>
  </si>
  <si>
    <t>INVERSIONES E N TIT. VALORES EMITIDOS POR EL SECTOR  PRIVADO.</t>
  </si>
  <si>
    <t>26-Sep-22 00:00:00</t>
  </si>
  <si>
    <t>1702041300200000</t>
  </si>
  <si>
    <t>INVERSIONES EN TITULOS VALORES EMITIDOS POR EL SECTOR PRIVADO.</t>
  </si>
  <si>
    <t>1702041300300000</t>
  </si>
  <si>
    <t>INVERSIONES EN TITULOS VALORES  DEL EXTERIOR</t>
  </si>
  <si>
    <t>27-Apr-20 00:00:00</t>
  </si>
  <si>
    <t>1705000000000000</t>
  </si>
  <si>
    <t>INVERSIONES ESPECIALES</t>
  </si>
  <si>
    <t>1705030900000000</t>
  </si>
  <si>
    <t>INVERSIONES EN BIENES INMUEBLES</t>
  </si>
  <si>
    <t>1705030900200000</t>
  </si>
  <si>
    <t>EN EL PAIS</t>
  </si>
  <si>
    <t>1706000000000000</t>
  </si>
  <si>
    <t>DERECHOS FIDUCIARIOS</t>
  </si>
  <si>
    <t>1706021100000000</t>
  </si>
  <si>
    <t>DERECHOS EN FIDEICOMISO</t>
  </si>
  <si>
    <t>1706021100200000</t>
  </si>
  <si>
    <t>BIENES MUEBLES</t>
  </si>
  <si>
    <t>1707000000000000</t>
  </si>
  <si>
    <t>1707043100000000</t>
  </si>
  <si>
    <t>1707043109200000</t>
  </si>
  <si>
    <t>1708000000000000</t>
  </si>
  <si>
    <t>RENTAS S/TITULOS DE RENTA FIJA DE SOC.PRIVADAS</t>
  </si>
  <si>
    <t>1708041500000000</t>
  </si>
  <si>
    <t>1708041508200000</t>
  </si>
  <si>
    <t>RENTAS S/TITULOS DE RENTA FIJA DE SOC. PRIVADAS</t>
  </si>
  <si>
    <t>1709000000000000</t>
  </si>
  <si>
    <t>1709031700000000</t>
  </si>
  <si>
    <t>(PREVISIONES POR INVERSIONES)</t>
  </si>
  <si>
    <t>30-Dec-20 00:00:00</t>
  </si>
  <si>
    <t>1709031709300000</t>
  </si>
  <si>
    <t>INVERSIONES ESPECIALES EN EL EXTERIOR</t>
  </si>
  <si>
    <t>1709031709400000</t>
  </si>
  <si>
    <t>OTRAS INVERSIONES EN EL PAIS</t>
  </si>
  <si>
    <t>1709031709600000</t>
  </si>
  <si>
    <t>PREVISIONES SOBRE DERECHOS EN FIDEICOMISO</t>
  </si>
  <si>
    <t>12-Dec-22 00:00:00</t>
  </si>
  <si>
    <t>1709031709800000</t>
  </si>
  <si>
    <t>1800000000000000</t>
  </si>
  <si>
    <t>BIENES DE USO</t>
  </si>
  <si>
    <t>1801000000000000</t>
  </si>
  <si>
    <t>BIENES DE USO PROPIO</t>
  </si>
  <si>
    <t>21-Dec-22 00:00:00</t>
  </si>
  <si>
    <t>1801031900000000</t>
  </si>
  <si>
    <t>26-Mar-20 00:00:00</t>
  </si>
  <si>
    <t>1801031900200000</t>
  </si>
  <si>
    <t>VALOR REVALUADO-EDIFICIO</t>
  </si>
  <si>
    <t>1801031900400000</t>
  </si>
  <si>
    <t>VALOR HISTORICO REVALUADO - TERRENO</t>
  </si>
  <si>
    <t>1801031909200000</t>
  </si>
  <si>
    <t>(DEPRECIACIONES ACUMULADAS - EDIFICIO)</t>
  </si>
  <si>
    <t>1801032100000000</t>
  </si>
  <si>
    <t>1801032100200000</t>
  </si>
  <si>
    <t>VALOR COSTO REVAL.-MUEBLES</t>
  </si>
  <si>
    <t>1801032109200000</t>
  </si>
  <si>
    <t>(DEPRECIACIONES ACUMUL.-MUEBLES</t>
  </si>
  <si>
    <t>1801032300000000</t>
  </si>
  <si>
    <t>EQUIPOS DE COMPUTACION</t>
  </si>
  <si>
    <t>1801032300200000</t>
  </si>
  <si>
    <t>VALOR DE COSTO REVALUADO - EQUIPOS DE COMPUTACION</t>
  </si>
  <si>
    <t>1801032309200000</t>
  </si>
  <si>
    <t>(DEPRECIACIONES ACUMULADAS-EQUIPOS DE COMPUTACION)</t>
  </si>
  <si>
    <t>1801032500000000</t>
  </si>
  <si>
    <t>CAJAS DE SEGURIDAD Y TESORO</t>
  </si>
  <si>
    <t>30-Sep-22 00:00:00</t>
  </si>
  <si>
    <t>1801032500200000</t>
  </si>
  <si>
    <t>VALOR DE COSTO REVALUADO-CAJAS DE SEGURIDAD Y TESORO</t>
  </si>
  <si>
    <t>1801032509200000</t>
  </si>
  <si>
    <t>(DEPRECIACIONES ACUMUL.-CAJAS DE SEGURIDAD Y TESORO)</t>
  </si>
  <si>
    <t>1801032700000000</t>
  </si>
  <si>
    <t>MATERIAL DE TRANSPORTE</t>
  </si>
  <si>
    <t>1801032700200000</t>
  </si>
  <si>
    <t>VALOR DE COSTO REVALUADO - MATERIAL DE TRANSPORTE</t>
  </si>
  <si>
    <t>28-Dec-22 00:00:00</t>
  </si>
  <si>
    <t>1801032709200000</t>
  </si>
  <si>
    <t>(DEPRECIACIONES ACUMULADAS-MATERIAL DE TRANSPORTE)</t>
  </si>
  <si>
    <t>1900000000000000</t>
  </si>
  <si>
    <t>CARGOS DIFERIDOS</t>
  </si>
  <si>
    <t>1901000000000000</t>
  </si>
  <si>
    <t>1901033700000000</t>
  </si>
  <si>
    <t>GASTOS DE ORGANIZACION</t>
  </si>
  <si>
    <t>1901033700400000</t>
  </si>
  <si>
    <t>BIENES INTANGIBLES -SISTEMAS</t>
  </si>
  <si>
    <t>1901033709400000</t>
  </si>
  <si>
    <t>(AMORTIZACION ACUMULADAS-SISTEMAS)</t>
  </si>
  <si>
    <t>1901033900000000</t>
  </si>
  <si>
    <t>MEJORAS E INSTALACIONES EN INMUEBLES ARRENDADOS</t>
  </si>
  <si>
    <t>1901033900200000</t>
  </si>
  <si>
    <t>VALOR DE COSTO - MEJORAS E INSTAL. EN INMUEBLES ARRENDADOS</t>
  </si>
  <si>
    <t>1901033909200000</t>
  </si>
  <si>
    <t>(DEPRECIACIONES ACUMULADAS - MEJORAS E INSTAL. EN INMUEBLES ARREND.)</t>
  </si>
  <si>
    <t>1902000000000000</t>
  </si>
  <si>
    <t>MATERIAL DE ESCRITORIO Y OTROS</t>
  </si>
  <si>
    <t>1902034500000000</t>
  </si>
  <si>
    <t>1902034500200000</t>
  </si>
  <si>
    <t>MATERIAL DE ESCRITORIO</t>
  </si>
  <si>
    <t>2000000000000000</t>
  </si>
  <si>
    <t>PASIVO</t>
  </si>
  <si>
    <t>2100000000000000</t>
  </si>
  <si>
    <t>OBLIGACIONES POR INTERMEDIACION FINANCIERA-SECTOR FINANCIERO</t>
  </si>
  <si>
    <t>2101000000000000</t>
  </si>
  <si>
    <t>DEPOSITOS</t>
  </si>
  <si>
    <t>2101010001600000</t>
  </si>
  <si>
    <t>OTRAS OBLICACIONES</t>
  </si>
  <si>
    <t>2101010200000000</t>
  </si>
  <si>
    <t>DEPOSITOS A LA VISTA DE OTRAS INSTITUCIONES FINANCIERAS</t>
  </si>
  <si>
    <t>2101010200400000</t>
  </si>
  <si>
    <t>2101010200600000</t>
  </si>
  <si>
    <t>2101010200800000</t>
  </si>
  <si>
    <t>OTRAS EMPRESAS DE INTERMEDIACION FINANCIERA</t>
  </si>
  <si>
    <t>2101010200900000</t>
  </si>
  <si>
    <t>OTRAS INSTITUCIONES FINANCIERAS EN EL EXTERIOR</t>
  </si>
  <si>
    <t>2101010201200000</t>
  </si>
  <si>
    <t>2101010201600000</t>
  </si>
  <si>
    <t>FONDO DE INVERSION</t>
  </si>
  <si>
    <t>2101010201800000</t>
  </si>
  <si>
    <t>CAJA DE JUBILACIONES Y PENSIONES</t>
  </si>
  <si>
    <t>2101010202000000</t>
  </si>
  <si>
    <t>EMPRESA DE SEGUROS</t>
  </si>
  <si>
    <t>2101010202400000</t>
  </si>
  <si>
    <t>2101010202600000</t>
  </si>
  <si>
    <t>2101019600000000</t>
  </si>
  <si>
    <t>DEPOSITOS A LA VISTA DE INST FINANCIERAS COMBINADAS C/ CTA CTE</t>
  </si>
  <si>
    <t>2101019600400000</t>
  </si>
  <si>
    <t>2101019600600000</t>
  </si>
  <si>
    <t>EMPRESAS FINANCIERAS EN EL PAIS</t>
  </si>
  <si>
    <t>2101019600800000</t>
  </si>
  <si>
    <t>OTRAS EMPRESAS DE INTERMEDIACI¢N FINANCIERA</t>
  </si>
  <si>
    <t>2101019601200000</t>
  </si>
  <si>
    <t>2101019601800000</t>
  </si>
  <si>
    <t>2101019602000000</t>
  </si>
  <si>
    <t>2101019602400000</t>
  </si>
  <si>
    <t>2101019602600000</t>
  </si>
  <si>
    <t>2101028400000000</t>
  </si>
  <si>
    <t>DEPOSITOS EN CUENTA CORRIENTE</t>
  </si>
  <si>
    <t>2101028400400000</t>
  </si>
  <si>
    <t>2101028400600000</t>
  </si>
  <si>
    <t>2101028400700000</t>
  </si>
  <si>
    <t>BANCOS DEL EXTERIOR</t>
  </si>
  <si>
    <t>2101028400800000</t>
  </si>
  <si>
    <t>2101028400900000</t>
  </si>
  <si>
    <t>2101028401200000</t>
  </si>
  <si>
    <t>2101028401600000</t>
  </si>
  <si>
    <t>2101028401800000</t>
  </si>
  <si>
    <t>2101028402000000</t>
  </si>
  <si>
    <t>2101028402400000</t>
  </si>
  <si>
    <t>2101028402600000</t>
  </si>
  <si>
    <t>2101030400000000</t>
  </si>
  <si>
    <t>CALL MONEY RECIBIDOS</t>
  </si>
  <si>
    <t>2101030400200000</t>
  </si>
  <si>
    <t>BANCOS OFICIALES</t>
  </si>
  <si>
    <t>2101030600000000</t>
  </si>
  <si>
    <t>CERTIF. DE DEPOSITO DE AHORRO</t>
  </si>
  <si>
    <t>2101030600400000</t>
  </si>
  <si>
    <t>2101030600600000</t>
  </si>
  <si>
    <t>ENTIDADES FINANCIERAS EN EL PAIS</t>
  </si>
  <si>
    <t>2101030601200000</t>
  </si>
  <si>
    <t>COOP. DE AHORRO Y CREDITO</t>
  </si>
  <si>
    <t>2101030601800000</t>
  </si>
  <si>
    <t>2101030602000000</t>
  </si>
  <si>
    <t>2101030602400000</t>
  </si>
  <si>
    <t>COOP. DE PRODUCCION</t>
  </si>
  <si>
    <t>2103000000000000</t>
  </si>
  <si>
    <t>2103013000400000</t>
  </si>
  <si>
    <t>2104000000000000</t>
  </si>
  <si>
    <t>PRESTAMOS DE ENTIDADES FINANCIERAS</t>
  </si>
  <si>
    <t>2104039000000000</t>
  </si>
  <si>
    <t>2104039000300000</t>
  </si>
  <si>
    <t>PRESTAMOS ENTIDADES DEL EXTERIOR</t>
  </si>
  <si>
    <t>2104039000800000</t>
  </si>
  <si>
    <t>FONDOS PROVEIDOS POR LA AFD</t>
  </si>
  <si>
    <t>2104039001000000</t>
  </si>
  <si>
    <t>2106000000000000</t>
  </si>
  <si>
    <t>OBLIGACIONES O DEBENT. Y BONOS EMIT.</t>
  </si>
  <si>
    <t>2106015800000000</t>
  </si>
  <si>
    <t>2106015800700000</t>
  </si>
  <si>
    <t>2108000000000000</t>
  </si>
  <si>
    <t>ACREEDORES POR CARGOS FINANCIEROS DEVENGADOS</t>
  </si>
  <si>
    <t>2108013400000000</t>
  </si>
  <si>
    <t>ACREEDORES POR CARGOS FINANCIEROS DEVENGADOS-DEPOSITOS</t>
  </si>
  <si>
    <t>2108013408200000</t>
  </si>
  <si>
    <t>CARGOS FINANCIEROS DOCUMENTADOS-RESIDENTES</t>
  </si>
  <si>
    <t>2108013408300000</t>
  </si>
  <si>
    <t>CARGOS FINANCIEROS DOCUMENTADOS-NO RESIDENTES</t>
  </si>
  <si>
    <t>2108013409200000</t>
  </si>
  <si>
    <t>(CARGOS FINANCIEROS DOCUMENTADOS A DENGAR-RESIDENTES)</t>
  </si>
  <si>
    <t>2108013409300000</t>
  </si>
  <si>
    <t>(CARGOS FINANCIEROS DOCUMENTADOS A DEVENGAR-NO RESIDENTES)</t>
  </si>
  <si>
    <t>2108015400000000</t>
  </si>
  <si>
    <t>CARGOS FINANC.DOCUMENT. NO RESIDENTES</t>
  </si>
  <si>
    <t>2108015408300000</t>
  </si>
  <si>
    <t>2108015409300000</t>
  </si>
  <si>
    <t>(CARGOS FINANC.DOC. A DEV. NO RESIDENTES)</t>
  </si>
  <si>
    <t>2200000000000000</t>
  </si>
  <si>
    <t>OBLIGACIONES POR INTERMEDIACION FINANCIERA-SECTOR NO FINANCIERO</t>
  </si>
  <si>
    <t>2201000000000000</t>
  </si>
  <si>
    <t>2201013600000000</t>
  </si>
  <si>
    <t>CUENTA CORRIENTE</t>
  </si>
  <si>
    <t>2201013600200000</t>
  </si>
  <si>
    <t>2201013600300000</t>
  </si>
  <si>
    <t>2201013800000000</t>
  </si>
  <si>
    <t>DEPOSITOS A LA VISTA</t>
  </si>
  <si>
    <t>2201013800200000</t>
  </si>
  <si>
    <t>2201013800400000</t>
  </si>
  <si>
    <t>DEPOSITO A LA VISTA-SIN CARGOS FINANCIEROS RESIDENTES</t>
  </si>
  <si>
    <t>2201013800800000</t>
  </si>
  <si>
    <t>DEP¢SITOS A LA VISTA - CUENTAS BASICAS</t>
  </si>
  <si>
    <t>2201014000100000</t>
  </si>
  <si>
    <t>ACREEDORES POR DOCUMENTOS PARA COMPENSAR</t>
  </si>
  <si>
    <t>2201014200000000</t>
  </si>
  <si>
    <t>DEPOSITOS A LA VISTA-DOCUMENTOS PENDIENTES DE CONFIRMACION</t>
  </si>
  <si>
    <t>2201014200200000</t>
  </si>
  <si>
    <t>2201014800000000</t>
  </si>
  <si>
    <t>CHEQUES CERTIFICADOS</t>
  </si>
  <si>
    <t>2201014800200000</t>
  </si>
  <si>
    <t>2201015200000000</t>
  </si>
  <si>
    <t>DEPOSITOS A PLAZO FIJO INSTRANFERIBLES NO REAJUSTABLES</t>
  </si>
  <si>
    <t>2201015200400000</t>
  </si>
  <si>
    <t>DEPOSITOS A PLAZO POR AHORRO PROGRAMADO</t>
  </si>
  <si>
    <t>2201015600000000</t>
  </si>
  <si>
    <t>CERTIFICADOS DE DEPOSITOS DE AHORO NO REAJUSTABLES</t>
  </si>
  <si>
    <t>2201015600200000</t>
  </si>
  <si>
    <t>2201016600000000</t>
  </si>
  <si>
    <t>DEPOSITOS AFECTADOS EN GARANTIA</t>
  </si>
  <si>
    <t>2201016600500000</t>
  </si>
  <si>
    <t>ANTICIPOS POR IMPORTACION</t>
  </si>
  <si>
    <t>2201023600000000</t>
  </si>
  <si>
    <t>DEPOSITOS A LA VISTA COMBINADAS CON CUENTA CORRIENTE</t>
  </si>
  <si>
    <t>2201023600200000</t>
  </si>
  <si>
    <t>DEPOSITOS A LA VISTA CONBINADAS CON CTA CTE</t>
  </si>
  <si>
    <t>2202000000000000</t>
  </si>
  <si>
    <t>OTRAS OBLIGACIONES POR INTERMEDIACION FINANCIERA</t>
  </si>
  <si>
    <t>2202017400000000</t>
  </si>
  <si>
    <t>OBLIGACIONES CON ESTABLECIMIENTOS ADHERIDOS AL SISTEMA DE TARJETAS DE CREDITO</t>
  </si>
  <si>
    <t>2202017400200000</t>
  </si>
  <si>
    <t>2204000000000000</t>
  </si>
  <si>
    <t>2204020000400000</t>
  </si>
  <si>
    <t>2204023800000000</t>
  </si>
  <si>
    <t>2204023800400000</t>
  </si>
  <si>
    <t>2204023800600000</t>
  </si>
  <si>
    <t>2204023800800000</t>
  </si>
  <si>
    <t>2204023801000000</t>
  </si>
  <si>
    <t>2204023801200000</t>
  </si>
  <si>
    <t>ENTIDADES BINACIONALES</t>
  </si>
  <si>
    <t>2204029000000000</t>
  </si>
  <si>
    <t>CUENTAS CORRIENTES</t>
  </si>
  <si>
    <t>2204029000200000</t>
  </si>
  <si>
    <t>ADMINISTRACION CENTRAL</t>
  </si>
  <si>
    <t>2204029000400000</t>
  </si>
  <si>
    <t>2204029000600000</t>
  </si>
  <si>
    <t>2204029000800000</t>
  </si>
  <si>
    <t>2204029001000000</t>
  </si>
  <si>
    <t>2204029001200000</t>
  </si>
  <si>
    <t>2204029200000000</t>
  </si>
  <si>
    <t>2204029200600000</t>
  </si>
  <si>
    <t>2204029200800000</t>
  </si>
  <si>
    <t>2204029201000000</t>
  </si>
  <si>
    <t>2204029800000000</t>
  </si>
  <si>
    <t>CERTIFICADOS DE DEPOSITOS NO REAJUSTABLES</t>
  </si>
  <si>
    <t>2204029800600000</t>
  </si>
  <si>
    <t>2204029800800000</t>
  </si>
  <si>
    <t>2204029801000000</t>
  </si>
  <si>
    <t>2206000000000000</t>
  </si>
  <si>
    <t>OBLIGACIONES O DEBENTURES Y BONOS EMITIDOS EN CIRCULACION</t>
  </si>
  <si>
    <t>2206021800100000</t>
  </si>
  <si>
    <t>BONOS EMITIDOS Y EN CIRCULACION - NO REAJUSTABLES</t>
  </si>
  <si>
    <t>2206026600100000</t>
  </si>
  <si>
    <t>OBLIGACIONES DE PAGO SUBORDINADO - NO REAJUSTABLES</t>
  </si>
  <si>
    <t>2208000000000000</t>
  </si>
  <si>
    <t>2208022400000000</t>
  </si>
  <si>
    <t>2208022408200000</t>
  </si>
  <si>
    <t>CARGOS FINANCIEROS DOCUMENTADOS - RESIDENTES</t>
  </si>
  <si>
    <t>2208022408400000</t>
  </si>
  <si>
    <t>CARGOS FINANCIEROS NO DOCUMENTADOS DEVENGADOS -RESIDENTES</t>
  </si>
  <si>
    <t>2208022409200000</t>
  </si>
  <si>
    <t>(CARGOS FINANCIEROS DOCUMENTADOS A DEVENGAR - RESIDENTES)</t>
  </si>
  <si>
    <t>2400000000000000</t>
  </si>
  <si>
    <t>OBLIGACIONES DIVERSAS</t>
  </si>
  <si>
    <t>2401000000000000</t>
  </si>
  <si>
    <t>ACREEDORES FISCALES</t>
  </si>
  <si>
    <t>2401024200100000</t>
  </si>
  <si>
    <t>ACREEDORES FISCALES - RETENCIONES A TERCEROS</t>
  </si>
  <si>
    <t>2401024400100000</t>
  </si>
  <si>
    <t>ACREEDORES FISCALES - IVA A PAGAR</t>
  </si>
  <si>
    <t>2403000000000000</t>
  </si>
  <si>
    <t>DIVIDENDOS A PAGAR</t>
  </si>
  <si>
    <t>2403025400100000</t>
  </si>
  <si>
    <t>2404000000000000</t>
  </si>
  <si>
    <t>OTRAS OBLIGACIONES DIVERSAS</t>
  </si>
  <si>
    <t>2404025800000000</t>
  </si>
  <si>
    <t>CUENTAS A PAGAR</t>
  </si>
  <si>
    <t>2404025800200000</t>
  </si>
  <si>
    <t>2404026000000000</t>
  </si>
  <si>
    <t>2404026000200000</t>
  </si>
  <si>
    <t>2404026000600000</t>
  </si>
  <si>
    <t>COMISIONES PERCIBIDAS A TRANSFERIR FOGAPY</t>
  </si>
  <si>
    <t>2500000000000000</t>
  </si>
  <si>
    <t>PROVISIONES Y PREVISIONES</t>
  </si>
  <si>
    <t>2501000000000000</t>
  </si>
  <si>
    <t>PROVISIONES</t>
  </si>
  <si>
    <t>2501027000100000</t>
  </si>
  <si>
    <t>PROVISIONES PARA IMPUESTOS NACIONALES</t>
  </si>
  <si>
    <t>2501027200100000</t>
  </si>
  <si>
    <t>OTRAS PROVISIONES</t>
  </si>
  <si>
    <t>2502000000000000</t>
  </si>
  <si>
    <t>PREVISIONES</t>
  </si>
  <si>
    <t>2502027400000000</t>
  </si>
  <si>
    <t>PREVISION PARA CUENTAS DE CONTINGENCIA</t>
  </si>
  <si>
    <t>2502027400200000</t>
  </si>
  <si>
    <t>2502027600100000</t>
  </si>
  <si>
    <t>INDEMNIZACION POR DESPIDO</t>
  </si>
  <si>
    <t>31-Aug-22 00:00:00</t>
  </si>
  <si>
    <t>2502027800100000</t>
  </si>
  <si>
    <t>OTRAS PREVISIONES</t>
  </si>
  <si>
    <t>3000000000000000</t>
  </si>
  <si>
    <t>PATRIMONIO</t>
  </si>
  <si>
    <t>3100000000000000</t>
  </si>
  <si>
    <t>3101000000000000</t>
  </si>
  <si>
    <t>CAPITAL SOCIAL</t>
  </si>
  <si>
    <t>3101040000100000</t>
  </si>
  <si>
    <t>CAPITAL INTEGRADO</t>
  </si>
  <si>
    <t>3101043000000000</t>
  </si>
  <si>
    <t>CAPITAL SECUNDARIO</t>
  </si>
  <si>
    <t>3101043000100000</t>
  </si>
  <si>
    <t>3102000000000000</t>
  </si>
  <si>
    <t>APORTES NO CAPITALIZADOS</t>
  </si>
  <si>
    <t>3102040200100000</t>
  </si>
  <si>
    <t>PRIMAS DE EMISION</t>
  </si>
  <si>
    <t>3102040400100000</t>
  </si>
  <si>
    <t>ADELANTOS IRREVOCABLES A CTA. DE INTEGRACIONES DE CAPITAL</t>
  </si>
  <si>
    <t>28-Nov-22 00:00:00</t>
  </si>
  <si>
    <t>3103000000000000</t>
  </si>
  <si>
    <t>AJUSTES AL PATRIMONIO</t>
  </si>
  <si>
    <t>3103040800100000</t>
  </si>
  <si>
    <t>RESERVAS DE REVALUO</t>
  </si>
  <si>
    <t>3104000000000000</t>
  </si>
  <si>
    <t>RESERVAS</t>
  </si>
  <si>
    <t>03-May-21 00:00:00</t>
  </si>
  <si>
    <t>3104041400100000</t>
  </si>
  <si>
    <t>RESERVAS VOLUNTARIAS</t>
  </si>
  <si>
    <t>3104042400100000</t>
  </si>
  <si>
    <t>RESERVAS LEGAL</t>
  </si>
  <si>
    <t>03-May-22 00:00:00</t>
  </si>
  <si>
    <t>3105000000000000</t>
  </si>
  <si>
    <t>RESULTADOS ACUMULADOS</t>
  </si>
  <si>
    <t>3105041600100000</t>
  </si>
  <si>
    <t>UTILIDADES ACUMULADAS</t>
  </si>
  <si>
    <t>3106000000000000</t>
  </si>
  <si>
    <t>RESULTADOS DEL EJERCICIO</t>
  </si>
  <si>
    <t>3106041800100000</t>
  </si>
  <si>
    <t>UTILIDADES DEL EJERCICIO</t>
  </si>
  <si>
    <t>4000000000000000</t>
  </si>
  <si>
    <t>CUENTAS DE CONTINGENCIA</t>
  </si>
  <si>
    <t>4100000000000000</t>
  </si>
  <si>
    <t>CUENTAS DE CONTINGENCIA DEUDORAS</t>
  </si>
  <si>
    <t>4101000000000000</t>
  </si>
  <si>
    <t>4101060500000000</t>
  </si>
  <si>
    <t>DEUDORES POR ACEPTACIONES BANCARIAS</t>
  </si>
  <si>
    <t>4101060500200000</t>
  </si>
  <si>
    <t>4101060700000000</t>
  </si>
  <si>
    <t>DEUDORES POR GARANTIAS OTORGADAS</t>
  </si>
  <si>
    <t>4101060700200000</t>
  </si>
  <si>
    <t>4101060900000000</t>
  </si>
  <si>
    <t>CREDITOS DOCUMENTARIOS A NEGOCIAR</t>
  </si>
  <si>
    <t>4101060900200000</t>
  </si>
  <si>
    <t>VISTA</t>
  </si>
  <si>
    <t>4101061500000000</t>
  </si>
  <si>
    <t>CREDITOS ACORDADOS EN CUENTAS CORRIENTES</t>
  </si>
  <si>
    <t>4101061500200000</t>
  </si>
  <si>
    <t>4101061700000000</t>
  </si>
  <si>
    <t>PRESTAMOS A UTILIZAR MEDIANTE TARJETA DE CREDITO</t>
  </si>
  <si>
    <t>4101061700200000</t>
  </si>
  <si>
    <t>4200000000000000</t>
  </si>
  <si>
    <t>CUENTAS DE CONTINGENCIA ACREEDORAS</t>
  </si>
  <si>
    <t>4201000000000000</t>
  </si>
  <si>
    <t>4201060400000000</t>
  </si>
  <si>
    <t>TOMADORES DE ACEPTACIONES BANCARIAS</t>
  </si>
  <si>
    <t>4201060400200000</t>
  </si>
  <si>
    <t>4201060600000000</t>
  </si>
  <si>
    <t>GARANTIAS OTORGADAS</t>
  </si>
  <si>
    <t>4201060600200000</t>
  </si>
  <si>
    <t>4201060800000000</t>
  </si>
  <si>
    <t>CORRESPONSALES POR CREDITOS DOCUMENTARIOS A NEGOCIAR</t>
  </si>
  <si>
    <t>4201060800700000</t>
  </si>
  <si>
    <t>4201061400100000</t>
  </si>
  <si>
    <t>BENEFICIARIOS POR CREDITOS ACORDADOS EN CUENTAS CORRIENTES</t>
  </si>
  <si>
    <t>4201061600100000</t>
  </si>
  <si>
    <t>BENEFICIARIOS POR PRESTAMOS A UTILIZAR MEDIANTE TARJETAS DE CREDITOS</t>
  </si>
  <si>
    <t>5000000000000000</t>
  </si>
  <si>
    <t>CUENTAS DE ORDEN</t>
  </si>
  <si>
    <t>5100000000000000</t>
  </si>
  <si>
    <t>CUENTAS DE ORDEN DEUDORAS</t>
  </si>
  <si>
    <t>5101000000000000</t>
  </si>
  <si>
    <t>GARANTIAS RECIBIDAS</t>
  </si>
  <si>
    <t>5101065100000000</t>
  </si>
  <si>
    <t>GARANTIAS</t>
  </si>
  <si>
    <t>5101065100300000</t>
  </si>
  <si>
    <t>CASH COLLATERAL-VALOR COMPUTABLE</t>
  </si>
  <si>
    <t>19-Jul-18 00:00:00</t>
  </si>
  <si>
    <t>5101065100400000</t>
  </si>
  <si>
    <t>CARTAS DE CREDITOS STAND BY- VALOR COMPUTABLE</t>
  </si>
  <si>
    <t>16-Jun-22 00:00:00</t>
  </si>
  <si>
    <t>5101065100500000</t>
  </si>
  <si>
    <t>OTRAS GARANTIAS BANCARIAS – VALOR COMPUTABLE.</t>
  </si>
  <si>
    <t>5101065100600000</t>
  </si>
  <si>
    <t>HIPOTECAS- VALOR COMPUTABLE</t>
  </si>
  <si>
    <t>5101065100700000</t>
  </si>
  <si>
    <t>HIPOTECAS- VALOR NO COMPUTABLE</t>
  </si>
  <si>
    <t>5101065100800000</t>
  </si>
  <si>
    <t>PRENDAS SOBRE AUTOMOVILES Y MAQUINARIAS - VALOR COMPUTABLE</t>
  </si>
  <si>
    <t>5101065101100000</t>
  </si>
  <si>
    <t>PRENDAS - VALOR COMPUTABLE</t>
  </si>
  <si>
    <t>5101065101200000</t>
  </si>
  <si>
    <t>WARRANTS SOBRE GRANOS Y CEREALES - VALOR COMPUTABLE</t>
  </si>
  <si>
    <t>05-Nov-21 00:00:00</t>
  </si>
  <si>
    <t>5101065101300000</t>
  </si>
  <si>
    <t>WARRANTS SOBRE FIBRA DE ALGODON-VALOR COMPUTABLE</t>
  </si>
  <si>
    <t>5101065101500000</t>
  </si>
  <si>
    <t>WARRANTS VALOR NO COMPUTABLE</t>
  </si>
  <si>
    <t>5101065101800000</t>
  </si>
  <si>
    <t>GARANTIAS EN FIDEICOMISOS VALOR COMPUTABLE</t>
  </si>
  <si>
    <t>5101065101900000</t>
  </si>
  <si>
    <t>GARANTIAS EN FIDEICOMISO VALOR NO COMPUTABLE</t>
  </si>
  <si>
    <t>5101065102000000</t>
  </si>
  <si>
    <t>OTRAS GARANTIAS EN EL PAIS VALOR COMPUTABLE</t>
  </si>
  <si>
    <t>5101065102100000</t>
  </si>
  <si>
    <t>OTRAS GARANTIAS EN EL PAIS VALOR NO COMPUTABLE</t>
  </si>
  <si>
    <t>09-Feb-22 00:00:00</t>
  </si>
  <si>
    <t>5101065102300000</t>
  </si>
  <si>
    <t>GARANTIAS DE BANCOS DEL EXTERIOR - VALOR NO COMPUTABLE</t>
  </si>
  <si>
    <t>5101065102400000</t>
  </si>
  <si>
    <t>GARANTIAS EMITIDAD POR EL FOGAPY - VALOR COMPUTABLE</t>
  </si>
  <si>
    <t>5101065300100000</t>
  </si>
  <si>
    <t>GARANTIAS DE FIRMA</t>
  </si>
  <si>
    <t>5102000000000000</t>
  </si>
  <si>
    <t>ADMINISTRACION DE VALORES Y DEPOSITOS</t>
  </si>
  <si>
    <t>5102065500000000</t>
  </si>
  <si>
    <t>VALORES EN CUSTODIA / EN DEPOSITO</t>
  </si>
  <si>
    <t>5102065500400000</t>
  </si>
  <si>
    <t>OTROS VALORES EN CUSTODIA</t>
  </si>
  <si>
    <t>20-Oct-22 00:00:00</t>
  </si>
  <si>
    <t>5102065700100000</t>
  </si>
  <si>
    <t>VALORES EN ADMINISTRACION</t>
  </si>
  <si>
    <t>30-Nov-06 00:00:00</t>
  </si>
  <si>
    <t>5102065900000000</t>
  </si>
  <si>
    <t>VALORES EN GARANTIA</t>
  </si>
  <si>
    <t>04-May-06 00:00:00</t>
  </si>
  <si>
    <t>5102065900200000</t>
  </si>
  <si>
    <t>ACCIONES DE DIRECTORES</t>
  </si>
  <si>
    <t>5103000000000000</t>
  </si>
  <si>
    <t>NEGOCIOS EN EL EXTERIOR Y COBRANZAS</t>
  </si>
  <si>
    <t>5103066100100000</t>
  </si>
  <si>
    <t>COBRANZAS DE IMPORTACION</t>
  </si>
  <si>
    <t>5104000000000000</t>
  </si>
  <si>
    <t>OTRAS CUENTAS DE ORDEN DEUDORAS</t>
  </si>
  <si>
    <t>5104067500000000</t>
  </si>
  <si>
    <t>OTRAS CUENTAS DE ORDEN DEUDORAS - DIVERSOS</t>
  </si>
  <si>
    <t>5104067500200000</t>
  </si>
  <si>
    <t>FIDEICOMISO</t>
  </si>
  <si>
    <t>5104067500800000</t>
  </si>
  <si>
    <t>5104068100100000</t>
  </si>
  <si>
    <t>POLIZAS DE SEGUROS CONTRATADAS</t>
  </si>
  <si>
    <t>5104068900000000</t>
  </si>
  <si>
    <t>DEUDORES INCOBRABLES</t>
  </si>
  <si>
    <t>5104068900200000</t>
  </si>
  <si>
    <t>CREDITOS INCOBRABLES</t>
  </si>
  <si>
    <t>29-Oct-21 00:00:00</t>
  </si>
  <si>
    <t>5104068900300000</t>
  </si>
  <si>
    <t>CREDITOS EN GESTION JUDICIAL - GARANTIZADOS POR EL FOGAPY</t>
  </si>
  <si>
    <t>5104069100000000</t>
  </si>
  <si>
    <t>POSICION DE CAMBIOS</t>
  </si>
  <si>
    <t>5104069100200000</t>
  </si>
  <si>
    <t>POSICION DE CAMBIO SOBRECOMPRADA</t>
  </si>
  <si>
    <t>5104069700000000</t>
  </si>
  <si>
    <t>VENTA Y CESION DE CARTERA</t>
  </si>
  <si>
    <t>21-Apr-22 00:00:00</t>
  </si>
  <si>
    <t>5104069700200000</t>
  </si>
  <si>
    <t>5104069700400000</t>
  </si>
  <si>
    <t>SECTOR NO FINANCIERO</t>
  </si>
  <si>
    <t>5200000000000000</t>
  </si>
  <si>
    <t>CUENTAS DE ORDEN ACREEDORAS</t>
  </si>
  <si>
    <t>5201000000000000</t>
  </si>
  <si>
    <t>OTORGANTES DE GARANTIAS</t>
  </si>
  <si>
    <t>5201065200000000</t>
  </si>
  <si>
    <t>OTORGANTES DE GARANTIAS REALES</t>
  </si>
  <si>
    <t>5201065200200000</t>
  </si>
  <si>
    <t>5201065400000000</t>
  </si>
  <si>
    <t>OTORGANTES DE GARANTIAS DE FIRMA</t>
  </si>
  <si>
    <t>5201065400200000</t>
  </si>
  <si>
    <t>5202000000000000</t>
  </si>
  <si>
    <t>ADMINISTRACION DE VALORES</t>
  </si>
  <si>
    <t>5202065600100000</t>
  </si>
  <si>
    <t>DEPOSITANTES DE VALORES EN ADMINISTRACION</t>
  </si>
  <si>
    <t>14-Aug-15 00:00:00</t>
  </si>
  <si>
    <t>5202065800000000</t>
  </si>
  <si>
    <t>GARANTIA DE VALORES</t>
  </si>
  <si>
    <t>5202065800200000</t>
  </si>
  <si>
    <t>5202066000000000</t>
  </si>
  <si>
    <t>DEPOSITANTES DE VALORES Y ALMACENES</t>
  </si>
  <si>
    <t>5202066000400000</t>
  </si>
  <si>
    <t>OTROS RESIDENTES</t>
  </si>
  <si>
    <t>5203000000000000</t>
  </si>
  <si>
    <t>NEGOCIOS CON EL EXTERIOR Y COBRANZAS</t>
  </si>
  <si>
    <t>5203066400000000</t>
  </si>
  <si>
    <t>CORRESPONSALES REMITENTES DE COBRANZAS</t>
  </si>
  <si>
    <t>5203066400300000</t>
  </si>
  <si>
    <t>CORRESPONSALES DEL EXTERIOR X COBRANZAS DE IMPORT.</t>
  </si>
  <si>
    <t>5204000000000000</t>
  </si>
  <si>
    <t>OTRAS CUENTAS DE ODRDEN ACREEDORAS</t>
  </si>
  <si>
    <t>5204067400100000</t>
  </si>
  <si>
    <t>POLIZAS DE SEGUROS</t>
  </si>
  <si>
    <t>5204068000000000</t>
  </si>
  <si>
    <t>OTRAS CUENTAS DE ORDEN ACREEDORAS - DIVERSOS</t>
  </si>
  <si>
    <t>5204068000200000</t>
  </si>
  <si>
    <t>5204068000800000</t>
  </si>
  <si>
    <t>5204068800100000</t>
  </si>
  <si>
    <t>5204069000000000</t>
  </si>
  <si>
    <t>5204069000200000</t>
  </si>
  <si>
    <t>5204069600000000</t>
  </si>
  <si>
    <t>5204069600200000</t>
  </si>
  <si>
    <t>5204069600400000</t>
  </si>
  <si>
    <t>6000000000000000</t>
  </si>
  <si>
    <t>GANANCIAS</t>
  </si>
  <si>
    <t>6100000000000000</t>
  </si>
  <si>
    <t>GANANCIAS FINANCIERAS</t>
  </si>
  <si>
    <t>6101000000000000</t>
  </si>
  <si>
    <t>GANANCIA X CRED.VIG. X INTERMED.FINANC. -SECTOR FINANC.</t>
  </si>
  <si>
    <t>6101070200000000</t>
  </si>
  <si>
    <t>PRODUCTOS POR COLOCACIONES</t>
  </si>
  <si>
    <t>6101070200200000</t>
  </si>
  <si>
    <t>NO REAJUSTABLES-RESIDENTES</t>
  </si>
  <si>
    <t>6101070200300000</t>
  </si>
  <si>
    <t>NO REAJUSTABLES-NO RESIDENTES</t>
  </si>
  <si>
    <t>6101070800000000</t>
  </si>
  <si>
    <t>GANANCIAS POR OPERACIONES A LIQUIDAR</t>
  </si>
  <si>
    <t>6101070800400000</t>
  </si>
  <si>
    <t>VENTA FUTURA DE VALORES COMPRADOS - RESIDENTES</t>
  </si>
  <si>
    <t>11-Aug-22 00:00:00</t>
  </si>
  <si>
    <t>6101084800000000</t>
  </si>
  <si>
    <t>PRODUCTOS POR MEDIDA EXCEPCIONAL - REPROGRAMACIONES</t>
  </si>
  <si>
    <t>6101084800200000</t>
  </si>
  <si>
    <t>PRODUCTOS POR MEDIDA EXCEPCIONAL - REPROGRAMACIONES -RESIDENTES</t>
  </si>
  <si>
    <t>6102000000000000</t>
  </si>
  <si>
    <t>GANANCIAS X CRED. VIG. X INTERM.FIN. - SECTOR NO FINANC.</t>
  </si>
  <si>
    <t>6102071200000000</t>
  </si>
  <si>
    <t>PRODUCTOS POR PRESTAMOS A PLAZO FIJO</t>
  </si>
  <si>
    <t>6102071200200000</t>
  </si>
  <si>
    <t>NO REAJUSTABLES - RESIDENTES</t>
  </si>
  <si>
    <t>6102071200300000</t>
  </si>
  <si>
    <t>NO REAJUSTABLES - NO RESIDENTES</t>
  </si>
  <si>
    <t>6102071400000000</t>
  </si>
  <si>
    <t>PRODUCTOS POR PRESTAMOS AMORTIZABLES</t>
  </si>
  <si>
    <t>6102071400200000</t>
  </si>
  <si>
    <t>6102071400300000</t>
  </si>
  <si>
    <t>6102071800000000</t>
  </si>
  <si>
    <t>PRODUCTOS SOBRE DOCUMENTOS DESCONTADOS</t>
  </si>
  <si>
    <t>6102071800200000</t>
  </si>
  <si>
    <t>6102072000000000</t>
  </si>
  <si>
    <t>PRODUCTOS POR LETRAS COMPRADAS SOBRE EL EXTERIOR</t>
  </si>
  <si>
    <t>6102072000200000</t>
  </si>
  <si>
    <t>6102072200000000</t>
  </si>
  <si>
    <t>PRODUCTOS X CREDITOS UTILIZADOS EN CUENTA CORRIENTES</t>
  </si>
  <si>
    <t>6102072200200000</t>
  </si>
  <si>
    <t>15-Dec-22 00:00:00</t>
  </si>
  <si>
    <t>6102072400000000</t>
  </si>
  <si>
    <t>PRODUCTOS POR DEUDORES POR CREDITOS DOCUMENTARIOS</t>
  </si>
  <si>
    <t>6102072400200000</t>
  </si>
  <si>
    <t>DEUDORES POR CREDITOS DOCUMENTARIOS - RESIDENTES</t>
  </si>
  <si>
    <t>6102073200000000</t>
  </si>
  <si>
    <t>PRODUCTOS POR DEUD. POR UTILIZACION DE TARJ. DE CRED.</t>
  </si>
  <si>
    <t>6102073200200000</t>
  </si>
  <si>
    <t>6102073400000000</t>
  </si>
  <si>
    <t>PRODUCTOS X PREST. CON REC. ADMINIST. X BCP</t>
  </si>
  <si>
    <t>6102073400200000</t>
  </si>
  <si>
    <t>NO REAJUSTABLES</t>
  </si>
  <si>
    <t>01-Jun-22 00:00:00</t>
  </si>
  <si>
    <t>6102073800000000</t>
  </si>
  <si>
    <t>GANANCIAS POR OPERACIONES A LIQUIDAR - SECTOR NO FINANC.</t>
  </si>
  <si>
    <t>6102073800400000</t>
  </si>
  <si>
    <t>6102074200000000</t>
  </si>
  <si>
    <t>PRODUCTOS - SECTOR PUBLICO</t>
  </si>
  <si>
    <t>6102074200200000</t>
  </si>
  <si>
    <t>NO REAJUSTABLE</t>
  </si>
  <si>
    <t>6102085000000000</t>
  </si>
  <si>
    <t>6102085000200000</t>
  </si>
  <si>
    <t>6103000000000000</t>
  </si>
  <si>
    <t>GANANCIAS POR CREDITOS VENCIDOS POR INTERMED. FINANC.</t>
  </si>
  <si>
    <t>6103075000000000</t>
  </si>
  <si>
    <t>PRODUCTOS POR COLOCACION VENCIDA - SECTOR NO PUBL.</t>
  </si>
  <si>
    <t>6103075000200000</t>
  </si>
  <si>
    <t>6103075200000000</t>
  </si>
  <si>
    <t>PRODUCTOS POR CREDITOS EN GESTION</t>
  </si>
  <si>
    <t>6103075200200000</t>
  </si>
  <si>
    <t>NO REAJUSTABLE - RESIDENTES</t>
  </si>
  <si>
    <t>6103075600000000</t>
  </si>
  <si>
    <t>RECUPERACION DE CREDITOS LIQUIDADOS POR INCOBRABLES</t>
  </si>
  <si>
    <t>6103075600200000</t>
  </si>
  <si>
    <t>CAPITAL - RESIDENTES</t>
  </si>
  <si>
    <t>13-Sep-22 00:00:00</t>
  </si>
  <si>
    <t>6103075600400000</t>
  </si>
  <si>
    <t>PRODUCTOS - RESIDENTES</t>
  </si>
  <si>
    <t>6103076000000000</t>
  </si>
  <si>
    <t>PRODUCTOS POR COLOC. VENC. - SECTOR FINANC.</t>
  </si>
  <si>
    <t>6103076000200000</t>
  </si>
  <si>
    <t>6103084000000000</t>
  </si>
  <si>
    <t>PRODUCTOS POR CREDITOS MOROSOS</t>
  </si>
  <si>
    <t>6103084000200000</t>
  </si>
  <si>
    <t>6106000000000000</t>
  </si>
  <si>
    <t>GANANCIAS POR VALUACION</t>
  </si>
  <si>
    <t>6106076600000000</t>
  </si>
  <si>
    <t>GANANCIAS X VALUACION DE ACTIVOS EN MONEDA EXTRAJERA</t>
  </si>
  <si>
    <t>6106076600200000</t>
  </si>
  <si>
    <t>DISPONIBILIDADES - RESIDENTES</t>
  </si>
  <si>
    <t>6106076600400000</t>
  </si>
  <si>
    <t>CRED.VIG. X INTER.FINANC. - SECTOR FINANC. - RESIDENTES</t>
  </si>
  <si>
    <t>6106076600600000</t>
  </si>
  <si>
    <t>CRED.VIG. X INTER.FINANC. - SECTOR NO FINANC. - RESIDENTES</t>
  </si>
  <si>
    <t>6106076600800000</t>
  </si>
  <si>
    <t>CREDITOS VENCIDOS POR INTERMED. FINANC. - RESIDENTES</t>
  </si>
  <si>
    <t>6106076800000000</t>
  </si>
  <si>
    <t>GANANCIAS X VALUACION DE PASIVOS EN MONEDA EXTRANJERA</t>
  </si>
  <si>
    <t>6106076800200000</t>
  </si>
  <si>
    <t>OBLIGACIONES X INTERMED. FINANC. - SECTOR FINANC. - RESIDENTES</t>
  </si>
  <si>
    <t>6106076800400000</t>
  </si>
  <si>
    <t>OBLIGACIONES X INTERMED. FINANC. - SECTOR NO FINANC. - RESIDENTES</t>
  </si>
  <si>
    <t>6107000000000000</t>
  </si>
  <si>
    <t>RENTAS Y DIFER. DE COTIZACION DE VAL. PUBLICOS Y PRIVADOS</t>
  </si>
  <si>
    <t>6107077000000000</t>
  </si>
  <si>
    <t>RENTAS Y DIF. DE COTIZACION DE VAL. PUBLICOS</t>
  </si>
  <si>
    <t>6107077000200000</t>
  </si>
  <si>
    <t>RENTAS DE VALORES PUBLICOS NACIONALES</t>
  </si>
  <si>
    <t>6107084600000000</t>
  </si>
  <si>
    <t>RENTAS DE VALORES PUBLICOS Y PRIVADOS</t>
  </si>
  <si>
    <t>6107084600200000</t>
  </si>
  <si>
    <t>6108000000000000</t>
  </si>
  <si>
    <t>DESAFECTACION DE PREVISIONES</t>
  </si>
  <si>
    <t>6108077200000000</t>
  </si>
  <si>
    <t>DESAFECTACION DE PREVISIONES PARA RIESGOS CREDITICIOS</t>
  </si>
  <si>
    <t>6108077200200000</t>
  </si>
  <si>
    <t>6108077200300000</t>
  </si>
  <si>
    <t>6200000000000000</t>
  </si>
  <si>
    <t>GANANCIAS POR SERVICIOS</t>
  </si>
  <si>
    <t>6201000000000000</t>
  </si>
  <si>
    <t>27-Dec-22 00:00:00</t>
  </si>
  <si>
    <t>6201077400000000</t>
  </si>
  <si>
    <t>6201077400200000</t>
  </si>
  <si>
    <t>6201077600000000</t>
  </si>
  <si>
    <t>TARJETAS DE CREDITO</t>
  </si>
  <si>
    <t>6201077600200000</t>
  </si>
  <si>
    <t>6201078400000000</t>
  </si>
  <si>
    <t>GIROS, TRANSFERENCIAS ORDENES DE PAGO</t>
  </si>
  <si>
    <t>6201078400200000</t>
  </si>
  <si>
    <t>16-Sep-22 00:00:00</t>
  </si>
  <si>
    <t>6201078400300000</t>
  </si>
  <si>
    <t>6201079000000000</t>
  </si>
  <si>
    <t>CREDITOS DOCUMENTARIOS DE IMPORTACION</t>
  </si>
  <si>
    <t>6201079000200000</t>
  </si>
  <si>
    <t>30-Nov-22 00:00:00</t>
  </si>
  <si>
    <t>6201079200000000</t>
  </si>
  <si>
    <t>OTROS SERVICIOS DE IMPORTACION</t>
  </si>
  <si>
    <t>6201079200200000</t>
  </si>
  <si>
    <t>6201079400000000</t>
  </si>
  <si>
    <t>SERVICIOS DE EXPORTACION</t>
  </si>
  <si>
    <t>6201079400200000</t>
  </si>
  <si>
    <t>6201079600000000</t>
  </si>
  <si>
    <t>ADMINISTRACION DE CUENTAS CORRIENTES</t>
  </si>
  <si>
    <t>6201079600200000</t>
  </si>
  <si>
    <t>6201079800000000</t>
  </si>
  <si>
    <t>CAJAS DE SEGURIDAD</t>
  </si>
  <si>
    <t>6201079800200000</t>
  </si>
  <si>
    <t>6201080600000000</t>
  </si>
  <si>
    <t>6201080600200000</t>
  </si>
  <si>
    <t>28-Sep-22 00:00:00</t>
  </si>
  <si>
    <t>6201080600300000</t>
  </si>
  <si>
    <t>6300000000000000</t>
  </si>
  <si>
    <t>OTRAS GANANCIAS OPERATIVAS</t>
  </si>
  <si>
    <t>6301000000000000</t>
  </si>
  <si>
    <t>GANANCIAS POR CREDITOS DIVERSOS</t>
  </si>
  <si>
    <t>6301080800000000</t>
  </si>
  <si>
    <t>6301080800200000</t>
  </si>
  <si>
    <t>POR VENTA DE BIENES A PLAZO - RESIDENTES</t>
  </si>
  <si>
    <t>6301081000000000</t>
  </si>
  <si>
    <t>GANANCIAS POR OPERACIONES</t>
  </si>
  <si>
    <t>6301081000200000</t>
  </si>
  <si>
    <t>DE CAMBIO Y ARBITRAJE</t>
  </si>
  <si>
    <t>01-Dec-22 00:00:00</t>
  </si>
  <si>
    <t>6301081001400000</t>
  </si>
  <si>
    <t>CONTRATOS FORWARD</t>
  </si>
  <si>
    <t>6302000000000000</t>
  </si>
  <si>
    <t>RENTAS</t>
  </si>
  <si>
    <t>6302081400000000</t>
  </si>
  <si>
    <t>6302081400200000</t>
  </si>
  <si>
    <t>BIENES INMUEBLES</t>
  </si>
  <si>
    <t>6303000000000000</t>
  </si>
  <si>
    <t>OTRAS GANANCIAS DIVERSAS</t>
  </si>
  <si>
    <t>6303081800000000</t>
  </si>
  <si>
    <t>6303081800200000</t>
  </si>
  <si>
    <t>6304000000000000</t>
  </si>
  <si>
    <t>6304082000000000</t>
  </si>
  <si>
    <t>GANANCIAS POR VALUACION DE OTROS ACT. EN MONEDA EXTR.</t>
  </si>
  <si>
    <t>6304082000400000</t>
  </si>
  <si>
    <t>CREDITOS DIVERSOS - RESIDENTES</t>
  </si>
  <si>
    <t>6304082000600000</t>
  </si>
  <si>
    <t>INVERSIONES - EN EL PAIS</t>
  </si>
  <si>
    <t>6304082200000000</t>
  </si>
  <si>
    <t>GANANCIAS POR VALUACION DE OTROS PAS. EN MONEDA EXTR.</t>
  </si>
  <si>
    <t>6304082200200000</t>
  </si>
  <si>
    <t>OBLIGACIONES DIVERSAS - RESIDENTES</t>
  </si>
  <si>
    <t>6304082200400000</t>
  </si>
  <si>
    <t>6306000000000000</t>
  </si>
  <si>
    <t>6306083600100000</t>
  </si>
  <si>
    <t>COMISION POR ADMINISTRACION DE FIDEICOMISOS</t>
  </si>
  <si>
    <t>6400000000000000</t>
  </si>
  <si>
    <t>GANANCIAS EXTRAORDINARIAS</t>
  </si>
  <si>
    <t>6401000000000000</t>
  </si>
  <si>
    <t>6401082800100000</t>
  </si>
  <si>
    <t>VENTA DE BIENES INMUEBLES</t>
  </si>
  <si>
    <t>6401083000100000</t>
  </si>
  <si>
    <t>VENTA DE BIENES MUEBLES</t>
  </si>
  <si>
    <t>6401083200100000</t>
  </si>
  <si>
    <t>7000000000000000</t>
  </si>
  <si>
    <t>PERDIDAS</t>
  </si>
  <si>
    <t>7100000000000000</t>
  </si>
  <si>
    <t>PERDIDAS FINANCIERAS</t>
  </si>
  <si>
    <t>7101000000000000</t>
  </si>
  <si>
    <t>PERDIDAS POR OBLIGACIONES POR INTERMED. FINANC. - SECTOR FINANC.</t>
  </si>
  <si>
    <t>7101070100000000</t>
  </si>
  <si>
    <t>CARGOS POR DEPOSITOS</t>
  </si>
  <si>
    <t>7101070100200000</t>
  </si>
  <si>
    <t>7101070500000000</t>
  </si>
  <si>
    <t>CARGOS X UTILIZ. LINEAS DE CRED. OTOR. X INTER. FIN. EXT.</t>
  </si>
  <si>
    <t>7101070500200000</t>
  </si>
  <si>
    <t>ENTIDADES FINANCIERAS DEL PAIS</t>
  </si>
  <si>
    <t>7101070500300000</t>
  </si>
  <si>
    <t>FINANCIERAS EN EL EXTERIOR</t>
  </si>
  <si>
    <t>7101070700000000</t>
  </si>
  <si>
    <t>PERDIDAS POR OPERACIONES A LIQUIDAR</t>
  </si>
  <si>
    <t>7101070700200000</t>
  </si>
  <si>
    <t>COMPRA FUTURA - RESIDENTES</t>
  </si>
  <si>
    <t>7102000000000000</t>
  </si>
  <si>
    <t>PERDIDAS POR OBLIG. POR INT. FINANC. SECTOR NO FINANC.</t>
  </si>
  <si>
    <t>7102070900000000</t>
  </si>
  <si>
    <t>CARGOS POR DEPOSITOS A LA VISTA</t>
  </si>
  <si>
    <t>7102070900200000</t>
  </si>
  <si>
    <t>7102071300000000</t>
  </si>
  <si>
    <t>CARGOS POR DEP. A PLAZO FIJO INSTRANSF.</t>
  </si>
  <si>
    <t>7102071300200000</t>
  </si>
  <si>
    <t>7102071500000000</t>
  </si>
  <si>
    <t>CARGOS POR DEP. A PLAZO FIJO TRANSF.</t>
  </si>
  <si>
    <t>7102071500200000</t>
  </si>
  <si>
    <t>7102072900100000</t>
  </si>
  <si>
    <t>CARGOS POR DEPOSITOS - SECTOR PUBLICO</t>
  </si>
  <si>
    <t>7102073100100000</t>
  </si>
  <si>
    <t>PERDIDAS POR OPERACIONES A LIQUIDAR - SECTOR PUBLICO</t>
  </si>
  <si>
    <t>7102079700100000</t>
  </si>
  <si>
    <t>CARGOS POR OBLIGACIONES NEGOCIABLES</t>
  </si>
  <si>
    <t>7104000000000000</t>
  </si>
  <si>
    <t>PERDIDAS POR VALUACION</t>
  </si>
  <si>
    <t>7104073900000000</t>
  </si>
  <si>
    <t>PERDIDAS X VALUACION DE ACTIVOS EN MONEDA EXTRANJERA</t>
  </si>
  <si>
    <t>7104073900200000</t>
  </si>
  <si>
    <t>7104073900400000</t>
  </si>
  <si>
    <t>CREDITOS VIG. X INTERMED. FINANC. - SECTOR FINANC. - RESIDENTES</t>
  </si>
  <si>
    <t>7104073900600000</t>
  </si>
  <si>
    <t>CREDITOS VIG. X INTERMED. FINANC. - SECTOR NO FINANC. - RESIDENTES</t>
  </si>
  <si>
    <t>7104073900800000</t>
  </si>
  <si>
    <t>CREDITOS VENCIDOS X INTERMED. FINANCIERA - RESIDENTES</t>
  </si>
  <si>
    <t>7104074100000000</t>
  </si>
  <si>
    <t>PERDIDAS X VALUACION DE PASIVOS EN MONEDA EXTRANJERA</t>
  </si>
  <si>
    <t>7104074100200000</t>
  </si>
  <si>
    <t>7104074100400000</t>
  </si>
  <si>
    <t>7105000000000000</t>
  </si>
  <si>
    <t>PERDIDAS POR INCOBRABILIDAD</t>
  </si>
  <si>
    <t>7105074300000000</t>
  </si>
  <si>
    <t>PERDIDAS X CONST. DE PREVIS. PARA DEUDORES INCOBRABLES</t>
  </si>
  <si>
    <t>7105074300200000</t>
  </si>
  <si>
    <t>7105074700100000</t>
  </si>
  <si>
    <t>PERDIDAS X AMORTIZ. DE BONIF. Y QUITAS SOBRE CREDITOS</t>
  </si>
  <si>
    <t>7200000000000000</t>
  </si>
  <si>
    <t>PERDIDAS POR SERVICIOS</t>
  </si>
  <si>
    <t>7201000000000000</t>
  </si>
  <si>
    <t>PERDIDAS POR UTILIZACION DE SERVICIOS</t>
  </si>
  <si>
    <t>7201075100000000</t>
  </si>
  <si>
    <t>COMISIONES PAGADAS A CORRESPONSALES EN EL EXTERIOR</t>
  </si>
  <si>
    <t>7201075100300000</t>
  </si>
  <si>
    <t>IMPORTACIONES</t>
  </si>
  <si>
    <t>7201075500000000</t>
  </si>
  <si>
    <t>GIROS</t>
  </si>
  <si>
    <t>7201075500200000</t>
  </si>
  <si>
    <t>7201075700000000</t>
  </si>
  <si>
    <t>7201075700200000</t>
  </si>
  <si>
    <t>7300000000000000</t>
  </si>
  <si>
    <t>OTRAS PERDIDAS OPERATIVAS</t>
  </si>
  <si>
    <t>7301000000000000</t>
  </si>
  <si>
    <t>PERDIDAS OPERATIVAS</t>
  </si>
  <si>
    <t>7301075900000000</t>
  </si>
  <si>
    <t>RETRIBUCIONES PERSONALES Y CARGAS SOCIALES</t>
  </si>
  <si>
    <t>7301075900200000</t>
  </si>
  <si>
    <t>REMUNERACIONES A DIRECTORES Y SINDICO</t>
  </si>
  <si>
    <t>7301075900400000</t>
  </si>
  <si>
    <t>SUELDOS</t>
  </si>
  <si>
    <t>7301075900600000</t>
  </si>
  <si>
    <t>AGUINALDO</t>
  </si>
  <si>
    <t>7301075900800000</t>
  </si>
  <si>
    <t>SALARIO VACACIONAL</t>
  </si>
  <si>
    <t>7301075901600000</t>
  </si>
  <si>
    <t>HONORARIOS A PROFESIONALES Y TECNICOS</t>
  </si>
  <si>
    <t>7301075901800000</t>
  </si>
  <si>
    <t>OTRAS RETRIBUCIONES PERSONALES</t>
  </si>
  <si>
    <t>7301075902000000</t>
  </si>
  <si>
    <t>APORTES JUBILATORIOS</t>
  </si>
  <si>
    <t>7301075902200000</t>
  </si>
  <si>
    <t>OTRAS CARGAS SOCIALES</t>
  </si>
  <si>
    <t>7301076100000000</t>
  </si>
  <si>
    <t>SEGUROS</t>
  </si>
  <si>
    <t>7301076100200000</t>
  </si>
  <si>
    <t>ASALTO</t>
  </si>
  <si>
    <t>7301076300000000</t>
  </si>
  <si>
    <t>DEPRECIACIONES DE BIENES DE USO</t>
  </si>
  <si>
    <t>7301076300200000</t>
  </si>
  <si>
    <t>7301076300400000</t>
  </si>
  <si>
    <t>7301076300600000</t>
  </si>
  <si>
    <t>7301076301000000</t>
  </si>
  <si>
    <t>7301076700000000</t>
  </si>
  <si>
    <t>AMORTIZACIONES DE CARGOS DIFERIDOS</t>
  </si>
  <si>
    <t>7301076700200000</t>
  </si>
  <si>
    <t>7301076700400000</t>
  </si>
  <si>
    <t>7301076900000000</t>
  </si>
  <si>
    <t>IMPUESTOS</t>
  </si>
  <si>
    <t>7301076900200000</t>
  </si>
  <si>
    <t>IMPUESTOS A LA RENTA</t>
  </si>
  <si>
    <t>7301076900600000</t>
  </si>
  <si>
    <t>IMPUESTO AL VALOR AGREGADO</t>
  </si>
  <si>
    <t>7301076901600000</t>
  </si>
  <si>
    <t>7301077100000000</t>
  </si>
  <si>
    <t>OTROS GASTOS OPERATIVOS</t>
  </si>
  <si>
    <t>7301077100200000</t>
  </si>
  <si>
    <t>ALQUILER DE BIENES INMUEBLES</t>
  </si>
  <si>
    <t>7301077100400000</t>
  </si>
  <si>
    <t>ALQUILER DE BIENES MUEBLES Y EQUIPOS</t>
  </si>
  <si>
    <t>7301077100800000</t>
  </si>
  <si>
    <t>REPARACIONES Y MANTENIMIENTO DE BIENES MUEBLES</t>
  </si>
  <si>
    <t>7301077101200000</t>
  </si>
  <si>
    <t>GASTOS DE VEHICULOS</t>
  </si>
  <si>
    <t>7301077101400000</t>
  </si>
  <si>
    <t>ENERGIA ELECTRICA</t>
  </si>
  <si>
    <t>7301077101600000</t>
  </si>
  <si>
    <t>COMUNICACIONES</t>
  </si>
  <si>
    <t>7301077101800000</t>
  </si>
  <si>
    <t>PAPELERIA E IMPRESOS</t>
  </si>
  <si>
    <t>7301077102000000</t>
  </si>
  <si>
    <t>LOCOMOCION E TRANSPORTE</t>
  </si>
  <si>
    <t>7301077102200000</t>
  </si>
  <si>
    <t>HIGIENE DE LOCALES</t>
  </si>
  <si>
    <t>7301077102600000</t>
  </si>
  <si>
    <t>CUSTODIA Y VIGILANCIA</t>
  </si>
  <si>
    <t>7301077102800000</t>
  </si>
  <si>
    <t>REPRESENTACIONES Y VIAJES</t>
  </si>
  <si>
    <t>7301077103000000</t>
  </si>
  <si>
    <t>PROPAGANDA Y PUBLICIDAD</t>
  </si>
  <si>
    <t>7301077103200000</t>
  </si>
  <si>
    <t>SUSCRIPCIONES Y BIBLIOTECA</t>
  </si>
  <si>
    <t>7301077103400000</t>
  </si>
  <si>
    <t>QUEBRANTO DE CAJA</t>
  </si>
  <si>
    <t>7301077103600000</t>
  </si>
  <si>
    <t>14-Dec-22 00:00:00</t>
  </si>
  <si>
    <t>7301077104000000</t>
  </si>
  <si>
    <t>AUDITORIA EXTERNA</t>
  </si>
  <si>
    <t>7301077104200000</t>
  </si>
  <si>
    <t>MULTAS Y RECARGOS</t>
  </si>
  <si>
    <t>7301077104400000</t>
  </si>
  <si>
    <t>7301077104600000</t>
  </si>
  <si>
    <t>APORTES PARA EL FONDO DE GARANTIA DE DEPOSITOS</t>
  </si>
  <si>
    <t>7301077300000000</t>
  </si>
  <si>
    <t>PERDIDAS DIVERSAS</t>
  </si>
  <si>
    <t>7301077300200000</t>
  </si>
  <si>
    <t>DONACIONES</t>
  </si>
  <si>
    <t>7301077500000000</t>
  </si>
  <si>
    <t>PERDIDAS POR OPERACIONES</t>
  </si>
  <si>
    <t>7301077500200000</t>
  </si>
  <si>
    <t>7301077501200000</t>
  </si>
  <si>
    <t>7302000000000000</t>
  </si>
  <si>
    <t>7302077900000000</t>
  </si>
  <si>
    <t>PERDIDAS X VALUACION DE OTROS ACT. EN MONEDA EXTRANJ.</t>
  </si>
  <si>
    <t>7302077900400000</t>
  </si>
  <si>
    <t>7302077900600000</t>
  </si>
  <si>
    <t>INVERSIONES EN EL PAIS</t>
  </si>
  <si>
    <t>7302078100000000</t>
  </si>
  <si>
    <t>PERDIDAS X VALUACION DE OTROS PAS. EN MONEDA EXTRANJ.</t>
  </si>
  <si>
    <t>7302078100200000</t>
  </si>
  <si>
    <t>7302078100400000</t>
  </si>
  <si>
    <t>7400000000000000</t>
  </si>
  <si>
    <t>PERDIDAS EXTRAORDINARIAS</t>
  </si>
  <si>
    <t>7401000000000000</t>
  </si>
  <si>
    <t>24-Nov-22 00:00:00</t>
  </si>
  <si>
    <t>7401079100100000</t>
  </si>
  <si>
    <t>7401079300100000</t>
  </si>
  <si>
    <t>06-Sep-22 00:00:00</t>
  </si>
  <si>
    <t>7500000000000000</t>
  </si>
  <si>
    <t>AJUSTES DE RESULTADOS DE EJERCICIOS ANTERIORES - PERDIDAS</t>
  </si>
  <si>
    <t>7501000000000000</t>
  </si>
  <si>
    <t>7501079500000000</t>
  </si>
  <si>
    <t>23-Jun-22 00:00:00</t>
  </si>
  <si>
    <t>7501079500200000</t>
  </si>
  <si>
    <t>PERDIDAS FINANCIERAS - RESIDENTES</t>
  </si>
  <si>
    <t>7501079500400000</t>
  </si>
  <si>
    <t>PERDIDAS POR SERVICIOS - RESIDENTES</t>
  </si>
  <si>
    <t>27-Jan-22 00:00:00</t>
  </si>
  <si>
    <t>7501079500600000</t>
  </si>
  <si>
    <t>OTRAS PERDIDAS OPERATIVAS - RESIDENTES</t>
  </si>
  <si>
    <t>arbitrado</t>
  </si>
  <si>
    <t>dólar</t>
  </si>
  <si>
    <t>011020113004</t>
  </si>
  <si>
    <t>073010771000</t>
  </si>
  <si>
    <t>28-Dec-23 00:00:00</t>
  </si>
  <si>
    <t>1301012900000000</t>
  </si>
  <si>
    <t>BANCO CENTRAL DEL PARAGUAY+</t>
  </si>
  <si>
    <t>1301012900200000</t>
  </si>
  <si>
    <t>VENTANILLA DE LIQUIDEZ INTERBANCARIA</t>
  </si>
  <si>
    <t>1401043300300000</t>
  </si>
  <si>
    <t>COMPRA CARTERA - NO RESIDENTES</t>
  </si>
  <si>
    <t>1403000000000000</t>
  </si>
  <si>
    <t>1403036500000000</t>
  </si>
  <si>
    <t>DEUDORES POR VENTA FUTURA DE VALORES COMPRADOS</t>
  </si>
  <si>
    <t>1403036500200000</t>
  </si>
  <si>
    <t>1403043700000000</t>
  </si>
  <si>
    <t>VENTA FUTURA DE MONEDA EXTRANJERA-POSICION ACTIVA</t>
  </si>
  <si>
    <t>1403043700200000</t>
  </si>
  <si>
    <t>1409023109300000</t>
  </si>
  <si>
    <t>27-Dec-23 00:00:00</t>
  </si>
  <si>
    <t>1501024900100000</t>
  </si>
  <si>
    <t>ANTICIPOS AL PERSONAL</t>
  </si>
  <si>
    <t>04-Dec-23 00:00:00</t>
  </si>
  <si>
    <t>1608028309400000</t>
  </si>
  <si>
    <t>DEUDORES POR PROD.FIN.DEV.SECT.FINANC.-COLOC.VENCIDA</t>
  </si>
  <si>
    <t>13-Oct-23 00:00:00</t>
  </si>
  <si>
    <t>04-Apr-23 00:00:00</t>
  </si>
  <si>
    <t>31-Oct-23 00:00:00</t>
  </si>
  <si>
    <t>26-Dec-23 00:00:00</t>
  </si>
  <si>
    <t>27-Apr-23 00:00:00</t>
  </si>
  <si>
    <t>22-Dec-23 00:00:00</t>
  </si>
  <si>
    <t>11-Dec-23 00:00:00</t>
  </si>
  <si>
    <t>2101010201400000</t>
  </si>
  <si>
    <t>SOCIEDADES DE AHORRO Y PRESTAMOS P/LA VIVIENDA</t>
  </si>
  <si>
    <t>2101030601600000</t>
  </si>
  <si>
    <t>FONDOS DE INVERSION</t>
  </si>
  <si>
    <t>2201014600000000</t>
  </si>
  <si>
    <t>GIROS Y TRANSFERENCIAS A PAGAR</t>
  </si>
  <si>
    <t>2201014600200000</t>
  </si>
  <si>
    <t>2203000000000000</t>
  </si>
  <si>
    <t>2203018800000000</t>
  </si>
  <si>
    <t>ACREEDORES POR VALORES COMPRADOS CON VENTA FUTURA</t>
  </si>
  <si>
    <t>2203018800400000</t>
  </si>
  <si>
    <t>OTROS VALORES</t>
  </si>
  <si>
    <t>2203019400000000</t>
  </si>
  <si>
    <t>GANANCIAS A DEVENGAR POR OPERACIONES A LIQUIDAR</t>
  </si>
  <si>
    <t>2203019400400000</t>
  </si>
  <si>
    <t>PRIMAS POR VENTA FUTURA DE VALORES COMPRADOS -RESIDENTES</t>
  </si>
  <si>
    <t>2204029200200000</t>
  </si>
  <si>
    <t>18-Dec-23 00:00:00</t>
  </si>
  <si>
    <t>30-Nov-23 00:00:00</t>
  </si>
  <si>
    <t>25-Aug-23 00:00:00</t>
  </si>
  <si>
    <t>02-May-23 00:00:00</t>
  </si>
  <si>
    <t>18-Jul-23 00:00:00</t>
  </si>
  <si>
    <t>07-Nov-23 00:00:00</t>
  </si>
  <si>
    <t>5104069500000000</t>
  </si>
  <si>
    <t>CONTRATO FORWARD-VALOR NOCIONAL</t>
  </si>
  <si>
    <t>5104069500400000</t>
  </si>
  <si>
    <t>CONTRATO FORWARD-VALOR NOCIONAL VTA</t>
  </si>
  <si>
    <t>31-Aug-23 00:00:00</t>
  </si>
  <si>
    <t>5201065400300000</t>
  </si>
  <si>
    <t>5204069400000000</t>
  </si>
  <si>
    <t>CONTRATO FORWARD-VALOR NOCIONAL CPRA</t>
  </si>
  <si>
    <t>5204069400400000</t>
  </si>
  <si>
    <t>13-Dec-23 00:00:00</t>
  </si>
  <si>
    <t>05-Dec-23 00:00:00</t>
  </si>
  <si>
    <t>09-Aug-23 00:00:00</t>
  </si>
  <si>
    <t>20-Jun-23 00:00:00</t>
  </si>
  <si>
    <t>19-Dec-23 00:00:00</t>
  </si>
  <si>
    <t>21-Dec-23 00:00:00</t>
  </si>
  <si>
    <t>20-Dec-23 00:00:00</t>
  </si>
  <si>
    <t>14-Dec-23 00:00:00</t>
  </si>
  <si>
    <t>10-May-23 00:00:00</t>
  </si>
  <si>
    <t>7105074300300000</t>
  </si>
  <si>
    <t>24-Nov-23 00:00:00</t>
  </si>
  <si>
    <t>22-Nov-23 00:00:00</t>
  </si>
  <si>
    <t>7401078900100000</t>
  </si>
  <si>
    <t>28-Feb-23 00:00:00</t>
  </si>
  <si>
    <t>BANCO CONTINENTAL S.A.E.C.A.</t>
  </si>
  <si>
    <t>ESTADOS DE SITUACIÓN PATRIMONIAL AL 31 DE DICIEMBRE DE 2014 Y 2013</t>
  </si>
  <si>
    <t xml:space="preserve">31 DE DICIEMBRE DE </t>
  </si>
  <si>
    <t>2014</t>
  </si>
  <si>
    <t>2013</t>
  </si>
  <si>
    <t xml:space="preserve"> </t>
  </si>
  <si>
    <t xml:space="preserve">OBLIGACIONES POR INTERMEDIACION </t>
  </si>
  <si>
    <t>011010000000</t>
  </si>
  <si>
    <t xml:space="preserve">Caja </t>
  </si>
  <si>
    <t>FINANCIERA - SECTOR FINANCIERO</t>
  </si>
  <si>
    <t>011020105000</t>
  </si>
  <si>
    <t>Banco Central del Paraguay</t>
  </si>
  <si>
    <t>021010000000</t>
  </si>
  <si>
    <t xml:space="preserve">Depósitos </t>
  </si>
  <si>
    <t>011020109000</t>
  </si>
  <si>
    <t xml:space="preserve">Otras instituciones financieras </t>
  </si>
  <si>
    <t>021020000000</t>
  </si>
  <si>
    <t xml:space="preserve">Corresponsales créditos documentarios diferidos </t>
  </si>
  <si>
    <t>011020111000</t>
  </si>
  <si>
    <t>Cheques y otros documentos para compensar</t>
  </si>
  <si>
    <t>021030000000</t>
  </si>
  <si>
    <t>Operaciones a Liquidar</t>
  </si>
  <si>
    <t>011080000000</t>
  </si>
  <si>
    <t>Deudores por productos financieros devengados</t>
  </si>
  <si>
    <t>021040000000</t>
  </si>
  <si>
    <t>Prestamos directos de entidades financieras</t>
  </si>
  <si>
    <t>011090000000</t>
  </si>
  <si>
    <t xml:space="preserve">Previsiones </t>
  </si>
  <si>
    <t>021060000000</t>
  </si>
  <si>
    <t>Bonos emitidos en circulación (Nota c.16.2.a)</t>
  </si>
  <si>
    <t>021080000000</t>
  </si>
  <si>
    <t xml:space="preserve">Acreedores por cargos financieros devengados </t>
  </si>
  <si>
    <t>012000000000</t>
  </si>
  <si>
    <t xml:space="preserve">VALORES PUBLICOS </t>
  </si>
  <si>
    <t xml:space="preserve">CREDITOS VIGENTES POR INTERMEDIACION </t>
  </si>
  <si>
    <t>FINANCIERA - SECTOR NO FINANCIERO</t>
  </si>
  <si>
    <t>022010000000</t>
  </si>
  <si>
    <t xml:space="preserve">Depósitos - Sector privado </t>
  </si>
  <si>
    <t>013010000000</t>
  </si>
  <si>
    <t>Colocaciones</t>
  </si>
  <si>
    <t>022060000000</t>
  </si>
  <si>
    <t>Obligaciones debentures y bonos emitidos en circulación</t>
  </si>
  <si>
    <t>013020000000</t>
  </si>
  <si>
    <t>Operaciones a liquidar</t>
  </si>
  <si>
    <t>022040000000</t>
  </si>
  <si>
    <t>Depósitos - Sector público</t>
  </si>
  <si>
    <t>013030000000</t>
  </si>
  <si>
    <t>Prestamos utilizados en Ctas. Ctes.</t>
  </si>
  <si>
    <t>022020000000</t>
  </si>
  <si>
    <t xml:space="preserve">Otras obligaciones por intermediación financiera </t>
  </si>
  <si>
    <t>013080000000</t>
  </si>
  <si>
    <t xml:space="preserve">Deudores por productos financieros devengados </t>
  </si>
  <si>
    <t>022030000000</t>
  </si>
  <si>
    <t>013090000000</t>
  </si>
  <si>
    <t>Previsiones</t>
  </si>
  <si>
    <t>022080000000</t>
  </si>
  <si>
    <t xml:space="preserve">OBLIGACIONES DIVERSAS </t>
  </si>
  <si>
    <t>024010000000</t>
  </si>
  <si>
    <t xml:space="preserve">  Acreedores fiscales </t>
  </si>
  <si>
    <t>014010000000</t>
  </si>
  <si>
    <t xml:space="preserve">Préstamos </t>
  </si>
  <si>
    <t>024030000000</t>
  </si>
  <si>
    <t xml:space="preserve">  Dividendos a Pagar</t>
  </si>
  <si>
    <t>014030000000</t>
  </si>
  <si>
    <t>024040000000</t>
  </si>
  <si>
    <t xml:space="preserve">  Otras obligaciones diversas </t>
  </si>
  <si>
    <t>014040000000</t>
  </si>
  <si>
    <t>Sector Público</t>
  </si>
  <si>
    <t>014070000000</t>
  </si>
  <si>
    <t>(Ganancias por valuación a realizar)</t>
  </si>
  <si>
    <t>014080000000</t>
  </si>
  <si>
    <t>025010000000</t>
  </si>
  <si>
    <t>014090000000</t>
  </si>
  <si>
    <t>025020000000</t>
  </si>
  <si>
    <t xml:space="preserve">PREVISIONES </t>
  </si>
  <si>
    <t>TOTAL DEL PASIVO</t>
  </si>
  <si>
    <t>015000000000</t>
  </si>
  <si>
    <t xml:space="preserve">CREDITOS DIVERSOS </t>
  </si>
  <si>
    <t>PATRIMONIO NETO</t>
  </si>
  <si>
    <t xml:space="preserve">CREDITOS VENCIDOS POR </t>
  </si>
  <si>
    <t>INTERMEDIACION FINANCIERA</t>
  </si>
  <si>
    <t>031010400001</t>
  </si>
  <si>
    <t xml:space="preserve">CAPITAL INTEGRADO </t>
  </si>
  <si>
    <t>016010000000</t>
  </si>
  <si>
    <t>Créditos vencidos por intermediación financiera sector no financiero</t>
  </si>
  <si>
    <t>016020000000</t>
  </si>
  <si>
    <t>Créditos vencidos por intermediación financiera sector financiero</t>
  </si>
  <si>
    <t>016030000000</t>
  </si>
  <si>
    <t>016040000000</t>
  </si>
  <si>
    <t>016050000000</t>
  </si>
  <si>
    <t>016070000000</t>
  </si>
  <si>
    <t>031010430001</t>
  </si>
  <si>
    <t>016080000000</t>
  </si>
  <si>
    <t>016090000000</t>
  </si>
  <si>
    <t>031030000000</t>
  </si>
  <si>
    <t>016000000000</t>
  </si>
  <si>
    <t>031020000000</t>
  </si>
  <si>
    <t>017010000000</t>
  </si>
  <si>
    <t xml:space="preserve">Bienes adquiridos en recuperación de créditos </t>
  </si>
  <si>
    <t>031040000000</t>
  </si>
  <si>
    <t>017020000000</t>
  </si>
  <si>
    <t>Inversiones</t>
  </si>
  <si>
    <t>017050000000</t>
  </si>
  <si>
    <t>Inversiones Especiales</t>
  </si>
  <si>
    <t>031050000000</t>
  </si>
  <si>
    <t xml:space="preserve">UTILIDADES NO DISTRIBUIDAS </t>
  </si>
  <si>
    <t>017080000000</t>
  </si>
  <si>
    <t>Renta s/ títulos de renta fija de sociedades privadas</t>
  </si>
  <si>
    <t>017090000000</t>
  </si>
  <si>
    <t>031060000000</t>
  </si>
  <si>
    <t>UTILIDAD DEL EJERCICIO</t>
  </si>
  <si>
    <t xml:space="preserve">   Para indexación de capital</t>
  </si>
  <si>
    <t xml:space="preserve">BIENES DE USO </t>
  </si>
  <si>
    <t xml:space="preserve">   Para reserva legal</t>
  </si>
  <si>
    <t>018000000000</t>
  </si>
  <si>
    <t>Propios</t>
  </si>
  <si>
    <t xml:space="preserve">   Neto a asignar</t>
  </si>
  <si>
    <t>019000000000</t>
  </si>
  <si>
    <t xml:space="preserve">CARGOS DIFERIDOS </t>
  </si>
  <si>
    <t>TOTAL DEL PATRIMONIO</t>
  </si>
  <si>
    <t>TOTAL DEL ACTIVO</t>
  </si>
  <si>
    <t>TOTAL DE PASIVO Y PATRIMONIO NETO</t>
  </si>
  <si>
    <t>CUENTAS DE CONTINGENCIA Y DE ORDEN</t>
  </si>
  <si>
    <t>041010605002</t>
  </si>
  <si>
    <t>Deudores por aceptaciones bancarias</t>
  </si>
  <si>
    <t>041010607002</t>
  </si>
  <si>
    <t xml:space="preserve">Garantías otorgadas </t>
  </si>
  <si>
    <t>041010609002</t>
  </si>
  <si>
    <t xml:space="preserve">Créditos documentarios a negociar </t>
  </si>
  <si>
    <t>041010615002</t>
  </si>
  <si>
    <t>Créditos Acordados en Cuentas Corrientes</t>
  </si>
  <si>
    <t>041010617002</t>
  </si>
  <si>
    <t xml:space="preserve">Préstamos a utilizar mediante tarjetas de crédito </t>
  </si>
  <si>
    <t xml:space="preserve">Total de cuenta de contingencia </t>
  </si>
  <si>
    <t>051000000000</t>
  </si>
  <si>
    <t>Total de cuentas de orden</t>
  </si>
  <si>
    <t>Las notas A a M que se acompañan forman parte integrante de estos estados financieros interinos</t>
  </si>
  <si>
    <t>CPN Gabriel Ricardo Benitez M.                                 Sr. Hugo Rodolfo Ubeda S.                                             Lic. Carlos R. Espínola A.</t>
  </si>
  <si>
    <t xml:space="preserve">                Contador                                                                  Gerente General                                                                Presidente    </t>
  </si>
  <si>
    <t>ESTADO DE SITUACION PATRIMONIAL AL 31 DE DICIEMBRE DE 2023</t>
  </si>
  <si>
    <t>Presentado en forma comparativa con el ejercicio anterior</t>
  </si>
  <si>
    <t>(Expresado en Guaraníes)</t>
  </si>
  <si>
    <t>Nota</t>
  </si>
  <si>
    <t>c.16</t>
  </si>
  <si>
    <t>c.6</t>
  </si>
  <si>
    <t>VALORES PUBLICOS Y PRIVADOS</t>
  </si>
  <si>
    <t>c.3</t>
  </si>
  <si>
    <t>FINANCIERA SECTOR FINANCIERO</t>
  </si>
  <si>
    <t>Préstamos</t>
  </si>
  <si>
    <t>c.17</t>
  </si>
  <si>
    <t>Préstamos utilizados en cuentas corrientes</t>
  </si>
  <si>
    <t>c.5.1</t>
  </si>
  <si>
    <t xml:space="preserve"> FINANCIERA SECTOR NO FINANCIERO</t>
  </si>
  <si>
    <t>Ganancias por valuación a realizar</t>
  </si>
  <si>
    <t>c.5.2</t>
  </si>
  <si>
    <t>c.5.4</t>
  </si>
  <si>
    <t>CREDITOS VENCIDOS POR INTERMEDIACION</t>
  </si>
  <si>
    <t>FINANCIERA</t>
  </si>
  <si>
    <t>Sector no financiero</t>
  </si>
  <si>
    <t>Sector financiero</t>
  </si>
  <si>
    <t>c.5.3</t>
  </si>
  <si>
    <t>017020295000</t>
  </si>
  <si>
    <t>Inversiones en titulos valores emitidos</t>
  </si>
  <si>
    <t>017020413000</t>
  </si>
  <si>
    <t>Participación en otras sociedades</t>
  </si>
  <si>
    <t>b.4</t>
  </si>
  <si>
    <t>Inversiones especiales</t>
  </si>
  <si>
    <t>017060000000</t>
  </si>
  <si>
    <t>Derechos Fiduciarios</t>
  </si>
  <si>
    <t>017070000000</t>
  </si>
  <si>
    <t>Ganancias por Valuacion en Suspenso</t>
  </si>
  <si>
    <t>Rentas sobre Titulos de Renta Fija de Sociedades Privadas</t>
  </si>
  <si>
    <t>c.7</t>
  </si>
  <si>
    <t>c.8</t>
  </si>
  <si>
    <t>c.9</t>
  </si>
  <si>
    <t>Las notas A a K que se acompañan forman parte integrante de estos estados financieros.</t>
  </si>
  <si>
    <t>ESTADO DE SITUACION PATRIMONIAL AL 31 DE DICIEMBRE DE 2023[continuación]</t>
  </si>
  <si>
    <t>FINANCIERA – SECTOR FINANCIERO</t>
  </si>
  <si>
    <t>c.15.2</t>
  </si>
  <si>
    <t>Préstamos directos de entidades financieras</t>
  </si>
  <si>
    <t>Bonos emitidos en circulación</t>
  </si>
  <si>
    <t>c.14.1</t>
  </si>
  <si>
    <t>FINANCIERA – SECTOR NO  FINANCIERO</t>
  </si>
  <si>
    <t>Obligaciones, debentures y bonos emitidos en circulación</t>
  </si>
  <si>
    <t>c.10</t>
  </si>
  <si>
    <t>c.14.2</t>
  </si>
  <si>
    <t xml:space="preserve">  Dividendos a pagar</t>
  </si>
  <si>
    <t>c.18</t>
  </si>
  <si>
    <t>Capital integrado</t>
  </si>
  <si>
    <t>b.5</t>
  </si>
  <si>
    <t>Capital secundario</t>
  </si>
  <si>
    <t>Ajustes al patrimonio</t>
  </si>
  <si>
    <t>Aportes no capitalizados</t>
  </si>
  <si>
    <t>Reservas</t>
  </si>
  <si>
    <t xml:space="preserve">Utilidades Acumuladas </t>
  </si>
  <si>
    <t>Resultado del ejercicio - Ganancia</t>
  </si>
  <si>
    <t xml:space="preserve"> - Para reserva legal</t>
  </si>
  <si>
    <t xml:space="preserve"> - Neto a distribuir</t>
  </si>
  <si>
    <t>TOTAL DEL PATRIMONIO NETO</t>
  </si>
  <si>
    <t>TOTAL DEL PASIVO Y PATRIMONIO NETO</t>
  </si>
  <si>
    <t>041000000000</t>
  </si>
  <si>
    <t>Total de cuentas de contingencia</t>
  </si>
  <si>
    <t>E</t>
  </si>
  <si>
    <t>J</t>
  </si>
  <si>
    <t>ESTADOS DE RESULTADOS</t>
  </si>
  <si>
    <t>Periodo de un año</t>
  </si>
  <si>
    <t>31 de diciembre de</t>
  </si>
  <si>
    <t>2011</t>
  </si>
  <si>
    <t xml:space="preserve">GANANCIAS FINANCIERAS </t>
  </si>
  <si>
    <t>061010000000</t>
  </si>
  <si>
    <t xml:space="preserve">  Por créditos vigentes - Sector financiero </t>
  </si>
  <si>
    <t>Ok</t>
  </si>
  <si>
    <t>061020000000</t>
  </si>
  <si>
    <t xml:space="preserve">  Por créditos vigentes - Sector no financiero </t>
  </si>
  <si>
    <t>061030000000</t>
  </si>
  <si>
    <t xml:space="preserve">  Por créditos vencidos</t>
  </si>
  <si>
    <t>061060000000</t>
  </si>
  <si>
    <t xml:space="preserve">  Por valuación de activos y pasivos financieros en moneda extranjera (neto)</t>
  </si>
  <si>
    <t>061070000000</t>
  </si>
  <si>
    <t xml:space="preserve">  Por rentas y diferencias de cotización de valores públicos y privados</t>
  </si>
  <si>
    <t>OK</t>
  </si>
  <si>
    <t xml:space="preserve">PERDIDAS FINANCIERAS </t>
  </si>
  <si>
    <t>071010000000</t>
  </si>
  <si>
    <t xml:space="preserve">  Por obligaciones - Sector financiero</t>
  </si>
  <si>
    <t>ok</t>
  </si>
  <si>
    <t>071020000000</t>
  </si>
  <si>
    <t xml:space="preserve">  Por obligaciones - Sector no financiero</t>
  </si>
  <si>
    <t>071040000000</t>
  </si>
  <si>
    <t xml:space="preserve">RESULTADO FINANCIERO ANTES DE PREVISIONES </t>
  </si>
  <si>
    <t>071050000000</t>
  </si>
  <si>
    <t xml:space="preserve">  Constitución de previsiones </t>
  </si>
  <si>
    <t>061080000000</t>
  </si>
  <si>
    <t xml:space="preserve">  Desafectación de previsiones</t>
  </si>
  <si>
    <t xml:space="preserve">RESULTADO FINANCIERO DESPUÉS DE PREVISIONES </t>
  </si>
  <si>
    <t>RESULTADO POR SERVICIOS</t>
  </si>
  <si>
    <t>062000000000</t>
  </si>
  <si>
    <t xml:space="preserve">  Ganancias por servicios</t>
  </si>
  <si>
    <t>072000000000</t>
  </si>
  <si>
    <t xml:space="preserve">  Pérdidas por servicios </t>
  </si>
  <si>
    <t xml:space="preserve">RESULTADO BRUTO </t>
  </si>
  <si>
    <t xml:space="preserve">OTRAS GANANCIAS OPERATIVAS </t>
  </si>
  <si>
    <t xml:space="preserve">  Resultado por operaciones de cambio (neto)</t>
  </si>
  <si>
    <t>063010000000</t>
  </si>
  <si>
    <t xml:space="preserve">  Ganancias por  créditos diversos</t>
  </si>
  <si>
    <t>063010808000</t>
  </si>
  <si>
    <t>063020000000</t>
  </si>
  <si>
    <t xml:space="preserve">  Rentas de bienes </t>
  </si>
  <si>
    <t>063010810000</t>
  </si>
  <si>
    <t>063030000000</t>
  </si>
  <si>
    <t xml:space="preserve">  Otras </t>
  </si>
  <si>
    <t>063060000000</t>
  </si>
  <si>
    <t xml:space="preserve">  Fideicomiso</t>
  </si>
  <si>
    <t>063040000000</t>
  </si>
  <si>
    <t xml:space="preserve">  Por valuación de otros activos y pasivos en moneda extranjera (neto)</t>
  </si>
  <si>
    <t>OTRAS PÉRDIDAS OPERATIVAS</t>
  </si>
  <si>
    <t>073010759000</t>
  </si>
  <si>
    <t xml:space="preserve">  Retribución del personal y cargas sociales </t>
  </si>
  <si>
    <t>AÑO actual</t>
  </si>
  <si>
    <t>AÑO anterior</t>
  </si>
  <si>
    <t xml:space="preserve">  Gastos generales </t>
  </si>
  <si>
    <t>G.G.</t>
  </si>
  <si>
    <t>073010763000</t>
  </si>
  <si>
    <t xml:space="preserve">  Depreciación de bienes de uso</t>
  </si>
  <si>
    <t>073010000000</t>
  </si>
  <si>
    <t>073010767000</t>
  </si>
  <si>
    <t xml:space="preserve">  Amortización de cargos diferidos </t>
  </si>
  <si>
    <t>073010761000</t>
  </si>
  <si>
    <t>073020000000</t>
  </si>
  <si>
    <t>OTRAS</t>
  </si>
  <si>
    <t>073010769006</t>
  </si>
  <si>
    <t xml:space="preserve">RESULTADO OPERATIVO NETO </t>
  </si>
  <si>
    <t>073010769010</t>
  </si>
  <si>
    <t>073010769012</t>
  </si>
  <si>
    <t xml:space="preserve">RESULTADOS EXTRAORDINARIOS </t>
  </si>
  <si>
    <t>073010769014</t>
  </si>
  <si>
    <t>074000000000</t>
  </si>
  <si>
    <t xml:space="preserve">  Pérdidas extraordinarias </t>
  </si>
  <si>
    <t>073010769016</t>
  </si>
  <si>
    <t>064000000000</t>
  </si>
  <si>
    <t xml:space="preserve">  Ganancias Extraordinarias</t>
  </si>
  <si>
    <t>073010773002</t>
  </si>
  <si>
    <t>073010773004</t>
  </si>
  <si>
    <t>073010775000</t>
  </si>
  <si>
    <t xml:space="preserve">AJUSTES DE RESULTADOS </t>
  </si>
  <si>
    <t>065000000000</t>
  </si>
  <si>
    <t>Ganancias</t>
  </si>
  <si>
    <t>075000000000</t>
  </si>
  <si>
    <t>Pérdidas</t>
  </si>
  <si>
    <t>UTILIDAD DEL EJERCICIO ANTES DEL IMPUESTO A LA RENTA</t>
  </si>
  <si>
    <t>073010769002</t>
  </si>
  <si>
    <t>Impuesto a la Renta</t>
  </si>
  <si>
    <t>UTILIDAD DEL PERIODO</t>
  </si>
  <si>
    <t>Utilidad por acción</t>
  </si>
  <si>
    <t xml:space="preserve">     Contador                                                                  Gerente General                                                                Presidente    </t>
  </si>
  <si>
    <t>ingresos</t>
  </si>
  <si>
    <t>egresos</t>
  </si>
  <si>
    <t>ganancias operativas</t>
  </si>
  <si>
    <t>perdidas operativas</t>
  </si>
  <si>
    <t>Resultado antes del impuesto a la renta</t>
  </si>
  <si>
    <t>Impuesto a la renta</t>
  </si>
  <si>
    <t>ESTADO DE RESULTADOS CORRESPONDIENTE AL EJERCICIO</t>
  </si>
  <si>
    <t>FINALIZADO EL 31 DE DICIEMBRE DE 2023</t>
  </si>
  <si>
    <t>61010-61010704</t>
  </si>
  <si>
    <t>061010704004</t>
  </si>
  <si>
    <t xml:space="preserve">  Por rentas y diferencias de cotización de valores públicos</t>
  </si>
  <si>
    <t xml:space="preserve">  Por valuación de activos y pasivos financieros en moneda extranjera - Neto</t>
  </si>
  <si>
    <t>f.2</t>
  </si>
  <si>
    <t>RESULTADO FINANCIERO ANTES DE PREVISIONES - GANANCIA</t>
  </si>
  <si>
    <t xml:space="preserve">  Constitución de previsiones</t>
  </si>
  <si>
    <t>RESULTADO FINANCIERO DESPUES DE PREVISIONES - GANANCIA</t>
  </si>
  <si>
    <t>RESULTADO BRUTO - GANANCIA</t>
  </si>
  <si>
    <t xml:space="preserve">  Ganancias por operaciones de cambio y arbitraje</t>
  </si>
  <si>
    <t xml:space="preserve">  Valuación de otros pasivos y activos en moneda extranjera - Neto</t>
  </si>
  <si>
    <t xml:space="preserve">  Actividades fiduciarias</t>
  </si>
  <si>
    <t>f.6</t>
  </si>
  <si>
    <t xml:space="preserve">  Retribución al personal y cargas sociales </t>
  </si>
  <si>
    <t xml:space="preserve">  Depreciaciones de bienes de uso</t>
  </si>
  <si>
    <t xml:space="preserve">  Otras</t>
  </si>
  <si>
    <t>f.3</t>
  </si>
  <si>
    <t>RESULTADO OPERATIVO NETO - GANANCIA</t>
  </si>
  <si>
    <t xml:space="preserve">  Ganancias extraordinarias</t>
  </si>
  <si>
    <t>AJUSTES DE RESULTADOS DE EJERCICIOS ANTERIORES</t>
  </si>
  <si>
    <t>RESULTADO DEL EJERCICIO ANTES DE IMPUESTO A LA RENTA - GANANCIA</t>
  </si>
  <si>
    <t>f.4</t>
  </si>
  <si>
    <t>RESULTADO DEL EJERCICIO - GANANCIA</t>
  </si>
  <si>
    <t>Resultado por acción</t>
  </si>
  <si>
    <t>d.5</t>
  </si>
  <si>
    <t>ESTADO DE EVOLUCION DEL PATRIMONIO NETO CORRESPONDIENTE AL EJERCICIO FINALIZADO EL 31 DE DICIEMBRE DE 2023</t>
  </si>
  <si>
    <t>Concepto</t>
  </si>
  <si>
    <t>Capital integrado
(Nota b.5)</t>
  </si>
  <si>
    <t>Capital secundario
(Nota b.5)</t>
  </si>
  <si>
    <t>Aportes no capitalizados
(Nota b.5)</t>
  </si>
  <si>
    <t>Reservas - 
Reserva legal</t>
  </si>
  <si>
    <t xml:space="preserve"> Reservas - 
Voluntarias </t>
  </si>
  <si>
    <t>Utilidades no distribuidas</t>
  </si>
  <si>
    <t>Utilidad del ejercicio</t>
  </si>
  <si>
    <t>Total</t>
  </si>
  <si>
    <t>Saldos al 01 de Enero  2022</t>
  </si>
  <si>
    <t>Transferencia de utilidades del ejercicio anterior</t>
  </si>
  <si>
    <t>Capitalización de utilidades del año 2022(a)</t>
  </si>
  <si>
    <t>Integración de capital Prima de Emision(b)</t>
  </si>
  <si>
    <t>Distribución de dividendos(a)</t>
  </si>
  <si>
    <t>Saldos al 31 de diciembre de 2022</t>
  </si>
  <si>
    <t>Capitalización de utilidades del año 2022(b)</t>
  </si>
  <si>
    <t>Distribución de dividendos(b)</t>
  </si>
  <si>
    <t>Saldos al 31 de diciembre de 2023</t>
  </si>
  <si>
    <t>ESTADO DE FLUJOS DE EFECTIVO CORRESPONDIENTE AL EJERCICIO</t>
  </si>
  <si>
    <t>FLUJO DE EFECTIVO DE ACTIVIDADES OPERATIVAS</t>
  </si>
  <si>
    <t>GANANCIA NETA DEL EJERCICIO</t>
  </si>
  <si>
    <t>MAS EGRESOS QUE NO IMPLICAN APLICACIONES DE EFECTIVO</t>
  </si>
  <si>
    <t>Depreciación del ejercicio</t>
  </si>
  <si>
    <t>Amortización del ejercicio</t>
  </si>
  <si>
    <t>Constitución de previsiones</t>
  </si>
  <si>
    <t>Provisión de impuesto a la renta</t>
  </si>
  <si>
    <t>Efecto de la valuación de cuentas en moneda extranjera</t>
  </si>
  <si>
    <t>MENOS INGRESOS QUE NO IMPLICAN INGRESOS DE EFECTIVO</t>
  </si>
  <si>
    <t>Intereses devengados no cobrados/pagados, netos</t>
  </si>
  <si>
    <t>Desafectación de previsiones</t>
  </si>
  <si>
    <t>CAMBIOS EN ACTIVOS Y PASIVOS OPERATIVOS</t>
  </si>
  <si>
    <t>Aumento (disminución) neto de préstamos</t>
  </si>
  <si>
    <t>Aumento (disminución) neto de créditos diversos</t>
  </si>
  <si>
    <t>(Aumento) disminución neto de material de escritorio</t>
  </si>
  <si>
    <t>Aumento (disminución) neto de obligaciones por intermediación financiera</t>
  </si>
  <si>
    <t>Aumento (disminución) neto de obligaciones diversas</t>
  </si>
  <si>
    <t>Disminución neta de provisiones</t>
  </si>
  <si>
    <t>Flujo neto de efectivo de las actividades operativas</t>
  </si>
  <si>
    <t>FLUJO DE EFECTIVO DE ACTIVIDADES DE INVERSION</t>
  </si>
  <si>
    <t>Aumento (disminución) neto de valores públicos</t>
  </si>
  <si>
    <t>Aumento (disminución) neto neto de inversiones</t>
  </si>
  <si>
    <t>Adquisición  de bienes de uso</t>
  </si>
  <si>
    <t>Aumento (disminución) neto de cargos diferidos</t>
  </si>
  <si>
    <t>Flujo neto de efectivo de las actividades de inversión</t>
  </si>
  <si>
    <t>FLUJO DE EFECTIVO DE ACTIVIDADES DE FINANCIACION</t>
  </si>
  <si>
    <t>Dividendos pagados en efectivo</t>
  </si>
  <si>
    <t>Variación neta de bonos subordinados</t>
  </si>
  <si>
    <t>Flujo neto de efectivo de las actividades de financiación</t>
  </si>
  <si>
    <t>Aumento de efectivo</t>
  </si>
  <si>
    <t>Efectivo y equivalentes de efectivo al inicio del ejercicio</t>
  </si>
  <si>
    <t>Efectivo y equivalentes de efectivo al final del ejercicio</t>
  </si>
  <si>
    <t>c.2</t>
  </si>
  <si>
    <t>Variación de préstamos tomados de entidades financieras del exterior y AFD</t>
  </si>
  <si>
    <t>Nombre de la sociedad y país de su domicilio</t>
  </si>
  <si>
    <t>Tipo de participación</t>
  </si>
  <si>
    <t>Moneda de la inversión</t>
  </si>
  <si>
    <t>Participación accionaria ₲</t>
  </si>
  <si>
    <t>% de</t>
  </si>
  <si>
    <t>participación</t>
  </si>
  <si>
    <t>Bancard SA – Paraguay</t>
  </si>
  <si>
    <t>Minoritaria</t>
  </si>
  <si>
    <t>Guaraníes</t>
  </si>
  <si>
    <t>La Consolidada S.A. – Paraguay</t>
  </si>
  <si>
    <t>Bepsa del Paraguay S.A.</t>
  </si>
  <si>
    <t>Buró de Información Comercial S.A.</t>
  </si>
  <si>
    <t>Patria S.A. de Seguros y Reaseguros– Paraguay</t>
  </si>
  <si>
    <t>Mayoritaria</t>
  </si>
  <si>
    <t>Caja de Valores del Paraguay</t>
  </si>
  <si>
    <t>NBCBanco Múltiplo Brasil</t>
  </si>
  <si>
    <t>Dólares</t>
  </si>
  <si>
    <t>31 de Diciembre de 2023</t>
  </si>
  <si>
    <t>₲</t>
  </si>
  <si>
    <t>31 de Diciembre de 2022</t>
  </si>
  <si>
    <t>Capital Autorizado</t>
  </si>
  <si>
    <t>Capital Integrado</t>
  </si>
  <si>
    <t>Capital Secundario</t>
  </si>
  <si>
    <t>Aportes no Capitalizados</t>
  </si>
  <si>
    <t>Tipo de acción</t>
  </si>
  <si>
    <t>Cantidad de acciones</t>
  </si>
  <si>
    <t>Valor nominal unitario</t>
  </si>
  <si>
    <t>Subtotal por clase de acción, en ₲</t>
  </si>
  <si>
    <t>Clase A (Ordinaria Voto Múltiple)</t>
  </si>
  <si>
    <t>₲ 100.000</t>
  </si>
  <si>
    <t xml:space="preserve">Clase B (Ordinarias Simples) </t>
  </si>
  <si>
    <t>Clase C (Acciones Preferidas)</t>
  </si>
  <si>
    <r>
      <t>₲</t>
    </r>
    <r>
      <rPr>
        <sz val="8"/>
        <rFont val="Times New Roman"/>
        <family val="1"/>
      </rPr>
      <t xml:space="preserve"> 100.000</t>
    </r>
  </si>
  <si>
    <t>Porcentaje de participación en votos</t>
  </si>
  <si>
    <t>Nacionalidad / País de Constitución</t>
  </si>
  <si>
    <t>Chivatos S.A.</t>
  </si>
  <si>
    <t>Paraguay</t>
  </si>
  <si>
    <t>Voirons S.A.</t>
  </si>
  <si>
    <t>Accionistas con participación menor al 5%</t>
  </si>
  <si>
    <t>-</t>
  </si>
  <si>
    <t>Totales</t>
  </si>
  <si>
    <t>Accionistas de Chivatos S.A.</t>
  </si>
  <si>
    <t xml:space="preserve">Porcentaje de </t>
  </si>
  <si>
    <t>participación en votos</t>
  </si>
  <si>
    <t>Nacionalidad / País de constitución</t>
  </si>
  <si>
    <t>Fideicomiso de Administración C.E. y M.H.</t>
  </si>
  <si>
    <t>Fideicomitentes/Beneficiarios: Carlos Raúl</t>
  </si>
  <si>
    <t>Espínola Almada y Miriam Cristina Harms</t>
  </si>
  <si>
    <t>Matías Espínola Harms</t>
  </si>
  <si>
    <t>Sofía Espínola Harms</t>
  </si>
  <si>
    <r>
      <t>Accionista</t>
    </r>
    <r>
      <rPr>
        <b/>
        <sz val="8"/>
        <color indexed="8"/>
        <rFont val="Times New Roman"/>
        <family val="1"/>
      </rPr>
      <t>s de Voirons S.A.</t>
    </r>
  </si>
  <si>
    <t>Directorio</t>
  </si>
  <si>
    <t>Plana Ejecutiva</t>
  </si>
  <si>
    <t>Presidente:</t>
  </si>
  <si>
    <t>Carlos Raúl Espínola Almada</t>
  </si>
  <si>
    <t>Gerente General:</t>
  </si>
  <si>
    <t>Juan Carlos Carranza Ortiz</t>
  </si>
  <si>
    <t>Vicepresidente:</t>
  </si>
  <si>
    <t>Teresa DeJesús Gaona de Bobadilla</t>
  </si>
  <si>
    <t>Sub Gerente General Administrativo:</t>
  </si>
  <si>
    <t>José Manuel Ríos Berbel</t>
  </si>
  <si>
    <t>Directores Titulares:</t>
  </si>
  <si>
    <t>Miguel Maximiliano Altieri Fadul</t>
  </si>
  <si>
    <t>Gerente Financiero:</t>
  </si>
  <si>
    <t>Luis Fernando Báez Vázquez</t>
  </si>
  <si>
    <t>Fernando Daniel Herrero Portillo</t>
  </si>
  <si>
    <t>Contador General:</t>
  </si>
  <si>
    <t>Gabriel Ricardo Benítez Mereles</t>
  </si>
  <si>
    <t>Reynaldo Víctor Oporto Leiva</t>
  </si>
  <si>
    <t>Gerente De Tecnología:</t>
  </si>
  <si>
    <t>Wilson Manuel Medina</t>
  </si>
  <si>
    <t>Rodrigo Fernando Ortiz Frutos</t>
  </si>
  <si>
    <t>Gerente De Riesgos:</t>
  </si>
  <si>
    <t>Edhit Antonia Barreto Giménez</t>
  </si>
  <si>
    <t>Vicente Rubén Darío Espínola Sosa</t>
  </si>
  <si>
    <t>Gerente De Calidad:</t>
  </si>
  <si>
    <t>Sandra Graciela Rivet Uhl</t>
  </si>
  <si>
    <t>Directores Suplentes:</t>
  </si>
  <si>
    <t>Gerente De Riesgo Operacional:</t>
  </si>
  <si>
    <t>Rosa María Antonowicz Naumchik</t>
  </si>
  <si>
    <t xml:space="preserve">José Manuel Ríos Berbel </t>
  </si>
  <si>
    <t>Gerente Del Departamento Jurídico:</t>
  </si>
  <si>
    <t>Luis Roberto Ubeda Szaran</t>
  </si>
  <si>
    <t>Supervisor General De Captaciones:</t>
  </si>
  <si>
    <t>Rosanna Concepción Gracia Plate</t>
  </si>
  <si>
    <t>Supervisor Corporativo De Casa Matriz:</t>
  </si>
  <si>
    <t>José Emmanuel Borja Servín</t>
  </si>
  <si>
    <t>Esteban Memmel Chamorro</t>
  </si>
  <si>
    <t>Gerente De Auditoría Interna:</t>
  </si>
  <si>
    <t>Alfredo Zelaya Cáceres</t>
  </si>
  <si>
    <t>Hugo José Miro Santos</t>
  </si>
  <si>
    <t>Jefe De Mesa De Cambios:</t>
  </si>
  <si>
    <t>Sigfrido Conrado Schebela Zarske</t>
  </si>
  <si>
    <t>Pablo Parra García</t>
  </si>
  <si>
    <t>Jefe De Seguridad De TI:</t>
  </si>
  <si>
    <t>José Ricardo Kiko Kuczer</t>
  </si>
  <si>
    <t>Síndico Titular:</t>
  </si>
  <si>
    <t>Oscar Israel, Acosta Insfran</t>
  </si>
  <si>
    <t>Jefe De Auditoria Informática:</t>
  </si>
  <si>
    <t>Rodrigo Javier Gómez Rienzi</t>
  </si>
  <si>
    <t>Síndicos Suplentes:</t>
  </si>
  <si>
    <t>José Eduardo Laran Diaz</t>
  </si>
  <si>
    <t>Gerente De Procesos:</t>
  </si>
  <si>
    <t>Raúl Kenyi Goto Alvarez</t>
  </si>
  <si>
    <t>Cristian Bernardino Caballero Sánchez</t>
  </si>
  <si>
    <t>Gerente De Unidad De Negocios Fiduciarios:</t>
  </si>
  <si>
    <t>Vivían Naiane Arrua Morais</t>
  </si>
  <si>
    <t>Oficial De Cumplimiento:</t>
  </si>
  <si>
    <t>Justo Rodrigo Garozzo Ojeda</t>
  </si>
  <si>
    <t>Gerente De Talento Y Desarrollo:</t>
  </si>
  <si>
    <t>Eladia Carolina Galeano Centurión</t>
  </si>
  <si>
    <t>Gerente De Regularización De Cartera:</t>
  </si>
  <si>
    <t>Carlos Francisco Impagliatelli Bareiro</t>
  </si>
  <si>
    <t>Gerente De Operaciones:</t>
  </si>
  <si>
    <t>Javier Hipólito Álvarez Núñez</t>
  </si>
  <si>
    <t>Gerente De Control De Gestión:</t>
  </si>
  <si>
    <t>Sofia Espínola Harms</t>
  </si>
  <si>
    <t>Gerente De Marketing:</t>
  </si>
  <si>
    <t>Lara Raquel Abreu Gould</t>
  </si>
  <si>
    <t>Supervisor General de Sucursales Gran Asunción:</t>
  </si>
  <si>
    <t>Víctor Diosnel Orrego Conigliaro</t>
  </si>
  <si>
    <t>Supervisor General de Sucursales del Interior:</t>
  </si>
  <si>
    <t>Luis Fernando Bogado Bareiro</t>
  </si>
  <si>
    <t>Supervisor de Sucursales:</t>
  </si>
  <si>
    <t>Pedro Javier Leiva Gallardo</t>
  </si>
  <si>
    <t>Jorge Alfredo Arguello Centurion</t>
  </si>
  <si>
    <t>Juan Carlos Santacruz Melgarejo</t>
  </si>
  <si>
    <t>Gustavo Sebastian Sitzmann Carmona</t>
  </si>
  <si>
    <t>Nicolas Alcides Daguerre Mendoza</t>
  </si>
  <si>
    <t>Hector Aquiles Gonzalez Bernal</t>
  </si>
  <si>
    <t>Sergio Wilmar Cuevas Villarreo</t>
  </si>
  <si>
    <t>Lauro Domingo Lopez Chaparro</t>
  </si>
  <si>
    <t>Consejo de Administración</t>
  </si>
  <si>
    <t>Aldo Estigarribia Mascareño</t>
  </si>
  <si>
    <t>Cristhian David Riveros Ojeda</t>
  </si>
  <si>
    <t>Fedatario Titular:</t>
  </si>
  <si>
    <t>Fedatario Suplente:</t>
  </si>
  <si>
    <t>Ruth Pamela Melgarejo</t>
  </si>
  <si>
    <t>Monedas</t>
  </si>
  <si>
    <t>Dólares Americanos</t>
  </si>
  <si>
    <t>Pesos Argentino</t>
  </si>
  <si>
    <t>Yen Japones</t>
  </si>
  <si>
    <t>Dólares Canadienses</t>
  </si>
  <si>
    <t>Libras Esterlinas</t>
  </si>
  <si>
    <t>Rand Sudafricano</t>
  </si>
  <si>
    <t>Francos Suizos</t>
  </si>
  <si>
    <t>Pesos Chilenos</t>
  </si>
  <si>
    <t>Coronas Suecas</t>
  </si>
  <si>
    <t>Euro</t>
  </si>
  <si>
    <t>Corona Danesa</t>
  </si>
  <si>
    <t>Pesos Uruguayos</t>
  </si>
  <si>
    <t>Krone (Noruega)</t>
  </si>
  <si>
    <t>Dólar Australiano</t>
  </si>
  <si>
    <t>Real</t>
  </si>
  <si>
    <t>CONCEPTO</t>
  </si>
  <si>
    <t>Importe Arbitrado a US$</t>
  </si>
  <si>
    <r>
      <t xml:space="preserve">Importe equivalente en </t>
    </r>
    <r>
      <rPr>
        <b/>
        <sz val="8"/>
        <color indexed="8"/>
        <rFont val="Times New Roman"/>
        <family val="1"/>
      </rPr>
      <t>₲</t>
    </r>
  </si>
  <si>
    <t>Activos totales en moneda extranjera</t>
  </si>
  <si>
    <t>Pasivos totales en moneda extranjera</t>
  </si>
  <si>
    <t xml:space="preserve">Posición comprada en moneda extranjera </t>
  </si>
  <si>
    <t>Apertura de la posición de cambios</t>
  </si>
  <si>
    <t>Posición</t>
  </si>
  <si>
    <t xml:space="preserve">Posición arbitraria a USD </t>
  </si>
  <si>
    <t>Comprada</t>
  </si>
  <si>
    <t>Vendida</t>
  </si>
  <si>
    <t>Dólar estadounidense</t>
  </si>
  <si>
    <t xml:space="preserve">- </t>
  </si>
  <si>
    <t xml:space="preserve">Euro </t>
  </si>
  <si>
    <t>Peso Argentino</t>
  </si>
  <si>
    <t>Otras</t>
  </si>
  <si>
    <t xml:space="preserve">Total </t>
  </si>
  <si>
    <t>Posición arbitraria a USD</t>
  </si>
  <si>
    <t xml:space="preserve">  Dólar estadounidense</t>
  </si>
  <si>
    <t xml:space="preserve"> - </t>
  </si>
  <si>
    <t xml:space="preserve">  Real</t>
  </si>
  <si>
    <t xml:space="preserve">  Euro </t>
  </si>
  <si>
    <t xml:space="preserve">  Peso Argentino</t>
  </si>
  <si>
    <t>Valores públicos emitidos en G (No cotizables)</t>
  </si>
  <si>
    <t>Bonos del Tesoro Nacional</t>
  </si>
  <si>
    <t>Letras de Regulación Monetaria</t>
  </si>
  <si>
    <t>Agencia Financiera De Desarrollo</t>
  </si>
  <si>
    <t>Rentas de valores</t>
  </si>
  <si>
    <t>TOTAL</t>
  </si>
  <si>
    <t>Categoría de Riesgo</t>
  </si>
  <si>
    <t>Saldo contable antes de previsiones</t>
  </si>
  <si>
    <t>Garantías computables para previsiones</t>
  </si>
  <si>
    <t>Saldo contable después de previsiones</t>
  </si>
  <si>
    <t>Mínimo (*) %</t>
  </si>
  <si>
    <t>Constituidas                 (Nota c.6)</t>
  </si>
  <si>
    <t>Año 2023</t>
  </si>
  <si>
    <t>Categoría 1</t>
  </si>
  <si>
    <t>Categoría 1a</t>
  </si>
  <si>
    <t>Categoría 1b</t>
  </si>
  <si>
    <t>Año 2022</t>
  </si>
  <si>
    <t>Categoría 2</t>
  </si>
  <si>
    <t>Cuentas</t>
  </si>
  <si>
    <t>Préstamos a plazo fijo no reajustables</t>
  </si>
  <si>
    <t>Préstamos amortizables no reajustables (**)</t>
  </si>
  <si>
    <t>Letras compradas sobre el exterior</t>
  </si>
  <si>
    <t>Créditos utilizados en cuenta corriente</t>
  </si>
  <si>
    <t>Deudores por créditos documentarios negociados</t>
  </si>
  <si>
    <t>Deudores por utilización de tarjetas de crédito (**)</t>
  </si>
  <si>
    <t>Préstamos administrados por Agencia Financiera de Desarrollo</t>
  </si>
  <si>
    <t>Documentos descontados</t>
  </si>
  <si>
    <t>Cheques diferidos descontados</t>
  </si>
  <si>
    <t>Ganancia por valuación en suspenso</t>
  </si>
  <si>
    <t xml:space="preserve">Otros </t>
  </si>
  <si>
    <t>Préstamos al sector público</t>
  </si>
  <si>
    <t>Operaciones a liquidar (*)</t>
  </si>
  <si>
    <t>(-) Previsiones</t>
  </si>
  <si>
    <t>Categoría 3</t>
  </si>
  <si>
    <t>Categoría 4</t>
  </si>
  <si>
    <t>Categoría 5</t>
  </si>
  <si>
    <t>Categoría 6</t>
  </si>
  <si>
    <t>Previsiones genéricas (**)</t>
  </si>
  <si>
    <t>Mínima</t>
  </si>
  <si>
    <t>Máxima</t>
  </si>
  <si>
    <t>M/N</t>
  </si>
  <si>
    <t>M/E</t>
  </si>
  <si>
    <t>Comercial menor o igual a 1 año</t>
  </si>
  <si>
    <t>Comercial mayor a 1 año</t>
  </si>
  <si>
    <t>Desarrollo menor o igual a 1 año</t>
  </si>
  <si>
    <t>Desarrollo mayor a 1 año</t>
  </si>
  <si>
    <t>Consumo menor o igual a 1 año</t>
  </si>
  <si>
    <t>Consumo mayor a 1 año</t>
  </si>
  <si>
    <t>Tarjetas de crédito</t>
  </si>
  <si>
    <t>--</t>
  </si>
  <si>
    <t>Saldo contable</t>
  </si>
  <si>
    <t>antes de</t>
  </si>
  <si>
    <t>previsiones</t>
  </si>
  <si>
    <t>Garantías</t>
  </si>
  <si>
    <t>computables</t>
  </si>
  <si>
    <t>para</t>
  </si>
  <si>
    <t>después de</t>
  </si>
  <si>
    <t xml:space="preserve">Categoría de </t>
  </si>
  <si>
    <t>Riesgo</t>
  </si>
  <si>
    <t>Mínimo (*)</t>
  </si>
  <si>
    <t>%</t>
  </si>
  <si>
    <t>Constituidas</t>
  </si>
  <si>
    <t> ₲</t>
  </si>
  <si>
    <t>0.5</t>
  </si>
  <si>
    <t>1.5</t>
  </si>
  <si>
    <t>Anticipo por compras de bienes y servicios</t>
  </si>
  <si>
    <t>Cargos pagados por anticipado</t>
  </si>
  <si>
    <t>Anticipo de impuestos a la renta (IRE)</t>
  </si>
  <si>
    <t>Anticipo al personal</t>
  </si>
  <si>
    <t>Deudores por venta de bienes a plazo (*)</t>
  </si>
  <si>
    <t>Gastos a recuperar</t>
  </si>
  <si>
    <t>Indemnizaciones reclamadas por siniestro</t>
  </si>
  <si>
    <t>Diversos</t>
  </si>
  <si>
    <t>Previsiones (c.6)</t>
  </si>
  <si>
    <t>Saldo inicio del  ejercicio</t>
  </si>
  <si>
    <t>Variación de previsiones constituidas en M/E</t>
  </si>
  <si>
    <t>Aplicación de previsiones</t>
  </si>
  <si>
    <t>Reclasificación de previsiones en el ejercicio</t>
  </si>
  <si>
    <t>Saldo al cierre del ejercicio</t>
  </si>
  <si>
    <t>AÑO 2023</t>
  </si>
  <si>
    <t xml:space="preserve">Disponible </t>
  </si>
  <si>
    <t>Créditos vigentes sector financiero</t>
  </si>
  <si>
    <t>Créditos vigentes sector no financiero (*)</t>
  </si>
  <si>
    <t>Créditos diversos (nota c.5.4)</t>
  </si>
  <si>
    <t>Créditos vencidos</t>
  </si>
  <si>
    <t>Otras (nota c7)</t>
  </si>
  <si>
    <t>Contingencias (**)</t>
  </si>
  <si>
    <t>Quitas y bonificaciones</t>
  </si>
  <si>
    <t>AÑO 2022</t>
  </si>
  <si>
    <t>Bienes adquiridos en recuperación de créditos</t>
  </si>
  <si>
    <t>Inversiones en títulos valores de renta fija emitidos por el sector privado</t>
  </si>
  <si>
    <t>Inversiones en títulos valores de renta variable emitidos por el sector privado (*)</t>
  </si>
  <si>
    <t xml:space="preserve">Inversiones Especiales </t>
  </si>
  <si>
    <t>Ganancia por Valuación en Suspenso</t>
  </si>
  <si>
    <t>Renta sobre títulos de renta fija en sociedades privadas</t>
  </si>
  <si>
    <t>TASA DE DEPRECIACIÓN EN % ANUAL</t>
  </si>
  <si>
    <t>VALOR DE COSTO REVALUADO</t>
  </si>
  <si>
    <t>DEPRECIACIÓN ACUMULADA</t>
  </si>
  <si>
    <t>VALOR CONTABLE NETO DE DEPRECIACIÓN</t>
  </si>
  <si>
    <t>PROPIOS</t>
  </si>
  <si>
    <t>Inmuebles - terrenos</t>
  </si>
  <si>
    <t>Inmuebles - edificio</t>
  </si>
  <si>
    <t>Muebles, y útiles</t>
  </si>
  <si>
    <t>Equipos de computación</t>
  </si>
  <si>
    <t>Cajas de seguridad y tesoro</t>
  </si>
  <si>
    <t>Material de transporte</t>
  </si>
  <si>
    <t>12,50 y 20,00</t>
  </si>
  <si>
    <t>25,00 y 50,00</t>
  </si>
  <si>
    <t>5,00 y 20,00</t>
  </si>
  <si>
    <t>Saldo inicial neto</t>
  </si>
  <si>
    <t>Aumentos</t>
  </si>
  <si>
    <t>Bajas</t>
  </si>
  <si>
    <t>Amortizaciones</t>
  </si>
  <si>
    <t>Saldo final neto</t>
  </si>
  <si>
    <t>Bienes intangibles – Sistemas</t>
  </si>
  <si>
    <t xml:space="preserve">                              - </t>
  </si>
  <si>
    <t>Mejoras e instalaciones en inmuebles arrendados</t>
  </si>
  <si>
    <t>Material de escritorio y otros</t>
  </si>
  <si>
    <t xml:space="preserve">                         - </t>
  </si>
  <si>
    <t>Moneda</t>
  </si>
  <si>
    <t>Monto emitido y colocado</t>
  </si>
  <si>
    <t>Fecha de emisión</t>
  </si>
  <si>
    <t>Fecha de vencimiento</t>
  </si>
  <si>
    <t>Tasa promedio</t>
  </si>
  <si>
    <t>Saldo adeudado al 31.12.2023</t>
  </si>
  <si>
    <t>Saldo adeudado al 31.12.2022</t>
  </si>
  <si>
    <t>(***)</t>
  </si>
  <si>
    <t>US$</t>
  </si>
  <si>
    <t>Subtotales</t>
  </si>
  <si>
    <t>Bonos subordinados emitidos en el programa de emisión global</t>
  </si>
  <si>
    <t>Serie</t>
  </si>
  <si>
    <t>Monto emitido y colocado (**)</t>
  </si>
  <si>
    <t>Tasa</t>
  </si>
  <si>
    <t xml:space="preserve">US$ 1 S1 </t>
  </si>
  <si>
    <t xml:space="preserve">US$ 1 S2 </t>
  </si>
  <si>
    <t xml:space="preserve">US$ 2 S2 </t>
  </si>
  <si>
    <t xml:space="preserve">US$ 2 S4 </t>
  </si>
  <si>
    <t xml:space="preserve">US$ 2 S5 </t>
  </si>
  <si>
    <t xml:space="preserve">US$ 2 S6 </t>
  </si>
  <si>
    <t xml:space="preserve">US$ 2 S7 </t>
  </si>
  <si>
    <t xml:space="preserve">US$ 2 S8 </t>
  </si>
  <si>
    <t xml:space="preserve">US$ 2 S9 </t>
  </si>
  <si>
    <t xml:space="preserve">USD2 S10 </t>
  </si>
  <si>
    <t xml:space="preserve">USD2 S11 </t>
  </si>
  <si>
    <t>Total general de bonos subordinados (1)</t>
  </si>
  <si>
    <t>FG1S1</t>
  </si>
  <si>
    <t>FG1S2</t>
  </si>
  <si>
    <t>FG1S3</t>
  </si>
  <si>
    <t>FG1S4</t>
  </si>
  <si>
    <t>Total general de bonos Financieros (2)</t>
  </si>
  <si>
    <t>Totales (1) + (2)</t>
  </si>
  <si>
    <t>Plazos que restan para su vencimiento</t>
  </si>
  <si>
    <t>Hasta 30 días</t>
  </si>
  <si>
    <t>De 31 hasta 180 días</t>
  </si>
  <si>
    <t>De 181 hasta 1 año</t>
  </si>
  <si>
    <t>Más de 1 año y hasta 3 años</t>
  </si>
  <si>
    <t>Más de 3 años</t>
  </si>
  <si>
    <t>Créditos vigentes sector no financiero</t>
  </si>
  <si>
    <t>Total créditos vigentes</t>
  </si>
  <si>
    <t>Obligaciones sector financiero</t>
  </si>
  <si>
    <t>Obligaciones sector no financiero</t>
  </si>
  <si>
    <t>Total de obligaciones</t>
  </si>
  <si>
    <t>Conceptos</t>
  </si>
  <si>
    <t xml:space="preserve"> Depósitos</t>
  </si>
  <si>
    <t xml:space="preserve"> Operaciones a liquidar</t>
  </si>
  <si>
    <t xml:space="preserve"> Préstamos de entidades financieras AFD (*)</t>
  </si>
  <si>
    <t xml:space="preserve"> Préstamos de entidades financieras del exterior </t>
  </si>
  <si>
    <t xml:space="preserve"> Operaciones Pendientes de Compensación</t>
  </si>
  <si>
    <t xml:space="preserve"> Obligaciones o debentures y bonos emitidos en circulación (**) </t>
  </si>
  <si>
    <t xml:space="preserve"> Acreedores por cargos financieros devengados</t>
  </si>
  <si>
    <t>Total sector financiero</t>
  </si>
  <si>
    <t>Depósitos - Sector privado</t>
  </si>
  <si>
    <t>Cuentas corrientes</t>
  </si>
  <si>
    <t>Depósitos a la vista</t>
  </si>
  <si>
    <t>Acreedores por documentos para compensar</t>
  </si>
  <si>
    <t>Depósitos a la vista - Documentos pendientes de compensar</t>
  </si>
  <si>
    <t xml:space="preserve">Giros y transferencias a pagar </t>
  </si>
  <si>
    <t>Cheques certificados</t>
  </si>
  <si>
    <t>Depósitos a plazo fijo</t>
  </si>
  <si>
    <t>Certificados de depósito de ahorro</t>
  </si>
  <si>
    <t>Depósitos afectados en garantía</t>
  </si>
  <si>
    <t>Depósitos a la vista - Combinadas con cuentas corrientes.</t>
  </si>
  <si>
    <t>Depósitos a la vista combinadas con cuentas corrientes.</t>
  </si>
  <si>
    <t>Agencias Descentralizadas</t>
  </si>
  <si>
    <t xml:space="preserve">Depósitos a la vista </t>
  </si>
  <si>
    <t>Otras obligaciones por intermediación financiera</t>
  </si>
  <si>
    <t>Obligaciones o debentures y bonos emitidos en circulación (Nota c.10)</t>
  </si>
  <si>
    <t>Acreedores por cargos financieros devengados</t>
  </si>
  <si>
    <t>Total sector no financiero</t>
  </si>
  <si>
    <t>31 de diciembre de 2023</t>
  </si>
  <si>
    <t>Moneda Nacional</t>
  </si>
  <si>
    <t>Moneda Extranjera</t>
  </si>
  <si>
    <t>Ahorro a la vista</t>
  </si>
  <si>
    <t>Certificados de depósitos de ahorro</t>
  </si>
  <si>
    <t>31 de diciembre de 2022</t>
  </si>
  <si>
    <t>Número de clientes</t>
  </si>
  <si>
    <t>Monto y porcentaje de cartera de préstamos SF</t>
  </si>
  <si>
    <t>Monto y porcentaje de cartera de préstamos SNF</t>
  </si>
  <si>
    <t>Vigente (*)</t>
  </si>
  <si>
    <t>Vencida (*)</t>
  </si>
  <si>
    <t>10 Mayores Deudores</t>
  </si>
  <si>
    <t>50 Mayores Deudores subsiguientes</t>
  </si>
  <si>
    <t>100 Mayores Deudores subsiguientes</t>
  </si>
  <si>
    <t>Otros deudores subsiguientes</t>
  </si>
  <si>
    <t>Total de la cartera de préstamos</t>
  </si>
  <si>
    <t xml:space="preserve">    Monto y porcentaje de cartera de depósitos</t>
  </si>
  <si>
    <t>Sector Financiero</t>
  </si>
  <si>
    <t>Sector Privado</t>
  </si>
  <si>
    <t>10 Mayores depositantes</t>
  </si>
  <si>
    <t>50 Mayores depositantes subsiguientes</t>
  </si>
  <si>
    <t>100 Mayores depositantes subsiguientes</t>
  </si>
  <si>
    <t>Otros depositantes subsiguientes</t>
  </si>
  <si>
    <t>Total de la cartera de depósitos</t>
  </si>
  <si>
    <t>Créditos Sector Financiero (*)</t>
  </si>
  <si>
    <t>Créditos Sector No Financiero (*)</t>
  </si>
  <si>
    <t>Depósitos Sector Financiero (**)</t>
  </si>
  <si>
    <t>Depósitos Sector No Financiero (**)</t>
  </si>
  <si>
    <t>Depósitos Sector Público (**)</t>
  </si>
  <si>
    <t>Residentes en el país</t>
  </si>
  <si>
    <t>No residentes en el país</t>
  </si>
  <si>
    <t>En moneda nacional</t>
  </si>
  <si>
    <t>En moneda extranjera</t>
  </si>
  <si>
    <t>Depósitos Sector</t>
  </si>
  <si>
    <t>Financiero (**)</t>
  </si>
  <si>
    <t xml:space="preserve">   Residentes en      </t>
  </si>
  <si>
    <t xml:space="preserve">   el país</t>
  </si>
  <si>
    <t xml:space="preserve">   No residentes </t>
  </si>
  <si>
    <t xml:space="preserve">   en el país</t>
  </si>
  <si>
    <t xml:space="preserve">   Total</t>
  </si>
  <si>
    <t xml:space="preserve">   En moneda </t>
  </si>
  <si>
    <t xml:space="preserve">   nacional</t>
  </si>
  <si>
    <t xml:space="preserve">   extranjera</t>
  </si>
  <si>
    <t>Sector económico</t>
  </si>
  <si>
    <t>Riesgo (*)</t>
  </si>
  <si>
    <t>Agrícola</t>
  </si>
  <si>
    <t>Ganadería</t>
  </si>
  <si>
    <t>Industria</t>
  </si>
  <si>
    <t>Comercio al por mayor</t>
  </si>
  <si>
    <t>Comercio al por menor</t>
  </si>
  <si>
    <t>Servicios</t>
  </si>
  <si>
    <t>Familias</t>
  </si>
  <si>
    <t>Encaje Legal -guaraníes</t>
  </si>
  <si>
    <t>Encaje Legal - Moneda Extranjera</t>
  </si>
  <si>
    <t>Encaje especial - Resolución Nº 1/131 (*)</t>
  </si>
  <si>
    <t>Depósitos en dólares americanos</t>
  </si>
  <si>
    <t>Depósitos por operaciones monetarias</t>
  </si>
  <si>
    <t>Vista</t>
  </si>
  <si>
    <t>De 2 días a 360 días</t>
  </si>
  <si>
    <t>De 361 días Hasta 540 días</t>
  </si>
  <si>
    <t>Más de 540 días</t>
  </si>
  <si>
    <t>Cuenta adelanto</t>
  </si>
  <si>
    <t>Cuenta corriente</t>
  </si>
  <si>
    <t>Depósitos de ahorro</t>
  </si>
  <si>
    <t>Depósitos de ahorro a plazo (*)</t>
  </si>
  <si>
    <t>CDA</t>
  </si>
  <si>
    <t>Títulos de inversión</t>
  </si>
  <si>
    <t>Certificados bursátiles</t>
  </si>
  <si>
    <t>Más de 360 días hasta 540 días</t>
  </si>
  <si>
    <t>Más de 540 días hasta 1.080 días</t>
  </si>
  <si>
    <t>Más de 1.080 días</t>
  </si>
  <si>
    <t>Cuenta Corriente</t>
  </si>
  <si>
    <t>Depósito de Ahorro</t>
  </si>
  <si>
    <t>Depósitos de Ahorro a Plazo</t>
  </si>
  <si>
    <t>Certificado de depósito de ahorro</t>
  </si>
  <si>
    <t>Título de inversión</t>
  </si>
  <si>
    <t>Tasa de Encaje sobre los depósitos en la Vista y depósitos de 2 días hasta 360 días de plazo.</t>
  </si>
  <si>
    <t>Encaje legal</t>
  </si>
  <si>
    <t>Ventas a futuro de valores comprados</t>
  </si>
  <si>
    <t>Sector financiero:</t>
  </si>
  <si>
    <t>Deudores por operaciones de venta a futuro de valores comprados</t>
  </si>
  <si>
    <t>Acreedores por operaciones de venta a futuro de valores comprados</t>
  </si>
  <si>
    <t>Sector no financiero:</t>
  </si>
  <si>
    <t>Ventas a futuro de moneda extranjera</t>
  </si>
  <si>
    <t>Deudores por operaciones de venta a futuro de moneda extranjera </t>
  </si>
  <si>
    <t>Compras a futuro de moneda extranjera</t>
  </si>
  <si>
    <t>Acreedores por operaciones de compra a futuro de moneda extranjera</t>
  </si>
  <si>
    <t>Total de operaciones a liquidar - Activo</t>
  </si>
  <si>
    <t>Total de operaciones a liquidar - Pasivo</t>
  </si>
  <si>
    <t>Cheques de gerencia</t>
  </si>
  <si>
    <t>Ganancias a realizar por venta de cartera</t>
  </si>
  <si>
    <t>Comisiones percibidas a transferir a FOGAPY</t>
  </si>
  <si>
    <t>Otros</t>
  </si>
  <si>
    <t>Movimientos de la inversión (nota b.4)</t>
  </si>
  <si>
    <t>USD</t>
  </si>
  <si>
    <t>Valor residual al cierre</t>
  </si>
  <si>
    <t>Depósito en garantía según acuerdo de octubre de 2012</t>
  </si>
  <si>
    <t>Pago de junio de 2013</t>
  </si>
  <si>
    <t>Activación de gastos inherentes a la adquisición</t>
  </si>
  <si>
    <t>Capitalización de noviembre de 2013</t>
  </si>
  <si>
    <t> -</t>
  </si>
  <si>
    <t>- </t>
  </si>
  <si>
    <t>Subtotal al 31 de diciembre de 2013</t>
  </si>
  <si>
    <t xml:space="preserve"> - </t>
  </si>
  <si>
    <t xml:space="preserve"> 146.786.621.967 </t>
  </si>
  <si>
    <t>Capitalización adicional de septiembre 2014</t>
  </si>
  <si>
    <t>Subtotal al 31 de diciembre de 2014</t>
  </si>
  <si>
    <t>Capitalización adicional de diciembre 2015</t>
  </si>
  <si>
    <t>Subtotal al 31 de diciembre de 2015</t>
  </si>
  <si>
    <t>Capitalización adicional de agosto 2016</t>
  </si>
  <si>
    <t>Capitalización adicional de noviembre 2016</t>
  </si>
  <si>
    <t>Subtotal al 31 de diciembre de 2016</t>
  </si>
  <si>
    <t>Constitución de previsiones 2017</t>
  </si>
  <si>
    <t>Subtotal al 31 de diciembre de 2017</t>
  </si>
  <si>
    <t>Capitalización adicional de febrero 2018</t>
  </si>
  <si>
    <t>Subtotal al 31 de marzo de 2018</t>
  </si>
  <si>
    <t>Capitalización adicional de junio 2018</t>
  </si>
  <si>
    <t>Subtotal al 30 de junio de 2018</t>
  </si>
  <si>
    <t>Capitalización adicional de agosto 2018</t>
  </si>
  <si>
    <t>Subtotal al 30 de septiembre de 2018</t>
  </si>
  <si>
    <t>Capitalización adicional de enero 2019</t>
  </si>
  <si>
    <t>Subtotal al 31 de diciembre de 2019</t>
  </si>
  <si>
    <t>Desafectación de previsiones 2020</t>
  </si>
  <si>
    <t>Subtotal al 31 de diciembre de 2021</t>
  </si>
  <si>
    <t>Capitalización utilidades en abril 2022</t>
  </si>
  <si>
    <t>Capitalización adicional noviembre 2022</t>
  </si>
  <si>
    <t>Subtotal al 31 de diciembre de 2022</t>
  </si>
  <si>
    <t>Capitalización adicional abril 2023</t>
  </si>
  <si>
    <t>Subtotal al 31 de diciembre de 2023</t>
  </si>
  <si>
    <t>Saldos de contingencia</t>
  </si>
  <si>
    <t>Créditos a acordados en cuentas corrientes</t>
  </si>
  <si>
    <t>Créditos a utilizar mediante uso de tarjetas</t>
  </si>
  <si>
    <t>Deudores por garantías otorgadas</t>
  </si>
  <si>
    <t>Créditos documentarios a negociar</t>
  </si>
  <si>
    <t xml:space="preserve">31 de diciembre de </t>
  </si>
  <si>
    <t>Ganancias por valuación de activos y pasivos financieros en moneda extranjera</t>
  </si>
  <si>
    <t>Perdidas por valuación de pasivos y activos en moneda extranjera.</t>
  </si>
  <si>
    <t>Diferencia de cambio neta sobre activos y pasivos en moneda extranjera (a)</t>
  </si>
  <si>
    <t>Diferencia de cambio neta sobre otros activos y pasivos en moneda extranjera (b)</t>
  </si>
  <si>
    <t>Diferencia de cambio neta sobre el total de activos y pasivos en moneda extranjera</t>
  </si>
  <si>
    <t>Impuesto al Valor Agregado</t>
  </si>
  <si>
    <t>Impuesto tasa y contribuciones diversos</t>
  </si>
  <si>
    <t>Donaciones</t>
  </si>
  <si>
    <t>Pérdidas por operaciones de cambio y arbitraje (*)</t>
  </si>
  <si>
    <t>Total Otras pérdidas operativas</t>
  </si>
  <si>
    <t xml:space="preserve">Tipo de Fideicomiso </t>
  </si>
  <si>
    <t>Total de activos</t>
  </si>
  <si>
    <t>31.12.2023</t>
  </si>
  <si>
    <t>31.12.2022</t>
  </si>
  <si>
    <t>Administración</t>
  </si>
  <si>
    <t>Administración y Garantía</t>
  </si>
  <si>
    <t>Administración y Testamentario</t>
  </si>
  <si>
    <t>Administración de Valores y Fuente de Pago</t>
  </si>
  <si>
    <t>Fuente de Pago</t>
  </si>
  <si>
    <t>Garantía</t>
  </si>
  <si>
    <t xml:space="preserve">Garantía, Administración y Fuente de Pago </t>
  </si>
  <si>
    <t xml:space="preserve">Garantía y Pago </t>
  </si>
  <si>
    <t>Créditos vigentes por intermediación financiera-sector financiero</t>
  </si>
  <si>
    <t>Productos financieros documentados</t>
  </si>
  <si>
    <t>(Productos financieros documentados a devengar)</t>
  </si>
  <si>
    <t>Créditos vigentes por intermediación financiera-sector no financiero</t>
  </si>
  <si>
    <t>Prestamos</t>
  </si>
  <si>
    <t>(Previsiones)</t>
  </si>
  <si>
    <t>Créditos Diversos</t>
  </si>
  <si>
    <t>Deudores por venta de bienes a plazo</t>
  </si>
  <si>
    <t>(Ganancias a realizar)</t>
  </si>
  <si>
    <t>Inversiones en Títulos Val. Emitidos</t>
  </si>
  <si>
    <t>Renta  s/Títulos de Renta fija de sociedades</t>
  </si>
  <si>
    <t>Total del activo</t>
  </si>
  <si>
    <t xml:space="preserve">PASIVO    </t>
  </si>
  <si>
    <t>Obligaciones por intermediación financiera-sector financiero</t>
  </si>
  <si>
    <t>Depósitos</t>
  </si>
  <si>
    <t xml:space="preserve">Cargos financieros documentados </t>
  </si>
  <si>
    <t>(Cargos financieros documentados a pagar)</t>
  </si>
  <si>
    <t>Sub totales</t>
  </si>
  <si>
    <t xml:space="preserve">Obligaciones por intermediación financiera-sector no financiero </t>
  </si>
  <si>
    <t>(Cargos financieros no documentados a pagar)</t>
  </si>
  <si>
    <t>Obligaciones Diversas</t>
  </si>
  <si>
    <t>Total del pasivo</t>
  </si>
  <si>
    <t>CUENTAS</t>
  </si>
  <si>
    <t>CUENTAS DE CONTINGENCIAS</t>
  </si>
  <si>
    <t>Créditos acordados en cuentas corrientes</t>
  </si>
  <si>
    <t>Préstamos a utilizar mediante tarjetas de crédito</t>
  </si>
  <si>
    <t xml:space="preserve">  Garantías</t>
  </si>
  <si>
    <t xml:space="preserve">   Cash Collateral-Valor Computable</t>
  </si>
  <si>
    <t xml:space="preserve">   Hipotecas- Valor computable</t>
  </si>
  <si>
    <t xml:space="preserve">   Hipotecas- Valor no computable</t>
  </si>
  <si>
    <t xml:space="preserve">   Garantías en Fideicomiso- Valor computable</t>
  </si>
  <si>
    <t xml:space="preserve">   Garantías en Fideicomiso- Valor no computable</t>
  </si>
  <si>
    <t xml:space="preserve">   Otras garantías en el país- Valor computable</t>
  </si>
  <si>
    <t xml:space="preserve">   Otras garantías en el país- Valor no computable</t>
  </si>
  <si>
    <t>Garantías de firma</t>
  </si>
  <si>
    <t>Valores en custodia</t>
  </si>
  <si>
    <t>Ganancias por créditos vigentes</t>
  </si>
  <si>
    <t>Primas devengadas por operaciones de reporto</t>
  </si>
  <si>
    <t>Tarjetas de Crédito</t>
  </si>
  <si>
    <t>Giros, transferencias órdenes de pago</t>
  </si>
  <si>
    <t>Otras comisiones</t>
  </si>
  <si>
    <t>INGRESOS EXTRAORDINARIOS</t>
  </si>
  <si>
    <t>Dividendos</t>
  </si>
  <si>
    <t>Venta de cartera</t>
  </si>
  <si>
    <t>Cargos por depósitos</t>
  </si>
  <si>
    <t xml:space="preserve">Pólizas de seguros </t>
  </si>
  <si>
    <t>Comisiones por cobros de servicios</t>
  </si>
  <si>
    <t xml:space="preserve"> Garantías recibidas</t>
  </si>
  <si>
    <t xml:space="preserve">   Garantías reales computables en el exterior</t>
  </si>
  <si>
    <t xml:space="preserve">   Otras garantías reales en el país</t>
  </si>
  <si>
    <t xml:space="preserve">   Otras garantías computables en el exterior</t>
  </si>
  <si>
    <t xml:space="preserve">   Otras garantías computables en el país</t>
  </si>
  <si>
    <t xml:space="preserve">   Prendas valor no computable</t>
  </si>
  <si>
    <t xml:space="preserve">   Warrants sobre granos y cereales - valor computable</t>
  </si>
  <si>
    <t xml:space="preserve">   Warrants valor no computable</t>
  </si>
  <si>
    <t xml:space="preserve">   Garantías en fideicomisos valor computable</t>
  </si>
  <si>
    <t xml:space="preserve">   Garantías en fideicomiso valor no computable</t>
  </si>
  <si>
    <t xml:space="preserve">   Otras garantías en el país valor computable</t>
  </si>
  <si>
    <t xml:space="preserve">   Otras garantías en el país valor no computable</t>
  </si>
  <si>
    <t xml:space="preserve">   Garantías Emitidas Por El Fogapy - Valor Computable</t>
  </si>
  <si>
    <t xml:space="preserve">   Garantías de firma</t>
  </si>
  <si>
    <t>Administración de Valores y depósitos</t>
  </si>
  <si>
    <t>Negocios en el exterior y cobranzas</t>
  </si>
  <si>
    <t xml:space="preserve">   Cobranzas de importación</t>
  </si>
  <si>
    <t>Otras cuentas de orden</t>
  </si>
  <si>
    <t xml:space="preserve">   Otras cuentas de orden – Diversas</t>
  </si>
  <si>
    <t xml:space="preserve">   Fideicomiso (Ver nota F.6)</t>
  </si>
  <si>
    <t xml:space="preserve">   Pólizas de seguros contratadas</t>
  </si>
  <si>
    <t>Créditos en Gestión Judicial -Garantizados por Fogapy</t>
  </si>
  <si>
    <t xml:space="preserve">   Deudores Incobrables</t>
  </si>
  <si>
    <t xml:space="preserve">   Contratos Forward</t>
  </si>
  <si>
    <t xml:space="preserve">   Venta y cesión de cartera</t>
  </si>
  <si>
    <t>TOTAL CUENTAS DE ORDEN</t>
  </si>
  <si>
    <t>Activo corriente</t>
  </si>
  <si>
    <t>Disponible</t>
  </si>
  <si>
    <t>Valores públicos</t>
  </si>
  <si>
    <t>Créditos vigentes</t>
  </si>
  <si>
    <t>Créditos diversos</t>
  </si>
  <si>
    <t>Activos diferidos</t>
  </si>
  <si>
    <t>Activo no corriente</t>
  </si>
  <si>
    <t>Bienes de uso</t>
  </si>
  <si>
    <t>Cargos diferidos</t>
  </si>
  <si>
    <t>Pasivo Corriente</t>
  </si>
  <si>
    <t>Deudas financieras</t>
  </si>
  <si>
    <t>Obligaciones diversas</t>
  </si>
  <si>
    <t>Provisiones</t>
  </si>
  <si>
    <t xml:space="preserve">Utilidades diferidas </t>
  </si>
  <si>
    <t>PARTICIPACIÓN MINORITARIA</t>
  </si>
  <si>
    <t>TOTAL PASIVO Y PATRIMONIO NETO</t>
  </si>
  <si>
    <t>Miles de ₲</t>
  </si>
  <si>
    <t>Ingresos</t>
  </si>
  <si>
    <t>Egresos</t>
  </si>
  <si>
    <t>Utilidad bruta</t>
  </si>
  <si>
    <t>Ganancias operativas</t>
  </si>
  <si>
    <t>Pérdidas operativas</t>
  </si>
  <si>
    <t>Utilidad operativa</t>
  </si>
  <si>
    <t>Resultados extraordinarios</t>
  </si>
  <si>
    <t>Resultado del ejercicio antes de la participación minoritaria</t>
  </si>
  <si>
    <t>Interés minoritario</t>
  </si>
  <si>
    <t>Resultado del ejercicio neto de participación minoritaria</t>
  </si>
  <si>
    <t>Resultado por acción neto de participación minoritaria</t>
  </si>
  <si>
    <t>Integración de capital Prima de Emision(c)</t>
  </si>
  <si>
    <r>
      <t xml:space="preserve">   Posición de cambios </t>
    </r>
    <r>
      <rPr>
        <b/>
        <sz val="8"/>
        <rFont val="Times New Roman"/>
        <family val="1"/>
      </rPr>
      <t>(Ver nota c.1)</t>
    </r>
  </si>
  <si>
    <r>
      <t xml:space="preserve">Miles de </t>
    </r>
    <r>
      <rPr>
        <b/>
        <sz val="8"/>
        <rFont val="Times New Roman"/>
        <family val="1"/>
      </rPr>
      <t>₲</t>
    </r>
  </si>
  <si>
    <r>
      <t xml:space="preserve">Inicialado al solo efecto de su identificación con nuestro dictamen de fecha </t>
    </r>
    <r>
      <rPr>
        <sz val="8"/>
        <rFont val="Georgia"/>
        <family val="1"/>
      </rPr>
      <t>31/01/2024</t>
    </r>
    <r>
      <rPr>
        <sz val="8"/>
        <color theme="1"/>
        <rFont val="Georgia"/>
        <family val="1"/>
      </rPr>
      <t xml:space="preserve">
</t>
    </r>
    <r>
      <rPr>
        <b/>
        <sz val="8"/>
        <color indexed="8"/>
        <rFont val="Georgia"/>
        <family val="1"/>
      </rPr>
      <t>PricewaterhouseCoopers S.R.L.</t>
    </r>
  </si>
  <si>
    <r>
      <t>Inicialado al solo efecto de su identificación con nuestro dictamen de fecha</t>
    </r>
    <r>
      <rPr>
        <sz val="8"/>
        <color rgb="FFFF0000"/>
        <rFont val="Georgia"/>
        <family val="1"/>
      </rPr>
      <t xml:space="preserve"> </t>
    </r>
    <r>
      <rPr>
        <sz val="8"/>
        <rFont val="Georgia"/>
        <family val="1"/>
      </rPr>
      <t xml:space="preserve">31/01/2024
</t>
    </r>
    <r>
      <rPr>
        <b/>
        <sz val="9"/>
        <rFont val="Georgia"/>
        <family val="1"/>
      </rPr>
      <t>PricewaterhouseCoopers S.R.L.</t>
    </r>
  </si>
  <si>
    <t>(c) Aprobado en el Acta de Directorio N° 695 de fecha 29 de noviembre de 2023</t>
  </si>
  <si>
    <t>(a) Aprobado en el Acta de Asamblea N° 83 de fecha 27 de abril de 2022</t>
  </si>
  <si>
    <t>(b) Aprobado en el Acta de Asamblea N° 84 de fecha 27 de abril de 2023</t>
  </si>
  <si>
    <r>
      <t xml:space="preserve">Inicialado al solo efecto de su identificación con nuestro dictamen de fecha 31/01/2024
</t>
    </r>
    <r>
      <rPr>
        <b/>
        <sz val="9"/>
        <rFont val="Georgia"/>
        <family val="1"/>
      </rPr>
      <t>PricewaterhouseCoopers S.R.L.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</si>
</sst>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_(* \(#,##0.00\);_(* \-??_);_(@_)"/>
    <numFmt numFmtId="165" formatCode="_ * #,##0_ ;_ * \-#,##0_ ;_ * \-??_ ;_ @_ "/>
    <numFmt numFmtId="166" formatCode="#,##0\ _€;\-#,##0\ _€"/>
    <numFmt numFmtId="167" formatCode="#,##0;\(#,##0\)"/>
    <numFmt numFmtId="168" formatCode="_(* #,##0_);_(* \(#,##0\);_(* \-??_);_(@_)"/>
    <numFmt numFmtId="169" formatCode="_(* #,##0_);_(* \(#,##0\);_(* \-_);_(@_)"/>
    <numFmt numFmtId="170" formatCode="mm/yy"/>
    <numFmt numFmtId="171" formatCode="_(* #,##0.00_);_(* \(#,##0.00\);_(* \-_);_(@_)"/>
    <numFmt numFmtId="172" formatCode="_(* #,##0.0000_);_(* \(#,##0.0000\);_(* \-_);_(@_)"/>
    <numFmt numFmtId="173" formatCode="#,##0\ _€;[Red]\-#,##0\ _€"/>
    <numFmt numFmtId="174" formatCode="0.0%"/>
  </numFmts>
  <fonts count="54" x14ac:knownFonts="1">
    <font>
      <sz val="10"/>
      <name val="Arial"/>
      <family val="2"/>
    </font>
    <font>
      <sz val="10"/>
      <name val="Arial"/>
      <family val="2"/>
      <charset val="1"/>
    </font>
    <font>
      <sz val="12"/>
      <name val="Arial"/>
      <family val="2"/>
      <charset val="1"/>
    </font>
    <font>
      <sz val="8"/>
      <color indexed="8"/>
      <name val="Arial"/>
      <family val="2"/>
      <charset val="1"/>
    </font>
    <font>
      <sz val="7"/>
      <color indexed="8"/>
      <name val="Arial"/>
      <family val="2"/>
      <charset val="1"/>
    </font>
    <font>
      <sz val="8"/>
      <name val="Arial"/>
      <family val="2"/>
      <charset val="1"/>
    </font>
    <font>
      <b/>
      <sz val="10"/>
      <name val="Arial"/>
      <family val="2"/>
      <charset val="1"/>
    </font>
    <font>
      <b/>
      <sz val="8"/>
      <name val="Arial"/>
      <family val="2"/>
      <charset val="1"/>
    </font>
    <font>
      <sz val="8"/>
      <color indexed="9"/>
      <name val="Arial"/>
      <family val="2"/>
      <charset val="1"/>
    </font>
    <font>
      <sz val="10"/>
      <name val="Times New Roman"/>
      <family val="1"/>
      <charset val="1"/>
    </font>
    <font>
      <b/>
      <sz val="10"/>
      <name val="Times New Roman"/>
      <family val="1"/>
      <charset val="1"/>
    </font>
    <font>
      <sz val="9"/>
      <name val="Times New Roman"/>
      <family val="1"/>
      <charset val="1"/>
    </font>
    <font>
      <b/>
      <sz val="9"/>
      <name val="Times New Roman"/>
      <family val="1"/>
      <charset val="1"/>
    </font>
    <font>
      <sz val="9"/>
      <name val="Arial"/>
      <family val="2"/>
      <charset val="1"/>
    </font>
    <font>
      <sz val="8"/>
      <name val="Times New Roman"/>
      <family val="1"/>
      <charset val="1"/>
    </font>
    <font>
      <sz val="8"/>
      <color indexed="8"/>
      <name val="Calibri"/>
      <family val="2"/>
      <charset val="1"/>
    </font>
    <font>
      <b/>
      <sz val="8"/>
      <name val="Times New Roman"/>
      <family val="1"/>
      <charset val="1"/>
    </font>
    <font>
      <b/>
      <u/>
      <sz val="8"/>
      <name val="Times New Roman"/>
      <family val="1"/>
      <charset val="1"/>
    </font>
    <font>
      <sz val="8"/>
      <color indexed="8"/>
      <name val="Times New Roman"/>
      <family val="1"/>
      <charset val="1"/>
    </font>
    <font>
      <sz val="10"/>
      <color indexed="9"/>
      <name val="Arial"/>
      <family val="2"/>
      <charset val="1"/>
    </font>
    <font>
      <b/>
      <sz val="8"/>
      <color indexed="8"/>
      <name val="Arial"/>
      <family val="2"/>
      <charset val="1"/>
    </font>
    <font>
      <sz val="11"/>
      <name val="Times New Roman"/>
      <family val="1"/>
      <charset val="1"/>
    </font>
    <font>
      <b/>
      <sz val="8"/>
      <name val="Times New Roman"/>
      <family val="1"/>
    </font>
    <font>
      <sz val="8"/>
      <name val="Times New Roman"/>
      <family val="1"/>
    </font>
    <font>
      <sz val="11"/>
      <name val="Arial"/>
      <family val="2"/>
      <charset val="1"/>
    </font>
    <font>
      <b/>
      <sz val="11"/>
      <name val="Times New Roman"/>
      <family val="1"/>
      <charset val="1"/>
    </font>
    <font>
      <sz val="10"/>
      <name val="Arial"/>
      <family val="2"/>
    </font>
    <font>
      <sz val="11"/>
      <name val="Times New Roman"/>
      <family val="1"/>
    </font>
    <font>
      <b/>
      <sz val="8"/>
      <color indexed="8"/>
      <name val="Times New Roman"/>
      <family val="1"/>
    </font>
    <font>
      <sz val="7.5"/>
      <name val="Times New Roman"/>
      <family val="1"/>
    </font>
    <font>
      <b/>
      <sz val="7.5"/>
      <name val="Times New Roman"/>
      <family val="1"/>
    </font>
    <font>
      <b/>
      <sz val="6"/>
      <name val="Times New Roman"/>
      <family val="1"/>
    </font>
    <font>
      <sz val="6"/>
      <name val="Times New Roman"/>
      <family val="1"/>
    </font>
    <font>
      <b/>
      <sz val="9"/>
      <name val="Times New Roman"/>
      <family val="1"/>
    </font>
    <font>
      <sz val="9"/>
      <name val="Times New Roman"/>
      <family val="1"/>
    </font>
    <font>
      <sz val="7.5"/>
      <color rgb="FF000000"/>
      <name val="Times New Roman"/>
      <family val="1"/>
    </font>
    <font>
      <sz val="8"/>
      <color rgb="FF000000"/>
      <name val="Times New Roman"/>
      <family val="1"/>
    </font>
    <font>
      <b/>
      <sz val="8"/>
      <color rgb="FF000000"/>
      <name val="Times New Roman"/>
      <family val="1"/>
    </font>
    <font>
      <b/>
      <sz val="8"/>
      <color rgb="FF222222"/>
      <name val="Times New Roman"/>
      <family val="1"/>
    </font>
    <font>
      <sz val="7"/>
      <color rgb="FF000000"/>
      <name val="Times New Roman"/>
      <family val="1"/>
    </font>
    <font>
      <b/>
      <sz val="7"/>
      <color rgb="FF000000"/>
      <name val="Times New Roman"/>
      <family val="1"/>
    </font>
    <font>
      <b/>
      <sz val="6"/>
      <color rgb="FF000000"/>
      <name val="Times New Roman"/>
      <family val="1"/>
    </font>
    <font>
      <sz val="6"/>
      <color rgb="FF000000"/>
      <name val="Times New Roman"/>
      <family val="1"/>
    </font>
    <font>
      <b/>
      <sz val="7.5"/>
      <color rgb="FF000000"/>
      <name val="Times New Roman"/>
      <family val="1"/>
    </font>
    <font>
      <sz val="10"/>
      <color rgb="FF000000"/>
      <name val="Times New Roman"/>
      <family val="1"/>
    </font>
    <font>
      <b/>
      <sz val="9"/>
      <color rgb="FF000000"/>
      <name val="Times New Roman"/>
      <family val="1"/>
    </font>
    <font>
      <sz val="9"/>
      <color rgb="FF000000"/>
      <name val="Times New Roman"/>
      <family val="1"/>
    </font>
    <font>
      <sz val="8"/>
      <color rgb="FFFF0000"/>
      <name val="Times New Roman"/>
      <family val="1"/>
    </font>
    <font>
      <sz val="8"/>
      <color theme="1"/>
      <name val="Georgia"/>
      <family val="1"/>
    </font>
    <font>
      <b/>
      <sz val="8"/>
      <color indexed="8"/>
      <name val="Georgia"/>
      <family val="1"/>
    </font>
    <font>
      <sz val="8"/>
      <color rgb="FFFF0000"/>
      <name val="Georgia"/>
      <family val="1"/>
    </font>
    <font>
      <sz val="9"/>
      <name val="Georgia"/>
      <family val="1"/>
    </font>
    <font>
      <b/>
      <sz val="9"/>
      <name val="Georgia"/>
      <family val="1"/>
    </font>
    <font>
      <sz val="8"/>
      <name val="Georgia"/>
      <family val="1"/>
    </font>
  </fonts>
  <fills count="8">
    <fill>
      <patternFill patternType="none"/>
    </fill>
    <fill>
      <patternFill patternType="gray125"/>
    </fill>
    <fill>
      <patternFill patternType="solid">
        <fgColor indexed="26"/>
        <bgColor indexed="9"/>
      </patternFill>
    </fill>
    <fill>
      <patternFill patternType="solid">
        <fgColor indexed="10"/>
        <bgColor indexed="60"/>
      </patternFill>
    </fill>
    <fill>
      <patternFill patternType="solid">
        <fgColor indexed="51"/>
        <bgColor indexed="13"/>
      </patternFill>
    </fill>
    <fill>
      <patternFill patternType="solid">
        <fgColor indexed="9"/>
        <bgColor indexed="26"/>
      </patternFill>
    </fill>
    <fill>
      <patternFill patternType="solid">
        <fgColor rgb="FFFFFFFF"/>
        <bgColor indexed="64"/>
      </patternFill>
    </fill>
    <fill>
      <patternFill patternType="solid">
        <fgColor theme="0"/>
        <bgColor indexed="64"/>
      </patternFill>
    </fill>
  </fills>
  <borders count="28">
    <border>
      <left/>
      <right/>
      <top/>
      <bottom/>
      <diagonal/>
    </border>
    <border>
      <left/>
      <right/>
      <top style="thin">
        <color indexed="8"/>
      </top>
      <bottom style="thin">
        <color indexed="8"/>
      </bottom>
      <diagonal/>
    </border>
    <border>
      <left/>
      <right/>
      <top/>
      <bottom style="thin">
        <color indexed="8"/>
      </bottom>
      <diagonal/>
    </border>
    <border>
      <left/>
      <right/>
      <top style="thin">
        <color indexed="8"/>
      </top>
      <bottom style="double">
        <color indexed="8"/>
      </bottom>
      <diagonal/>
    </border>
    <border>
      <left/>
      <right/>
      <top/>
      <bottom style="medium">
        <color indexed="8"/>
      </bottom>
      <diagonal/>
    </border>
    <border>
      <left/>
      <right/>
      <top/>
      <bottom style="double">
        <color indexed="8"/>
      </bottom>
      <diagonal/>
    </border>
    <border>
      <left style="thin">
        <color indexed="8"/>
      </left>
      <right style="thin">
        <color indexed="8"/>
      </right>
      <top style="medium">
        <color indexed="8"/>
      </top>
      <bottom style="double">
        <color indexed="8"/>
      </bottom>
      <diagonal/>
    </border>
    <border>
      <left style="thin">
        <color indexed="8"/>
      </left>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8"/>
      </top>
      <bottom style="double">
        <color indexed="8"/>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rgb="FF000000"/>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medium">
        <color rgb="FF000000"/>
      </bottom>
      <diagonal/>
    </border>
    <border>
      <left style="thin">
        <color rgb="FF000000"/>
      </left>
      <right style="thin">
        <color rgb="FF000000"/>
      </right>
      <top/>
      <bottom/>
      <diagonal/>
    </border>
  </borders>
  <cellStyleXfs count="13">
    <xf numFmtId="0" fontId="0" fillId="0" borderId="0"/>
    <xf numFmtId="164" fontId="1" fillId="0" borderId="0" applyFill="0" applyBorder="0" applyAlignment="0" applyProtection="0"/>
    <xf numFmtId="164" fontId="1" fillId="0" borderId="0" applyFill="0" applyBorder="0" applyAlignment="0" applyProtection="0"/>
    <xf numFmtId="169" fontId="1" fillId="0" borderId="0" applyFill="0" applyBorder="0" applyAlignment="0" applyProtection="0"/>
    <xf numFmtId="164" fontId="1" fillId="0" borderId="0" applyFill="0" applyBorder="0" applyAlignment="0" applyProtection="0"/>
    <xf numFmtId="169" fontId="26" fillId="0" borderId="0" applyFill="0" applyBorder="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9" fontId="1" fillId="0" borderId="0" applyFill="0" applyBorder="0" applyAlignment="0" applyProtection="0"/>
  </cellStyleXfs>
  <cellXfs count="470">
    <xf numFmtId="0" fontId="0" fillId="0" borderId="0" xfId="0"/>
    <xf numFmtId="4" fontId="0" fillId="0" borderId="0" xfId="0" applyNumberFormat="1"/>
    <xf numFmtId="3" fontId="0" fillId="0" borderId="0" xfId="0" applyNumberFormat="1"/>
    <xf numFmtId="3" fontId="3" fillId="0" borderId="0" xfId="0" applyNumberFormat="1" applyFont="1"/>
    <xf numFmtId="0" fontId="4" fillId="0" borderId="0" xfId="0" applyFont="1"/>
    <xf numFmtId="0" fontId="5" fillId="0" borderId="0" xfId="0" applyFont="1"/>
    <xf numFmtId="165" fontId="5" fillId="0" borderId="0" xfId="4" applyNumberFormat="1" applyFont="1" applyFill="1" applyBorder="1" applyAlignment="1" applyProtection="1"/>
    <xf numFmtId="166" fontId="5" fillId="0" borderId="0" xfId="0" applyNumberFormat="1" applyFont="1"/>
    <xf numFmtId="3" fontId="5" fillId="0" borderId="0" xfId="0" applyNumberFormat="1" applyFont="1"/>
    <xf numFmtId="0" fontId="1" fillId="0" borderId="0" xfId="0" applyFont="1"/>
    <xf numFmtId="165" fontId="1" fillId="0" borderId="0" xfId="4" applyNumberFormat="1" applyFill="1" applyBorder="1" applyAlignment="1" applyProtection="1"/>
    <xf numFmtId="166" fontId="1" fillId="0" borderId="0" xfId="0" applyNumberFormat="1" applyFont="1"/>
    <xf numFmtId="0" fontId="5" fillId="0" borderId="0" xfId="0" applyFont="1" applyAlignment="1">
      <alignment horizontal="center"/>
    </xf>
    <xf numFmtId="165" fontId="5" fillId="0" borderId="0" xfId="4" applyNumberFormat="1" applyFont="1" applyFill="1" applyBorder="1" applyAlignment="1" applyProtection="1">
      <alignment horizontal="center"/>
    </xf>
    <xf numFmtId="166" fontId="7" fillId="0" borderId="0" xfId="0" applyNumberFormat="1" applyFont="1" applyAlignment="1">
      <alignment horizontal="center"/>
    </xf>
    <xf numFmtId="49" fontId="7" fillId="0" borderId="0" xfId="0" applyNumberFormat="1" applyFont="1" applyAlignment="1">
      <alignment horizontal="center"/>
    </xf>
    <xf numFmtId="0" fontId="7" fillId="0" borderId="0" xfId="0" applyFont="1"/>
    <xf numFmtId="167" fontId="7" fillId="0" borderId="0" xfId="0" applyNumberFormat="1" applyFont="1" applyAlignment="1">
      <alignment horizontal="center"/>
    </xf>
    <xf numFmtId="0" fontId="7" fillId="0" borderId="0" xfId="0" applyFont="1" applyAlignment="1">
      <alignment horizontal="center"/>
    </xf>
    <xf numFmtId="165" fontId="7" fillId="0" borderId="0" xfId="4" applyNumberFormat="1" applyFont="1" applyFill="1" applyBorder="1" applyAlignment="1" applyProtection="1"/>
    <xf numFmtId="166" fontId="7" fillId="0" borderId="0" xfId="4" applyNumberFormat="1" applyFont="1" applyFill="1" applyBorder="1" applyAlignment="1" applyProtection="1">
      <alignment horizontal="center"/>
    </xf>
    <xf numFmtId="0" fontId="5" fillId="0" borderId="0" xfId="11" applyFont="1"/>
    <xf numFmtId="166" fontId="5" fillId="0" borderId="0" xfId="2" applyNumberFormat="1" applyFont="1" applyFill="1" applyBorder="1" applyAlignment="1" applyProtection="1"/>
    <xf numFmtId="166" fontId="5" fillId="0" borderId="0" xfId="4" applyNumberFormat="1" applyFont="1" applyFill="1" applyBorder="1" applyAlignment="1" applyProtection="1"/>
    <xf numFmtId="166" fontId="5" fillId="0" borderId="0" xfId="11" applyNumberFormat="1" applyFont="1"/>
    <xf numFmtId="3" fontId="5" fillId="0" borderId="0" xfId="4" applyNumberFormat="1" applyFont="1" applyFill="1" applyBorder="1" applyAlignment="1" applyProtection="1"/>
    <xf numFmtId="167" fontId="5" fillId="0" borderId="0" xfId="2" applyNumberFormat="1" applyFont="1" applyFill="1" applyBorder="1" applyAlignment="1" applyProtection="1"/>
    <xf numFmtId="168" fontId="5" fillId="0" borderId="0" xfId="4" applyNumberFormat="1" applyFont="1" applyFill="1" applyBorder="1" applyAlignment="1" applyProtection="1"/>
    <xf numFmtId="166" fontId="5" fillId="0" borderId="1" xfId="2" applyNumberFormat="1" applyFont="1" applyFill="1" applyBorder="1" applyAlignment="1" applyProtection="1"/>
    <xf numFmtId="166" fontId="5" fillId="0" borderId="2" xfId="2" applyNumberFormat="1" applyFont="1" applyFill="1" applyBorder="1" applyAlignment="1" applyProtection="1"/>
    <xf numFmtId="166" fontId="7" fillId="0" borderId="0" xfId="4" applyNumberFormat="1" applyFont="1" applyFill="1" applyBorder="1" applyAlignment="1" applyProtection="1"/>
    <xf numFmtId="166" fontId="7" fillId="0" borderId="0" xfId="2" applyNumberFormat="1" applyFont="1" applyFill="1" applyBorder="1" applyAlignment="1" applyProtection="1"/>
    <xf numFmtId="0" fontId="7" fillId="0" borderId="0" xfId="11" applyFont="1"/>
    <xf numFmtId="166" fontId="7" fillId="0" borderId="1" xfId="2" applyNumberFormat="1" applyFont="1" applyFill="1" applyBorder="1" applyAlignment="1" applyProtection="1"/>
    <xf numFmtId="165" fontId="7" fillId="0" borderId="0" xfId="0" applyNumberFormat="1" applyFont="1"/>
    <xf numFmtId="165" fontId="5" fillId="0" borderId="0" xfId="0" applyNumberFormat="1" applyFont="1"/>
    <xf numFmtId="0" fontId="8" fillId="0" borderId="0" xfId="0" applyFont="1"/>
    <xf numFmtId="165" fontId="8" fillId="0" borderId="0" xfId="0" applyNumberFormat="1" applyFont="1"/>
    <xf numFmtId="165" fontId="5" fillId="0" borderId="0" xfId="11" applyNumberFormat="1" applyFont="1"/>
    <xf numFmtId="3" fontId="5" fillId="0" borderId="0" xfId="2" applyNumberFormat="1" applyFont="1" applyFill="1" applyBorder="1" applyAlignment="1" applyProtection="1"/>
    <xf numFmtId="166" fontId="7" fillId="0" borderId="3" xfId="2" applyNumberFormat="1" applyFont="1" applyFill="1" applyBorder="1" applyAlignment="1" applyProtection="1"/>
    <xf numFmtId="165" fontId="7" fillId="0" borderId="0" xfId="4" applyNumberFormat="1" applyFont="1" applyFill="1" applyBorder="1" applyAlignment="1" applyProtection="1">
      <alignment horizontal="center"/>
    </xf>
    <xf numFmtId="0" fontId="7" fillId="0" borderId="4" xfId="0" applyFont="1" applyBorder="1"/>
    <xf numFmtId="166" fontId="5" fillId="0" borderId="3" xfId="0" applyNumberFormat="1" applyFont="1" applyBorder="1"/>
    <xf numFmtId="166" fontId="7" fillId="0" borderId="5" xfId="4" applyNumberFormat="1" applyFont="1" applyFill="1" applyBorder="1" applyAlignment="1" applyProtection="1"/>
    <xf numFmtId="0" fontId="10" fillId="0" borderId="0" xfId="0" applyFont="1"/>
    <xf numFmtId="165" fontId="10" fillId="0" borderId="0" xfId="4" applyNumberFormat="1" applyFont="1" applyFill="1" applyBorder="1" applyAlignment="1" applyProtection="1"/>
    <xf numFmtId="166" fontId="10" fillId="0" borderId="0" xfId="0" applyNumberFormat="1" applyFont="1"/>
    <xf numFmtId="166" fontId="6" fillId="0" borderId="0" xfId="7" applyNumberFormat="1" applyFont="1" applyAlignment="1">
      <alignment horizontal="center" vertical="center"/>
    </xf>
    <xf numFmtId="166" fontId="6" fillId="0" borderId="0" xfId="0" applyNumberFormat="1" applyFont="1" applyAlignment="1">
      <alignment horizontal="center"/>
    </xf>
    <xf numFmtId="0" fontId="6" fillId="0" borderId="0" xfId="0" applyFont="1" applyAlignment="1">
      <alignment horizontal="center"/>
    </xf>
    <xf numFmtId="0" fontId="7" fillId="0" borderId="0" xfId="0" applyFont="1" applyAlignment="1">
      <alignment horizontal="justify"/>
    </xf>
    <xf numFmtId="3" fontId="7" fillId="0" borderId="0" xfId="4" applyNumberFormat="1" applyFont="1" applyFill="1" applyBorder="1" applyAlignment="1" applyProtection="1"/>
    <xf numFmtId="0" fontId="5" fillId="0" borderId="0" xfId="0" applyFont="1" applyAlignment="1">
      <alignment horizontal="justify"/>
    </xf>
    <xf numFmtId="0" fontId="11" fillId="0" borderId="0" xfId="9" applyFont="1"/>
    <xf numFmtId="165" fontId="11" fillId="0" borderId="0" xfId="1" applyNumberFormat="1" applyFont="1" applyFill="1" applyBorder="1" applyAlignment="1" applyProtection="1"/>
    <xf numFmtId="168" fontId="11" fillId="0" borderId="0" xfId="1" applyNumberFormat="1" applyFont="1" applyFill="1" applyBorder="1" applyAlignment="1" applyProtection="1">
      <alignment horizontal="right"/>
    </xf>
    <xf numFmtId="168" fontId="11" fillId="0" borderId="0" xfId="9" applyNumberFormat="1" applyFont="1"/>
    <xf numFmtId="168" fontId="11" fillId="0" borderId="0" xfId="1" applyNumberFormat="1" applyFont="1" applyFill="1" applyBorder="1" applyAlignment="1" applyProtection="1"/>
    <xf numFmtId="0" fontId="12" fillId="0" borderId="0" xfId="9" applyFont="1"/>
    <xf numFmtId="165" fontId="12" fillId="0" borderId="0" xfId="1" applyNumberFormat="1" applyFont="1" applyFill="1" applyBorder="1" applyAlignment="1" applyProtection="1"/>
    <xf numFmtId="0" fontId="12" fillId="0" borderId="2" xfId="9" applyFont="1" applyBorder="1"/>
    <xf numFmtId="165" fontId="12" fillId="0" borderId="2" xfId="1" applyNumberFormat="1" applyFont="1" applyFill="1" applyBorder="1" applyAlignment="1" applyProtection="1"/>
    <xf numFmtId="14" fontId="12" fillId="0" borderId="2" xfId="1" applyNumberFormat="1" applyFont="1" applyFill="1" applyBorder="1" applyAlignment="1" applyProtection="1">
      <alignment horizontal="right"/>
    </xf>
    <xf numFmtId="14" fontId="12" fillId="0" borderId="0" xfId="9" applyNumberFormat="1" applyFont="1" applyAlignment="1">
      <alignment horizontal="center"/>
    </xf>
    <xf numFmtId="14" fontId="12" fillId="0" borderId="2" xfId="1" applyNumberFormat="1" applyFont="1" applyFill="1" applyBorder="1" applyAlignment="1" applyProtection="1">
      <alignment horizontal="center"/>
    </xf>
    <xf numFmtId="0" fontId="12" fillId="0" borderId="0" xfId="9" applyFont="1" applyAlignment="1">
      <alignment horizontal="center"/>
    </xf>
    <xf numFmtId="0" fontId="12" fillId="0" borderId="0" xfId="11" applyFont="1"/>
    <xf numFmtId="169" fontId="11" fillId="0" borderId="0" xfId="3" applyFont="1" applyFill="1" applyBorder="1" applyAlignment="1" applyProtection="1"/>
    <xf numFmtId="0" fontId="13" fillId="0" borderId="0" xfId="9" applyFont="1"/>
    <xf numFmtId="0" fontId="11" fillId="0" borderId="0" xfId="11" applyFont="1" applyAlignment="1">
      <alignment horizontal="left" indent="1"/>
    </xf>
    <xf numFmtId="168" fontId="11" fillId="0" borderId="0" xfId="2" applyNumberFormat="1" applyFont="1" applyFill="1" applyBorder="1" applyAlignment="1" applyProtection="1">
      <alignment horizontal="right"/>
    </xf>
    <xf numFmtId="168" fontId="11" fillId="0" borderId="0" xfId="2" applyNumberFormat="1" applyFont="1" applyFill="1" applyBorder="1" applyAlignment="1" applyProtection="1"/>
    <xf numFmtId="169" fontId="11" fillId="0" borderId="0" xfId="9" applyNumberFormat="1" applyFont="1"/>
    <xf numFmtId="0" fontId="11" fillId="0" borderId="0" xfId="11" applyFont="1"/>
    <xf numFmtId="168" fontId="12" fillId="0" borderId="1" xfId="1" applyNumberFormat="1" applyFont="1" applyFill="1" applyBorder="1" applyAlignment="1" applyProtection="1">
      <alignment horizontal="right"/>
    </xf>
    <xf numFmtId="168" fontId="12" fillId="0" borderId="0" xfId="1" applyNumberFormat="1" applyFont="1" applyFill="1" applyBorder="1" applyAlignment="1" applyProtection="1"/>
    <xf numFmtId="168" fontId="12" fillId="0" borderId="1" xfId="1" applyNumberFormat="1" applyFont="1" applyFill="1" applyBorder="1" applyAlignment="1" applyProtection="1"/>
    <xf numFmtId="167" fontId="11" fillId="0" borderId="0" xfId="9" applyNumberFormat="1" applyFont="1"/>
    <xf numFmtId="168" fontId="12" fillId="0" borderId="2" xfId="1" applyNumberFormat="1" applyFont="1" applyFill="1" applyBorder="1" applyAlignment="1" applyProtection="1">
      <alignment horizontal="right"/>
    </xf>
    <xf numFmtId="168" fontId="12" fillId="0" borderId="2" xfId="1" applyNumberFormat="1" applyFont="1" applyFill="1" applyBorder="1" applyAlignment="1" applyProtection="1"/>
    <xf numFmtId="3" fontId="12" fillId="0" borderId="0" xfId="6" applyNumberFormat="1" applyFont="1"/>
    <xf numFmtId="0" fontId="11" fillId="0" borderId="0" xfId="9" applyFont="1" applyAlignment="1">
      <alignment horizontal="left" indent="1"/>
    </xf>
    <xf numFmtId="0" fontId="12" fillId="0" borderId="0" xfId="9" applyFont="1" applyAlignment="1">
      <alignment vertical="center"/>
    </xf>
    <xf numFmtId="166" fontId="11" fillId="0" borderId="0" xfId="1" applyNumberFormat="1" applyFont="1" applyFill="1" applyBorder="1" applyAlignment="1" applyProtection="1"/>
    <xf numFmtId="168" fontId="12" fillId="0" borderId="0" xfId="9" applyNumberFormat="1" applyFont="1"/>
    <xf numFmtId="168" fontId="12" fillId="0" borderId="5" xfId="1" applyNumberFormat="1" applyFont="1" applyFill="1" applyBorder="1" applyAlignment="1" applyProtection="1">
      <alignment horizontal="right" vertical="center"/>
    </xf>
    <xf numFmtId="168" fontId="12" fillId="0" borderId="5" xfId="1" applyNumberFormat="1" applyFont="1" applyFill="1" applyBorder="1" applyAlignment="1" applyProtection="1">
      <alignment vertical="center"/>
    </xf>
    <xf numFmtId="0" fontId="11" fillId="0" borderId="0" xfId="9" applyFont="1" applyAlignment="1">
      <alignment horizontal="justify"/>
    </xf>
    <xf numFmtId="0" fontId="14" fillId="0" borderId="0" xfId="9" applyFont="1"/>
    <xf numFmtId="0" fontId="14" fillId="0" borderId="0" xfId="9" applyFont="1" applyAlignment="1">
      <alignment horizontal="center"/>
    </xf>
    <xf numFmtId="168" fontId="14" fillId="0" borderId="0" xfId="1" applyNumberFormat="1" applyFont="1" applyFill="1" applyBorder="1" applyAlignment="1" applyProtection="1"/>
    <xf numFmtId="164" fontId="14" fillId="0" borderId="0" xfId="1" applyFont="1" applyFill="1" applyBorder="1" applyAlignment="1" applyProtection="1"/>
    <xf numFmtId="168" fontId="15" fillId="0" borderId="0" xfId="1" applyNumberFormat="1" applyFont="1" applyFill="1" applyBorder="1" applyAlignment="1" applyProtection="1"/>
    <xf numFmtId="168" fontId="14" fillId="0" borderId="0" xfId="1" applyNumberFormat="1" applyFont="1" applyFill="1" applyBorder="1" applyAlignment="1" applyProtection="1">
      <alignment horizontal="center"/>
    </xf>
    <xf numFmtId="164" fontId="14" fillId="0" borderId="0" xfId="1" applyFont="1" applyFill="1" applyBorder="1" applyAlignment="1" applyProtection="1">
      <alignment horizontal="center"/>
    </xf>
    <xf numFmtId="0" fontId="16" fillId="0" borderId="2" xfId="9" applyFont="1" applyBorder="1"/>
    <xf numFmtId="0" fontId="16" fillId="0" borderId="0" xfId="9" applyFont="1"/>
    <xf numFmtId="165" fontId="16" fillId="0" borderId="2" xfId="1" applyNumberFormat="1" applyFont="1" applyFill="1" applyBorder="1" applyAlignment="1" applyProtection="1">
      <alignment horizontal="center"/>
    </xf>
    <xf numFmtId="165" fontId="17" fillId="0" borderId="0" xfId="1" applyNumberFormat="1" applyFont="1" applyFill="1" applyBorder="1" applyAlignment="1" applyProtection="1">
      <alignment horizontal="center"/>
    </xf>
    <xf numFmtId="14" fontId="16" fillId="0" borderId="2" xfId="1" applyNumberFormat="1" applyFont="1" applyFill="1" applyBorder="1" applyAlignment="1" applyProtection="1">
      <alignment horizontal="center"/>
    </xf>
    <xf numFmtId="0" fontId="16" fillId="0" borderId="0" xfId="11" applyFont="1"/>
    <xf numFmtId="3" fontId="16" fillId="0" borderId="0" xfId="6" applyNumberFormat="1" applyFont="1"/>
    <xf numFmtId="0" fontId="5" fillId="0" borderId="0" xfId="9" applyFont="1"/>
    <xf numFmtId="0" fontId="14" fillId="0" borderId="0" xfId="11" applyFont="1"/>
    <xf numFmtId="168" fontId="16" fillId="0" borderId="1" xfId="1" applyNumberFormat="1" applyFont="1" applyFill="1" applyBorder="1" applyAlignment="1" applyProtection="1"/>
    <xf numFmtId="168" fontId="16" fillId="0" borderId="0" xfId="1" applyNumberFormat="1" applyFont="1" applyFill="1" applyBorder="1" applyAlignment="1" applyProtection="1"/>
    <xf numFmtId="0" fontId="16" fillId="0" borderId="0" xfId="9" applyFont="1" applyAlignment="1">
      <alignment horizontal="center"/>
    </xf>
    <xf numFmtId="168" fontId="16" fillId="0" borderId="2" xfId="1" applyNumberFormat="1" applyFont="1" applyFill="1" applyBorder="1" applyAlignment="1" applyProtection="1"/>
    <xf numFmtId="168" fontId="16" fillId="0" borderId="5" xfId="1" applyNumberFormat="1" applyFont="1" applyFill="1" applyBorder="1" applyAlignment="1" applyProtection="1">
      <alignment vertical="center"/>
    </xf>
    <xf numFmtId="0" fontId="16" fillId="0" borderId="0" xfId="9" applyFont="1" applyAlignment="1">
      <alignment vertical="center"/>
    </xf>
    <xf numFmtId="165" fontId="14" fillId="0" borderId="0" xfId="9" applyNumberFormat="1" applyFont="1"/>
    <xf numFmtId="168" fontId="14" fillId="0" borderId="0" xfId="9" applyNumberFormat="1" applyFont="1"/>
    <xf numFmtId="165" fontId="14" fillId="0" borderId="0" xfId="11" applyNumberFormat="1" applyFont="1"/>
    <xf numFmtId="0" fontId="16" fillId="0" borderId="0" xfId="9" applyFont="1" applyAlignment="1">
      <alignment horizontal="left"/>
    </xf>
    <xf numFmtId="168" fontId="5" fillId="0" borderId="0" xfId="1" applyNumberFormat="1" applyFont="1" applyFill="1" applyBorder="1" applyAlignment="1" applyProtection="1"/>
    <xf numFmtId="168" fontId="14" fillId="0" borderId="0" xfId="1" applyNumberFormat="1" applyFont="1" applyFill="1" applyBorder="1" applyAlignment="1" applyProtection="1">
      <alignment vertical="center"/>
    </xf>
    <xf numFmtId="168" fontId="18" fillId="0" borderId="0" xfId="1" applyNumberFormat="1" applyFont="1" applyFill="1" applyBorder="1" applyAlignment="1" applyProtection="1"/>
    <xf numFmtId="0" fontId="6" fillId="0" borderId="0" xfId="0" applyFont="1"/>
    <xf numFmtId="0" fontId="19" fillId="0" borderId="0" xfId="0" applyFont="1"/>
    <xf numFmtId="1" fontId="7" fillId="0" borderId="0" xfId="0" applyNumberFormat="1" applyFont="1" applyAlignment="1">
      <alignment horizontal="center"/>
    </xf>
    <xf numFmtId="1" fontId="8" fillId="0" borderId="0" xfId="0" applyNumberFormat="1" applyFont="1"/>
    <xf numFmtId="166" fontId="7" fillId="0" borderId="0" xfId="0" applyNumberFormat="1" applyFont="1"/>
    <xf numFmtId="166" fontId="7" fillId="0" borderId="0" xfId="11" applyNumberFormat="1" applyFont="1" applyAlignment="1">
      <alignment horizontal="center"/>
    </xf>
    <xf numFmtId="168" fontId="1" fillId="0" borderId="0" xfId="4" applyNumberFormat="1" applyFill="1" applyBorder="1" applyAlignment="1" applyProtection="1"/>
    <xf numFmtId="164" fontId="1" fillId="0" borderId="0" xfId="4" applyFill="1" applyBorder="1" applyAlignment="1" applyProtection="1"/>
    <xf numFmtId="168" fontId="5" fillId="0" borderId="1" xfId="2" applyNumberFormat="1" applyFont="1" applyFill="1" applyBorder="1" applyAlignment="1" applyProtection="1"/>
    <xf numFmtId="168" fontId="8" fillId="0" borderId="0" xfId="4" applyNumberFormat="1" applyFont="1" applyFill="1" applyBorder="1" applyAlignment="1" applyProtection="1"/>
    <xf numFmtId="1" fontId="20" fillId="2" borderId="0" xfId="0" applyNumberFormat="1" applyFont="1" applyFill="1"/>
    <xf numFmtId="3" fontId="3" fillId="0" borderId="0" xfId="0" applyNumberFormat="1" applyFont="1" applyAlignment="1">
      <alignment vertical="center"/>
    </xf>
    <xf numFmtId="168" fontId="5" fillId="0" borderId="0" xfId="0" applyNumberFormat="1" applyFont="1"/>
    <xf numFmtId="170" fontId="5" fillId="0" borderId="0" xfId="0" applyNumberFormat="1" applyFont="1"/>
    <xf numFmtId="166" fontId="5" fillId="0" borderId="2" xfId="11" applyNumberFormat="1" applyFont="1" applyBorder="1"/>
    <xf numFmtId="168" fontId="5" fillId="0" borderId="0" xfId="4" applyNumberFormat="1" applyFont="1" applyFill="1" applyBorder="1" applyAlignment="1" applyProtection="1">
      <alignment horizontal="center"/>
    </xf>
    <xf numFmtId="168" fontId="5" fillId="0" borderId="0" xfId="2" applyNumberFormat="1" applyFont="1" applyFill="1" applyBorder="1" applyAlignment="1" applyProtection="1"/>
    <xf numFmtId="166" fontId="7" fillId="0" borderId="5" xfId="11" applyNumberFormat="1" applyFont="1" applyBorder="1"/>
    <xf numFmtId="166" fontId="7" fillId="0" borderId="5" xfId="0" applyNumberFormat="1" applyFont="1" applyBorder="1"/>
    <xf numFmtId="165" fontId="8" fillId="0" borderId="0" xfId="4" applyNumberFormat="1" applyFont="1" applyFill="1" applyBorder="1" applyAlignment="1" applyProtection="1"/>
    <xf numFmtId="0" fontId="6" fillId="0" borderId="0" xfId="7" applyFont="1" applyAlignment="1">
      <alignment horizontal="center" vertical="center"/>
    </xf>
    <xf numFmtId="0" fontId="7" fillId="3" borderId="0" xfId="0" applyFont="1" applyFill="1" applyAlignment="1">
      <alignment horizontal="justify"/>
    </xf>
    <xf numFmtId="0" fontId="7" fillId="4" borderId="0" xfId="0" applyFont="1" applyFill="1" applyAlignment="1">
      <alignment horizontal="justify"/>
    </xf>
    <xf numFmtId="3" fontId="5" fillId="0" borderId="6" xfId="0" applyNumberFormat="1" applyFont="1" applyBorder="1"/>
    <xf numFmtId="0" fontId="5" fillId="0" borderId="0" xfId="0" applyFont="1" applyAlignment="1">
      <alignment horizontal="right"/>
    </xf>
    <xf numFmtId="0" fontId="5" fillId="0" borderId="0" xfId="11" applyFont="1" applyAlignment="1">
      <alignment horizontal="right"/>
    </xf>
    <xf numFmtId="0" fontId="7" fillId="0" borderId="0" xfId="0" applyFont="1" applyAlignment="1">
      <alignment horizontal="right"/>
    </xf>
    <xf numFmtId="165" fontId="14" fillId="0" borderId="0" xfId="1" applyNumberFormat="1" applyFont="1" applyFill="1" applyBorder="1" applyAlignment="1" applyProtection="1"/>
    <xf numFmtId="1" fontId="14" fillId="0" borderId="0" xfId="9" applyNumberFormat="1" applyFont="1"/>
    <xf numFmtId="165" fontId="16" fillId="0" borderId="2" xfId="1" applyNumberFormat="1" applyFont="1" applyFill="1" applyBorder="1" applyAlignment="1" applyProtection="1"/>
    <xf numFmtId="165" fontId="17" fillId="0" borderId="0" xfId="1" applyNumberFormat="1" applyFont="1" applyFill="1" applyBorder="1" applyAlignment="1" applyProtection="1"/>
    <xf numFmtId="0" fontId="14" fillId="0" borderId="0" xfId="11" applyFont="1" applyAlignment="1">
      <alignment horizontal="left"/>
    </xf>
    <xf numFmtId="166" fontId="14" fillId="0" borderId="0" xfId="1" applyNumberFormat="1" applyFont="1" applyFill="1" applyBorder="1" applyAlignment="1" applyProtection="1"/>
    <xf numFmtId="3" fontId="5" fillId="0" borderId="0" xfId="9" applyNumberFormat="1" applyFont="1"/>
    <xf numFmtId="3" fontId="3" fillId="0" borderId="0" xfId="9" applyNumberFormat="1" applyFont="1" applyAlignment="1">
      <alignment vertical="center"/>
    </xf>
    <xf numFmtId="168" fontId="16" fillId="0" borderId="3" xfId="1" applyNumberFormat="1" applyFont="1" applyFill="1" applyBorder="1" applyAlignment="1" applyProtection="1">
      <alignment vertical="center"/>
    </xf>
    <xf numFmtId="4" fontId="14" fillId="0" borderId="0" xfId="9" applyNumberFormat="1" applyFont="1"/>
    <xf numFmtId="165" fontId="16" fillId="0" borderId="0" xfId="1" applyNumberFormat="1" applyFont="1" applyFill="1" applyBorder="1" applyAlignment="1" applyProtection="1"/>
    <xf numFmtId="3" fontId="14" fillId="0" borderId="0" xfId="9" applyNumberFormat="1" applyFont="1"/>
    <xf numFmtId="0" fontId="16" fillId="0" borderId="0" xfId="9" applyFont="1" applyAlignment="1">
      <alignment horizontal="justify"/>
    </xf>
    <xf numFmtId="0" fontId="21" fillId="0" borderId="0" xfId="8" applyFont="1"/>
    <xf numFmtId="0" fontId="21" fillId="0" borderId="0" xfId="8" applyFont="1" applyAlignment="1">
      <alignment horizontal="right"/>
    </xf>
    <xf numFmtId="0" fontId="16" fillId="0" borderId="0" xfId="8" applyFont="1"/>
    <xf numFmtId="0" fontId="14" fillId="0" borderId="0" xfId="8" applyFont="1" applyAlignment="1">
      <alignment horizontal="right"/>
    </xf>
    <xf numFmtId="3" fontId="14" fillId="0" borderId="0" xfId="6" applyNumberFormat="1" applyFont="1"/>
    <xf numFmtId="0" fontId="14" fillId="0" borderId="0" xfId="8" applyFont="1"/>
    <xf numFmtId="0" fontId="16" fillId="0" borderId="7" xfId="8" applyFont="1" applyBorder="1" applyAlignment="1">
      <alignment horizontal="center" vertical="center" wrapText="1"/>
    </xf>
    <xf numFmtId="169" fontId="16" fillId="0" borderId="8" xfId="3" applyFont="1" applyFill="1" applyBorder="1" applyAlignment="1" applyProtection="1">
      <alignment horizontal="center" vertical="center" wrapText="1"/>
    </xf>
    <xf numFmtId="169" fontId="16" fillId="0" borderId="8" xfId="3" applyFont="1" applyFill="1" applyBorder="1" applyAlignment="1" applyProtection="1">
      <alignment vertical="center" wrapText="1"/>
    </xf>
    <xf numFmtId="169" fontId="16" fillId="0" borderId="9" xfId="3" applyFont="1" applyFill="1" applyBorder="1" applyAlignment="1" applyProtection="1">
      <alignment horizontal="center" vertical="center" wrapText="1"/>
    </xf>
    <xf numFmtId="0" fontId="21" fillId="0" borderId="0" xfId="8" applyFont="1" applyAlignment="1">
      <alignment vertical="center" wrapText="1"/>
    </xf>
    <xf numFmtId="0" fontId="16" fillId="0" borderId="10" xfId="8" applyFont="1" applyBorder="1"/>
    <xf numFmtId="169" fontId="22" fillId="0" borderId="10" xfId="5" applyFont="1" applyFill="1" applyBorder="1" applyAlignment="1" applyProtection="1"/>
    <xf numFmtId="169" fontId="16" fillId="0" borderId="10" xfId="3" applyFont="1" applyFill="1" applyBorder="1" applyAlignment="1" applyProtection="1">
      <alignment horizontal="right"/>
    </xf>
    <xf numFmtId="0" fontId="14" fillId="0" borderId="11" xfId="8" applyFont="1" applyBorder="1"/>
    <xf numFmtId="169" fontId="14" fillId="0" borderId="11" xfId="3" applyFont="1" applyFill="1" applyBorder="1" applyAlignment="1" applyProtection="1">
      <alignment horizontal="right"/>
    </xf>
    <xf numFmtId="169" fontId="23" fillId="0" borderId="11" xfId="5" applyFont="1" applyFill="1" applyBorder="1" applyAlignment="1" applyProtection="1">
      <alignment horizontal="right"/>
    </xf>
    <xf numFmtId="0" fontId="14" fillId="0" borderId="11" xfId="10" applyFont="1" applyBorder="1"/>
    <xf numFmtId="169" fontId="23" fillId="0" borderId="11" xfId="5" applyFont="1" applyFill="1" applyBorder="1" applyAlignment="1" applyProtection="1"/>
    <xf numFmtId="0" fontId="14" fillId="5" borderId="11" xfId="10" applyFont="1" applyFill="1" applyBorder="1"/>
    <xf numFmtId="171" fontId="14" fillId="0" borderId="11" xfId="3" applyNumberFormat="1" applyFont="1" applyFill="1" applyBorder="1" applyAlignment="1" applyProtection="1">
      <alignment horizontal="right"/>
    </xf>
    <xf numFmtId="171" fontId="16" fillId="0" borderId="11" xfId="3" applyNumberFormat="1" applyFont="1" applyFill="1" applyBorder="1" applyAlignment="1" applyProtection="1">
      <alignment horizontal="right"/>
    </xf>
    <xf numFmtId="169" fontId="14" fillId="0" borderId="11" xfId="3" applyFont="1" applyFill="1" applyBorder="1" applyAlignment="1" applyProtection="1"/>
    <xf numFmtId="3" fontId="21" fillId="0" borderId="0" xfId="8" applyNumberFormat="1" applyFont="1" applyAlignment="1">
      <alignment horizontal="right"/>
    </xf>
    <xf numFmtId="9" fontId="24" fillId="0" borderId="0" xfId="12" applyFont="1" applyFill="1" applyBorder="1" applyAlignment="1" applyProtection="1">
      <alignment horizontal="right"/>
    </xf>
    <xf numFmtId="168" fontId="24" fillId="0" borderId="0" xfId="1" applyNumberFormat="1" applyFont="1" applyFill="1" applyBorder="1" applyAlignment="1" applyProtection="1">
      <alignment horizontal="right"/>
    </xf>
    <xf numFmtId="169" fontId="21" fillId="0" borderId="0" xfId="8" applyNumberFormat="1" applyFont="1" applyAlignment="1">
      <alignment horizontal="right"/>
    </xf>
    <xf numFmtId="4" fontId="21" fillId="0" borderId="0" xfId="8" applyNumberFormat="1" applyFont="1" applyAlignment="1">
      <alignment horizontal="right"/>
    </xf>
    <xf numFmtId="169" fontId="21" fillId="0" borderId="0" xfId="3" applyFont="1" applyFill="1" applyBorder="1" applyAlignment="1" applyProtection="1">
      <alignment horizontal="right"/>
    </xf>
    <xf numFmtId="168" fontId="21" fillId="0" borderId="0" xfId="8" applyNumberFormat="1" applyFont="1" applyAlignment="1">
      <alignment horizontal="right"/>
    </xf>
    <xf numFmtId="172" fontId="21" fillId="0" borderId="0" xfId="8" applyNumberFormat="1" applyFont="1" applyAlignment="1">
      <alignment horizontal="right"/>
    </xf>
    <xf numFmtId="0" fontId="14" fillId="0" borderId="0" xfId="8" applyFont="1" applyAlignment="1">
      <alignment horizontal="center"/>
    </xf>
    <xf numFmtId="0" fontId="25" fillId="0" borderId="0" xfId="8" applyFont="1"/>
    <xf numFmtId="0" fontId="16" fillId="0" borderId="0" xfId="8" applyFont="1" applyAlignment="1">
      <alignment horizontal="center"/>
    </xf>
    <xf numFmtId="0" fontId="16" fillId="0" borderId="0" xfId="8" applyFont="1" applyAlignment="1">
      <alignment horizontal="right"/>
    </xf>
    <xf numFmtId="165" fontId="14" fillId="0" borderId="0" xfId="1" applyNumberFormat="1" applyFont="1" applyFill="1" applyBorder="1" applyAlignment="1" applyProtection="1">
      <alignment horizontal="right"/>
    </xf>
    <xf numFmtId="168" fontId="14" fillId="0" borderId="0" xfId="1" applyNumberFormat="1" applyFont="1" applyFill="1" applyBorder="1" applyAlignment="1" applyProtection="1">
      <alignment horizontal="right"/>
    </xf>
    <xf numFmtId="166" fontId="14" fillId="0" borderId="0" xfId="8" applyNumberFormat="1" applyFont="1" applyAlignment="1">
      <alignment horizontal="right"/>
    </xf>
    <xf numFmtId="0" fontId="9" fillId="0" borderId="0" xfId="8" applyFont="1" applyAlignment="1">
      <alignment horizontal="right"/>
    </xf>
    <xf numFmtId="166" fontId="14" fillId="0" borderId="0" xfId="8" applyNumberFormat="1" applyFont="1"/>
    <xf numFmtId="0" fontId="16" fillId="0" borderId="0" xfId="8" applyFont="1" applyAlignment="1">
      <alignment horizontal="left" vertical="top"/>
    </xf>
    <xf numFmtId="0" fontId="14" fillId="0" borderId="0" xfId="8" applyFont="1" applyAlignment="1">
      <alignment vertical="center"/>
    </xf>
    <xf numFmtId="0" fontId="14" fillId="0" borderId="0" xfId="8" applyFont="1" applyAlignment="1">
      <alignment horizontal="left" vertical="top"/>
    </xf>
    <xf numFmtId="169" fontId="14" fillId="0" borderId="0" xfId="3" applyFont="1" applyFill="1" applyBorder="1" applyAlignment="1" applyProtection="1">
      <alignment vertical="center"/>
    </xf>
    <xf numFmtId="0" fontId="16" fillId="0" borderId="2" xfId="8" applyFont="1" applyBorder="1" applyAlignment="1">
      <alignment horizontal="center"/>
    </xf>
    <xf numFmtId="14" fontId="16" fillId="0" borderId="0" xfId="8" applyNumberFormat="1" applyFont="1" applyAlignment="1">
      <alignment horizontal="center"/>
    </xf>
    <xf numFmtId="0" fontId="16" fillId="0" borderId="0" xfId="8" applyFont="1" applyAlignment="1">
      <alignment vertical="center"/>
    </xf>
    <xf numFmtId="168" fontId="14" fillId="0" borderId="0" xfId="1" applyNumberFormat="1" applyFont="1" applyFill="1" applyBorder="1" applyAlignment="1" applyProtection="1">
      <alignment horizontal="left"/>
    </xf>
    <xf numFmtId="166" fontId="16" fillId="0" borderId="0" xfId="8" applyNumberFormat="1" applyFont="1" applyAlignment="1">
      <alignment horizontal="left"/>
    </xf>
    <xf numFmtId="168" fontId="16" fillId="0" borderId="2" xfId="1" applyNumberFormat="1" applyFont="1" applyFill="1" applyBorder="1" applyAlignment="1" applyProtection="1">
      <alignment vertical="center"/>
    </xf>
    <xf numFmtId="166" fontId="16" fillId="0" borderId="0" xfId="8" applyNumberFormat="1" applyFont="1" applyAlignment="1">
      <alignment vertical="center"/>
    </xf>
    <xf numFmtId="169" fontId="16" fillId="0" borderId="0" xfId="3" applyFont="1" applyFill="1" applyBorder="1" applyAlignment="1" applyProtection="1">
      <alignment vertical="center"/>
    </xf>
    <xf numFmtId="166" fontId="14" fillId="0" borderId="0" xfId="8" applyNumberFormat="1" applyFont="1" applyAlignment="1">
      <alignment vertical="center"/>
    </xf>
    <xf numFmtId="40" fontId="14" fillId="0" borderId="0" xfId="0" applyNumberFormat="1" applyFont="1"/>
    <xf numFmtId="173" fontId="14" fillId="0" borderId="0" xfId="8" applyNumberFormat="1" applyFont="1"/>
    <xf numFmtId="168" fontId="16" fillId="0" borderId="1" xfId="1" applyNumberFormat="1" applyFont="1" applyFill="1" applyBorder="1" applyAlignment="1" applyProtection="1">
      <alignment vertical="center"/>
    </xf>
    <xf numFmtId="168" fontId="14" fillId="0" borderId="0" xfId="8" applyNumberFormat="1" applyFont="1" applyAlignment="1">
      <alignment vertical="center"/>
    </xf>
    <xf numFmtId="167" fontId="14" fillId="0" borderId="0" xfId="8" applyNumberFormat="1" applyFont="1" applyAlignment="1">
      <alignment vertical="center"/>
    </xf>
    <xf numFmtId="168" fontId="14" fillId="0" borderId="2" xfId="1" applyNumberFormat="1" applyFont="1" applyFill="1" applyBorder="1" applyAlignment="1" applyProtection="1">
      <alignment vertical="center"/>
    </xf>
    <xf numFmtId="168" fontId="16" fillId="0" borderId="0" xfId="1" applyNumberFormat="1" applyFont="1" applyFill="1" applyBorder="1" applyAlignment="1" applyProtection="1">
      <alignment vertical="center"/>
    </xf>
    <xf numFmtId="166" fontId="14" fillId="0" borderId="0" xfId="0" applyNumberFormat="1" applyFont="1"/>
    <xf numFmtId="0" fontId="16" fillId="0" borderId="0" xfId="8" applyFont="1" applyAlignment="1">
      <alignment horizontal="justify"/>
    </xf>
    <xf numFmtId="0" fontId="35" fillId="0" borderId="0" xfId="0" applyFont="1" applyAlignment="1">
      <alignment vertical="center" wrapText="1"/>
    </xf>
    <xf numFmtId="0" fontId="37" fillId="6" borderId="13" xfId="0" applyFont="1" applyFill="1" applyBorder="1" applyAlignment="1">
      <alignment horizontal="center" vertical="center" wrapText="1"/>
    </xf>
    <xf numFmtId="0" fontId="36" fillId="6" borderId="13" xfId="0" applyFont="1" applyFill="1" applyBorder="1" applyAlignment="1">
      <alignment vertical="center" wrapText="1"/>
    </xf>
    <xf numFmtId="0" fontId="36" fillId="6" borderId="13" xfId="0" applyFont="1" applyFill="1" applyBorder="1" applyAlignment="1">
      <alignment horizontal="center" vertical="center" wrapText="1"/>
    </xf>
    <xf numFmtId="10" fontId="36" fillId="6" borderId="13" xfId="0" applyNumberFormat="1" applyFont="1" applyFill="1" applyBorder="1" applyAlignment="1">
      <alignment horizontal="center" vertical="center" wrapText="1"/>
    </xf>
    <xf numFmtId="0" fontId="37" fillId="6" borderId="13" xfId="0" applyFont="1" applyFill="1" applyBorder="1" applyAlignment="1">
      <alignment vertical="center" wrapText="1"/>
    </xf>
    <xf numFmtId="9" fontId="37" fillId="6" borderId="13" xfId="0" applyNumberFormat="1" applyFont="1" applyFill="1" applyBorder="1" applyAlignment="1">
      <alignment horizontal="center" vertical="center" wrapText="1"/>
    </xf>
    <xf numFmtId="0" fontId="38" fillId="6" borderId="13" xfId="0" applyFont="1" applyFill="1" applyBorder="1" applyAlignment="1">
      <alignment horizontal="center" vertical="center" wrapText="1"/>
    </xf>
    <xf numFmtId="10" fontId="37" fillId="6" borderId="13" xfId="0" applyNumberFormat="1" applyFont="1" applyFill="1" applyBorder="1" applyAlignment="1">
      <alignment horizontal="center" vertical="center" wrapText="1"/>
    </xf>
    <xf numFmtId="0" fontId="37" fillId="0" borderId="13" xfId="0" applyFont="1" applyBorder="1" applyAlignment="1">
      <alignment horizontal="center" vertical="center" wrapText="1"/>
    </xf>
    <xf numFmtId="0" fontId="36" fillId="0" borderId="13" xfId="0" applyFont="1" applyBorder="1" applyAlignment="1">
      <alignment vertical="center" wrapText="1"/>
    </xf>
    <xf numFmtId="3" fontId="36" fillId="6" borderId="13" xfId="0" applyNumberFormat="1" applyFont="1" applyFill="1" applyBorder="1" applyAlignment="1">
      <alignment horizontal="right" vertical="center" wrapText="1"/>
    </xf>
    <xf numFmtId="0" fontId="37" fillId="0" borderId="13" xfId="0" applyFont="1" applyBorder="1" applyAlignment="1">
      <alignment vertical="center" wrapText="1"/>
    </xf>
    <xf numFmtId="3" fontId="37" fillId="6" borderId="13" xfId="0" applyNumberFormat="1" applyFont="1" applyFill="1" applyBorder="1" applyAlignment="1">
      <alignment horizontal="right" vertical="center" wrapText="1"/>
    </xf>
    <xf numFmtId="3" fontId="23" fillId="0" borderId="13" xfId="0" applyNumberFormat="1" applyFont="1" applyBorder="1" applyAlignment="1">
      <alignment horizontal="right" vertical="center" wrapText="1"/>
    </xf>
    <xf numFmtId="0" fontId="36" fillId="0" borderId="13" xfId="0" applyFont="1" applyBorder="1" applyAlignment="1">
      <alignment horizontal="center" vertical="center" wrapText="1"/>
    </xf>
    <xf numFmtId="3" fontId="22" fillId="0" borderId="13" xfId="0" applyNumberFormat="1" applyFont="1" applyBorder="1" applyAlignment="1">
      <alignment horizontal="right" vertical="center" wrapText="1"/>
    </xf>
    <xf numFmtId="3" fontId="36" fillId="0" borderId="13" xfId="0" applyNumberFormat="1" applyFont="1" applyBorder="1" applyAlignment="1">
      <alignment horizontal="right" vertical="center" wrapText="1"/>
    </xf>
    <xf numFmtId="0" fontId="22" fillId="0" borderId="13" xfId="0" applyFont="1" applyBorder="1" applyAlignment="1">
      <alignment vertical="center" wrapText="1"/>
    </xf>
    <xf numFmtId="0" fontId="22" fillId="0" borderId="13" xfId="0" applyFont="1" applyBorder="1" applyAlignment="1">
      <alignment horizontal="center" vertical="center" wrapText="1"/>
    </xf>
    <xf numFmtId="0" fontId="23" fillId="0" borderId="13" xfId="0" applyFont="1" applyBorder="1" applyAlignment="1">
      <alignment vertical="center" wrapText="1"/>
    </xf>
    <xf numFmtId="4" fontId="23" fillId="0" borderId="13" xfId="0" applyNumberFormat="1" applyFont="1" applyBorder="1" applyAlignment="1">
      <alignment horizontal="right" vertical="center" wrapText="1"/>
    </xf>
    <xf numFmtId="0" fontId="23" fillId="0" borderId="13" xfId="0" applyFont="1" applyBorder="1" applyAlignment="1">
      <alignment horizontal="right" vertical="center" wrapText="1"/>
    </xf>
    <xf numFmtId="3" fontId="29" fillId="0" borderId="13" xfId="0" applyNumberFormat="1" applyFont="1" applyBorder="1" applyAlignment="1">
      <alignment horizontal="right" vertical="center" wrapText="1"/>
    </xf>
    <xf numFmtId="4" fontId="22" fillId="0" borderId="13" xfId="0" applyNumberFormat="1" applyFont="1" applyBorder="1" applyAlignment="1">
      <alignment horizontal="right" vertical="center" wrapText="1"/>
    </xf>
    <xf numFmtId="3" fontId="30" fillId="0" borderId="13" xfId="0" applyNumberFormat="1" applyFont="1" applyBorder="1" applyAlignment="1">
      <alignment horizontal="right" vertical="center" wrapText="1"/>
    </xf>
    <xf numFmtId="0" fontId="22" fillId="0" borderId="13" xfId="0" applyFont="1" applyBorder="1" applyAlignment="1">
      <alignment horizontal="right" vertical="center" wrapText="1"/>
    </xf>
    <xf numFmtId="0" fontId="27" fillId="0" borderId="13" xfId="0" applyFont="1" applyBorder="1" applyAlignment="1">
      <alignment vertical="center" wrapText="1"/>
    </xf>
    <xf numFmtId="0" fontId="23" fillId="0" borderId="13" xfId="0" applyFont="1" applyBorder="1" applyAlignment="1">
      <alignment horizontal="center" vertical="center" wrapText="1"/>
    </xf>
    <xf numFmtId="0" fontId="36" fillId="0" borderId="13" xfId="0" applyFont="1" applyBorder="1" applyAlignment="1">
      <alignment horizontal="right" vertical="center" wrapText="1"/>
    </xf>
    <xf numFmtId="3" fontId="37" fillId="0" borderId="13" xfId="0" applyNumberFormat="1" applyFont="1" applyBorder="1" applyAlignment="1">
      <alignment horizontal="right" vertical="center" wrapText="1"/>
    </xf>
    <xf numFmtId="3" fontId="39" fillId="0" borderId="13" xfId="0" applyNumberFormat="1" applyFont="1" applyBorder="1" applyAlignment="1">
      <alignment horizontal="right" vertical="center" wrapText="1"/>
    </xf>
    <xf numFmtId="10" fontId="36" fillId="0" borderId="13" xfId="0" applyNumberFormat="1" applyFont="1" applyBorder="1" applyAlignment="1">
      <alignment horizontal="center" vertical="center" wrapText="1"/>
    </xf>
    <xf numFmtId="0" fontId="0" fillId="0" borderId="13" xfId="0" applyBorder="1" applyAlignment="1">
      <alignment vertical="center" wrapText="1"/>
    </xf>
    <xf numFmtId="0" fontId="0" fillId="0" borderId="13" xfId="0" applyBorder="1" applyAlignment="1">
      <alignment vertical="top" wrapText="1"/>
    </xf>
    <xf numFmtId="0" fontId="23" fillId="0" borderId="13" xfId="0" applyFont="1" applyBorder="1" applyAlignment="1">
      <alignment horizontal="justify" vertical="center" wrapText="1"/>
    </xf>
    <xf numFmtId="0" fontId="37" fillId="0" borderId="13" xfId="0" applyFont="1" applyBorder="1" applyAlignment="1">
      <alignment horizontal="right" vertical="center" wrapText="1"/>
    </xf>
    <xf numFmtId="0" fontId="39" fillId="0" borderId="13" xfId="0" applyFont="1" applyBorder="1" applyAlignment="1">
      <alignment horizontal="right" vertical="center" wrapText="1"/>
    </xf>
    <xf numFmtId="3" fontId="40" fillId="0" borderId="13" xfId="0" applyNumberFormat="1" applyFont="1" applyBorder="1" applyAlignment="1">
      <alignment horizontal="right" vertical="center" wrapText="1"/>
    </xf>
    <xf numFmtId="0" fontId="40" fillId="0" borderId="13" xfId="0" applyFont="1" applyBorder="1" applyAlignment="1">
      <alignment horizontal="center" vertical="center" wrapText="1"/>
    </xf>
    <xf numFmtId="0" fontId="39" fillId="0" borderId="13" xfId="0" applyFont="1" applyBorder="1" applyAlignment="1">
      <alignment vertical="center" wrapText="1"/>
    </xf>
    <xf numFmtId="14" fontId="39" fillId="0" borderId="13" xfId="0" applyNumberFormat="1" applyFont="1" applyBorder="1" applyAlignment="1">
      <alignment horizontal="center" vertical="center" wrapText="1"/>
    </xf>
    <xf numFmtId="0" fontId="39" fillId="0" borderId="13" xfId="0" applyFont="1" applyBorder="1" applyAlignment="1">
      <alignment horizontal="center" vertical="center" wrapText="1"/>
    </xf>
    <xf numFmtId="10" fontId="39" fillId="0" borderId="13" xfId="0" applyNumberFormat="1" applyFont="1" applyBorder="1" applyAlignment="1">
      <alignment horizontal="center" vertical="center" wrapText="1"/>
    </xf>
    <xf numFmtId="0" fontId="40" fillId="0" borderId="13" xfId="0" applyFont="1" applyBorder="1" applyAlignment="1">
      <alignment vertical="center" wrapText="1"/>
    </xf>
    <xf numFmtId="3" fontId="39" fillId="6" borderId="13" xfId="0" applyNumberFormat="1" applyFont="1" applyFill="1" applyBorder="1" applyAlignment="1">
      <alignment horizontal="right" vertical="center" wrapText="1"/>
    </xf>
    <xf numFmtId="3" fontId="40" fillId="6" borderId="13" xfId="0" applyNumberFormat="1" applyFont="1" applyFill="1" applyBorder="1" applyAlignment="1">
      <alignment horizontal="right" vertical="center" wrapText="1"/>
    </xf>
    <xf numFmtId="10" fontId="23" fillId="0" borderId="13" xfId="0" applyNumberFormat="1" applyFont="1" applyBorder="1" applyAlignment="1">
      <alignment horizontal="center" vertical="center" wrapText="1"/>
    </xf>
    <xf numFmtId="3" fontId="37" fillId="0" borderId="13" xfId="0" applyNumberFormat="1" applyFont="1" applyBorder="1" applyAlignment="1">
      <alignment horizontal="center" vertical="center" wrapText="1"/>
    </xf>
    <xf numFmtId="0" fontId="41" fillId="0" borderId="12" xfId="0" applyFont="1" applyBorder="1" applyAlignment="1">
      <alignment horizontal="center" vertical="center" wrapText="1"/>
    </xf>
    <xf numFmtId="0" fontId="42" fillId="0" borderId="12" xfId="0" applyFont="1" applyBorder="1" applyAlignment="1">
      <alignment vertical="center" wrapText="1"/>
    </xf>
    <xf numFmtId="3" fontId="42" fillId="0" borderId="12" xfId="0" applyNumberFormat="1" applyFont="1" applyBorder="1" applyAlignment="1">
      <alignment horizontal="right" vertical="center" wrapText="1"/>
    </xf>
    <xf numFmtId="0" fontId="42" fillId="0" borderId="12" xfId="0" applyFont="1" applyBorder="1" applyAlignment="1">
      <alignment horizontal="center" vertical="center" wrapText="1"/>
    </xf>
    <xf numFmtId="0" fontId="42" fillId="0" borderId="12" xfId="0" applyFont="1" applyBorder="1" applyAlignment="1">
      <alignment horizontal="right" vertical="center" wrapText="1"/>
    </xf>
    <xf numFmtId="0" fontId="41" fillId="0" borderId="12" xfId="0" applyFont="1" applyBorder="1" applyAlignment="1">
      <alignment vertical="center" wrapText="1"/>
    </xf>
    <xf numFmtId="3" fontId="41" fillId="0" borderId="12" xfId="0" applyNumberFormat="1" applyFont="1" applyBorder="1" applyAlignment="1">
      <alignment horizontal="right" vertical="center" wrapText="1"/>
    </xf>
    <xf numFmtId="0" fontId="27" fillId="0" borderId="0" xfId="0" applyFont="1" applyAlignment="1">
      <alignment vertical="center" wrapText="1"/>
    </xf>
    <xf numFmtId="0" fontId="27" fillId="0" borderId="0" xfId="0" applyFont="1"/>
    <xf numFmtId="0" fontId="31" fillId="0" borderId="13" xfId="0" applyFont="1" applyBorder="1" applyAlignment="1">
      <alignment horizontal="center" vertical="center" wrapText="1"/>
    </xf>
    <xf numFmtId="0" fontId="42" fillId="0" borderId="13" xfId="0" applyFont="1" applyBorder="1" applyAlignment="1">
      <alignment vertical="center" wrapText="1"/>
    </xf>
    <xf numFmtId="0" fontId="41" fillId="0" borderId="13" xfId="0" applyFont="1" applyBorder="1" applyAlignment="1">
      <alignment vertical="center" wrapText="1"/>
    </xf>
    <xf numFmtId="3" fontId="31" fillId="0" borderId="13" xfId="0" applyNumberFormat="1" applyFont="1" applyBorder="1" applyAlignment="1">
      <alignment horizontal="right" vertical="center" wrapText="1"/>
    </xf>
    <xf numFmtId="9" fontId="31" fillId="0" borderId="13" xfId="0" applyNumberFormat="1" applyFont="1" applyBorder="1" applyAlignment="1">
      <alignment horizontal="center" vertical="center" wrapText="1"/>
    </xf>
    <xf numFmtId="9" fontId="36" fillId="0" borderId="13" xfId="0" applyNumberFormat="1" applyFont="1" applyBorder="1" applyAlignment="1">
      <alignment horizontal="center" vertical="center" wrapText="1"/>
    </xf>
    <xf numFmtId="10" fontId="36" fillId="0" borderId="13" xfId="0" applyNumberFormat="1" applyFont="1" applyBorder="1" applyAlignment="1">
      <alignment horizontal="right" vertical="center" wrapText="1"/>
    </xf>
    <xf numFmtId="14" fontId="22" fillId="0" borderId="13" xfId="0" applyNumberFormat="1" applyFont="1" applyBorder="1" applyAlignment="1">
      <alignment horizontal="center" vertical="center" wrapText="1"/>
    </xf>
    <xf numFmtId="14" fontId="37" fillId="0" borderId="13" xfId="0" applyNumberFormat="1" applyFont="1" applyBorder="1" applyAlignment="1">
      <alignment horizontal="center" vertical="center" wrapText="1"/>
    </xf>
    <xf numFmtId="14" fontId="37" fillId="0" borderId="13" xfId="0" applyNumberFormat="1" applyFont="1" applyBorder="1" applyAlignment="1">
      <alignment horizontal="right" vertical="center" wrapText="1"/>
    </xf>
    <xf numFmtId="0" fontId="43" fillId="0" borderId="13" xfId="0" applyFont="1" applyBorder="1" applyAlignment="1">
      <alignment horizontal="center" vertical="center" wrapText="1"/>
    </xf>
    <xf numFmtId="0" fontId="35" fillId="0" borderId="13" xfId="0" applyFont="1" applyBorder="1" applyAlignment="1">
      <alignment vertical="center" wrapText="1"/>
    </xf>
    <xf numFmtId="3" fontId="35" fillId="0" borderId="13" xfId="0" applyNumberFormat="1" applyFont="1" applyBorder="1" applyAlignment="1">
      <alignment horizontal="right" vertical="center" wrapText="1"/>
    </xf>
    <xf numFmtId="0" fontId="35" fillId="0" borderId="13" xfId="0" applyFont="1" applyBorder="1" applyAlignment="1">
      <alignment horizontal="right" vertical="center" wrapText="1"/>
    </xf>
    <xf numFmtId="0" fontId="43" fillId="0" borderId="13" xfId="0" applyFont="1" applyBorder="1" applyAlignment="1">
      <alignment vertical="center" wrapText="1"/>
    </xf>
    <xf numFmtId="0" fontId="43" fillId="0" borderId="13" xfId="0" applyFont="1" applyBorder="1" applyAlignment="1">
      <alignment horizontal="right" vertical="center" wrapText="1"/>
    </xf>
    <xf numFmtId="3" fontId="43" fillId="0" borderId="13" xfId="0" applyNumberFormat="1" applyFont="1" applyBorder="1" applyAlignment="1">
      <alignment horizontal="right" vertical="center" wrapText="1"/>
    </xf>
    <xf numFmtId="0" fontId="44" fillId="0" borderId="13" xfId="0" applyFont="1" applyBorder="1" applyAlignment="1">
      <alignment horizontal="right" vertical="center" wrapText="1"/>
    </xf>
    <xf numFmtId="0" fontId="44" fillId="0" borderId="13" xfId="0" applyFont="1" applyBorder="1" applyAlignment="1">
      <alignment vertical="center" wrapText="1"/>
    </xf>
    <xf numFmtId="3" fontId="45" fillId="0" borderId="13" xfId="0" applyNumberFormat="1" applyFont="1" applyBorder="1" applyAlignment="1">
      <alignment horizontal="center" vertical="center" wrapText="1"/>
    </xf>
    <xf numFmtId="0" fontId="33" fillId="0" borderId="13" xfId="0" applyFont="1" applyBorder="1" applyAlignment="1">
      <alignment horizontal="center" vertical="center" wrapText="1"/>
    </xf>
    <xf numFmtId="0" fontId="34" fillId="0" borderId="13" xfId="0" applyFont="1" applyBorder="1" applyAlignment="1">
      <alignment vertical="center" wrapText="1"/>
    </xf>
    <xf numFmtId="3" fontId="34" fillId="0" borderId="13" xfId="0" applyNumberFormat="1" applyFont="1" applyBorder="1" applyAlignment="1">
      <alignment horizontal="right" vertical="center" wrapText="1"/>
    </xf>
    <xf numFmtId="3" fontId="46" fillId="0" borderId="13" xfId="0" applyNumberFormat="1" applyFont="1" applyBorder="1" applyAlignment="1">
      <alignment horizontal="right" vertical="center" wrapText="1"/>
    </xf>
    <xf numFmtId="0" fontId="33" fillId="0" borderId="13" xfId="0" applyFont="1" applyBorder="1" applyAlignment="1">
      <alignment vertical="center" wrapText="1"/>
    </xf>
    <xf numFmtId="3" fontId="33" fillId="0" borderId="13" xfId="0" applyNumberFormat="1" applyFont="1" applyBorder="1" applyAlignment="1">
      <alignment horizontal="right" vertical="center" wrapText="1"/>
    </xf>
    <xf numFmtId="0" fontId="36" fillId="0" borderId="13" xfId="0" applyFont="1" applyBorder="1" applyAlignment="1">
      <alignment horizontal="justify" vertical="center" wrapText="1"/>
    </xf>
    <xf numFmtId="0" fontId="36" fillId="6" borderId="13" xfId="0" applyFont="1" applyFill="1" applyBorder="1" applyAlignment="1">
      <alignment horizontal="right" vertical="center" wrapText="1"/>
    </xf>
    <xf numFmtId="0" fontId="47" fillId="0" borderId="13" xfId="0" applyFont="1" applyBorder="1" applyAlignment="1">
      <alignment vertical="center" wrapText="1"/>
    </xf>
    <xf numFmtId="0" fontId="47" fillId="6" borderId="13" xfId="0" applyFont="1" applyFill="1" applyBorder="1" applyAlignment="1">
      <alignment vertical="center" wrapText="1"/>
    </xf>
    <xf numFmtId="0" fontId="23" fillId="6" borderId="13" xfId="0" applyFont="1" applyFill="1" applyBorder="1" applyAlignment="1">
      <alignment horizontal="right" vertical="center" wrapText="1"/>
    </xf>
    <xf numFmtId="168" fontId="16" fillId="0" borderId="17" xfId="9" applyNumberFormat="1" applyFont="1" applyBorder="1"/>
    <xf numFmtId="168" fontId="16" fillId="0" borderId="17" xfId="1" applyNumberFormat="1" applyFont="1" applyFill="1" applyBorder="1" applyAlignment="1" applyProtection="1"/>
    <xf numFmtId="169" fontId="16" fillId="0" borderId="18" xfId="3" applyFont="1" applyFill="1" applyBorder="1" applyAlignment="1" applyProtection="1">
      <alignment horizontal="right"/>
    </xf>
    <xf numFmtId="0" fontId="22" fillId="0" borderId="11" xfId="8" applyFont="1" applyBorder="1"/>
    <xf numFmtId="0" fontId="14" fillId="7" borderId="11" xfId="10" applyFont="1" applyFill="1" applyBorder="1"/>
    <xf numFmtId="0" fontId="14" fillId="7" borderId="11" xfId="8" applyFont="1" applyFill="1" applyBorder="1"/>
    <xf numFmtId="3" fontId="14" fillId="0" borderId="11" xfId="3" applyNumberFormat="1" applyFont="1" applyFill="1" applyBorder="1" applyAlignment="1" applyProtection="1">
      <alignment horizontal="right"/>
    </xf>
    <xf numFmtId="3" fontId="16" fillId="0" borderId="10" xfId="3" applyNumberFormat="1" applyFont="1" applyFill="1" applyBorder="1" applyAlignment="1" applyProtection="1">
      <alignment horizontal="right"/>
    </xf>
    <xf numFmtId="10" fontId="23" fillId="0" borderId="13" xfId="0" applyNumberFormat="1" applyFont="1" applyBorder="1" applyAlignment="1">
      <alignment horizontal="right" vertical="center" wrapText="1"/>
    </xf>
    <xf numFmtId="0" fontId="23" fillId="0" borderId="19" xfId="0" applyFont="1" applyBorder="1" applyAlignment="1">
      <alignment vertical="center" wrapText="1"/>
    </xf>
    <xf numFmtId="0" fontId="0" fillId="0" borderId="20" xfId="0" applyBorder="1" applyAlignment="1">
      <alignment horizontal="center" vertical="center" wrapText="1"/>
    </xf>
    <xf numFmtId="0" fontId="22" fillId="0" borderId="21" xfId="0" applyFont="1" applyBorder="1" applyAlignment="1">
      <alignment horizontal="center" vertical="center" wrapText="1"/>
    </xf>
    <xf numFmtId="0" fontId="0" fillId="0" borderId="24" xfId="0" applyBorder="1" applyAlignment="1">
      <alignment horizontal="center" vertical="center" wrapText="1"/>
    </xf>
    <xf numFmtId="0" fontId="22" fillId="0" borderId="23" xfId="0" applyFont="1" applyBorder="1" applyAlignment="1">
      <alignment horizontal="center" vertical="center" wrapText="1"/>
    </xf>
    <xf numFmtId="0" fontId="0" fillId="0" borderId="25" xfId="0" applyBorder="1" applyAlignment="1">
      <alignment horizontal="center" vertical="center" wrapText="1"/>
    </xf>
    <xf numFmtId="0" fontId="22" fillId="0" borderId="19" xfId="0" applyFont="1" applyBorder="1" applyAlignment="1">
      <alignment horizontal="center" vertical="center" wrapText="1"/>
    </xf>
    <xf numFmtId="0" fontId="22" fillId="0" borderId="25" xfId="0" applyFont="1" applyBorder="1" applyAlignment="1">
      <alignment horizontal="center" vertical="center" wrapText="1"/>
    </xf>
    <xf numFmtId="0" fontId="37" fillId="0" borderId="27" xfId="0" applyFont="1" applyBorder="1" applyAlignment="1">
      <alignment vertical="center" wrapText="1"/>
    </xf>
    <xf numFmtId="0" fontId="36" fillId="0" borderId="27" xfId="0" applyFont="1" applyBorder="1" applyAlignment="1">
      <alignment vertical="center" wrapText="1"/>
    </xf>
    <xf numFmtId="0" fontId="36" fillId="0" borderId="19" xfId="0" applyFont="1" applyBorder="1" applyAlignment="1">
      <alignment vertical="center" wrapText="1"/>
    </xf>
    <xf numFmtId="2" fontId="23" fillId="0" borderId="13" xfId="0" applyNumberFormat="1" applyFont="1" applyBorder="1" applyAlignment="1">
      <alignment horizontal="right" vertical="center" wrapText="1"/>
    </xf>
    <xf numFmtId="169" fontId="23" fillId="0" borderId="13" xfId="5" applyFont="1" applyBorder="1" applyAlignment="1">
      <alignment horizontal="right" vertical="center" wrapText="1"/>
    </xf>
    <xf numFmtId="171" fontId="23" fillId="0" borderId="13" xfId="5" applyNumberFormat="1" applyFont="1" applyBorder="1" applyAlignment="1">
      <alignment horizontal="right" vertical="center" wrapText="1"/>
    </xf>
    <xf numFmtId="169" fontId="22" fillId="0" borderId="13" xfId="5" applyFont="1" applyBorder="1" applyAlignment="1">
      <alignment horizontal="right" vertical="center" wrapText="1"/>
    </xf>
    <xf numFmtId="0" fontId="22" fillId="0" borderId="27" xfId="0" applyFont="1" applyBorder="1" applyAlignment="1">
      <alignment horizontal="center" vertical="center" wrapText="1"/>
    </xf>
    <xf numFmtId="0" fontId="23" fillId="0" borderId="27" xfId="0" applyFont="1" applyBorder="1" applyAlignment="1">
      <alignment horizontal="center" vertical="center" wrapText="1"/>
    </xf>
    <xf numFmtId="0" fontId="0" fillId="0" borderId="27" xfId="0" applyBorder="1" applyAlignment="1">
      <alignment vertical="center" wrapText="1"/>
    </xf>
    <xf numFmtId="0" fontId="0" fillId="0" borderId="19" xfId="0" applyBorder="1" applyAlignment="1">
      <alignment vertical="center" wrapText="1"/>
    </xf>
    <xf numFmtId="0" fontId="0" fillId="0" borderId="27" xfId="0" applyBorder="1" applyAlignment="1">
      <alignment vertical="top" wrapText="1"/>
    </xf>
    <xf numFmtId="0" fontId="0" fillId="0" borderId="19" xfId="0" applyBorder="1" applyAlignment="1">
      <alignment vertical="top" wrapText="1"/>
    </xf>
    <xf numFmtId="0" fontId="36" fillId="0" borderId="25" xfId="0" applyFont="1" applyBorder="1" applyAlignment="1">
      <alignment vertical="center" wrapText="1"/>
    </xf>
    <xf numFmtId="3" fontId="23" fillId="0" borderId="25" xfId="0" applyNumberFormat="1" applyFont="1" applyBorder="1" applyAlignment="1">
      <alignment horizontal="right" vertical="center" wrapText="1"/>
    </xf>
    <xf numFmtId="0" fontId="23" fillId="0" borderId="25" xfId="0" applyFont="1" applyBorder="1" applyAlignment="1">
      <alignment horizontal="right" vertical="center" wrapText="1"/>
    </xf>
    <xf numFmtId="3" fontId="23" fillId="0" borderId="27" xfId="0" applyNumberFormat="1" applyFont="1" applyBorder="1" applyAlignment="1">
      <alignment horizontal="right" vertical="center" wrapText="1"/>
    </xf>
    <xf numFmtId="169" fontId="23" fillId="0" borderId="27" xfId="5" applyFont="1" applyBorder="1" applyAlignment="1">
      <alignment horizontal="right" vertical="center" wrapText="1"/>
    </xf>
    <xf numFmtId="0" fontId="36" fillId="0" borderId="27" xfId="0" applyFont="1" applyBorder="1" applyAlignment="1">
      <alignment horizontal="right" vertical="center" wrapText="1"/>
    </xf>
    <xf numFmtId="0" fontId="23" fillId="0" borderId="27" xfId="0" applyFont="1" applyBorder="1" applyAlignment="1">
      <alignment vertical="center" wrapText="1"/>
    </xf>
    <xf numFmtId="0" fontId="23" fillId="0" borderId="27" xfId="0" applyFont="1" applyBorder="1" applyAlignment="1">
      <alignment horizontal="right" vertical="center" wrapText="1"/>
    </xf>
    <xf numFmtId="0" fontId="23" fillId="0" borderId="27" xfId="0" applyFont="1" applyBorder="1" applyAlignment="1">
      <alignment horizontal="justify" vertical="center" wrapText="1"/>
    </xf>
    <xf numFmtId="0" fontId="23" fillId="0" borderId="19" xfId="0" applyFont="1" applyBorder="1" applyAlignment="1">
      <alignment horizontal="justify" vertical="center" wrapText="1"/>
    </xf>
    <xf numFmtId="0" fontId="23" fillId="0" borderId="19" xfId="0" applyFont="1" applyBorder="1" applyAlignment="1">
      <alignment horizontal="right" vertical="center" wrapText="1"/>
    </xf>
    <xf numFmtId="0" fontId="36" fillId="0" borderId="19" xfId="0" applyFont="1" applyBorder="1" applyAlignment="1">
      <alignment horizontal="right" vertical="center" wrapText="1"/>
    </xf>
    <xf numFmtId="3" fontId="23" fillId="0" borderId="19" xfId="0" applyNumberFormat="1" applyFont="1" applyBorder="1" applyAlignment="1">
      <alignment horizontal="right" vertical="center" wrapText="1"/>
    </xf>
    <xf numFmtId="3" fontId="36" fillId="0" borderId="25" xfId="0" applyNumberFormat="1" applyFont="1" applyBorder="1" applyAlignment="1">
      <alignment horizontal="right" vertical="center" wrapText="1"/>
    </xf>
    <xf numFmtId="169" fontId="23" fillId="0" borderId="25" xfId="5" applyFont="1" applyBorder="1" applyAlignment="1">
      <alignment horizontal="right" vertical="center" wrapText="1"/>
    </xf>
    <xf numFmtId="0" fontId="36" fillId="0" borderId="25" xfId="0" applyFont="1" applyBorder="1" applyAlignment="1">
      <alignment horizontal="right" vertical="center" wrapText="1"/>
    </xf>
    <xf numFmtId="3" fontId="36" fillId="0" borderId="27" xfId="0" applyNumberFormat="1" applyFont="1" applyBorder="1" applyAlignment="1">
      <alignment horizontal="right" vertical="center" wrapText="1"/>
    </xf>
    <xf numFmtId="3" fontId="36" fillId="0" borderId="19" xfId="0" applyNumberFormat="1" applyFont="1" applyBorder="1" applyAlignment="1">
      <alignment horizontal="right" vertical="center" wrapText="1"/>
    </xf>
    <xf numFmtId="2" fontId="23" fillId="0" borderId="13" xfId="0" applyNumberFormat="1" applyFont="1" applyBorder="1" applyAlignment="1">
      <alignment horizontal="center" vertical="center" wrapText="1"/>
    </xf>
    <xf numFmtId="2" fontId="36" fillId="0" borderId="13" xfId="0" applyNumberFormat="1" applyFont="1" applyBorder="1" applyAlignment="1">
      <alignment horizontal="center" vertical="center" wrapText="1"/>
    </xf>
    <xf numFmtId="2" fontId="22" fillId="0" borderId="13" xfId="0" applyNumberFormat="1" applyFont="1" applyBorder="1" applyAlignment="1">
      <alignment horizontal="center" vertical="center" wrapText="1"/>
    </xf>
    <xf numFmtId="2" fontId="37" fillId="0" borderId="13" xfId="0" applyNumberFormat="1" applyFont="1" applyBorder="1" applyAlignment="1">
      <alignment horizontal="center" vertical="center" wrapText="1"/>
    </xf>
    <xf numFmtId="2" fontId="41" fillId="0" borderId="12" xfId="0" applyNumberFormat="1" applyFont="1" applyBorder="1" applyAlignment="1">
      <alignment horizontal="center" vertical="center" wrapText="1"/>
    </xf>
    <xf numFmtId="174" fontId="36" fillId="0" borderId="13" xfId="0" applyNumberFormat="1" applyFont="1" applyBorder="1" applyAlignment="1">
      <alignment horizontal="center" vertical="center" wrapText="1"/>
    </xf>
    <xf numFmtId="0" fontId="22" fillId="0" borderId="25" xfId="0" applyFont="1" applyBorder="1" applyAlignment="1">
      <alignment vertical="center" wrapText="1"/>
    </xf>
    <xf numFmtId="0" fontId="22" fillId="0" borderId="27" xfId="0" applyFont="1" applyBorder="1" applyAlignment="1">
      <alignment vertical="center" wrapText="1"/>
    </xf>
    <xf numFmtId="0" fontId="37" fillId="0" borderId="27" xfId="0" applyFont="1" applyBorder="1" applyAlignment="1">
      <alignment horizontal="center" vertical="center" wrapText="1"/>
    </xf>
    <xf numFmtId="0" fontId="23" fillId="0" borderId="27" xfId="0" applyFont="1" applyBorder="1" applyAlignment="1">
      <alignment horizontal="left" vertical="center" wrapText="1"/>
    </xf>
    <xf numFmtId="0" fontId="37" fillId="0" borderId="20" xfId="0" applyFont="1" applyBorder="1" applyAlignment="1">
      <alignment vertical="center"/>
    </xf>
    <xf numFmtId="0" fontId="37" fillId="0" borderId="20" xfId="0" applyFont="1" applyBorder="1" applyAlignment="1">
      <alignment horizontal="center" vertical="center"/>
    </xf>
    <xf numFmtId="0" fontId="37" fillId="0" borderId="22" xfId="0" applyFont="1" applyBorder="1" applyAlignment="1">
      <alignment vertical="center"/>
    </xf>
    <xf numFmtId="0" fontId="37" fillId="0" borderId="22" xfId="0" applyFont="1" applyBorder="1" applyAlignment="1">
      <alignment horizontal="center" vertical="center"/>
    </xf>
    <xf numFmtId="0" fontId="37" fillId="0" borderId="21" xfId="0" applyFont="1" applyBorder="1" applyAlignment="1">
      <alignment vertical="center"/>
    </xf>
    <xf numFmtId="0" fontId="36" fillId="0" borderId="21" xfId="0" applyFont="1" applyBorder="1" applyAlignment="1">
      <alignment horizontal="center" vertical="center"/>
    </xf>
    <xf numFmtId="0" fontId="36" fillId="0" borderId="20" xfId="0" applyFont="1" applyBorder="1" applyAlignment="1">
      <alignment vertical="center"/>
    </xf>
    <xf numFmtId="0" fontId="36" fillId="0" borderId="20" xfId="0" applyFont="1" applyBorder="1" applyAlignment="1">
      <alignment horizontal="right" vertical="center"/>
    </xf>
    <xf numFmtId="0" fontId="36" fillId="0" borderId="22" xfId="0" applyFont="1" applyBorder="1" applyAlignment="1">
      <alignment vertical="center"/>
    </xf>
    <xf numFmtId="3" fontId="36" fillId="0" borderId="22" xfId="0" applyNumberFormat="1" applyFont="1" applyBorder="1" applyAlignment="1">
      <alignment horizontal="right" vertical="center"/>
    </xf>
    <xf numFmtId="0" fontId="36" fillId="0" borderId="21" xfId="0" applyFont="1" applyBorder="1" applyAlignment="1">
      <alignment vertical="center"/>
    </xf>
    <xf numFmtId="3" fontId="36" fillId="0" borderId="21" xfId="0" applyNumberFormat="1" applyFont="1" applyBorder="1" applyAlignment="1">
      <alignment horizontal="right" vertical="center"/>
    </xf>
    <xf numFmtId="0" fontId="36" fillId="0" borderId="12" xfId="0" applyFont="1" applyBorder="1" applyAlignment="1">
      <alignment vertical="center"/>
    </xf>
    <xf numFmtId="3" fontId="22" fillId="0" borderId="12" xfId="0" applyNumberFormat="1" applyFont="1" applyBorder="1" applyAlignment="1">
      <alignment horizontal="right" vertical="center"/>
    </xf>
    <xf numFmtId="3" fontId="37" fillId="0" borderId="12" xfId="0" applyNumberFormat="1" applyFont="1" applyBorder="1" applyAlignment="1">
      <alignment horizontal="right" vertical="center"/>
    </xf>
    <xf numFmtId="3" fontId="23" fillId="0" borderId="22" xfId="0" applyNumberFormat="1" applyFont="1" applyBorder="1" applyAlignment="1">
      <alignment horizontal="right" vertical="center"/>
    </xf>
    <xf numFmtId="3" fontId="22" fillId="0" borderId="21" xfId="0" applyNumberFormat="1" applyFont="1" applyBorder="1" applyAlignment="1">
      <alignment horizontal="right" vertical="center"/>
    </xf>
    <xf numFmtId="3" fontId="37" fillId="0" borderId="21" xfId="0" applyNumberFormat="1" applyFont="1" applyBorder="1" applyAlignment="1">
      <alignment horizontal="right" vertical="center"/>
    </xf>
    <xf numFmtId="0" fontId="37" fillId="0" borderId="12" xfId="0" applyFont="1" applyBorder="1" applyAlignment="1">
      <alignment vertical="center"/>
    </xf>
    <xf numFmtId="0" fontId="36" fillId="0" borderId="22" xfId="0" applyFont="1" applyBorder="1" applyAlignment="1">
      <alignment horizontal="right" vertical="center"/>
    </xf>
    <xf numFmtId="3" fontId="22" fillId="0" borderId="22" xfId="0" applyNumberFormat="1" applyFont="1" applyBorder="1" applyAlignment="1">
      <alignment horizontal="right" vertical="center"/>
    </xf>
    <xf numFmtId="3" fontId="37" fillId="0" borderId="22" xfId="0" applyNumberFormat="1" applyFont="1" applyBorder="1" applyAlignment="1">
      <alignment horizontal="right" vertical="center"/>
    </xf>
    <xf numFmtId="0" fontId="23" fillId="0" borderId="21" xfId="0" applyFont="1" applyBorder="1" applyAlignment="1">
      <alignment vertical="center"/>
    </xf>
    <xf numFmtId="0" fontId="36" fillId="0" borderId="21" xfId="0" applyFont="1" applyBorder="1" applyAlignment="1">
      <alignment horizontal="right" vertical="center"/>
    </xf>
    <xf numFmtId="0" fontId="36" fillId="6" borderId="12" xfId="0" applyFont="1" applyFill="1" applyBorder="1" applyAlignment="1">
      <alignment vertical="center"/>
    </xf>
    <xf numFmtId="0" fontId="37" fillId="6" borderId="12" xfId="0" applyFont="1" applyFill="1" applyBorder="1" applyAlignment="1">
      <alignment vertical="center"/>
    </xf>
    <xf numFmtId="0" fontId="22" fillId="0" borderId="12" xfId="0" applyFont="1" applyBorder="1" applyAlignment="1">
      <alignment horizontal="right" vertical="center"/>
    </xf>
    <xf numFmtId="0" fontId="37" fillId="6" borderId="20" xfId="0" applyFont="1" applyFill="1" applyBorder="1" applyAlignment="1">
      <alignment vertical="center"/>
    </xf>
    <xf numFmtId="0" fontId="37" fillId="6" borderId="21" xfId="0" applyFont="1" applyFill="1" applyBorder="1" applyAlignment="1">
      <alignment vertical="center"/>
    </xf>
    <xf numFmtId="0" fontId="37" fillId="6" borderId="20" xfId="0" applyFont="1" applyFill="1" applyBorder="1" applyAlignment="1">
      <alignment horizontal="center" vertical="center"/>
    </xf>
    <xf numFmtId="0" fontId="37" fillId="6" borderId="21" xfId="0" applyFont="1" applyFill="1" applyBorder="1" applyAlignment="1">
      <alignment horizontal="center" vertical="center"/>
    </xf>
    <xf numFmtId="0" fontId="36" fillId="6" borderId="20" xfId="0" applyFont="1" applyFill="1" applyBorder="1" applyAlignment="1">
      <alignment vertical="center"/>
    </xf>
    <xf numFmtId="3" fontId="23" fillId="0" borderId="20" xfId="0" applyNumberFormat="1" applyFont="1" applyBorder="1" applyAlignment="1">
      <alignment horizontal="right" vertical="center"/>
    </xf>
    <xf numFmtId="0" fontId="36" fillId="6" borderId="22" xfId="0" applyFont="1" applyFill="1" applyBorder="1" applyAlignment="1">
      <alignment vertical="center"/>
    </xf>
    <xf numFmtId="169" fontId="23" fillId="0" borderId="22" xfId="5" applyFont="1" applyBorder="1" applyAlignment="1">
      <alignment horizontal="right" vertical="center"/>
    </xf>
    <xf numFmtId="0" fontId="37" fillId="6" borderId="22" xfId="0" applyFont="1" applyFill="1" applyBorder="1" applyAlignment="1">
      <alignment vertical="center"/>
    </xf>
    <xf numFmtId="3" fontId="23" fillId="0" borderId="21" xfId="0" applyNumberFormat="1" applyFont="1" applyBorder="1" applyAlignment="1">
      <alignment horizontal="right" vertical="center"/>
    </xf>
    <xf numFmtId="2" fontId="22" fillId="0" borderId="12" xfId="0" applyNumberFormat="1" applyFont="1" applyBorder="1" applyAlignment="1">
      <alignment horizontal="right" vertical="center"/>
    </xf>
    <xf numFmtId="0" fontId="53" fillId="0" borderId="0" xfId="8" applyFont="1" applyAlignment="1">
      <alignment horizontal="center" vertical="center" wrapText="1"/>
    </xf>
    <xf numFmtId="1" fontId="14" fillId="0" borderId="0" xfId="1" applyNumberFormat="1" applyFont="1" applyFill="1" applyBorder="1" applyAlignment="1" applyProtection="1">
      <alignment horizontal="right"/>
    </xf>
    <xf numFmtId="171" fontId="16" fillId="7" borderId="10" xfId="3" applyNumberFormat="1" applyFont="1" applyFill="1" applyBorder="1" applyAlignment="1" applyProtection="1">
      <alignment horizontal="right"/>
    </xf>
    <xf numFmtId="0" fontId="9" fillId="0" borderId="0" xfId="0" applyFont="1" applyAlignment="1">
      <alignment horizontal="center"/>
    </xf>
    <xf numFmtId="165" fontId="6" fillId="0" borderId="0" xfId="4" applyNumberFormat="1" applyFont="1" applyFill="1" applyBorder="1" applyAlignment="1" applyProtection="1">
      <alignment horizontal="left"/>
    </xf>
    <xf numFmtId="0" fontId="5" fillId="0" borderId="0" xfId="0" applyFont="1" applyAlignment="1">
      <alignment horizontal="center"/>
    </xf>
    <xf numFmtId="167" fontId="7" fillId="0" borderId="2" xfId="0" applyNumberFormat="1" applyFont="1" applyBorder="1" applyAlignment="1">
      <alignment horizontal="center"/>
    </xf>
    <xf numFmtId="0" fontId="12" fillId="0" borderId="0" xfId="9" applyFont="1" applyAlignment="1">
      <alignment horizontal="center"/>
    </xf>
    <xf numFmtId="0" fontId="12" fillId="0" borderId="0" xfId="9" applyFont="1" applyAlignment="1">
      <alignment horizontal="left" vertical="center"/>
    </xf>
    <xf numFmtId="165" fontId="11" fillId="0" borderId="0" xfId="1" applyNumberFormat="1" applyFont="1" applyFill="1" applyBorder="1" applyAlignment="1" applyProtection="1">
      <alignment horizontal="left" vertical="center"/>
    </xf>
    <xf numFmtId="0" fontId="11" fillId="0" borderId="0" xfId="9" applyFont="1" applyAlignment="1">
      <alignment horizontal="center"/>
    </xf>
    <xf numFmtId="0" fontId="48" fillId="0" borderId="14" xfId="9" applyFont="1" applyBorder="1" applyAlignment="1">
      <alignment horizontal="center" vertical="center" wrapText="1"/>
    </xf>
    <xf numFmtId="0" fontId="48" fillId="0" borderId="15" xfId="9" applyFont="1" applyBorder="1" applyAlignment="1">
      <alignment horizontal="center" vertical="center" wrapText="1"/>
    </xf>
    <xf numFmtId="0" fontId="48" fillId="0" borderId="16" xfId="9" applyFont="1" applyBorder="1" applyAlignment="1">
      <alignment horizontal="center" vertical="center" wrapText="1"/>
    </xf>
    <xf numFmtId="0" fontId="16" fillId="0" borderId="0" xfId="9" applyFont="1" applyAlignment="1">
      <alignment horizontal="left" vertical="top"/>
    </xf>
    <xf numFmtId="0" fontId="14" fillId="0" borderId="0" xfId="9" applyFont="1" applyAlignment="1">
      <alignment horizontal="left" vertical="top"/>
    </xf>
    <xf numFmtId="0" fontId="10" fillId="0" borderId="0" xfId="0" applyFont="1" applyAlignment="1">
      <alignment horizontal="center"/>
    </xf>
    <xf numFmtId="0" fontId="6" fillId="0" borderId="0" xfId="0" applyFont="1" applyAlignment="1">
      <alignment horizontal="left"/>
    </xf>
    <xf numFmtId="166" fontId="7" fillId="0" borderId="0" xfId="0" applyNumberFormat="1" applyFont="1" applyAlignment="1">
      <alignment horizontal="center"/>
    </xf>
    <xf numFmtId="0" fontId="48" fillId="0" borderId="0" xfId="9" applyFont="1" applyAlignment="1">
      <alignment horizontal="center" vertical="center" wrapText="1"/>
    </xf>
    <xf numFmtId="0" fontId="16" fillId="0" borderId="0" xfId="8" applyFont="1" applyAlignment="1">
      <alignment horizontal="center"/>
    </xf>
    <xf numFmtId="0" fontId="14" fillId="0" borderId="0" xfId="8" applyFont="1" applyAlignment="1">
      <alignment horizontal="center"/>
    </xf>
    <xf numFmtId="3" fontId="16" fillId="0" borderId="0" xfId="6" applyNumberFormat="1" applyFont="1" applyAlignment="1">
      <alignment horizontal="left" wrapText="1"/>
    </xf>
    <xf numFmtId="3" fontId="14" fillId="0" borderId="0" xfId="6" applyNumberFormat="1" applyFont="1" applyAlignment="1">
      <alignment horizontal="left"/>
    </xf>
    <xf numFmtId="0" fontId="21" fillId="0" borderId="0" xfId="8" applyFont="1" applyAlignment="1">
      <alignment horizontal="center"/>
    </xf>
    <xf numFmtId="0" fontId="16" fillId="0" borderId="0" xfId="8" applyFont="1" applyAlignment="1">
      <alignment horizontal="left" vertical="top"/>
    </xf>
    <xf numFmtId="0" fontId="14" fillId="0" borderId="0" xfId="8" applyFont="1" applyAlignment="1">
      <alignment horizontal="left" vertical="top"/>
    </xf>
    <xf numFmtId="0" fontId="22" fillId="6" borderId="13" xfId="0" applyFont="1" applyFill="1" applyBorder="1" applyAlignment="1">
      <alignment horizontal="center" vertical="center" wrapText="1"/>
    </xf>
    <xf numFmtId="0" fontId="37" fillId="6" borderId="13" xfId="0" applyFont="1" applyFill="1" applyBorder="1" applyAlignment="1">
      <alignment horizontal="center" vertical="center" wrapText="1"/>
    </xf>
    <xf numFmtId="0" fontId="22" fillId="0" borderId="13" xfId="0" applyFont="1" applyBorder="1" applyAlignment="1">
      <alignment horizontal="center" vertical="center" wrapText="1"/>
    </xf>
    <xf numFmtId="0" fontId="37" fillId="6" borderId="12" xfId="0" applyFont="1" applyFill="1" applyBorder="1" applyAlignment="1">
      <alignment horizontal="center" vertical="center"/>
    </xf>
    <xf numFmtId="0" fontId="22" fillId="0" borderId="13" xfId="0" applyFont="1" applyBorder="1" applyAlignment="1">
      <alignment vertical="center" wrapText="1"/>
    </xf>
    <xf numFmtId="3" fontId="22" fillId="0" borderId="13" xfId="0" applyNumberFormat="1" applyFont="1" applyBorder="1" applyAlignment="1">
      <alignment horizontal="right" vertical="center" wrapText="1"/>
    </xf>
    <xf numFmtId="0" fontId="23" fillId="0" borderId="13" xfId="0" applyFont="1" applyBorder="1" applyAlignment="1">
      <alignment vertical="center" wrapText="1"/>
    </xf>
    <xf numFmtId="0" fontId="37" fillId="0" borderId="13" xfId="0" applyFont="1" applyBorder="1" applyAlignment="1">
      <alignment horizontal="center" vertical="center" wrapText="1"/>
    </xf>
    <xf numFmtId="0" fontId="33" fillId="0" borderId="13" xfId="0" applyFont="1" applyBorder="1" applyAlignment="1">
      <alignment horizontal="center" vertical="center" wrapText="1"/>
    </xf>
    <xf numFmtId="0" fontId="45" fillId="0" borderId="13" xfId="0" applyFont="1" applyBorder="1" applyAlignment="1">
      <alignment horizontal="center" vertical="center" wrapText="1"/>
    </xf>
    <xf numFmtId="0" fontId="43" fillId="0" borderId="13" xfId="0" applyFont="1" applyBorder="1" applyAlignment="1">
      <alignment horizontal="center" vertical="center" wrapText="1"/>
    </xf>
    <xf numFmtId="3" fontId="23" fillId="0" borderId="13" xfId="0" applyNumberFormat="1" applyFont="1" applyBorder="1" applyAlignment="1">
      <alignment horizontal="right" vertical="center" wrapText="1"/>
    </xf>
    <xf numFmtId="0" fontId="37" fillId="0" borderId="13" xfId="0" applyFont="1" applyBorder="1" applyAlignment="1">
      <alignment vertical="center" wrapText="1"/>
    </xf>
    <xf numFmtId="0" fontId="32" fillId="0" borderId="13" xfId="0" applyFont="1" applyBorder="1" applyAlignment="1">
      <alignment horizontal="center" vertical="center" wrapText="1"/>
    </xf>
    <xf numFmtId="0" fontId="37" fillId="6" borderId="13" xfId="0" applyFont="1" applyFill="1" applyBorder="1" applyAlignment="1">
      <alignment vertical="center" wrapText="1"/>
    </xf>
    <xf numFmtId="3" fontId="32" fillId="0" borderId="13" xfId="0" applyNumberFormat="1" applyFont="1" applyBorder="1" applyAlignment="1">
      <alignment horizontal="right" vertical="center" wrapText="1"/>
    </xf>
    <xf numFmtId="2" fontId="32" fillId="0" borderId="13" xfId="0" applyNumberFormat="1" applyFont="1" applyBorder="1" applyAlignment="1">
      <alignment horizontal="center" vertical="center" wrapText="1"/>
    </xf>
    <xf numFmtId="0" fontId="32" fillId="0" borderId="13" xfId="0" applyFont="1" applyBorder="1" applyAlignment="1">
      <alignment horizontal="right" vertical="center" wrapText="1"/>
    </xf>
    <xf numFmtId="0" fontId="31" fillId="0" borderId="13" xfId="0" applyFont="1" applyBorder="1" applyAlignment="1">
      <alignment horizontal="center" vertical="center" wrapText="1"/>
    </xf>
    <xf numFmtId="0" fontId="41" fillId="0" borderId="12" xfId="0" applyFont="1" applyBorder="1" applyAlignment="1">
      <alignment horizontal="center" vertical="center" wrapText="1"/>
    </xf>
    <xf numFmtId="0" fontId="40" fillId="0" borderId="13" xfId="0" applyFont="1" applyBorder="1" applyAlignment="1">
      <alignment vertical="center" wrapText="1"/>
    </xf>
    <xf numFmtId="0" fontId="40" fillId="0" borderId="13" xfId="0" applyFont="1" applyBorder="1" applyAlignment="1">
      <alignment horizontal="center" vertical="center" wrapText="1"/>
    </xf>
    <xf numFmtId="0" fontId="39" fillId="0" borderId="13" xfId="0" applyFont="1" applyBorder="1" applyAlignment="1">
      <alignment vertical="center" wrapText="1"/>
    </xf>
    <xf numFmtId="0" fontId="38" fillId="6" borderId="13" xfId="0" applyFont="1" applyFill="1" applyBorder="1" applyAlignment="1">
      <alignment horizontal="center" vertical="center" wrapText="1"/>
    </xf>
    <xf numFmtId="10" fontId="36" fillId="6" borderId="13" xfId="0" applyNumberFormat="1" applyFont="1" applyFill="1" applyBorder="1" applyAlignment="1">
      <alignment horizontal="center" vertical="center" wrapText="1"/>
    </xf>
    <xf numFmtId="0" fontId="36" fillId="6" borderId="13" xfId="0" applyFont="1" applyFill="1" applyBorder="1" applyAlignment="1">
      <alignment horizontal="center" vertical="center" wrapText="1"/>
    </xf>
    <xf numFmtId="0" fontId="37" fillId="0" borderId="26" xfId="0" applyFont="1" applyBorder="1" applyAlignment="1">
      <alignment horizontal="center" vertical="center" wrapText="1"/>
    </xf>
    <xf numFmtId="0" fontId="37" fillId="0" borderId="26" xfId="0" applyFont="1" applyBorder="1" applyAlignment="1">
      <alignment vertical="center" wrapText="1"/>
    </xf>
    <xf numFmtId="0" fontId="36" fillId="0" borderId="13" xfId="0" applyFont="1" applyBorder="1" applyAlignment="1">
      <alignment vertical="center" wrapText="1"/>
    </xf>
    <xf numFmtId="0" fontId="36" fillId="6" borderId="13" xfId="0" applyFont="1" applyFill="1" applyBorder="1" applyAlignment="1">
      <alignment vertical="center" wrapText="1"/>
    </xf>
    <xf numFmtId="0" fontId="51" fillId="0" borderId="0" xfId="0" applyFont="1" applyAlignment="1">
      <alignment horizontal="center" vertical="center" wrapText="1"/>
    </xf>
    <xf numFmtId="0" fontId="0" fillId="0" borderId="0" xfId="0" applyAlignment="1">
      <alignment horizontal="center" vertical="center"/>
    </xf>
    <xf numFmtId="0" fontId="22" fillId="0" borderId="25" xfId="0" applyFont="1" applyBorder="1" applyAlignment="1">
      <alignment horizontal="center" vertical="center" wrapText="1"/>
    </xf>
    <xf numFmtId="0" fontId="22" fillId="0" borderId="27" xfId="0" applyFont="1" applyBorder="1" applyAlignment="1">
      <alignment horizontal="center" vertical="center" wrapText="1"/>
    </xf>
    <xf numFmtId="169" fontId="22" fillId="0" borderId="18" xfId="3" applyFont="1" applyFill="1" applyBorder="1" applyAlignment="1" applyProtection="1">
      <alignment horizontal="right"/>
    </xf>
    <xf numFmtId="169" fontId="22" fillId="0" borderId="18" xfId="5" applyFont="1" applyFill="1" applyBorder="1" applyAlignment="1" applyProtection="1">
      <alignment horizontal="right"/>
    </xf>
    <xf numFmtId="0" fontId="21" fillId="0" borderId="0" xfId="8" applyFont="1" applyFill="1"/>
    <xf numFmtId="0" fontId="21" fillId="0" borderId="0" xfId="8" applyFont="1" applyFill="1" applyAlignment="1">
      <alignment horizontal="right"/>
    </xf>
  </cellXfs>
  <cellStyles count="13">
    <cellStyle name="Comma 2" xfId="1" xr:uid="{00000000-0005-0000-0000-000000000000}"/>
    <cellStyle name="Comma_Comparativo 2004" xfId="2" xr:uid="{00000000-0005-0000-0000-000001000000}"/>
    <cellStyle name="Excel Built-in Comma [0]" xfId="3" xr:uid="{00000000-0005-0000-0000-000002000000}"/>
    <cellStyle name="Millares" xfId="4" builtinId="3"/>
    <cellStyle name="Millares [0]" xfId="5" builtinId="6"/>
    <cellStyle name="Normal" xfId="0" builtinId="0"/>
    <cellStyle name="Normal 11" xfId="6" xr:uid="{00000000-0005-0000-0000-000006000000}"/>
    <cellStyle name="Normal 2" xfId="7" xr:uid="{00000000-0005-0000-0000-000007000000}"/>
    <cellStyle name="Normal 2 2" xfId="8" xr:uid="{00000000-0005-0000-0000-000008000000}"/>
    <cellStyle name="Normal 3" xfId="9" xr:uid="{00000000-0005-0000-0000-000009000000}"/>
    <cellStyle name="Normal 5" xfId="10" xr:uid="{00000000-0005-0000-0000-00000A000000}"/>
    <cellStyle name="Normal_Comparativo 2004" xfId="11" xr:uid="{00000000-0005-0000-0000-00000B000000}"/>
    <cellStyle name="Percent 2" xfId="12" xr:uid="{00000000-0005-0000-0000-00000C000000}"/>
  </cellStyles>
  <dxfs count="1">
    <dxf>
      <fill>
        <patternFill patternType="solid">
          <fgColor indexed="60"/>
          <bgColor indexed="1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E6E6E6"/>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0</xdr:col>
      <xdr:colOff>38101</xdr:colOff>
      <xdr:row>0</xdr:row>
      <xdr:rowOff>0</xdr:rowOff>
    </xdr:from>
    <xdr:to>
      <xdr:col>16</xdr:col>
      <xdr:colOff>19051</xdr:colOff>
      <xdr:row>64</xdr:row>
      <xdr:rowOff>7470</xdr:rowOff>
    </xdr:to>
    <xdr:sp macro="" textlink="">
      <xdr:nvSpPr>
        <xdr:cNvPr id="2" name="CuadroTexto 1">
          <a:extLst>
            <a:ext uri="{FF2B5EF4-FFF2-40B4-BE49-F238E27FC236}">
              <a16:creationId xmlns:a16="http://schemas.microsoft.com/office/drawing/2014/main" id="{CB2CA539-7B9B-001D-0D23-3771D379CCB5}"/>
            </a:ext>
          </a:extLst>
        </xdr:cNvPr>
        <xdr:cNvSpPr txBox="1"/>
      </xdr:nvSpPr>
      <xdr:spPr>
        <a:xfrm>
          <a:off x="38101" y="0"/>
          <a:ext cx="15833538" cy="1004794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PY" sz="1100" b="1">
              <a:solidFill>
                <a:schemeClr val="dk1"/>
              </a:solidFill>
              <a:effectLst/>
              <a:latin typeface="+mn-lt"/>
              <a:ea typeface="+mn-ea"/>
              <a:cs typeface="+mn-cs"/>
            </a:rPr>
            <a:t>NOTAS A LOS ESTADOS FINANCIEROS </a:t>
          </a:r>
          <a:endParaRPr lang="es-ES" sz="1100">
            <a:solidFill>
              <a:schemeClr val="dk1"/>
            </a:solidFill>
            <a:effectLst/>
            <a:latin typeface="+mn-lt"/>
            <a:ea typeface="+mn-ea"/>
            <a:cs typeface="+mn-cs"/>
          </a:endParaRPr>
        </a:p>
        <a:p>
          <a:r>
            <a:rPr lang="es-PY" sz="1100" b="1">
              <a:solidFill>
                <a:schemeClr val="dk1"/>
              </a:solidFill>
              <a:effectLst/>
              <a:latin typeface="+mn-lt"/>
              <a:ea typeface="+mn-ea"/>
              <a:cs typeface="+mn-cs"/>
            </a:rPr>
            <a:t>AL 31 DE DICIEMBRE DE 2023 y 2022</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b="1">
              <a:solidFill>
                <a:schemeClr val="dk1"/>
              </a:solidFill>
              <a:effectLst/>
              <a:latin typeface="+mn-lt"/>
              <a:ea typeface="+mn-ea"/>
              <a:cs typeface="+mn-cs"/>
            </a:rPr>
            <a:t>A		CONSIDERACIÓN POR LA ASAMBLEA DE ACCIONISTAS</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Los estados financieros del Banco Continental Sociedad Anónima Emisora de Capital Abierto (en adelante, mencionado indistintamente como “Banco Continental Sociedad Anónima Emisora de Capital Abierto”, el “Banco” o “la Entidad”) al 31 de diciembre de 2023 serán considerados por la Asamblea General Ordinaria a realizarse en el año 2024, dentro del plazo establecido por el Articulo 28 de los Estatutos sociales y el Artículo 1079 del Código Civil</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Los estados financieros del ejercicio 2022 han sido considerados y aprobados por la Asamblea General Ordinaria de Accionistas 27 de abril de 2023.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b="1">
              <a:solidFill>
                <a:schemeClr val="dk1"/>
              </a:solidFill>
              <a:effectLst/>
              <a:latin typeface="+mn-lt"/>
              <a:ea typeface="+mn-ea"/>
              <a:cs typeface="+mn-cs"/>
            </a:rPr>
            <a:t>B		INFORMACIÓN BÁSICA SOBRE LA ENTIDAD FINANCIERA</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b="1">
              <a:solidFill>
                <a:schemeClr val="dk1"/>
              </a:solidFill>
              <a:effectLst/>
              <a:latin typeface="+mn-lt"/>
              <a:ea typeface="+mn-ea"/>
              <a:cs typeface="+mn-cs"/>
            </a:rPr>
            <a:t>b.1		Naturaleza Jurídica</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El Banco fue constituido como Sociedad Anónima en fecha 6 de octubre de 1979, fue autorizado a operar por el Banco Central del Paraguay por Resolución N° 7, Acta N° 211 de fecha 6 de noviembre de 1980, e inició sus operaciones el 10 de noviembre de 1980. La Sociedad fue aprobada y reconocida por Decreto del Poder Ejecutivo N° 15.219 del 15 de abril de 1980 e inscripta en el Registro Público de Comercio bajo el N° 514, el 22 de abril de 1980.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La reforma estatutaria se realizó mediante Escritura Pública N° 226, del 30 de octubre de 2020, pasada ante el escribano Enrique Arbo Seitz, inscripta en el Registro Público de Comercio en fecha 26 de noviembre de 2020 bajo el número 04, serie Comercial, folio N° 52-81 y Sgte. de la Sección Contratos, para formalizar las decisiones de la Asamblea General Extraordinaria de Accionistas N° 79, celebrada el 27 de agosto de 2020, donde se decidió la modificación de los artículos N° 4, 7, 9, 11, 15, 21, 31, 34, y 41 del Estatuto Social:</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La última reforma estatutaria se realizó mediante Escritura Pública Nº 117, de fecha 29 de abril de 2022, pasada ante el escribano Enrique Arbo Seitz. Inscripta en la Dirección General de los Registros Públicos Sección Persona Jurídica y Comercio, Matrícula Jurídica Nº 428, de fecha 27 de junio de 2022.-</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pPr lvl="0" fontAlgn="base"/>
          <a:r>
            <a:rPr lang="es-PY" sz="1100">
              <a:solidFill>
                <a:schemeClr val="dk1"/>
              </a:solidFill>
              <a:effectLst/>
              <a:latin typeface="+mn-lt"/>
              <a:ea typeface="+mn-ea"/>
              <a:cs typeface="+mn-cs"/>
            </a:rPr>
            <a:t>Aumento de capital autorizado de ₲ 1.350.000.000.000 a 2.350.000.000.000</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Asimismo, se ha realizado la transcripción y el ordenamiento general del cuerpo estatutario.</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Al 31 de diciembre de 2023, la Entidad contaba con 55 sucursales, 3 Centro de Atención al cliente y 1.189 funcionarios (56 sucursales, 3 Centro de Atención al cliente y 1.109 funcionarios al 31 de diciembre de 2022).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b="1">
              <a:solidFill>
                <a:schemeClr val="dk1"/>
              </a:solidFill>
              <a:effectLst/>
              <a:latin typeface="+mn-lt"/>
              <a:ea typeface="+mn-ea"/>
              <a:cs typeface="+mn-cs"/>
            </a:rPr>
            <a:t>b.2		Base de preparación de los estados financieros</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Los estados financieros han sido preparados de conformidad con las normas contables, los criterios de valuación y clasificación de riesgos y las normas de presentación dictados por el Banco Central del Paraguay, las cuales constituyen las normas contables legales vigentes en el Paraguay para la presentación de los estados financieros de las entidades financieras reguladas por el Banco Central del Paraguay.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El modelo se sustenta en una base convencional de costo histórico, excepto en el caso de bienes de uso que se exponen a sus valores actualizados hasta el 31 de diciembre de 2019, según se explica en la nota c.8 y por el tratamiento asignado a los activos y pasivos en moneda extranjera, según se explica en la nota c.1, y no reconoce en forma integral los efectos de la inflación en la situación patrimonial y financiera de la Entidad, ni en los resultados de sus operaciones. Según el índice general de precios del consumo publicado por el Banco Central del Paraguay, la inflación del año 2023  fue de 3,7% y la del año 2022 fue de 8,1%.</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La preparación de estos estados financieros requiere que el Directorio y la Gerencia de la Entidad realicen ciertas estimaciones y supuestos que afectan los saldos de los activos y pasivos, la exposición de contingencias y el reconocimiento de los ingresos y gastos. Los activos y pasivos son reconocidos en los estados financieros cuando es probable que futuros beneficios económicos fluyan hacia o desde la Entidad y que las diferentes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partidas tengan un costo o valor que pueda ser confiablemente medido. Si en el futuro estas estimaciones y supuestos, que se basan en el mejor criterio de la Gerencia a la fecha de estos estados financieros, se modificaran con respecto a las actuales circunstancias, los estimados y supuestos originales serán adecuadamente modificados en la fecha en que se produzcan tales cambios. Las principales estimaciones relacionadas con los estados financieros se refieren a las previsiones sobre activos y riesgos crediticios de dudoso cobro, previsiones sobre bienes recibidos en recuperación de créditos, depreciación de los bienes de uso y la amortización de cargos diferidos, y previsiones sobre eventuales litigios judiciales iniciados contra la Entidad.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El Directorio y la Gerencia estiman que los valores razonables de tales instrumentos financieros son equivalentes a su correspondiente valor contable en libros al 31 de diciembre de 2023 y 2022. Los instrumentos financieros derivados al 31 de diciembre de 2023 y 2022 se detallan en las notas c.5.1 y c.5.2.</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Los presentes estados financieros se presentan en forma comparativa con las cifras correspondientes del ejercicio económico anterior.</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b="1">
              <a:solidFill>
                <a:schemeClr val="dk1"/>
              </a:solidFill>
              <a:effectLst/>
              <a:latin typeface="+mn-lt"/>
              <a:ea typeface="+mn-ea"/>
              <a:cs typeface="+mn-cs"/>
            </a:rPr>
            <a:t>b.3		Sucursales en el exterior</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La Entidad no cuenta con sucursales en el exterior.</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b="1">
              <a:solidFill>
                <a:schemeClr val="dk1"/>
              </a:solidFill>
              <a:effectLst/>
              <a:latin typeface="+mn-lt"/>
              <a:ea typeface="+mn-ea"/>
              <a:cs typeface="+mn-cs"/>
            </a:rPr>
            <a:t>b.4		Participación en otras sociedades</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La participación en el capital de otras sociedades era la siguiente:</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Al 31 de diciembre de 2023</a:t>
          </a:r>
          <a:endParaRPr lang="es-ES" sz="1100">
            <a:solidFill>
              <a:schemeClr val="dk1"/>
            </a:solidFill>
            <a:effectLst/>
            <a:latin typeface="+mn-lt"/>
            <a:ea typeface="+mn-ea"/>
            <a:cs typeface="+mn-cs"/>
          </a:endParaRPr>
        </a:p>
        <a:p>
          <a:endParaRPr lang="es-ES" sz="1100"/>
        </a:p>
      </xdr:txBody>
    </xdr:sp>
    <xdr:clientData/>
  </xdr:twoCellAnchor>
  <xdr:twoCellAnchor>
    <xdr:from>
      <xdr:col>0</xdr:col>
      <xdr:colOff>68036</xdr:colOff>
      <xdr:row>82</xdr:row>
      <xdr:rowOff>54429</xdr:rowOff>
    </xdr:from>
    <xdr:to>
      <xdr:col>16</xdr:col>
      <xdr:colOff>0</xdr:colOff>
      <xdr:row>87</xdr:row>
      <xdr:rowOff>40821</xdr:rowOff>
    </xdr:to>
    <xdr:sp macro="" textlink="">
      <xdr:nvSpPr>
        <xdr:cNvPr id="3" name="CuadroTexto 2">
          <a:extLst>
            <a:ext uri="{FF2B5EF4-FFF2-40B4-BE49-F238E27FC236}">
              <a16:creationId xmlns:a16="http://schemas.microsoft.com/office/drawing/2014/main" id="{FCA24889-87CD-A5B0-1E47-3722B3588460}"/>
            </a:ext>
          </a:extLst>
        </xdr:cNvPr>
        <xdr:cNvSpPr txBox="1"/>
      </xdr:nvSpPr>
      <xdr:spPr>
        <a:xfrm>
          <a:off x="68036" y="15226393"/>
          <a:ext cx="12940393" cy="80282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PY" sz="1100">
              <a:solidFill>
                <a:schemeClr val="dk1"/>
              </a:solidFill>
              <a:effectLst/>
              <a:latin typeface="+mn-lt"/>
              <a:ea typeface="+mn-ea"/>
              <a:cs typeface="+mn-cs"/>
            </a:rPr>
            <a:t>Al 31 de diciembre de 2022</a:t>
          </a:r>
          <a:endParaRPr lang="es-ES" sz="1100">
            <a:solidFill>
              <a:schemeClr val="dk1"/>
            </a:solidFill>
            <a:effectLst/>
            <a:latin typeface="+mn-lt"/>
            <a:ea typeface="+mn-ea"/>
            <a:cs typeface="+mn-cs"/>
          </a:endParaRPr>
        </a:p>
        <a:p>
          <a:endParaRPr lang="es-ES" sz="1100"/>
        </a:p>
      </xdr:txBody>
    </xdr:sp>
    <xdr:clientData/>
  </xdr:twoCellAnchor>
  <xdr:twoCellAnchor>
    <xdr:from>
      <xdr:col>0</xdr:col>
      <xdr:colOff>67235</xdr:colOff>
      <xdr:row>98</xdr:row>
      <xdr:rowOff>145676</xdr:rowOff>
    </xdr:from>
    <xdr:to>
      <xdr:col>16</xdr:col>
      <xdr:colOff>0</xdr:colOff>
      <xdr:row>106</xdr:row>
      <xdr:rowOff>134470</xdr:rowOff>
    </xdr:to>
    <xdr:sp macro="" textlink="">
      <xdr:nvSpPr>
        <xdr:cNvPr id="4" name="CuadroTexto 3">
          <a:extLst>
            <a:ext uri="{FF2B5EF4-FFF2-40B4-BE49-F238E27FC236}">
              <a16:creationId xmlns:a16="http://schemas.microsoft.com/office/drawing/2014/main" id="{EBE4E82E-7912-089B-9D94-568A5E025151}"/>
            </a:ext>
          </a:extLst>
        </xdr:cNvPr>
        <xdr:cNvSpPr txBox="1"/>
      </xdr:nvSpPr>
      <xdr:spPr>
        <a:xfrm>
          <a:off x="67235" y="17772529"/>
          <a:ext cx="13491883" cy="124385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PY" sz="1100">
              <a:solidFill>
                <a:schemeClr val="dk1"/>
              </a:solidFill>
              <a:effectLst/>
              <a:latin typeface="+mn-lt"/>
              <a:ea typeface="+mn-ea"/>
              <a:cs typeface="+mn-cs"/>
            </a:rPr>
            <a:t>(*) Las referidas inversiones se exponen en el rubro Inversiones bajo el título de “valores de renta variable emitidos por el sector privado”. Ver nota c.7</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Desde el 5 de noviembre de 2013 la Entidad tiene una filial en el Brasil, Novo Banco Continental S.A. – Banco Múltiplo anteriormente denominado NBC Bank Brasil S.A. con domicilio en la ciudad de Porto Alegre (Ver nota C.19.1.1 b).</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b="1">
              <a:solidFill>
                <a:schemeClr val="dk1"/>
              </a:solidFill>
              <a:effectLst/>
              <a:latin typeface="+mn-lt"/>
              <a:ea typeface="+mn-ea"/>
              <a:cs typeface="+mn-cs"/>
            </a:rPr>
            <a:t>b.5		Composición del capital y características de las acciones</a:t>
          </a:r>
          <a:endParaRPr lang="es-ES" sz="1100">
            <a:solidFill>
              <a:schemeClr val="dk1"/>
            </a:solidFill>
            <a:effectLst/>
            <a:latin typeface="+mn-lt"/>
            <a:ea typeface="+mn-ea"/>
            <a:cs typeface="+mn-cs"/>
          </a:endParaRPr>
        </a:p>
        <a:p>
          <a:endParaRPr lang="es-ES" sz="1100"/>
        </a:p>
      </xdr:txBody>
    </xdr:sp>
    <xdr:clientData/>
  </xdr:twoCellAnchor>
  <xdr:twoCellAnchor>
    <xdr:from>
      <xdr:col>0</xdr:col>
      <xdr:colOff>56029</xdr:colOff>
      <xdr:row>116</xdr:row>
      <xdr:rowOff>145677</xdr:rowOff>
    </xdr:from>
    <xdr:to>
      <xdr:col>15</xdr:col>
      <xdr:colOff>728383</xdr:colOff>
      <xdr:row>120</xdr:row>
      <xdr:rowOff>134470</xdr:rowOff>
    </xdr:to>
    <xdr:sp macro="" textlink="">
      <xdr:nvSpPr>
        <xdr:cNvPr id="5" name="CuadroTexto 4">
          <a:extLst>
            <a:ext uri="{FF2B5EF4-FFF2-40B4-BE49-F238E27FC236}">
              <a16:creationId xmlns:a16="http://schemas.microsoft.com/office/drawing/2014/main" id="{7E75641B-8B9F-7AEB-E7D0-97B157D855BB}"/>
            </a:ext>
          </a:extLst>
        </xdr:cNvPr>
        <xdr:cNvSpPr txBox="1"/>
      </xdr:nvSpPr>
      <xdr:spPr>
        <a:xfrm>
          <a:off x="56029" y="20876559"/>
          <a:ext cx="13783236" cy="6163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PY" sz="1100">
              <a:solidFill>
                <a:schemeClr val="dk1"/>
              </a:solidFill>
              <a:effectLst/>
              <a:latin typeface="+mn-lt"/>
              <a:ea typeface="+mn-ea"/>
              <a:cs typeface="+mn-cs"/>
            </a:rPr>
            <a:t>El capital integrado está distribuido en los siguientes tipos de acciones: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Al 31 de diciembre de 2023</a:t>
          </a:r>
          <a:endParaRPr lang="es-ES" sz="1100">
            <a:solidFill>
              <a:schemeClr val="dk1"/>
            </a:solidFill>
            <a:effectLst/>
            <a:latin typeface="+mn-lt"/>
            <a:ea typeface="+mn-ea"/>
            <a:cs typeface="+mn-cs"/>
          </a:endParaRPr>
        </a:p>
        <a:p>
          <a:endParaRPr lang="es-ES" sz="1100"/>
        </a:p>
      </xdr:txBody>
    </xdr:sp>
    <xdr:clientData/>
  </xdr:twoCellAnchor>
  <xdr:twoCellAnchor>
    <xdr:from>
      <xdr:col>0</xdr:col>
      <xdr:colOff>100853</xdr:colOff>
      <xdr:row>129</xdr:row>
      <xdr:rowOff>22413</xdr:rowOff>
    </xdr:from>
    <xdr:to>
      <xdr:col>16</xdr:col>
      <xdr:colOff>0</xdr:colOff>
      <xdr:row>134</xdr:row>
      <xdr:rowOff>1</xdr:rowOff>
    </xdr:to>
    <xdr:sp macro="" textlink="">
      <xdr:nvSpPr>
        <xdr:cNvPr id="6" name="CuadroTexto 5">
          <a:extLst>
            <a:ext uri="{FF2B5EF4-FFF2-40B4-BE49-F238E27FC236}">
              <a16:creationId xmlns:a16="http://schemas.microsoft.com/office/drawing/2014/main" id="{763C4145-F6F0-3043-5DB5-C0590BD443E1}"/>
            </a:ext>
          </a:extLst>
        </xdr:cNvPr>
        <xdr:cNvSpPr txBox="1"/>
      </xdr:nvSpPr>
      <xdr:spPr>
        <a:xfrm>
          <a:off x="100853" y="22949648"/>
          <a:ext cx="13772029" cy="762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PY" sz="1100">
              <a:solidFill>
                <a:schemeClr val="dk1"/>
              </a:solidFill>
              <a:effectLst/>
              <a:latin typeface="+mn-lt"/>
              <a:ea typeface="+mn-ea"/>
              <a:cs typeface="+mn-cs"/>
            </a:rPr>
            <a:t>Al 31 de diciembre de 2022</a:t>
          </a:r>
          <a:endParaRPr lang="es-ES" sz="1100">
            <a:solidFill>
              <a:schemeClr val="dk1"/>
            </a:solidFill>
            <a:effectLst/>
            <a:latin typeface="+mn-lt"/>
            <a:ea typeface="+mn-ea"/>
            <a:cs typeface="+mn-cs"/>
          </a:endParaRPr>
        </a:p>
        <a:p>
          <a:endParaRPr lang="es-ES" sz="1100"/>
        </a:p>
      </xdr:txBody>
    </xdr:sp>
    <xdr:clientData/>
  </xdr:twoCellAnchor>
  <xdr:twoCellAnchor>
    <xdr:from>
      <xdr:col>0</xdr:col>
      <xdr:colOff>56029</xdr:colOff>
      <xdr:row>142</xdr:row>
      <xdr:rowOff>11207</xdr:rowOff>
    </xdr:from>
    <xdr:to>
      <xdr:col>15</xdr:col>
      <xdr:colOff>750794</xdr:colOff>
      <xdr:row>146</xdr:row>
      <xdr:rowOff>134471</xdr:rowOff>
    </xdr:to>
    <xdr:sp macro="" textlink="">
      <xdr:nvSpPr>
        <xdr:cNvPr id="7" name="CuadroTexto 6">
          <a:extLst>
            <a:ext uri="{FF2B5EF4-FFF2-40B4-BE49-F238E27FC236}">
              <a16:creationId xmlns:a16="http://schemas.microsoft.com/office/drawing/2014/main" id="{F6E4B1F2-B623-F7CC-8F12-E4C68A24EA51}"/>
            </a:ext>
          </a:extLst>
        </xdr:cNvPr>
        <xdr:cNvSpPr txBox="1"/>
      </xdr:nvSpPr>
      <xdr:spPr>
        <a:xfrm>
          <a:off x="56029" y="25134795"/>
          <a:ext cx="13805647" cy="75079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PY" sz="1100">
              <a:solidFill>
                <a:schemeClr val="dk1"/>
              </a:solidFill>
              <a:effectLst/>
              <a:latin typeface="+mn-lt"/>
              <a:ea typeface="+mn-ea"/>
              <a:cs typeface="+mn-cs"/>
            </a:rPr>
            <a:t>Al 31 de diciembre de 2023, la composición accionaria de la Entidad se encontraba estructurada como sigue:</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endParaRPr lang="es-ES" sz="1100"/>
        </a:p>
      </xdr:txBody>
    </xdr:sp>
    <xdr:clientData/>
  </xdr:twoCellAnchor>
  <xdr:twoCellAnchor>
    <xdr:from>
      <xdr:col>0</xdr:col>
      <xdr:colOff>134471</xdr:colOff>
      <xdr:row>156</xdr:row>
      <xdr:rowOff>89648</xdr:rowOff>
    </xdr:from>
    <xdr:to>
      <xdr:col>16</xdr:col>
      <xdr:colOff>22412</xdr:colOff>
      <xdr:row>160</xdr:row>
      <xdr:rowOff>56029</xdr:rowOff>
    </xdr:to>
    <xdr:sp macro="" textlink="">
      <xdr:nvSpPr>
        <xdr:cNvPr id="9" name="CuadroTexto 8">
          <a:extLst>
            <a:ext uri="{FF2B5EF4-FFF2-40B4-BE49-F238E27FC236}">
              <a16:creationId xmlns:a16="http://schemas.microsoft.com/office/drawing/2014/main" id="{85D91AEB-F1B4-278F-91B7-B18265B0CD9E}"/>
            </a:ext>
          </a:extLst>
        </xdr:cNvPr>
        <xdr:cNvSpPr txBox="1"/>
      </xdr:nvSpPr>
      <xdr:spPr>
        <a:xfrm>
          <a:off x="134471" y="27667324"/>
          <a:ext cx="13760823" cy="59391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PY" sz="1100">
              <a:solidFill>
                <a:schemeClr val="dk1"/>
              </a:solidFill>
              <a:effectLst/>
              <a:latin typeface="+mn-lt"/>
              <a:ea typeface="+mn-ea"/>
              <a:cs typeface="+mn-cs"/>
            </a:rPr>
            <a:t>Al 31 de diciembre de 2022, la composición accionaria de la Entidad se encontraba estructurada como sigue:</a:t>
          </a:r>
          <a:endParaRPr lang="es-ES" sz="1100">
            <a:solidFill>
              <a:schemeClr val="dk1"/>
            </a:solidFill>
            <a:effectLst/>
            <a:latin typeface="+mn-lt"/>
            <a:ea typeface="+mn-ea"/>
            <a:cs typeface="+mn-cs"/>
          </a:endParaRPr>
        </a:p>
        <a:p>
          <a:endParaRPr lang="es-ES" sz="1100"/>
        </a:p>
      </xdr:txBody>
    </xdr:sp>
    <xdr:clientData/>
  </xdr:twoCellAnchor>
  <xdr:twoCellAnchor>
    <xdr:from>
      <xdr:col>0</xdr:col>
      <xdr:colOff>78441</xdr:colOff>
      <xdr:row>169</xdr:row>
      <xdr:rowOff>67237</xdr:rowOff>
    </xdr:from>
    <xdr:to>
      <xdr:col>16</xdr:col>
      <xdr:colOff>33618</xdr:colOff>
      <xdr:row>172</xdr:row>
      <xdr:rowOff>123266</xdr:rowOff>
    </xdr:to>
    <xdr:sp macro="" textlink="">
      <xdr:nvSpPr>
        <xdr:cNvPr id="10" name="CuadroTexto 9">
          <a:extLst>
            <a:ext uri="{FF2B5EF4-FFF2-40B4-BE49-F238E27FC236}">
              <a16:creationId xmlns:a16="http://schemas.microsoft.com/office/drawing/2014/main" id="{50DFB304-A15F-A307-5823-F3E31E9AF7DA}"/>
            </a:ext>
          </a:extLst>
        </xdr:cNvPr>
        <xdr:cNvSpPr txBox="1"/>
      </xdr:nvSpPr>
      <xdr:spPr>
        <a:xfrm>
          <a:off x="78441" y="29942119"/>
          <a:ext cx="13828059" cy="5266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PY" sz="1100">
              <a:solidFill>
                <a:schemeClr val="dk1"/>
              </a:solidFill>
              <a:effectLst/>
              <a:latin typeface="+mn-lt"/>
              <a:ea typeface="+mn-ea"/>
              <a:cs typeface="+mn-cs"/>
            </a:rPr>
            <a:t>Asimismo, en el siguiente cuadro se detallan las personas físicas que indirectamente participan del capital accionario de las personas jurídicas poseedoras de acciones de nuestra entidad</a:t>
          </a:r>
          <a:endParaRPr lang="es-ES" sz="1100">
            <a:solidFill>
              <a:schemeClr val="dk1"/>
            </a:solidFill>
            <a:effectLst/>
            <a:latin typeface="+mn-lt"/>
            <a:ea typeface="+mn-ea"/>
            <a:cs typeface="+mn-cs"/>
          </a:endParaRPr>
        </a:p>
        <a:p>
          <a:endParaRPr lang="es-ES" sz="1100"/>
        </a:p>
      </xdr:txBody>
    </xdr:sp>
    <xdr:clientData/>
  </xdr:twoCellAnchor>
  <xdr:twoCellAnchor>
    <xdr:from>
      <xdr:col>0</xdr:col>
      <xdr:colOff>56029</xdr:colOff>
      <xdr:row>195</xdr:row>
      <xdr:rowOff>78441</xdr:rowOff>
    </xdr:from>
    <xdr:to>
      <xdr:col>15</xdr:col>
      <xdr:colOff>728383</xdr:colOff>
      <xdr:row>199</xdr:row>
      <xdr:rowOff>112059</xdr:rowOff>
    </xdr:to>
    <xdr:sp macro="" textlink="">
      <xdr:nvSpPr>
        <xdr:cNvPr id="11" name="CuadroTexto 10">
          <a:extLst>
            <a:ext uri="{FF2B5EF4-FFF2-40B4-BE49-F238E27FC236}">
              <a16:creationId xmlns:a16="http://schemas.microsoft.com/office/drawing/2014/main" id="{88228AC2-600B-9D5F-5862-A64EEC0DA0C3}"/>
            </a:ext>
          </a:extLst>
        </xdr:cNvPr>
        <xdr:cNvSpPr txBox="1"/>
      </xdr:nvSpPr>
      <xdr:spPr>
        <a:xfrm>
          <a:off x="56029" y="34693412"/>
          <a:ext cx="13783236" cy="66114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PY" sz="1100" b="1">
              <a:solidFill>
                <a:schemeClr val="dk1"/>
              </a:solidFill>
              <a:effectLst/>
              <a:latin typeface="+mn-lt"/>
              <a:ea typeface="+mn-ea"/>
              <a:cs typeface="+mn-cs"/>
            </a:rPr>
            <a:t>b.6		Composición del Directorio y la plana ejecutiva al 31 de diciembre de 2023</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endParaRPr lang="es-ES" sz="1100"/>
        </a:p>
      </xdr:txBody>
    </xdr:sp>
    <xdr:clientData/>
  </xdr:twoCellAnchor>
  <xdr:twoCellAnchor>
    <xdr:from>
      <xdr:col>0</xdr:col>
      <xdr:colOff>89647</xdr:colOff>
      <xdr:row>244</xdr:row>
      <xdr:rowOff>33619</xdr:rowOff>
    </xdr:from>
    <xdr:to>
      <xdr:col>16</xdr:col>
      <xdr:colOff>0</xdr:colOff>
      <xdr:row>256</xdr:row>
      <xdr:rowOff>22413</xdr:rowOff>
    </xdr:to>
    <xdr:sp macro="" textlink="">
      <xdr:nvSpPr>
        <xdr:cNvPr id="12" name="CuadroTexto 11">
          <a:extLst>
            <a:ext uri="{FF2B5EF4-FFF2-40B4-BE49-F238E27FC236}">
              <a16:creationId xmlns:a16="http://schemas.microsoft.com/office/drawing/2014/main" id="{C562F539-EDA8-B342-96C9-B4C54FEA2F13}"/>
            </a:ext>
          </a:extLst>
        </xdr:cNvPr>
        <xdr:cNvSpPr txBox="1"/>
      </xdr:nvSpPr>
      <xdr:spPr>
        <a:xfrm>
          <a:off x="89647" y="49765325"/>
          <a:ext cx="13783235" cy="18713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PY" sz="1100">
              <a:solidFill>
                <a:schemeClr val="dk1"/>
              </a:solidFill>
              <a:effectLst/>
              <a:latin typeface="+mn-lt"/>
              <a:ea typeface="+mn-ea"/>
              <a:cs typeface="+mn-cs"/>
            </a:rPr>
            <a:t>Los directores, síndicos titulares y suplentes, han sido electos por la Asamblea General Ordinaria de Accionistas del 27 de abril de 2023.</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b="1">
              <a:solidFill>
                <a:schemeClr val="dk1"/>
              </a:solidFill>
              <a:effectLst/>
              <a:latin typeface="+mn-lt"/>
              <a:ea typeface="+mn-ea"/>
              <a:cs typeface="+mn-cs"/>
            </a:rPr>
            <a:t>C		Información referente a los activos y pasivos</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b="1">
              <a:solidFill>
                <a:schemeClr val="dk1"/>
              </a:solidFill>
              <a:effectLst/>
              <a:latin typeface="+mn-lt"/>
              <a:ea typeface="+mn-ea"/>
              <a:cs typeface="+mn-cs"/>
            </a:rPr>
            <a:t>c.1		Valuación de la moneda extranjera y posición en moneda extranjera</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Los activos y pasivos en moneda extranjera se expresan en el estado de situación patrimonial a los tipos de cambio vigentes al cierre del ejercicio (31 de diciembre de 2023 y 2022), los que fueron proporcionados por la mesa de cambios del Departamento de Operaciones Internacionales del Banco Central del Paraguay, y no difieren significativamente de los tipos de cambio vigentes en el mercado libre de cambios:</a:t>
          </a:r>
          <a:endParaRPr lang="es-ES" sz="1100"/>
        </a:p>
      </xdr:txBody>
    </xdr:sp>
    <xdr:clientData/>
  </xdr:twoCellAnchor>
  <xdr:twoCellAnchor>
    <xdr:from>
      <xdr:col>0</xdr:col>
      <xdr:colOff>22412</xdr:colOff>
      <xdr:row>269</xdr:row>
      <xdr:rowOff>89647</xdr:rowOff>
    </xdr:from>
    <xdr:to>
      <xdr:col>16</xdr:col>
      <xdr:colOff>0</xdr:colOff>
      <xdr:row>278</xdr:row>
      <xdr:rowOff>22412</xdr:rowOff>
    </xdr:to>
    <xdr:sp macro="" textlink="">
      <xdr:nvSpPr>
        <xdr:cNvPr id="13" name="CuadroTexto 12">
          <a:extLst>
            <a:ext uri="{FF2B5EF4-FFF2-40B4-BE49-F238E27FC236}">
              <a16:creationId xmlns:a16="http://schemas.microsoft.com/office/drawing/2014/main" id="{C0911204-876A-64E7-CF9F-8DF4F1B5634E}"/>
            </a:ext>
          </a:extLst>
        </xdr:cNvPr>
        <xdr:cNvSpPr txBox="1"/>
      </xdr:nvSpPr>
      <xdr:spPr>
        <a:xfrm>
          <a:off x="22412" y="53743412"/>
          <a:ext cx="13850470" cy="134470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PY" sz="1100">
              <a:solidFill>
                <a:schemeClr val="dk1"/>
              </a:solidFill>
              <a:effectLst/>
              <a:latin typeface="+mn-lt"/>
              <a:ea typeface="+mn-ea"/>
              <a:cs typeface="+mn-cs"/>
            </a:rPr>
            <a:t>Las diferencias de cambio originadas por fluctuaciones en los tipos de cambio, entre las fechas de concertación de las operaciones y su liquidación o valuación al cierre del ejercicio, son reconocidas en resultados, con las excepciones señaladas en nota f.1.</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A continuación, se resume la posición en moneda extranjera de la Entidad:</a:t>
          </a:r>
          <a:endParaRPr lang="es-ES" sz="1100">
            <a:solidFill>
              <a:schemeClr val="dk1"/>
            </a:solidFill>
            <a:effectLst/>
            <a:latin typeface="+mn-lt"/>
            <a:ea typeface="+mn-ea"/>
            <a:cs typeface="+mn-cs"/>
          </a:endParaRPr>
        </a:p>
        <a:p>
          <a:endParaRPr lang="es-ES" sz="1100"/>
        </a:p>
      </xdr:txBody>
    </xdr:sp>
    <xdr:clientData/>
  </xdr:twoCellAnchor>
  <xdr:twoCellAnchor>
    <xdr:from>
      <xdr:col>0</xdr:col>
      <xdr:colOff>134471</xdr:colOff>
      <xdr:row>286</xdr:row>
      <xdr:rowOff>89647</xdr:rowOff>
    </xdr:from>
    <xdr:to>
      <xdr:col>16</xdr:col>
      <xdr:colOff>33618</xdr:colOff>
      <xdr:row>293</xdr:row>
      <xdr:rowOff>123264</xdr:rowOff>
    </xdr:to>
    <xdr:sp macro="" textlink="">
      <xdr:nvSpPr>
        <xdr:cNvPr id="14" name="CuadroTexto 13">
          <a:extLst>
            <a:ext uri="{FF2B5EF4-FFF2-40B4-BE49-F238E27FC236}">
              <a16:creationId xmlns:a16="http://schemas.microsoft.com/office/drawing/2014/main" id="{56975F43-7561-4494-E142-C868497478C2}"/>
            </a:ext>
          </a:extLst>
        </xdr:cNvPr>
        <xdr:cNvSpPr txBox="1"/>
      </xdr:nvSpPr>
      <xdr:spPr>
        <a:xfrm>
          <a:off x="134471" y="56656941"/>
          <a:ext cx="14197853" cy="113179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PY" sz="1100" b="1">
              <a:solidFill>
                <a:schemeClr val="dk1"/>
              </a:solidFill>
              <a:effectLst/>
              <a:latin typeface="+mn-lt"/>
              <a:ea typeface="+mn-ea"/>
              <a:cs typeface="+mn-cs"/>
            </a:rPr>
            <a:t>(*) Ver nota J</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Los activos y pasivos monetarios de la Entidad se encuentran principalmente en dólares estadounidenses. La Entidad por lo general mantiene, como política de cobertura, una posición neta comprada en dólares estadounidense. En el año 2023 la apreciación del guaraní respecto al dólar estadounidense fue del 0,92% (una depreciación del 6.68 % en el año 2022).</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Al 31 de diciembre de 2023</a:t>
          </a:r>
          <a:endParaRPr lang="es-ES" sz="1100">
            <a:solidFill>
              <a:schemeClr val="dk1"/>
            </a:solidFill>
            <a:effectLst/>
            <a:latin typeface="+mn-lt"/>
            <a:ea typeface="+mn-ea"/>
            <a:cs typeface="+mn-cs"/>
          </a:endParaRPr>
        </a:p>
        <a:p>
          <a:endParaRPr lang="es-ES" sz="1100"/>
        </a:p>
      </xdr:txBody>
    </xdr:sp>
    <xdr:clientData/>
  </xdr:twoCellAnchor>
  <xdr:twoCellAnchor>
    <xdr:from>
      <xdr:col>0</xdr:col>
      <xdr:colOff>78441</xdr:colOff>
      <xdr:row>305</xdr:row>
      <xdr:rowOff>67235</xdr:rowOff>
    </xdr:from>
    <xdr:to>
      <xdr:col>16</xdr:col>
      <xdr:colOff>11206</xdr:colOff>
      <xdr:row>310</xdr:row>
      <xdr:rowOff>134471</xdr:rowOff>
    </xdr:to>
    <xdr:sp macro="" textlink="">
      <xdr:nvSpPr>
        <xdr:cNvPr id="15" name="CuadroTexto 14">
          <a:extLst>
            <a:ext uri="{FF2B5EF4-FFF2-40B4-BE49-F238E27FC236}">
              <a16:creationId xmlns:a16="http://schemas.microsoft.com/office/drawing/2014/main" id="{99929E30-49F5-373B-74E4-0AAE9C4275A6}"/>
            </a:ext>
          </a:extLst>
        </xdr:cNvPr>
        <xdr:cNvSpPr txBox="1"/>
      </xdr:nvSpPr>
      <xdr:spPr>
        <a:xfrm>
          <a:off x="78441" y="59727353"/>
          <a:ext cx="14231471" cy="85164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Al 31 de diciembre de 2022</a:t>
          </a:r>
          <a:endParaRPr lang="es-ES" sz="1100">
            <a:solidFill>
              <a:schemeClr val="dk1"/>
            </a:solidFill>
            <a:effectLst/>
            <a:latin typeface="+mn-lt"/>
            <a:ea typeface="+mn-ea"/>
            <a:cs typeface="+mn-cs"/>
          </a:endParaRPr>
        </a:p>
        <a:p>
          <a:endParaRPr lang="es-ES" sz="1100"/>
        </a:p>
      </xdr:txBody>
    </xdr:sp>
    <xdr:clientData/>
  </xdr:twoCellAnchor>
  <xdr:twoCellAnchor>
    <xdr:from>
      <xdr:col>0</xdr:col>
      <xdr:colOff>78442</xdr:colOff>
      <xdr:row>320</xdr:row>
      <xdr:rowOff>56028</xdr:rowOff>
    </xdr:from>
    <xdr:to>
      <xdr:col>16</xdr:col>
      <xdr:colOff>1</xdr:colOff>
      <xdr:row>338</xdr:row>
      <xdr:rowOff>22411</xdr:rowOff>
    </xdr:to>
    <xdr:sp macro="" textlink="">
      <xdr:nvSpPr>
        <xdr:cNvPr id="16" name="CuadroTexto 15">
          <a:extLst>
            <a:ext uri="{FF2B5EF4-FFF2-40B4-BE49-F238E27FC236}">
              <a16:creationId xmlns:a16="http://schemas.microsoft.com/office/drawing/2014/main" id="{872C582D-0D36-EB21-406B-B7161F37510C}"/>
            </a:ext>
          </a:extLst>
        </xdr:cNvPr>
        <xdr:cNvSpPr txBox="1"/>
      </xdr:nvSpPr>
      <xdr:spPr>
        <a:xfrm>
          <a:off x="78442" y="62069381"/>
          <a:ext cx="14455588" cy="27902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PY" sz="1100">
              <a:solidFill>
                <a:schemeClr val="dk1"/>
              </a:solidFill>
              <a:effectLst/>
              <a:latin typeface="+mn-lt"/>
              <a:ea typeface="+mn-ea"/>
              <a:cs typeface="+mn-cs"/>
            </a:rPr>
            <a:t>Al 31 de diciembre de 2023 y 2022, la posición en moneda extranjera no excedía el tope de posición fijado por el Banco Central del Paraguay.</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b="1">
              <a:solidFill>
                <a:schemeClr val="dk1"/>
              </a:solidFill>
              <a:effectLst/>
              <a:latin typeface="+mn-lt"/>
              <a:ea typeface="+mn-ea"/>
              <a:cs typeface="+mn-cs"/>
            </a:rPr>
            <a:t>c.2		Efectivo y equivalentes de caja</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Para la confección del estado de flujos de efectivo se consideraron dentro del concepto de efectivo y equivalentes a los saldos en caja, las disponibilidades en instituciones financieras, incluyendo los depósitos en el Banco Central del Paraguay cuya disponibilidad está restringida según se explica en nota c.11, sin considerar previsiones.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El rubro disponible está valuado a su valor nominal en guaraníes, neto de las previsiones establecidas por el Banco Central del Paraguay según la normativa aplicable vigente para las partidas conciliatorias de antigua data.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b="1">
              <a:solidFill>
                <a:schemeClr val="dk1"/>
              </a:solidFill>
              <a:effectLst/>
              <a:latin typeface="+mn-lt"/>
              <a:ea typeface="+mn-ea"/>
              <a:cs typeface="+mn-cs"/>
            </a:rPr>
            <a:t>c.3		Valores públicos y privados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Los valores públicos en cartera, que en su mayoría han sido adquiridos a las tasa y precios ofrecidos en el mercado a la fecha de compra, se valúan a su valor de costo más los intereses devengados a cobrar al cierre de cada ejercicio, el que en ningún caso excede su valor probable de realización. La intención de la gerencia es mantener los valores hasta su vencimiento.</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La cuenta de referencia incluía los siguientes valores públicos (todos emitidos en guaraníes):</a:t>
          </a:r>
          <a:endParaRPr lang="es-ES" sz="1100">
            <a:solidFill>
              <a:schemeClr val="dk1"/>
            </a:solidFill>
            <a:effectLst/>
            <a:latin typeface="+mn-lt"/>
            <a:ea typeface="+mn-ea"/>
            <a:cs typeface="+mn-cs"/>
          </a:endParaRPr>
        </a:p>
        <a:p>
          <a:endParaRPr lang="es-ES" sz="1100"/>
        </a:p>
      </xdr:txBody>
    </xdr:sp>
    <xdr:clientData/>
  </xdr:twoCellAnchor>
  <xdr:twoCellAnchor>
    <xdr:from>
      <xdr:col>0</xdr:col>
      <xdr:colOff>78441</xdr:colOff>
      <xdr:row>348</xdr:row>
      <xdr:rowOff>22411</xdr:rowOff>
    </xdr:from>
    <xdr:to>
      <xdr:col>13</xdr:col>
      <xdr:colOff>0</xdr:colOff>
      <xdr:row>407</xdr:row>
      <xdr:rowOff>141941</xdr:rowOff>
    </xdr:to>
    <xdr:sp macro="" textlink="">
      <xdr:nvSpPr>
        <xdr:cNvPr id="17" name="CuadroTexto 16">
          <a:extLst>
            <a:ext uri="{FF2B5EF4-FFF2-40B4-BE49-F238E27FC236}">
              <a16:creationId xmlns:a16="http://schemas.microsoft.com/office/drawing/2014/main" id="{14F2F726-65FF-10DD-36B7-B83679B716BF}"/>
            </a:ext>
          </a:extLst>
        </xdr:cNvPr>
        <xdr:cNvSpPr txBox="1"/>
      </xdr:nvSpPr>
      <xdr:spPr>
        <a:xfrm>
          <a:off x="78441" y="55969646"/>
          <a:ext cx="16140206" cy="937558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PY" sz="1100">
              <a:solidFill>
                <a:schemeClr val="dk1"/>
              </a:solidFill>
              <a:effectLst/>
              <a:latin typeface="+mn-lt"/>
              <a:ea typeface="+mn-ea"/>
              <a:cs typeface="+mn-cs"/>
            </a:rPr>
            <a:t>Las tasas anuales de interés cobradas sobre los valores públicos en moneda local de la cartera al 31 de diciembre de 2023 fluctúan entre 6,50 % y 9,60 % (31 de diciembre de 2022 fluctúan entre 7,00 % y 9,79 %)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Al 31 de diciembre de 2023 G/ / 935.500.000.000 corresponden a Letras de Regulación Monetaria que encuentran como instrumentos reportados (colateral), mantenidas en el Banco Central del Paraguay, las cuales garantizan las operaciones Crédito REPO.</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b="1">
              <a:solidFill>
                <a:schemeClr val="dk1"/>
              </a:solidFill>
              <a:effectLst/>
              <a:latin typeface="+mn-lt"/>
              <a:ea typeface="+mn-ea"/>
              <a:cs typeface="+mn-cs"/>
            </a:rPr>
            <a:t>c.4		Activos y pasivos con cláusulas de reajuste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No existían activos ni pasivos con cláusula de reajuste del capital.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Los préstamos obtenidos (pasivos) de la Agencia Financiera de Desarrollo (AFD) (ver nota c.14.1), los préstamos otorgados (activos) con dichos recursos de la AFD y ciertos préstamos otorgados (activos) al sector agropecuario, poseen cláusulas contractuales de eventuales reajustes de las tasas anuales de interés.</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b="1">
              <a:solidFill>
                <a:schemeClr val="dk1"/>
              </a:solidFill>
              <a:effectLst/>
              <a:latin typeface="+mn-lt"/>
              <a:ea typeface="+mn-ea"/>
              <a:cs typeface="+mn-cs"/>
            </a:rPr>
            <a:t>c.5		Cartera de créditos</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El riesgo crediticio es controlado por la Gerencia de la Entidad, principalmente a través de la evaluación y análisis de las transacciones individuales, para lo cual se consideran ciertos aspectos claramente definidos en las políticas de crédito de la Entidad, tales como: la capacidad de pago demostrada y endeudamiento del deudor, la concentración crediticia de grupos económicos, límites individuales de otorgamiento de créditos, evaluación de sectores económicos, garantías  preferidas y el requerimiento de capital de trabajo, de acuerdo con los riesgos de mercado.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La cartera de créditos ha sido valuada a su valor nominal más intereses devengados al final de cada ejercicio, neto de previsiones específicas, las cuales han sido calculadas de acuerdo con lo dispuesto por la Resolución Nº 1, Acta Nº 60 del Directorio del BCP de fecha 28 de setiembre de 2007 y sus modificaciones posteriores. Las mencionadas normativas establecen los siguientes parámetros:</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pPr lvl="0" fontAlgn="base"/>
          <a:r>
            <a:rPr lang="es-PY" sz="1100">
              <a:solidFill>
                <a:schemeClr val="dk1"/>
              </a:solidFill>
              <a:effectLst/>
              <a:latin typeface="+mn-lt"/>
              <a:ea typeface="+mn-ea"/>
              <a:cs typeface="+mn-cs"/>
            </a:rPr>
            <a:t>Los deudores se segmentaron en los siguientes tipos: i) Grandes deudores comerciales; ii) Medianos y pequeños deudores; iii) Microcréditos y; iv) Personales de consumo o vivienda.</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pPr lvl="0" fontAlgn="base"/>
          <a:r>
            <a:rPr lang="es-PY" sz="1100">
              <a:solidFill>
                <a:schemeClr val="dk1"/>
              </a:solidFill>
              <a:effectLst/>
              <a:latin typeface="+mn-lt"/>
              <a:ea typeface="+mn-ea"/>
              <a:cs typeface="+mn-cs"/>
            </a:rPr>
            <a:t>Los deudores han sido clasificados en 6 categorías de riesgo en base a la evaluación y calificación de la capacidad de pago de un deudor o de un grupo de deudores compuesto por personas vinculadas, con respecto a la totalidad de sus obligaciones. Una norma del BCP modificatoria de la Resolución Nº 1/2007, requiere que la primera de ellas (categoría 1) se disgregue en tres sub-categorías a los efectos del cómputo de las previsiones.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pPr lvl="0" fontAlgn="base"/>
          <a:r>
            <a:rPr lang="es-PY" sz="1100">
              <a:solidFill>
                <a:schemeClr val="dk1"/>
              </a:solidFill>
              <a:effectLst/>
              <a:latin typeface="+mn-lt"/>
              <a:ea typeface="+mn-ea"/>
              <a:cs typeface="+mn-cs"/>
            </a:rPr>
            <a:t>Los intereses devengados sobre los créditos vigentes clasificados en las categorías de menor riesgo, “1” y “2”, se han imputado a ganancias en su totalidad. Los intereses devengados y no cobrados a la fecha de cierre sobre los créditos vencidos y/o vigentes clasificados en categoría superior a “2”, que han sido reconocidos como ganancia hasta su entrada en mora, han sido previsionados en su totalidad.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pPr lvl="0" fontAlgn="base"/>
          <a:r>
            <a:rPr lang="es-PY" sz="1100">
              <a:solidFill>
                <a:schemeClr val="dk1"/>
              </a:solidFill>
              <a:effectLst/>
              <a:latin typeface="+mn-lt"/>
              <a:ea typeface="+mn-ea"/>
              <a:cs typeface="+mn-cs"/>
            </a:rPr>
            <a:t>Los intereses devengados y no cobrados de deudores con créditos vencidos y/o vigentes clasificados en las categorías "3", "4", "5" y “6” se mantienen en suspenso y se reconocen como ganancia en el momento de su cobro. Los créditos amortizables se consideran vencidos a partir de los 60 días de mora de alguna de sus cuotas y los créditos a plazo fijo, al día siguiente de su vencimiento. Ver nota f.1.</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pPr lvl="0" fontAlgn="base"/>
          <a:r>
            <a:rPr lang="es-PY" sz="1100">
              <a:solidFill>
                <a:schemeClr val="dk1"/>
              </a:solidFill>
              <a:effectLst/>
              <a:latin typeface="+mn-lt"/>
              <a:ea typeface="+mn-ea"/>
              <a:cs typeface="+mn-cs"/>
            </a:rPr>
            <a:t>Las ganancias por valuación o ingresos por diferencias en cambio generadas por aquellas operaciones de crédito en moneda extranjera que se encuentren vencidas o clasificadas en categorías “3”, “4”, “5” y “6”, se mantienen en suspenso y se reconocen como resultados en el momento de su realización. Ver nota f.1.</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pPr lvl="0" fontAlgn="base"/>
          <a:r>
            <a:rPr lang="es-PY" sz="1100">
              <a:solidFill>
                <a:schemeClr val="dk1"/>
              </a:solidFill>
              <a:effectLst/>
              <a:latin typeface="+mn-lt"/>
              <a:ea typeface="+mn-ea"/>
              <a:cs typeface="+mn-cs"/>
            </a:rPr>
            <a:t>Se han constituido las previsiones necesarias para cubrir las eventuales pérdidas que pueden derivarse de la no recuperación de la cartera, siguiendo la metodología incluida en la Resolución Nº 1/2007 antes citada, contemplando sus modificatorias y complementarias.</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pPr lvl="0" fontAlgn="base"/>
          <a:r>
            <a:rPr lang="es-PY" sz="1100">
              <a:solidFill>
                <a:schemeClr val="dk1"/>
              </a:solidFill>
              <a:effectLst/>
              <a:latin typeface="+mn-lt"/>
              <a:ea typeface="+mn-ea"/>
              <a:cs typeface="+mn-cs"/>
            </a:rPr>
            <a:t>Se han constituido previsiones genéricas sobre la cartera de créditos neta de previsiones específicas. Al 31 de diciembre de 2023 y 2022, la Entidad mantiene constituidas previsiones genéricas sobre su cartera de riesgos crediticios de conformidad con la normativa del BCP y, adicionalmente, ha constituido previsiones genéricas voluntarias de acuerdo con las disposiciones del Directorio de la Entidad.</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pPr lvl="0" fontAlgn="base"/>
          <a:r>
            <a:rPr lang="es-PY" sz="1100">
              <a:solidFill>
                <a:schemeClr val="dk1"/>
              </a:solidFill>
              <a:effectLst/>
              <a:latin typeface="+mn-lt"/>
              <a:ea typeface="+mn-ea"/>
              <a:cs typeface="+mn-cs"/>
            </a:rPr>
            <a:t>Los créditos incobrables que son desafectados del activo en las condiciones establecidas en la normativa del BCP aplicable en la materia, se registran y exponen en cuentas de orden.</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El monto total de intereses devengados y no cobrados que se mantienen en suspenso y relacionados con deudores con créditos vencidos y/o vigentes clasificados en las categorías “3”, “4”, “5” y “6”, asciende al 31 de diciembre de 2023 y 2022 a ₲ 39.494.625.811 ₲ 30.747.555.492 respectivamente. El monto total de los créditos que originaron la suspensión del devengamiento de los intereses, ascienden al 31 de diciembre de 2023 y 2022 a ₲ 479.447.361.234 y ₲ 631.838.075.126 respectivamente.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b="1">
              <a:solidFill>
                <a:schemeClr val="dk1"/>
              </a:solidFill>
              <a:effectLst/>
              <a:latin typeface="+mn-lt"/>
              <a:ea typeface="+mn-ea"/>
              <a:cs typeface="+mn-cs"/>
            </a:rPr>
            <a:t>c.5.1 	Créditos vigentes al sector financiero</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En este rubro se incluyen colocaciones de corto plazo en instituciones financieras locales en moneda nacional y moneda extranjera, así como préstamos de corto plazo concedidos a instituciones financieras locales, que han sido pactados a las tasas y precios ofrecidos en el mercado al momento de la colocación o inversión. Las tasas anuales de interés cobradas sobre los créditos vigentes por intermediación financiera del sector financiero en al 31 de diciembre de 2023, fluctúan entre 6,11 % y 27,15 % en moneda nacional y entre 3,72 % y 10,95% en moneda extranjera (31 de diciembre de 2022, fluctúan entre 4,1 % y 22,00 % en moneda nacional y entre 3,50 % y 10,74% en moneda extranjera )De acuerdo con las normas de valuación de activos y riesgos crediticios establecidas por la Superintendencia de Bancos del Banco Central del Paraguay, al 31 de diciembre de 2023 y 2022 la cartera de créditos vigentes del sector financiero de la Entidad está clasificada por riesgo como sigue:</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Al 31 de diciembre de 2023</a:t>
          </a:r>
          <a:endParaRPr lang="es-ES" sz="1100">
            <a:solidFill>
              <a:schemeClr val="dk1"/>
            </a:solidFill>
            <a:effectLst/>
            <a:latin typeface="+mn-lt"/>
            <a:ea typeface="+mn-ea"/>
            <a:cs typeface="+mn-cs"/>
          </a:endParaRPr>
        </a:p>
        <a:p>
          <a:endParaRPr lang="es-ES" sz="1100"/>
        </a:p>
      </xdr:txBody>
    </xdr:sp>
    <xdr:clientData/>
  </xdr:twoCellAnchor>
  <xdr:twoCellAnchor>
    <xdr:from>
      <xdr:col>0</xdr:col>
      <xdr:colOff>156882</xdr:colOff>
      <xdr:row>429</xdr:row>
      <xdr:rowOff>56030</xdr:rowOff>
    </xdr:from>
    <xdr:to>
      <xdr:col>15</xdr:col>
      <xdr:colOff>739588</xdr:colOff>
      <xdr:row>433</xdr:row>
      <xdr:rowOff>145676</xdr:rowOff>
    </xdr:to>
    <xdr:sp macro="" textlink="">
      <xdr:nvSpPr>
        <xdr:cNvPr id="18" name="CuadroTexto 17">
          <a:extLst>
            <a:ext uri="{FF2B5EF4-FFF2-40B4-BE49-F238E27FC236}">
              <a16:creationId xmlns:a16="http://schemas.microsoft.com/office/drawing/2014/main" id="{B4D25A08-CF28-446C-3B8E-E67B11E3993C}"/>
            </a:ext>
          </a:extLst>
        </xdr:cNvPr>
        <xdr:cNvSpPr txBox="1"/>
      </xdr:nvSpPr>
      <xdr:spPr>
        <a:xfrm>
          <a:off x="156882" y="79472118"/>
          <a:ext cx="14769353" cy="7171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PY" sz="1100">
              <a:solidFill>
                <a:schemeClr val="dk1"/>
              </a:solidFill>
              <a:effectLst/>
              <a:latin typeface="+mn-lt"/>
              <a:ea typeface="+mn-ea"/>
              <a:cs typeface="+mn-cs"/>
            </a:rPr>
            <a:t>Al 31 de diciembre de 2022</a:t>
          </a:r>
          <a:endParaRPr lang="es-ES" sz="1100">
            <a:solidFill>
              <a:schemeClr val="dk1"/>
            </a:solidFill>
            <a:effectLst/>
            <a:latin typeface="+mn-lt"/>
            <a:ea typeface="+mn-ea"/>
            <a:cs typeface="+mn-cs"/>
          </a:endParaRPr>
        </a:p>
        <a:p>
          <a:endParaRPr lang="es-ES" sz="1100"/>
        </a:p>
      </xdr:txBody>
    </xdr:sp>
    <xdr:clientData/>
  </xdr:twoCellAnchor>
  <xdr:twoCellAnchor>
    <xdr:from>
      <xdr:col>0</xdr:col>
      <xdr:colOff>156882</xdr:colOff>
      <xdr:row>446</xdr:row>
      <xdr:rowOff>89647</xdr:rowOff>
    </xdr:from>
    <xdr:to>
      <xdr:col>15</xdr:col>
      <xdr:colOff>750794</xdr:colOff>
      <xdr:row>452</xdr:row>
      <xdr:rowOff>78441</xdr:rowOff>
    </xdr:to>
    <xdr:sp macro="" textlink="">
      <xdr:nvSpPr>
        <xdr:cNvPr id="19" name="CuadroTexto 18">
          <a:extLst>
            <a:ext uri="{FF2B5EF4-FFF2-40B4-BE49-F238E27FC236}">
              <a16:creationId xmlns:a16="http://schemas.microsoft.com/office/drawing/2014/main" id="{4BF8EA0D-7650-029B-BEAD-08221CE84666}"/>
            </a:ext>
          </a:extLst>
        </xdr:cNvPr>
        <xdr:cNvSpPr txBox="1"/>
      </xdr:nvSpPr>
      <xdr:spPr>
        <a:xfrm>
          <a:off x="156882" y="82475294"/>
          <a:ext cx="14780559" cy="93008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PY" sz="1100">
              <a:solidFill>
                <a:schemeClr val="dk1"/>
              </a:solidFill>
              <a:effectLst/>
              <a:latin typeface="+mn-lt"/>
              <a:ea typeface="+mn-ea"/>
              <a:cs typeface="+mn-cs"/>
            </a:rPr>
            <a:t>(*)	Se aplica sobre saldo contable menos garantías computables. </a:t>
          </a:r>
        </a:p>
        <a:p>
          <a:r>
            <a:rPr lang="es-PY" sz="1100" b="1">
              <a:solidFill>
                <a:schemeClr val="dk1"/>
              </a:solidFill>
              <a:effectLst/>
              <a:latin typeface="+mn-lt"/>
              <a:ea typeface="+mn-ea"/>
              <a:cs typeface="+mn-cs"/>
            </a:rPr>
            <a:t>c.5.2 	Créditos vigentes al sector no financiero</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La cartera de créditos vigentes al sector no financiero estaba compuesta como sigue:</a:t>
          </a:r>
          <a:endParaRPr lang="es-ES"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s-ES" sz="1100">
            <a:solidFill>
              <a:schemeClr val="dk1"/>
            </a:solidFill>
            <a:effectLst/>
            <a:latin typeface="+mn-lt"/>
            <a:ea typeface="+mn-ea"/>
            <a:cs typeface="+mn-cs"/>
          </a:endParaRPr>
        </a:p>
        <a:p>
          <a:endParaRPr lang="es-ES" sz="1100"/>
        </a:p>
      </xdr:txBody>
    </xdr:sp>
    <xdr:clientData/>
  </xdr:twoCellAnchor>
  <xdr:twoCellAnchor>
    <xdr:from>
      <xdr:col>0</xdr:col>
      <xdr:colOff>78441</xdr:colOff>
      <xdr:row>474</xdr:row>
      <xdr:rowOff>145674</xdr:rowOff>
    </xdr:from>
    <xdr:to>
      <xdr:col>12</xdr:col>
      <xdr:colOff>664883</xdr:colOff>
      <xdr:row>487</xdr:row>
      <xdr:rowOff>56029</xdr:rowOff>
    </xdr:to>
    <xdr:sp macro="" textlink="">
      <xdr:nvSpPr>
        <xdr:cNvPr id="20" name="CuadroTexto 19">
          <a:extLst>
            <a:ext uri="{FF2B5EF4-FFF2-40B4-BE49-F238E27FC236}">
              <a16:creationId xmlns:a16="http://schemas.microsoft.com/office/drawing/2014/main" id="{88127120-815F-D81D-7C7B-F9A753AC3E75}"/>
            </a:ext>
          </a:extLst>
        </xdr:cNvPr>
        <xdr:cNvSpPr txBox="1"/>
      </xdr:nvSpPr>
      <xdr:spPr>
        <a:xfrm>
          <a:off x="78441" y="75135439"/>
          <a:ext cx="16072971" cy="1949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PY" sz="1100">
              <a:solidFill>
                <a:schemeClr val="dk1"/>
              </a:solidFill>
              <a:effectLst/>
              <a:latin typeface="+mn-lt"/>
              <a:ea typeface="+mn-ea"/>
              <a:cs typeface="+mn-cs"/>
            </a:rPr>
            <a:t>(*)	Constituyen saldos de los contratos a término para compra o venta de divisas/títulos pactados con clientes en el sector no financiero.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Al 31 de diciembre de 2023 y 2022, la Entidad ha entregado en garantía de contratos de préstamos los siguientes valores de su cartera de créditos.</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La cartera de tarjetas de crédito “Afinidad de la marca Bancard Check” por valor ₲ 13.949.061.188 a favor de Bancard S.A.; con el objeto de garantizar el fiel cumplimiento de las obligaciones como Entidad Emisora.</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De acuerdo con las normas de valuación de activos y riesgos crediticios establecidas por la Superintendencia de Bancos del Banco Central del Paraguay, al 31 de diciembre de 2023 y 2022 la cartera de créditos vigentes del sector no financiero está clasificada por riesgo como sigue:</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Al 31 de diciembre de 2023:</a:t>
          </a:r>
          <a:endParaRPr lang="es-ES" sz="1100">
            <a:solidFill>
              <a:schemeClr val="dk1"/>
            </a:solidFill>
            <a:effectLst/>
            <a:latin typeface="+mn-lt"/>
            <a:ea typeface="+mn-ea"/>
            <a:cs typeface="+mn-cs"/>
          </a:endParaRPr>
        </a:p>
        <a:p>
          <a:endParaRPr lang="es-ES" sz="1100"/>
        </a:p>
      </xdr:txBody>
    </xdr:sp>
    <xdr:clientData/>
  </xdr:twoCellAnchor>
  <xdr:twoCellAnchor>
    <xdr:from>
      <xdr:col>0</xdr:col>
      <xdr:colOff>100853</xdr:colOff>
      <xdr:row>508</xdr:row>
      <xdr:rowOff>56029</xdr:rowOff>
    </xdr:from>
    <xdr:to>
      <xdr:col>13</xdr:col>
      <xdr:colOff>0</xdr:colOff>
      <xdr:row>511</xdr:row>
      <xdr:rowOff>89647</xdr:rowOff>
    </xdr:to>
    <xdr:sp macro="" textlink="">
      <xdr:nvSpPr>
        <xdr:cNvPr id="21" name="CuadroTexto 20">
          <a:extLst>
            <a:ext uri="{FF2B5EF4-FFF2-40B4-BE49-F238E27FC236}">
              <a16:creationId xmlns:a16="http://schemas.microsoft.com/office/drawing/2014/main" id="{847B3978-8384-9E46-0D20-07E4E1B2A595}"/>
            </a:ext>
          </a:extLst>
        </xdr:cNvPr>
        <xdr:cNvSpPr txBox="1"/>
      </xdr:nvSpPr>
      <xdr:spPr>
        <a:xfrm>
          <a:off x="100853" y="80245323"/>
          <a:ext cx="16117794" cy="5042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PY" sz="1100">
              <a:solidFill>
                <a:schemeClr val="dk1"/>
              </a:solidFill>
              <a:effectLst/>
              <a:latin typeface="+mn-lt"/>
              <a:ea typeface="+mn-ea"/>
              <a:cs typeface="+mn-cs"/>
            </a:rPr>
            <a:t>Al 31 de diciembre de 2022</a:t>
          </a:r>
          <a:endParaRPr lang="es-ES" sz="1100">
            <a:solidFill>
              <a:schemeClr val="dk1"/>
            </a:solidFill>
            <a:effectLst/>
            <a:latin typeface="+mn-lt"/>
            <a:ea typeface="+mn-ea"/>
            <a:cs typeface="+mn-cs"/>
          </a:endParaRPr>
        </a:p>
        <a:p>
          <a:endParaRPr lang="es-ES" sz="1100"/>
        </a:p>
      </xdr:txBody>
    </xdr:sp>
    <xdr:clientData/>
  </xdr:twoCellAnchor>
  <xdr:twoCellAnchor>
    <xdr:from>
      <xdr:col>0</xdr:col>
      <xdr:colOff>123265</xdr:colOff>
      <xdr:row>530</xdr:row>
      <xdr:rowOff>33618</xdr:rowOff>
    </xdr:from>
    <xdr:to>
      <xdr:col>16</xdr:col>
      <xdr:colOff>0</xdr:colOff>
      <xdr:row>542</xdr:row>
      <xdr:rowOff>56030</xdr:rowOff>
    </xdr:to>
    <xdr:sp macro="" textlink="">
      <xdr:nvSpPr>
        <xdr:cNvPr id="22" name="CuadroTexto 21">
          <a:extLst>
            <a:ext uri="{FF2B5EF4-FFF2-40B4-BE49-F238E27FC236}">
              <a16:creationId xmlns:a16="http://schemas.microsoft.com/office/drawing/2014/main" id="{6D3EB690-7C39-06E8-CD46-2BF5F2B74F52}"/>
            </a:ext>
          </a:extLst>
        </xdr:cNvPr>
        <xdr:cNvSpPr txBox="1"/>
      </xdr:nvSpPr>
      <xdr:spPr>
        <a:xfrm>
          <a:off x="123265" y="97278265"/>
          <a:ext cx="14937441" cy="1905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Se aplica sobre saldo contable menos garantías computables.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Los saldos al 31 de diciembre de 2023 y 2022 incluyen las previsiones genéricas requeridas por la Resolución N° 1, Acta N° 60 del Directorio del BCP de fecha 28 de septiembre de 2007. Las mencionadas previsiones genéricas se constituyen sobre el total de la cartera de créditos neta de previsiones registradas en el rubro 14.000 – “Créditos vigentes por intermediación financiera – sector no financiero” y el rubro 16.000 – “Créditos vencidos por intermediación financiera”.</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Las tasas anuales de interés de los créditos concedidos por la Entidad están reguladas por el mercado, pudiendo la Entidad fijar libremente sus tasas activas de interés, siempre que las mismas no superen los límites máximos fijados por el Banco Central del Paraguay a partir de los cuales la tasa de interés activa cobrada puede ser considerada usuraria. Las tasas nominales promedio de interés activas de la Entidad fluctúan de la siguiente manera.</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Al 31 de diciembre de 2023:</a:t>
          </a:r>
          <a:endParaRPr lang="es-ES" sz="1100">
            <a:solidFill>
              <a:schemeClr val="dk1"/>
            </a:solidFill>
            <a:effectLst/>
            <a:latin typeface="+mn-lt"/>
            <a:ea typeface="+mn-ea"/>
            <a:cs typeface="+mn-cs"/>
          </a:endParaRPr>
        </a:p>
        <a:p>
          <a:endParaRPr lang="es-ES" sz="1100"/>
        </a:p>
      </xdr:txBody>
    </xdr:sp>
    <xdr:clientData/>
  </xdr:twoCellAnchor>
  <xdr:twoCellAnchor>
    <xdr:from>
      <xdr:col>0</xdr:col>
      <xdr:colOff>123265</xdr:colOff>
      <xdr:row>554</xdr:row>
      <xdr:rowOff>89647</xdr:rowOff>
    </xdr:from>
    <xdr:to>
      <xdr:col>16</xdr:col>
      <xdr:colOff>11206</xdr:colOff>
      <xdr:row>559</xdr:row>
      <xdr:rowOff>44824</xdr:rowOff>
    </xdr:to>
    <xdr:sp macro="" textlink="">
      <xdr:nvSpPr>
        <xdr:cNvPr id="23" name="CuadroTexto 22">
          <a:extLst>
            <a:ext uri="{FF2B5EF4-FFF2-40B4-BE49-F238E27FC236}">
              <a16:creationId xmlns:a16="http://schemas.microsoft.com/office/drawing/2014/main" id="{7BAD3B05-495C-1BFA-5957-3444E20265A8}"/>
            </a:ext>
          </a:extLst>
        </xdr:cNvPr>
        <xdr:cNvSpPr txBox="1"/>
      </xdr:nvSpPr>
      <xdr:spPr>
        <a:xfrm>
          <a:off x="123265" y="101099471"/>
          <a:ext cx="14948647" cy="73958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PY" sz="1100">
              <a:solidFill>
                <a:schemeClr val="dk1"/>
              </a:solidFill>
              <a:effectLst/>
              <a:latin typeface="+mn-lt"/>
              <a:ea typeface="+mn-ea"/>
              <a:cs typeface="+mn-cs"/>
            </a:rPr>
            <a:t>Al 31 de diciembre de 2022</a:t>
          </a:r>
          <a:endParaRPr lang="es-ES" sz="1100">
            <a:solidFill>
              <a:schemeClr val="dk1"/>
            </a:solidFill>
            <a:effectLst/>
            <a:latin typeface="+mn-lt"/>
            <a:ea typeface="+mn-ea"/>
            <a:cs typeface="+mn-cs"/>
          </a:endParaRPr>
        </a:p>
        <a:p>
          <a:endParaRPr lang="es-ES" sz="1100"/>
        </a:p>
      </xdr:txBody>
    </xdr:sp>
    <xdr:clientData/>
  </xdr:twoCellAnchor>
  <xdr:twoCellAnchor>
    <xdr:from>
      <xdr:col>0</xdr:col>
      <xdr:colOff>17319</xdr:colOff>
      <xdr:row>571</xdr:row>
      <xdr:rowOff>17319</xdr:rowOff>
    </xdr:from>
    <xdr:to>
      <xdr:col>16</xdr:col>
      <xdr:colOff>11207</xdr:colOff>
      <xdr:row>577</xdr:row>
      <xdr:rowOff>121227</xdr:rowOff>
    </xdr:to>
    <xdr:sp macro="" textlink="">
      <xdr:nvSpPr>
        <xdr:cNvPr id="27" name="CuadroTexto 26">
          <a:extLst>
            <a:ext uri="{FF2B5EF4-FFF2-40B4-BE49-F238E27FC236}">
              <a16:creationId xmlns:a16="http://schemas.microsoft.com/office/drawing/2014/main" id="{39C4BEB0-699A-DE12-1985-9EF4968D0E6E}"/>
            </a:ext>
          </a:extLst>
        </xdr:cNvPr>
        <xdr:cNvSpPr txBox="1"/>
      </xdr:nvSpPr>
      <xdr:spPr>
        <a:xfrm>
          <a:off x="17319" y="114594410"/>
          <a:ext cx="15441706" cy="103909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PY" sz="1100" b="1">
              <a:solidFill>
                <a:schemeClr val="dk1"/>
              </a:solidFill>
              <a:effectLst/>
              <a:latin typeface="+mn-lt"/>
              <a:ea typeface="+mn-ea"/>
              <a:cs typeface="+mn-cs"/>
            </a:rPr>
            <a:t>c.5.3	Créditos vencidos por intermediación financiera</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La composición de créditos vencidos por intermediación financiera es la detallada a continuación:</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Al 31 de diciembre de 2023</a:t>
          </a:r>
          <a:endParaRPr lang="es-ES" sz="1100">
            <a:solidFill>
              <a:schemeClr val="dk1"/>
            </a:solidFill>
            <a:effectLst/>
            <a:latin typeface="+mn-lt"/>
            <a:ea typeface="+mn-ea"/>
            <a:cs typeface="+mn-cs"/>
          </a:endParaRPr>
        </a:p>
        <a:p>
          <a:endParaRPr lang="es-ES" sz="1100"/>
        </a:p>
      </xdr:txBody>
    </xdr:sp>
    <xdr:clientData/>
  </xdr:twoCellAnchor>
  <xdr:twoCellAnchor>
    <xdr:from>
      <xdr:col>0</xdr:col>
      <xdr:colOff>51956</xdr:colOff>
      <xdr:row>597</xdr:row>
      <xdr:rowOff>138547</xdr:rowOff>
    </xdr:from>
    <xdr:to>
      <xdr:col>15</xdr:col>
      <xdr:colOff>727364</xdr:colOff>
      <xdr:row>602</xdr:row>
      <xdr:rowOff>86592</xdr:rowOff>
    </xdr:to>
    <xdr:sp macro="" textlink="">
      <xdr:nvSpPr>
        <xdr:cNvPr id="28" name="CuadroTexto 27">
          <a:extLst>
            <a:ext uri="{FF2B5EF4-FFF2-40B4-BE49-F238E27FC236}">
              <a16:creationId xmlns:a16="http://schemas.microsoft.com/office/drawing/2014/main" id="{0D14DC34-6DD0-9540-B9BF-9C2F89F3E5E3}"/>
            </a:ext>
          </a:extLst>
        </xdr:cNvPr>
        <xdr:cNvSpPr txBox="1"/>
      </xdr:nvSpPr>
      <xdr:spPr>
        <a:xfrm>
          <a:off x="51956" y="118768092"/>
          <a:ext cx="15499772" cy="72736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PY" sz="1100">
              <a:solidFill>
                <a:schemeClr val="dk1"/>
              </a:solidFill>
              <a:effectLst/>
              <a:latin typeface="+mn-lt"/>
              <a:ea typeface="+mn-ea"/>
              <a:cs typeface="+mn-cs"/>
            </a:rPr>
            <a:t>Al 31 de diciembre de 2022</a:t>
          </a:r>
          <a:endParaRPr lang="es-ES" sz="1100">
            <a:solidFill>
              <a:schemeClr val="dk1"/>
            </a:solidFill>
            <a:effectLst/>
            <a:latin typeface="+mn-lt"/>
            <a:ea typeface="+mn-ea"/>
            <a:cs typeface="+mn-cs"/>
          </a:endParaRPr>
        </a:p>
        <a:p>
          <a:endParaRPr lang="es-ES" sz="1100"/>
        </a:p>
      </xdr:txBody>
    </xdr:sp>
    <xdr:clientData/>
  </xdr:twoCellAnchor>
  <xdr:twoCellAnchor>
    <xdr:from>
      <xdr:col>0</xdr:col>
      <xdr:colOff>17318</xdr:colOff>
      <xdr:row>623</xdr:row>
      <xdr:rowOff>34636</xdr:rowOff>
    </xdr:from>
    <xdr:to>
      <xdr:col>16</xdr:col>
      <xdr:colOff>0</xdr:colOff>
      <xdr:row>629</xdr:row>
      <xdr:rowOff>69273</xdr:rowOff>
    </xdr:to>
    <xdr:sp macro="" textlink="">
      <xdr:nvSpPr>
        <xdr:cNvPr id="29" name="CuadroTexto 28">
          <a:extLst>
            <a:ext uri="{FF2B5EF4-FFF2-40B4-BE49-F238E27FC236}">
              <a16:creationId xmlns:a16="http://schemas.microsoft.com/office/drawing/2014/main" id="{56D0F273-76A4-B4CA-8EF6-9291ACFB8892}"/>
            </a:ext>
          </a:extLst>
        </xdr:cNvPr>
        <xdr:cNvSpPr txBox="1"/>
      </xdr:nvSpPr>
      <xdr:spPr>
        <a:xfrm>
          <a:off x="17318" y="122716636"/>
          <a:ext cx="15569046" cy="96981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PY" sz="1100">
              <a:solidFill>
                <a:schemeClr val="dk1"/>
              </a:solidFill>
              <a:effectLst/>
              <a:latin typeface="+mn-lt"/>
              <a:ea typeface="+mn-ea"/>
              <a:cs typeface="+mn-cs"/>
            </a:rPr>
            <a:t>(*) Se aplica sobre saldo contable menos garantías computables.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b="1">
              <a:solidFill>
                <a:schemeClr val="dk1"/>
              </a:solidFill>
              <a:effectLst/>
              <a:latin typeface="+mn-lt"/>
              <a:ea typeface="+mn-ea"/>
              <a:cs typeface="+mn-cs"/>
            </a:rPr>
            <a:t>c.5.4	Créditos diversos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El saldo del rubro se compone como sigue:</a:t>
          </a:r>
          <a:endParaRPr lang="es-ES" sz="1100">
            <a:solidFill>
              <a:schemeClr val="dk1"/>
            </a:solidFill>
            <a:effectLst/>
            <a:latin typeface="+mn-lt"/>
            <a:ea typeface="+mn-ea"/>
            <a:cs typeface="+mn-cs"/>
          </a:endParaRPr>
        </a:p>
        <a:p>
          <a:endParaRPr lang="es-ES" sz="1100"/>
        </a:p>
      </xdr:txBody>
    </xdr:sp>
    <xdr:clientData/>
  </xdr:twoCellAnchor>
  <xdr:twoCellAnchor>
    <xdr:from>
      <xdr:col>0</xdr:col>
      <xdr:colOff>242455</xdr:colOff>
      <xdr:row>647</xdr:row>
      <xdr:rowOff>34636</xdr:rowOff>
    </xdr:from>
    <xdr:to>
      <xdr:col>16</xdr:col>
      <xdr:colOff>17318</xdr:colOff>
      <xdr:row>662</xdr:row>
      <xdr:rowOff>70556</xdr:rowOff>
    </xdr:to>
    <xdr:sp macro="" textlink="">
      <xdr:nvSpPr>
        <xdr:cNvPr id="30" name="CuadroTexto 29">
          <a:extLst>
            <a:ext uri="{FF2B5EF4-FFF2-40B4-BE49-F238E27FC236}">
              <a16:creationId xmlns:a16="http://schemas.microsoft.com/office/drawing/2014/main" id="{15E2E219-61EE-62D3-7126-C3E7C90AC07B}"/>
            </a:ext>
          </a:extLst>
        </xdr:cNvPr>
        <xdr:cNvSpPr txBox="1"/>
      </xdr:nvSpPr>
      <xdr:spPr>
        <a:xfrm>
          <a:off x="242455" y="101485685"/>
          <a:ext cx="16002641" cy="238777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PY" sz="1100">
              <a:solidFill>
                <a:schemeClr val="dk1"/>
              </a:solidFill>
              <a:effectLst/>
              <a:latin typeface="+mn-lt"/>
              <a:ea typeface="+mn-ea"/>
              <a:cs typeface="+mn-cs"/>
            </a:rPr>
            <a:t>(*) Representa el saldo pendiente de cobro por venta de bienes a plazo, deducidos por los siguientes conceptos:</a:t>
          </a:r>
          <a:endParaRPr lang="es-ES" sz="1100">
            <a:solidFill>
              <a:schemeClr val="dk1"/>
            </a:solidFill>
            <a:effectLst/>
            <a:latin typeface="+mn-lt"/>
            <a:ea typeface="+mn-ea"/>
            <a:cs typeface="+mn-cs"/>
          </a:endParaRPr>
        </a:p>
        <a:p>
          <a:pPr lvl="0" fontAlgn="base"/>
          <a:r>
            <a:rPr lang="es-PY" sz="1100">
              <a:solidFill>
                <a:schemeClr val="dk1"/>
              </a:solidFill>
              <a:effectLst/>
              <a:latin typeface="+mn-lt"/>
              <a:ea typeface="+mn-ea"/>
              <a:cs typeface="+mn-cs"/>
            </a:rPr>
            <a:t>(a) ganancias a realizar correspondientes a la porción del precio de venta aún no cobrado, las cuales se reconocerán como ingreso al momento de su cobro.</a:t>
          </a:r>
          <a:endParaRPr lang="es-ES" sz="1100">
            <a:solidFill>
              <a:schemeClr val="dk1"/>
            </a:solidFill>
            <a:effectLst/>
            <a:latin typeface="+mn-lt"/>
            <a:ea typeface="+mn-ea"/>
            <a:cs typeface="+mn-cs"/>
          </a:endParaRPr>
        </a:p>
        <a:p>
          <a:pPr lvl="0" fontAlgn="base"/>
          <a:r>
            <a:rPr lang="es-PY" sz="1100">
              <a:solidFill>
                <a:schemeClr val="dk1"/>
              </a:solidFill>
              <a:effectLst/>
              <a:latin typeface="+mn-lt"/>
              <a:ea typeface="+mn-ea"/>
              <a:cs typeface="+mn-cs"/>
            </a:rPr>
            <a:t>(b)</a:t>
          </a:r>
          <a:r>
            <a:rPr lang="es-PY" sz="1100" baseline="0">
              <a:solidFill>
                <a:schemeClr val="dk1"/>
              </a:solidFill>
              <a:effectLst/>
              <a:latin typeface="+mn-lt"/>
              <a:ea typeface="+mn-ea"/>
              <a:cs typeface="+mn-cs"/>
            </a:rPr>
            <a:t> </a:t>
          </a:r>
          <a:r>
            <a:rPr lang="es-PY" sz="1100">
              <a:solidFill>
                <a:schemeClr val="dk1"/>
              </a:solidFill>
              <a:effectLst/>
              <a:latin typeface="+mn-lt"/>
              <a:ea typeface="+mn-ea"/>
              <a:cs typeface="+mn-cs"/>
            </a:rPr>
            <a:t>ganancias a realizar por valuación o diferencias en cambio generadas sobre los saldos pendientes de cobro expresados en moneda extranjera, los cuales se reconocerán como ingreso a medida que se cobran los créditos</a:t>
          </a:r>
          <a:endParaRPr lang="es-ES" sz="1100">
            <a:solidFill>
              <a:schemeClr val="dk1"/>
            </a:solidFill>
            <a:effectLst/>
            <a:latin typeface="+mn-lt"/>
            <a:ea typeface="+mn-ea"/>
            <a:cs typeface="+mn-cs"/>
          </a:endParaRPr>
        </a:p>
        <a:p>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b="1">
              <a:solidFill>
                <a:schemeClr val="dk1"/>
              </a:solidFill>
              <a:effectLst/>
              <a:latin typeface="+mn-lt"/>
              <a:ea typeface="+mn-ea"/>
              <a:cs typeface="+mn-cs"/>
            </a:rPr>
            <a:t>c.6 	Previsiones sobre riesgos directos y contingentes</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La previsión sobre préstamos dudosos y otros activos y riesgos crediticios se determina al fin de cada ejercicio en base al estudio de la cartera realizado con el objeto</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de determinar la porción no recuperable de los mismos y considerando lo establecido, para cada tipo de riesgo crediticio en la Resolución Nº 1, Acta 60, del Directorio</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del Banco Central del Paraguay de fecha 28 de setiembre de 2007. Periódicamente la Gerencia de la Entidad efectúa, en función a las normas de valuación de créditos</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establecidas por la Superintendencia de Bancos del Banco Central del Paraguay, revisiones y análisis de la cartera de créditos a los efectos de ajustar las previsiones</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para cuentas de dudoso cobro. Se han constituido todas las previsiones necesarias para cubrir eventuales pérdidas sobre riesgos directos y contingentes, conforme al</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criterio de la gerencia de la Entidad y con lo exigido por la referida Resolución Nº 1/2007 y sus modificaciones posteriores. El movimiento registrado en las</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cuentas de previsiones es como sigue:</a:t>
          </a:r>
          <a:endParaRPr lang="es-ES" sz="1100">
            <a:solidFill>
              <a:schemeClr val="dk1"/>
            </a:solidFill>
            <a:effectLst/>
            <a:latin typeface="+mn-lt"/>
            <a:ea typeface="+mn-ea"/>
            <a:cs typeface="+mn-cs"/>
          </a:endParaRPr>
        </a:p>
        <a:p>
          <a:endParaRPr lang="es-ES" sz="1100"/>
        </a:p>
      </xdr:txBody>
    </xdr:sp>
    <xdr:clientData/>
  </xdr:twoCellAnchor>
  <xdr:twoCellAnchor>
    <xdr:from>
      <xdr:col>0</xdr:col>
      <xdr:colOff>121227</xdr:colOff>
      <xdr:row>687</xdr:row>
      <xdr:rowOff>69272</xdr:rowOff>
    </xdr:from>
    <xdr:to>
      <xdr:col>16</xdr:col>
      <xdr:colOff>34636</xdr:colOff>
      <xdr:row>716</xdr:row>
      <xdr:rowOff>103909</xdr:rowOff>
    </xdr:to>
    <xdr:sp macro="" textlink="">
      <xdr:nvSpPr>
        <xdr:cNvPr id="31" name="CuadroTexto 30">
          <a:extLst>
            <a:ext uri="{FF2B5EF4-FFF2-40B4-BE49-F238E27FC236}">
              <a16:creationId xmlns:a16="http://schemas.microsoft.com/office/drawing/2014/main" id="{A940CA42-21F7-6E38-65B6-FCB6CA081665}"/>
            </a:ext>
          </a:extLst>
        </xdr:cNvPr>
        <xdr:cNvSpPr txBox="1"/>
      </xdr:nvSpPr>
      <xdr:spPr>
        <a:xfrm>
          <a:off x="121227" y="134441045"/>
          <a:ext cx="16088591" cy="45546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PY" sz="1100">
              <a:solidFill>
                <a:schemeClr val="dk1"/>
              </a:solidFill>
              <a:effectLst/>
              <a:latin typeface="+mn-lt"/>
              <a:ea typeface="+mn-ea"/>
              <a:cs typeface="+mn-cs"/>
            </a:rPr>
            <a:t> (*)     Incluye previsiones genéricas por la suma de ₲ 444.278.837.891en el 2023 (₲ 381.490.816.624 en el 2022).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Previsiones sobre riesgos contingentes, las cuales se exponen contablemente en el rubro "Previsiones" del pasivo.</a:t>
          </a:r>
          <a:r>
            <a:rPr lang="es-PY" sz="1100" strike="sngStrike">
              <a:solidFill>
                <a:schemeClr val="dk1"/>
              </a:solidFill>
              <a:effectLst/>
              <a:latin typeface="+mn-lt"/>
              <a:ea typeface="+mn-ea"/>
              <a:cs typeface="+mn-cs"/>
            </a:rPr>
            <a:t>.</a:t>
          </a:r>
        </a:p>
        <a:p>
          <a:endParaRPr lang="es-PY" sz="1100" b="1" strike="sngStrike">
            <a:solidFill>
              <a:schemeClr val="dk1"/>
            </a:solidFill>
            <a:effectLst/>
            <a:latin typeface="+mn-lt"/>
            <a:ea typeface="+mn-ea"/>
            <a:cs typeface="+mn-cs"/>
          </a:endParaRPr>
        </a:p>
        <a:p>
          <a:r>
            <a:rPr lang="es-PY" sz="1100" b="1">
              <a:solidFill>
                <a:schemeClr val="dk1"/>
              </a:solidFill>
              <a:effectLst/>
              <a:latin typeface="+mn-lt"/>
              <a:ea typeface="+mn-ea"/>
              <a:cs typeface="+mn-cs"/>
            </a:rPr>
            <a:t>c.7 	Inversiones</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Las inversiones representan la tenencia de títulos emitidos por el sector privado y bienes (muebles e inmuebles) recibidos en recuperación de créditos, no aplicados al giro de la Entidad. Las mismas se valúan, según su naturaleza, conforme a los siguientes criterios: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pPr lvl="0" fontAlgn="base"/>
          <a:r>
            <a:rPr lang="es-PY" sz="1100" u="sng">
              <a:solidFill>
                <a:schemeClr val="dk1"/>
              </a:solidFill>
              <a:effectLst/>
              <a:latin typeface="+mn-lt"/>
              <a:ea typeface="+mn-ea"/>
              <a:cs typeface="+mn-cs"/>
            </a:rPr>
            <a:t>Bienes recibidos en recuperación de créditos</a:t>
          </a:r>
          <a:r>
            <a:rPr lang="es-PY" sz="1100">
              <a:solidFill>
                <a:schemeClr val="dk1"/>
              </a:solidFill>
              <a:effectLst/>
              <a:latin typeface="+mn-lt"/>
              <a:ea typeface="+mn-ea"/>
              <a:cs typeface="+mn-cs"/>
            </a:rPr>
            <a:t>: se valúan al menor valor entre el monto del crédito recuperado y el valor de mercado de los bienes recibidos, conforme con las disposiciones del Banco Central del Paraguay en la materia. Adicionalmente, para los bienes que superan los plazos establecidos por el Banco Central del Paraguay para su tenencia, se constituyeron previsiones conforme a lo dispuesto en la Resolución del Directorio del Banco Central del Paraguay N° 1, Acta N° 60 del 28 de setiembre de 2007. A los tres años de tenencia los bienes se previsionan en un 100%.  Además, la Entidad se acogió a lo dispuesto en las Resoluciones N° 7, Acta N° 4 del 18 de enero de 2018, N° 15, Acta N° 42 del 11 de junio de 2019 y Nº10, Acta Nº 17 del 16 de marzo de 2020, del Directorio del BCP, que establece un plazo de 4 años y 3 meses de tenencia de los bienes para alcanzar la previsión del	100%.</a:t>
          </a:r>
          <a:br>
            <a:rPr lang="es-PY" sz="1100">
              <a:solidFill>
                <a:schemeClr val="dk1"/>
              </a:solidFill>
              <a:effectLst/>
              <a:latin typeface="+mn-lt"/>
              <a:ea typeface="+mn-ea"/>
              <a:cs typeface="+mn-cs"/>
            </a:rPr>
          </a:br>
          <a:endParaRPr lang="es-ES" sz="1100">
            <a:solidFill>
              <a:schemeClr val="dk1"/>
            </a:solidFill>
            <a:effectLst/>
            <a:latin typeface="+mn-lt"/>
            <a:ea typeface="+mn-ea"/>
            <a:cs typeface="+mn-cs"/>
          </a:endParaRPr>
        </a:p>
        <a:p>
          <a:pPr lvl="0" fontAlgn="base"/>
          <a:r>
            <a:rPr lang="es-PY" sz="1100" u="sng">
              <a:solidFill>
                <a:schemeClr val="dk1"/>
              </a:solidFill>
              <a:effectLst/>
              <a:latin typeface="+mn-lt"/>
              <a:ea typeface="+mn-ea"/>
              <a:cs typeface="+mn-cs"/>
            </a:rPr>
            <a:t>Valores de renta fija emitidos por el sector privado (no cotizables)</a:t>
          </a:r>
          <a:r>
            <a:rPr lang="es-PY" sz="1100">
              <a:solidFill>
                <a:schemeClr val="dk1"/>
              </a:solidFill>
              <a:effectLst/>
              <a:latin typeface="+mn-lt"/>
              <a:ea typeface="+mn-ea"/>
              <a:cs typeface="+mn-cs"/>
            </a:rPr>
            <a:t>: se valúan al menor valor entre su costo más los intereses devengados a cobrar y su valor estimado de realización, teniendo en consideración los criterios de valorización de inversiones financieras de corto, mediano y largo plazo establecidos en la Resolución Nº 1, Acta 60 de fecha 28 de setiembre de 2007 del Directorio del Banco Central del Paraguay y sus modificaciones posteriores.  </a:t>
          </a:r>
          <a:endParaRPr lang="es-ES" sz="1100">
            <a:solidFill>
              <a:schemeClr val="dk1"/>
            </a:solidFill>
            <a:effectLst/>
            <a:latin typeface="+mn-lt"/>
            <a:ea typeface="+mn-ea"/>
            <a:cs typeface="+mn-cs"/>
          </a:endParaRPr>
        </a:p>
        <a:p>
          <a:pPr>
            <a:lnSpc>
              <a:spcPts val="1200"/>
            </a:lnSpc>
          </a:pPr>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pPr lvl="0" fontAlgn="base">
            <a:lnSpc>
              <a:spcPts val="1200"/>
            </a:lnSpc>
          </a:pPr>
          <a:r>
            <a:rPr lang="es-PY" sz="1100" u="sng">
              <a:solidFill>
                <a:schemeClr val="dk1"/>
              </a:solidFill>
              <a:effectLst/>
              <a:latin typeface="+mn-lt"/>
              <a:ea typeface="+mn-ea"/>
              <a:cs typeface="+mn-cs"/>
            </a:rPr>
            <a:t>Valores de renta variable emitidos por el sector privado (no cotizables</a:t>
          </a:r>
          <a:r>
            <a:rPr lang="es-PY" sz="1100">
              <a:solidFill>
                <a:schemeClr val="dk1"/>
              </a:solidFill>
              <a:effectLst/>
              <a:latin typeface="+mn-lt"/>
              <a:ea typeface="+mn-ea"/>
              <a:cs typeface="+mn-cs"/>
            </a:rPr>
            <a:t>): se valúan a su valor de costo más dividendos capitalizados, el cual no excede su valor estimado de realización.</a:t>
          </a:r>
          <a:endParaRPr lang="es-ES" sz="1100">
            <a:solidFill>
              <a:schemeClr val="dk1"/>
            </a:solidFill>
            <a:effectLst/>
            <a:latin typeface="+mn-lt"/>
            <a:ea typeface="+mn-ea"/>
            <a:cs typeface="+mn-cs"/>
          </a:endParaRPr>
        </a:p>
        <a:p>
          <a:pPr>
            <a:lnSpc>
              <a:spcPts val="1200"/>
            </a:lnSpc>
          </a:pPr>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pPr lvl="0" fontAlgn="base"/>
          <a:r>
            <a:rPr lang="es-PY" sz="1100" u="sng">
              <a:solidFill>
                <a:schemeClr val="dk1"/>
              </a:solidFill>
              <a:effectLst/>
              <a:latin typeface="+mn-lt"/>
              <a:ea typeface="+mn-ea"/>
              <a:cs typeface="+mn-cs"/>
            </a:rPr>
            <a:t>Inversiones especiales</a:t>
          </a:r>
          <a:r>
            <a:rPr lang="es-PY" sz="1100">
              <a:solidFill>
                <a:schemeClr val="dk1"/>
              </a:solidFill>
              <a:effectLst/>
              <a:latin typeface="+mn-lt"/>
              <a:ea typeface="+mn-ea"/>
              <a:cs typeface="+mn-cs"/>
            </a:rPr>
            <a:t>: el 27 de diciembre de 2013 la Entidad adquirió los derechos de dominio de una línea de interconexión de 220KV en la ciudad de San Estanislao, emergente del contrato suscrito entre Consorcio Roggio &amp; Asociados y la Administración Nacional de Electricidad (ANDE), según licitación pública internacional N° 624/2011. Estos derechos se valúan al costo de adquisición. En opinión del Directorio y la Gerencia de la Entidad el valor calculado no excede su valor estimado de realización.</a:t>
          </a:r>
          <a:endParaRPr lang="es-ES" sz="1100">
            <a:solidFill>
              <a:schemeClr val="dk1"/>
            </a:solidFill>
            <a:effectLst/>
            <a:latin typeface="+mn-lt"/>
            <a:ea typeface="+mn-ea"/>
            <a:cs typeface="+mn-cs"/>
          </a:endParaRPr>
        </a:p>
        <a:p>
          <a:pPr>
            <a:lnSpc>
              <a:spcPts val="1200"/>
            </a:lnSpc>
          </a:pPr>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pPr>
            <a:lnSpc>
              <a:spcPts val="1200"/>
            </a:lnSpc>
          </a:pPr>
          <a:r>
            <a:rPr lang="es-PY" sz="1100" u="sng">
              <a:solidFill>
                <a:schemeClr val="dk1"/>
              </a:solidFill>
              <a:effectLst/>
              <a:latin typeface="+mn-lt"/>
              <a:ea typeface="+mn-ea"/>
              <a:cs typeface="+mn-cs"/>
            </a:rPr>
            <a:t>Derechos en Fideicomiso:</a:t>
          </a:r>
          <a:r>
            <a:rPr lang="es-PY" sz="1100">
              <a:solidFill>
                <a:schemeClr val="dk1"/>
              </a:solidFill>
              <a:effectLst/>
              <a:latin typeface="+mn-lt"/>
              <a:ea typeface="+mn-ea"/>
              <a:cs typeface="+mn-cs"/>
            </a:rPr>
            <a:t> La Entidad cedió en Fideicomiso parte de su cartera en mora categoría 4,5 y 6 conforme al contrato de Fideicomiso de Administración de cartera firmado el 27 de noviembre de 2018. El saldo al 31 de diciembre de 2023 asciende a la suma de ₲ 151.180.097.783 y US$ 23.154.819,77 (129.961.115.603 y US$ 20.409.022,74 al 31 de diciembre de 2022).</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pPr>
            <a:lnSpc>
              <a:spcPts val="1200"/>
            </a:lnSpc>
          </a:pPr>
          <a:r>
            <a:rPr lang="es-PY" sz="1100">
              <a:solidFill>
                <a:schemeClr val="dk1"/>
              </a:solidFill>
              <a:effectLst/>
              <a:latin typeface="+mn-lt"/>
              <a:ea typeface="+mn-ea"/>
              <a:cs typeface="+mn-cs"/>
            </a:rPr>
            <a:t>A continuación, se detallan las inversiones de la Entidad:</a:t>
          </a:r>
          <a:endParaRPr lang="es-ES" sz="1100">
            <a:solidFill>
              <a:schemeClr val="dk1"/>
            </a:solidFill>
            <a:effectLst/>
            <a:latin typeface="+mn-lt"/>
            <a:ea typeface="+mn-ea"/>
            <a:cs typeface="+mn-cs"/>
          </a:endParaRPr>
        </a:p>
        <a:p>
          <a:pPr>
            <a:lnSpc>
              <a:spcPts val="1200"/>
            </a:lnSpc>
          </a:pPr>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Al 31 de diciembre de 2023</a:t>
          </a:r>
          <a:endParaRPr lang="es-ES" sz="1100">
            <a:solidFill>
              <a:schemeClr val="dk1"/>
            </a:solidFill>
            <a:effectLst/>
            <a:latin typeface="+mn-lt"/>
            <a:ea typeface="+mn-ea"/>
            <a:cs typeface="+mn-cs"/>
          </a:endParaRPr>
        </a:p>
        <a:p>
          <a:pPr>
            <a:lnSpc>
              <a:spcPts val="1200"/>
            </a:lnSpc>
          </a:pPr>
          <a:endParaRPr lang="es-ES" sz="1100">
            <a:solidFill>
              <a:schemeClr val="dk1"/>
            </a:solidFill>
            <a:effectLst/>
            <a:latin typeface="+mn-lt"/>
            <a:ea typeface="+mn-ea"/>
            <a:cs typeface="+mn-cs"/>
          </a:endParaRPr>
        </a:p>
        <a:p>
          <a:pPr>
            <a:lnSpc>
              <a:spcPts val="1200"/>
            </a:lnSpc>
          </a:pPr>
          <a:br>
            <a:rPr lang="es-PY" sz="1100">
              <a:solidFill>
                <a:schemeClr val="dk1"/>
              </a:solidFill>
              <a:effectLst/>
              <a:latin typeface="+mn-lt"/>
              <a:ea typeface="+mn-ea"/>
              <a:cs typeface="+mn-cs"/>
            </a:rPr>
          </a:br>
          <a:endParaRPr lang="es-ES" sz="1100"/>
        </a:p>
      </xdr:txBody>
    </xdr:sp>
    <xdr:clientData/>
  </xdr:twoCellAnchor>
  <xdr:twoCellAnchor>
    <xdr:from>
      <xdr:col>0</xdr:col>
      <xdr:colOff>121227</xdr:colOff>
      <xdr:row>730</xdr:row>
      <xdr:rowOff>86591</xdr:rowOff>
    </xdr:from>
    <xdr:to>
      <xdr:col>16</xdr:col>
      <xdr:colOff>34637</xdr:colOff>
      <xdr:row>733</xdr:row>
      <xdr:rowOff>138545</xdr:rowOff>
    </xdr:to>
    <xdr:sp macro="" textlink="">
      <xdr:nvSpPr>
        <xdr:cNvPr id="32" name="CuadroTexto 31">
          <a:extLst>
            <a:ext uri="{FF2B5EF4-FFF2-40B4-BE49-F238E27FC236}">
              <a16:creationId xmlns:a16="http://schemas.microsoft.com/office/drawing/2014/main" id="{0D8B135A-D218-9B72-5B15-C86AA2EA15F5}"/>
            </a:ext>
          </a:extLst>
        </xdr:cNvPr>
        <xdr:cNvSpPr txBox="1"/>
      </xdr:nvSpPr>
      <xdr:spPr>
        <a:xfrm>
          <a:off x="121227" y="142095682"/>
          <a:ext cx="16313728" cy="51954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PY" sz="1100">
              <a:solidFill>
                <a:schemeClr val="dk1"/>
              </a:solidFill>
              <a:effectLst/>
              <a:latin typeface="+mn-lt"/>
              <a:ea typeface="+mn-ea"/>
              <a:cs typeface="+mn-cs"/>
            </a:rPr>
            <a:t>Al 31 de diciembre de 2022</a:t>
          </a:r>
          <a:endParaRPr lang="es-ES" sz="1100">
            <a:solidFill>
              <a:schemeClr val="dk1"/>
            </a:solidFill>
            <a:effectLst/>
            <a:latin typeface="+mn-lt"/>
            <a:ea typeface="+mn-ea"/>
            <a:cs typeface="+mn-cs"/>
          </a:endParaRPr>
        </a:p>
        <a:p>
          <a:endParaRPr lang="es-ES" sz="1100"/>
        </a:p>
      </xdr:txBody>
    </xdr:sp>
    <xdr:clientData/>
  </xdr:twoCellAnchor>
  <xdr:twoCellAnchor>
    <xdr:from>
      <xdr:col>0</xdr:col>
      <xdr:colOff>173182</xdr:colOff>
      <xdr:row>748</xdr:row>
      <xdr:rowOff>103909</xdr:rowOff>
    </xdr:from>
    <xdr:to>
      <xdr:col>16</xdr:col>
      <xdr:colOff>34637</xdr:colOff>
      <xdr:row>774</xdr:row>
      <xdr:rowOff>51955</xdr:rowOff>
    </xdr:to>
    <xdr:sp macro="" textlink="">
      <xdr:nvSpPr>
        <xdr:cNvPr id="33" name="CuadroTexto 32">
          <a:extLst>
            <a:ext uri="{FF2B5EF4-FFF2-40B4-BE49-F238E27FC236}">
              <a16:creationId xmlns:a16="http://schemas.microsoft.com/office/drawing/2014/main" id="{E93E3B29-5D64-796E-89A9-277C1945E8A7}"/>
            </a:ext>
          </a:extLst>
        </xdr:cNvPr>
        <xdr:cNvSpPr txBox="1"/>
      </xdr:nvSpPr>
      <xdr:spPr>
        <a:xfrm>
          <a:off x="173182" y="145715182"/>
          <a:ext cx="16261773" cy="4000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PY" sz="1100" b="1">
              <a:solidFill>
                <a:schemeClr val="dk1"/>
              </a:solidFill>
              <a:effectLst/>
              <a:latin typeface="+mn-lt"/>
              <a:ea typeface="+mn-ea"/>
              <a:cs typeface="+mn-cs"/>
            </a:rPr>
            <a:t>(*) </a:t>
          </a:r>
          <a:r>
            <a:rPr lang="es-PY" sz="1100">
              <a:solidFill>
                <a:schemeClr val="dk1"/>
              </a:solidFill>
              <a:effectLst/>
              <a:latin typeface="+mn-lt"/>
              <a:ea typeface="+mn-ea"/>
              <a:cs typeface="+mn-cs"/>
            </a:rPr>
            <a:t>Ver detalle de la inversión en acciones en la Nota b.4</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b="1">
              <a:solidFill>
                <a:schemeClr val="dk1"/>
              </a:solidFill>
              <a:effectLst/>
              <a:latin typeface="+mn-lt"/>
              <a:ea typeface="+mn-ea"/>
              <a:cs typeface="+mn-cs"/>
            </a:rPr>
            <a:t>c.8 	Bienes de uso</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Los valores de origen de los bienes de uso y sus depreciaciones acumuladas al inicio del ejercicio, se encuentran revaluados hasta el 31 de diciembre de 2019, de acuerdo con lo establecido en la Ley N° 125/91, considerando los coeficientes de actualización suministrados a tal efecto por la Subsecretaría de Estado de Tributación.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La contrapartida del incremento neto de los bienes se expone en la cuenta “Ajustes al patrimonio” del Patrimonio Neto de la Entidad.</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A partir del ejercicio 2020, el tratamiento de los bienes del Activo Fijo, es realizado conforme lo dispuesto en el Artículo 31 del Decreto 3182/2019, que reglamenta el IRE establecido en la Ley 6380/2019 “de Modernización y Simplificación del Sistema Tributario Nacional”, y la Resolución 77/2020.</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El criterio adoptado por el Banco para los bienes del Activo Fijo existentes al 31 de diciembre de 2019 que aún poseían años de vida útil, el valor residual fue determinado sobre el valor fiscal neto de los mismos.</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Para los bienes dados de alta a partir del año 2020, el valor residual es determinado sobre el valor del costo de los mismos, de acuerdo a la categoría de cada uno de ellos.</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El costo de las mejoras que extienden la vida útil de los bienes o aumentan su capacidad productiva es imputado a las cuentas respectivas del activo. Los bienes en construcción están valuados al costo. Los gastos de mantenimiento son cargados a resultados. La depreciación de los bienes de uso es calculada por el método de línea recta, a partir del año siguiente al de su incorporación, aplicando las tasas anuales establecidas en las reglamentaciones de la Ley Nº 125/91, las cuales resultan suficientes para extinguir los valores de los mismos al final de su vida útil estimada. El valor residual de los bienes revaluados considerados en su conjunto no excede su valor recuperable de cada ejercicio.</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De acuerdo con la legislación bancaria, las entidades financieras que operan en Paraguay tienen prohibido dar en garantía los bienes de uso, salvo los que se afecten en respaldo de las operaciones de arrendamiento financiero y al Banco Central del Paraguay (Art. 70 inciso b. de la Ley 861/96). La legislación bancaria fija un límite para la inversión en bienes de uso que es el 50% del patrimonio efectivo de la entidad financiera. El saldo contable de los bienes de uso de la Entidad al 31 de diciembre de 2023 y 2022, se encuentra dentro del límite establecido.</a:t>
          </a:r>
          <a:endParaRPr lang="es-ES" sz="1100">
            <a:solidFill>
              <a:schemeClr val="dk1"/>
            </a:solidFill>
            <a:effectLst/>
            <a:latin typeface="+mn-lt"/>
            <a:ea typeface="+mn-ea"/>
            <a:cs typeface="+mn-cs"/>
          </a:endParaRPr>
        </a:p>
        <a:p>
          <a:br>
            <a:rPr lang="es-PY" sz="1100">
              <a:solidFill>
                <a:schemeClr val="dk1"/>
              </a:solidFill>
              <a:effectLst/>
              <a:latin typeface="+mn-lt"/>
              <a:ea typeface="+mn-ea"/>
              <a:cs typeface="+mn-cs"/>
            </a:rPr>
          </a:br>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A continuación, se expone la composición de los saldos de bienes de uso:</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Al 31 de diciembre de 2023</a:t>
          </a:r>
          <a:endParaRPr lang="es-ES" sz="1100"/>
        </a:p>
      </xdr:txBody>
    </xdr:sp>
    <xdr:clientData/>
  </xdr:twoCellAnchor>
  <xdr:twoCellAnchor>
    <xdr:from>
      <xdr:col>0</xdr:col>
      <xdr:colOff>17318</xdr:colOff>
      <xdr:row>787</xdr:row>
      <xdr:rowOff>34637</xdr:rowOff>
    </xdr:from>
    <xdr:to>
      <xdr:col>16</xdr:col>
      <xdr:colOff>17318</xdr:colOff>
      <xdr:row>791</xdr:row>
      <xdr:rowOff>103910</xdr:rowOff>
    </xdr:to>
    <xdr:sp macro="" textlink="">
      <xdr:nvSpPr>
        <xdr:cNvPr id="34" name="CuadroTexto 33">
          <a:extLst>
            <a:ext uri="{FF2B5EF4-FFF2-40B4-BE49-F238E27FC236}">
              <a16:creationId xmlns:a16="http://schemas.microsoft.com/office/drawing/2014/main" id="{9B1514DC-E7D7-6D32-962F-EAEFA8D0E002}"/>
            </a:ext>
          </a:extLst>
        </xdr:cNvPr>
        <xdr:cNvSpPr txBox="1"/>
      </xdr:nvSpPr>
      <xdr:spPr>
        <a:xfrm>
          <a:off x="17318" y="151967046"/>
          <a:ext cx="16400318" cy="69272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Al 31 de diciembre de 2022</a:t>
          </a:r>
          <a:endParaRPr lang="es-ES" sz="1100">
            <a:solidFill>
              <a:schemeClr val="dk1"/>
            </a:solidFill>
            <a:effectLst/>
            <a:latin typeface="+mn-lt"/>
            <a:ea typeface="+mn-ea"/>
            <a:cs typeface="+mn-cs"/>
          </a:endParaRPr>
        </a:p>
        <a:p>
          <a:endParaRPr lang="es-ES" sz="1100"/>
        </a:p>
      </xdr:txBody>
    </xdr:sp>
    <xdr:clientData/>
  </xdr:twoCellAnchor>
  <xdr:twoCellAnchor>
    <xdr:from>
      <xdr:col>0</xdr:col>
      <xdr:colOff>86591</xdr:colOff>
      <xdr:row>804</xdr:row>
      <xdr:rowOff>138546</xdr:rowOff>
    </xdr:from>
    <xdr:to>
      <xdr:col>16</xdr:col>
      <xdr:colOff>0</xdr:colOff>
      <xdr:row>811</xdr:row>
      <xdr:rowOff>138545</xdr:rowOff>
    </xdr:to>
    <xdr:sp macro="" textlink="">
      <xdr:nvSpPr>
        <xdr:cNvPr id="35" name="CuadroTexto 34">
          <a:extLst>
            <a:ext uri="{FF2B5EF4-FFF2-40B4-BE49-F238E27FC236}">
              <a16:creationId xmlns:a16="http://schemas.microsoft.com/office/drawing/2014/main" id="{1F604278-FBE1-AC87-3086-88247CE77BA9}"/>
            </a:ext>
          </a:extLst>
        </xdr:cNvPr>
        <xdr:cNvSpPr txBox="1"/>
      </xdr:nvSpPr>
      <xdr:spPr>
        <a:xfrm>
          <a:off x="86591" y="154963091"/>
          <a:ext cx="16313727" cy="109104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PY" sz="1100" b="1">
              <a:solidFill>
                <a:schemeClr val="dk1"/>
              </a:solidFill>
              <a:effectLst/>
              <a:latin typeface="+mn-lt"/>
              <a:ea typeface="+mn-ea"/>
              <a:cs typeface="+mn-cs"/>
            </a:rPr>
            <a:t>c.9 	Cargos diferidos</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La composición del rubro es la siguiente:</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Al 31 de diciembre de 2023</a:t>
          </a:r>
          <a:endParaRPr lang="es-ES" sz="1100">
            <a:solidFill>
              <a:schemeClr val="dk1"/>
            </a:solidFill>
            <a:effectLst/>
            <a:latin typeface="+mn-lt"/>
            <a:ea typeface="+mn-ea"/>
            <a:cs typeface="+mn-cs"/>
          </a:endParaRPr>
        </a:p>
        <a:p>
          <a:endParaRPr lang="es-ES" sz="1100"/>
        </a:p>
      </xdr:txBody>
    </xdr:sp>
    <xdr:clientData/>
  </xdr:twoCellAnchor>
  <xdr:twoCellAnchor>
    <xdr:from>
      <xdr:col>0</xdr:col>
      <xdr:colOff>51955</xdr:colOff>
      <xdr:row>821</xdr:row>
      <xdr:rowOff>69272</xdr:rowOff>
    </xdr:from>
    <xdr:to>
      <xdr:col>16</xdr:col>
      <xdr:colOff>0</xdr:colOff>
      <xdr:row>826</xdr:row>
      <xdr:rowOff>103909</xdr:rowOff>
    </xdr:to>
    <xdr:sp macro="" textlink="">
      <xdr:nvSpPr>
        <xdr:cNvPr id="36" name="CuadroTexto 35">
          <a:extLst>
            <a:ext uri="{FF2B5EF4-FFF2-40B4-BE49-F238E27FC236}">
              <a16:creationId xmlns:a16="http://schemas.microsoft.com/office/drawing/2014/main" id="{8CE52D67-A32E-70A4-B2AA-AD242B428A67}"/>
            </a:ext>
          </a:extLst>
        </xdr:cNvPr>
        <xdr:cNvSpPr txBox="1"/>
      </xdr:nvSpPr>
      <xdr:spPr>
        <a:xfrm>
          <a:off x="51955" y="157682045"/>
          <a:ext cx="16348363" cy="81395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PY" sz="1100">
              <a:solidFill>
                <a:schemeClr val="dk1"/>
              </a:solidFill>
              <a:effectLst/>
              <a:latin typeface="+mn-lt"/>
              <a:ea typeface="+mn-ea"/>
              <a:cs typeface="+mn-cs"/>
            </a:rPr>
            <a:t>Al 31 de diciembre de 2022</a:t>
          </a:r>
          <a:endParaRPr lang="es-ES" sz="1100">
            <a:solidFill>
              <a:schemeClr val="dk1"/>
            </a:solidFill>
            <a:effectLst/>
            <a:latin typeface="+mn-lt"/>
            <a:ea typeface="+mn-ea"/>
            <a:cs typeface="+mn-cs"/>
          </a:endParaRPr>
        </a:p>
        <a:p>
          <a:endParaRPr lang="es-ES" sz="1100"/>
        </a:p>
      </xdr:txBody>
    </xdr:sp>
    <xdr:clientData/>
  </xdr:twoCellAnchor>
  <xdr:twoCellAnchor>
    <xdr:from>
      <xdr:col>0</xdr:col>
      <xdr:colOff>121227</xdr:colOff>
      <xdr:row>837</xdr:row>
      <xdr:rowOff>155863</xdr:rowOff>
    </xdr:from>
    <xdr:to>
      <xdr:col>15</xdr:col>
      <xdr:colOff>727364</xdr:colOff>
      <xdr:row>851</xdr:row>
      <xdr:rowOff>138545</xdr:rowOff>
    </xdr:to>
    <xdr:sp macro="" textlink="">
      <xdr:nvSpPr>
        <xdr:cNvPr id="37" name="CuadroTexto 36">
          <a:extLst>
            <a:ext uri="{FF2B5EF4-FFF2-40B4-BE49-F238E27FC236}">
              <a16:creationId xmlns:a16="http://schemas.microsoft.com/office/drawing/2014/main" id="{2BE9183C-6F44-5D6C-DE69-FDFCF224B096}"/>
            </a:ext>
          </a:extLst>
        </xdr:cNvPr>
        <xdr:cNvSpPr txBox="1"/>
      </xdr:nvSpPr>
      <xdr:spPr>
        <a:xfrm>
          <a:off x="121227" y="160400999"/>
          <a:ext cx="16244455" cy="216477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PY" sz="1100">
              <a:solidFill>
                <a:schemeClr val="dk1"/>
              </a:solidFill>
              <a:effectLst/>
              <a:latin typeface="+mn-lt"/>
              <a:ea typeface="+mn-ea"/>
              <a:cs typeface="+mn-cs"/>
            </a:rPr>
            <a:t>A partir del ejercicio 2016, la Entidad amortiza las mejoras e instalaciones en inmuebles arrendados acorde al periodo durante el cual se espera utilizar el activo amortizable por parte de la Entidad, establecido en el contrato de arrendamiento, a partir del mes siguiente de incorporación, conforme a la Resolución SB. S₲ Nº 202/2012.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br>
            <a:rPr lang="es-PY" sz="1100">
              <a:solidFill>
                <a:schemeClr val="dk1"/>
              </a:solidFill>
              <a:effectLst/>
              <a:latin typeface="+mn-lt"/>
              <a:ea typeface="+mn-ea"/>
              <a:cs typeface="+mn-cs"/>
            </a:rPr>
          </a:br>
          <a:r>
            <a:rPr lang="es-PY" sz="1100" b="1">
              <a:solidFill>
                <a:schemeClr val="dk1"/>
              </a:solidFill>
              <a:effectLst/>
              <a:latin typeface="+mn-lt"/>
              <a:ea typeface="+mn-ea"/>
              <a:cs typeface="+mn-cs"/>
            </a:rPr>
            <a:t>c.10	Obligaciones o debentures y bonos emitidos en circulación</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Al 31 de diciembre de 2023, el rubro Obligaciones por intermediación financiera - Sector no financiero, incluye el saldo de ₲ 332.291.266.100 (₲ 354.120.323.900 al 31 de diciembre de 2022), correspondiente a bonos subordinados y Bonos Financieros ₲ 400.000.000.000 (₲ 300.000.000.000 al 31 de diciembre de 2022), según el siguiente detalle:</a:t>
          </a:r>
          <a:endParaRPr lang="es-ES" sz="1100">
            <a:solidFill>
              <a:schemeClr val="dk1"/>
            </a:solidFill>
            <a:effectLst/>
            <a:latin typeface="+mn-lt"/>
            <a:ea typeface="+mn-ea"/>
            <a:cs typeface="+mn-cs"/>
          </a:endParaRPr>
        </a:p>
        <a:p>
          <a:endParaRPr lang="es-ES" sz="1100"/>
        </a:p>
        <a:p>
          <a:pPr marL="0" marR="0" lvl="0" indent="0" defTabSz="914400" eaLnBrk="1" fontAlgn="auto" latinLnBrk="0" hangingPunct="1">
            <a:lnSpc>
              <a:spcPct val="100000"/>
            </a:lnSpc>
            <a:spcBef>
              <a:spcPts val="0"/>
            </a:spcBef>
            <a:spcAft>
              <a:spcPts val="0"/>
            </a:spcAft>
            <a:buClrTx/>
            <a:buSzTx/>
            <a:buFontTx/>
            <a:buNone/>
            <a:tabLst/>
            <a:defRPr/>
          </a:pPr>
          <a:r>
            <a:rPr lang="es-PY" sz="1100" b="1">
              <a:solidFill>
                <a:schemeClr val="dk1"/>
              </a:solidFill>
              <a:effectLst/>
              <a:latin typeface="+mn-lt"/>
              <a:ea typeface="+mn-ea"/>
              <a:cs typeface="+mn-cs"/>
            </a:rPr>
            <a:t>Bonos subordinados emitidos antes del programa de emisión global (*)</a:t>
          </a:r>
          <a:endParaRPr lang="es-ES" sz="1100">
            <a:solidFill>
              <a:schemeClr val="dk1"/>
            </a:solidFill>
            <a:effectLst/>
            <a:latin typeface="+mn-lt"/>
            <a:ea typeface="+mn-ea"/>
            <a:cs typeface="+mn-cs"/>
          </a:endParaRPr>
        </a:p>
        <a:p>
          <a:endParaRPr lang="es-ES" sz="1100"/>
        </a:p>
      </xdr:txBody>
    </xdr:sp>
    <xdr:clientData/>
  </xdr:twoCellAnchor>
  <xdr:twoCellAnchor>
    <xdr:from>
      <xdr:col>0</xdr:col>
      <xdr:colOff>0</xdr:colOff>
      <xdr:row>894</xdr:row>
      <xdr:rowOff>155862</xdr:rowOff>
    </xdr:from>
    <xdr:to>
      <xdr:col>16</xdr:col>
      <xdr:colOff>34637</xdr:colOff>
      <xdr:row>934</xdr:row>
      <xdr:rowOff>86591</xdr:rowOff>
    </xdr:to>
    <xdr:sp macro="" textlink="">
      <xdr:nvSpPr>
        <xdr:cNvPr id="38" name="CuadroTexto 37">
          <a:extLst>
            <a:ext uri="{FF2B5EF4-FFF2-40B4-BE49-F238E27FC236}">
              <a16:creationId xmlns:a16="http://schemas.microsoft.com/office/drawing/2014/main" id="{6C56BB1D-FB44-12A2-0EBC-45727934256B}"/>
            </a:ext>
          </a:extLst>
        </xdr:cNvPr>
        <xdr:cNvSpPr txBox="1"/>
      </xdr:nvSpPr>
      <xdr:spPr>
        <a:xfrm>
          <a:off x="0" y="169493044"/>
          <a:ext cx="16434955" cy="61652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PY" sz="1100">
              <a:solidFill>
                <a:schemeClr val="dk1"/>
              </a:solidFill>
              <a:effectLst/>
              <a:latin typeface="+mn-lt"/>
              <a:ea typeface="+mn-ea"/>
              <a:cs typeface="+mn-cs"/>
            </a:rPr>
            <a:t>(*) 	En marzo de 2010 la Comisión Nacional de Valores del Paraguay (CNV) actualmente Superintendencia de Valores (SIV), mediante Resolución N° 1260/10, reglamenta la emisión de títulos de deuda bajo el esquema de “Programa de emisión global”. Se entiende por “Programa de emisión global” la emisión mediante la cual una Entidad estructura con cargo a un monto global, la realización de varias emisiones a través de Series.</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Estas emisiones se han realizado en guaraníes y dólares estadounidenses</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Los títulos correspondientes a las emisiones realizadas por la Entidad con anterioridad a la vigencia de los programas de emisión global, poseen vencimientos entre el año 2023 hasta el año 2029. Excepto por lo señalado precedentemente, la Entidad no cuenta con otros pasivos subordinado</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pPr fontAlgn="auto"/>
          <a:br>
            <a:rPr lang="es-PY" sz="1100">
              <a:solidFill>
                <a:schemeClr val="dk1"/>
              </a:solidFill>
              <a:effectLst/>
              <a:latin typeface="+mn-lt"/>
              <a:ea typeface="+mn-ea"/>
              <a:cs typeface="+mn-cs"/>
            </a:rPr>
          </a:br>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b="1">
              <a:solidFill>
                <a:schemeClr val="dk1"/>
              </a:solidFill>
              <a:effectLst/>
              <a:latin typeface="+mn-lt"/>
              <a:ea typeface="+mn-ea"/>
              <a:cs typeface="+mn-cs"/>
            </a:rPr>
            <a:t>c.11	Limitaciones a la libre disponibilidad de los activos o del patrimonio y cualquier otra restricción al derecho de propiedad</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Al 31 de diciembre de 2023 y 2022 existen las siguientes limitaciones: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pPr lvl="0" fontAlgn="base"/>
          <a:r>
            <a:rPr lang="es-PY" sz="1100">
              <a:solidFill>
                <a:schemeClr val="dk1"/>
              </a:solidFill>
              <a:effectLst/>
              <a:latin typeface="+mn-lt"/>
              <a:ea typeface="+mn-ea"/>
              <a:cs typeface="+mn-cs"/>
            </a:rPr>
            <a:t>Depósitos en el Banco Central del Paraguay en concepto de encaje legal y encaje especial según se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describe en nota c.16, </a:t>
          </a:r>
          <a:endParaRPr lang="es-ES" sz="1100">
            <a:solidFill>
              <a:schemeClr val="dk1"/>
            </a:solidFill>
            <a:effectLst/>
            <a:latin typeface="+mn-lt"/>
            <a:ea typeface="+mn-ea"/>
            <a:cs typeface="+mn-cs"/>
          </a:endParaRPr>
        </a:p>
        <a:p>
          <a:pPr lvl="0" fontAlgn="base"/>
          <a:r>
            <a:rPr lang="es-PY" sz="1100">
              <a:solidFill>
                <a:schemeClr val="dk1"/>
              </a:solidFill>
              <a:effectLst/>
              <a:latin typeface="+mn-lt"/>
              <a:ea typeface="+mn-ea"/>
              <a:cs typeface="+mn-cs"/>
            </a:rPr>
            <a:t>Restricciones a la distribución de utilidades según se describe en nota d.3. </a:t>
          </a:r>
          <a:endParaRPr lang="es-ES" sz="1100">
            <a:solidFill>
              <a:schemeClr val="dk1"/>
            </a:solidFill>
            <a:effectLst/>
            <a:latin typeface="+mn-lt"/>
            <a:ea typeface="+mn-ea"/>
            <a:cs typeface="+mn-cs"/>
          </a:endParaRPr>
        </a:p>
        <a:p>
          <a:pPr lvl="0" fontAlgn="base"/>
          <a:r>
            <a:rPr lang="es-PY" sz="1100">
              <a:solidFill>
                <a:schemeClr val="dk1"/>
              </a:solidFill>
              <a:effectLst/>
              <a:latin typeface="+mn-lt"/>
              <a:ea typeface="+mn-ea"/>
              <a:cs typeface="+mn-cs"/>
            </a:rPr>
            <a:t>Restricciones para dar en garantía los bienes de uso según se describe en la nota c.8.</a:t>
          </a:r>
          <a:endParaRPr lang="es-ES" sz="1100">
            <a:solidFill>
              <a:schemeClr val="dk1"/>
            </a:solidFill>
            <a:effectLst/>
            <a:latin typeface="+mn-lt"/>
            <a:ea typeface="+mn-ea"/>
            <a:cs typeface="+mn-cs"/>
          </a:endParaRPr>
        </a:p>
        <a:p>
          <a:pPr lvl="0" fontAlgn="base"/>
          <a:r>
            <a:rPr lang="es-PY" sz="1100">
              <a:solidFill>
                <a:schemeClr val="dk1"/>
              </a:solidFill>
              <a:effectLst/>
              <a:latin typeface="+mn-lt"/>
              <a:ea typeface="+mn-ea"/>
              <a:cs typeface="+mn-cs"/>
            </a:rPr>
            <a:t>Restricciones regulatorias para dar en garantía componentes del activo en respaldo de los depósitos captados del público.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No existen otras limitaciones a la libre disponibilidad de los activos o del patrimonio y cualquier otra restricción al derecho de propiedad.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b="1">
              <a:solidFill>
                <a:schemeClr val="dk1"/>
              </a:solidFill>
              <a:effectLst/>
              <a:latin typeface="+mn-lt"/>
              <a:ea typeface="+mn-ea"/>
              <a:cs typeface="+mn-cs"/>
            </a:rPr>
            <a:t>c.12	Garantías otorgadas respecto a pasivos</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Al 31 de diciembre de 2023 y 2022 existen garantías otorgadas por la entidad respecto a sus pasivos; y las obligaciones contraídas y emergentes con la Agencia Financiera de Desarrollo (AFD), cuyos contratos son y serán obligaciones directas e incondicionales de la entidad, constituyéndose las mismas en créditos privilegiados con respecto a otras obligaciones y pasivos (actuales o contingentes) no garantizados y no subordinados, emitidos, creados o asumidos actualmente o en el futuro por la entidad.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Al 31 de diciembre de 2023, la Entidad ha entregado en garantía de contratos de préstamos los siguientes valores de su cartera de créditos:</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La cartera de tarjetas de crédito “Afinidad de la marca Bancard Check” por valor ₲ 13.949.061.188 a favor de Bancard S.A.; con el objeto de garantizar el fiel cumplimiento de las obligaciones como Entidad Emisora.</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b="1">
              <a:solidFill>
                <a:schemeClr val="dk1"/>
              </a:solidFill>
              <a:effectLst/>
              <a:latin typeface="+mn-lt"/>
              <a:ea typeface="+mn-ea"/>
              <a:cs typeface="+mn-cs"/>
            </a:rPr>
            <a:t>c.13 	Distribución de créditos y obligaciones por intermediación financiera según sus vencimientos</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La Gerencia de la Entidad controla su liquidez fundamentalmente mediante el calce de vencimientos de sus activos y pasivos, conforme a las estrategias de corto, mediano y largo plazo definidas y monitoreadas permanentemente, tanto para los activos como para los pasivos. Adicionalmente, la Entidad tiene definidos planes de contingencia para casos de necesidades de liquidez transitorias.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Al 31 de diciembre de 2023:</a:t>
          </a:r>
          <a:endParaRPr lang="es-ES" sz="1100">
            <a:solidFill>
              <a:schemeClr val="dk1"/>
            </a:solidFill>
            <a:effectLst/>
            <a:latin typeface="+mn-lt"/>
            <a:ea typeface="+mn-ea"/>
            <a:cs typeface="+mn-cs"/>
          </a:endParaRPr>
        </a:p>
        <a:p>
          <a:endParaRPr lang="es-ES" sz="1100"/>
        </a:p>
      </xdr:txBody>
    </xdr:sp>
    <xdr:clientData/>
  </xdr:twoCellAnchor>
  <xdr:twoCellAnchor>
    <xdr:from>
      <xdr:col>0</xdr:col>
      <xdr:colOff>190500</xdr:colOff>
      <xdr:row>949</xdr:row>
      <xdr:rowOff>103909</xdr:rowOff>
    </xdr:from>
    <xdr:to>
      <xdr:col>16</xdr:col>
      <xdr:colOff>17318</xdr:colOff>
      <xdr:row>954</xdr:row>
      <xdr:rowOff>34636</xdr:rowOff>
    </xdr:to>
    <xdr:sp macro="" textlink="">
      <xdr:nvSpPr>
        <xdr:cNvPr id="39" name="CuadroTexto 38">
          <a:extLst>
            <a:ext uri="{FF2B5EF4-FFF2-40B4-BE49-F238E27FC236}">
              <a16:creationId xmlns:a16="http://schemas.microsoft.com/office/drawing/2014/main" id="{20232725-12E5-EE91-865C-FC7EDD3D7620}"/>
            </a:ext>
          </a:extLst>
        </xdr:cNvPr>
        <xdr:cNvSpPr txBox="1"/>
      </xdr:nvSpPr>
      <xdr:spPr>
        <a:xfrm>
          <a:off x="190500" y="178082864"/>
          <a:ext cx="16573500" cy="71004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PY" sz="1100">
              <a:solidFill>
                <a:schemeClr val="dk1"/>
              </a:solidFill>
              <a:effectLst/>
              <a:latin typeface="+mn-lt"/>
              <a:ea typeface="+mn-ea"/>
              <a:cs typeface="+mn-cs"/>
            </a:rPr>
            <a:t>Al 31 de diciembre de 2022:</a:t>
          </a:r>
          <a:endParaRPr lang="es-ES" sz="1100">
            <a:solidFill>
              <a:schemeClr val="dk1"/>
            </a:solidFill>
            <a:effectLst/>
            <a:latin typeface="+mn-lt"/>
            <a:ea typeface="+mn-ea"/>
            <a:cs typeface="+mn-cs"/>
          </a:endParaRPr>
        </a:p>
        <a:p>
          <a:endParaRPr lang="es-ES" sz="1100"/>
        </a:p>
      </xdr:txBody>
    </xdr:sp>
    <xdr:clientData/>
  </xdr:twoCellAnchor>
  <xdr:twoCellAnchor>
    <xdr:from>
      <xdr:col>0</xdr:col>
      <xdr:colOff>155864</xdr:colOff>
      <xdr:row>968</xdr:row>
      <xdr:rowOff>51956</xdr:rowOff>
    </xdr:from>
    <xdr:to>
      <xdr:col>15</xdr:col>
      <xdr:colOff>744682</xdr:colOff>
      <xdr:row>976</xdr:row>
      <xdr:rowOff>103911</xdr:rowOff>
    </xdr:to>
    <xdr:sp macro="" textlink="">
      <xdr:nvSpPr>
        <xdr:cNvPr id="40" name="CuadroTexto 39">
          <a:extLst>
            <a:ext uri="{FF2B5EF4-FFF2-40B4-BE49-F238E27FC236}">
              <a16:creationId xmlns:a16="http://schemas.microsoft.com/office/drawing/2014/main" id="{E54A137E-FCDA-B77B-3884-62BA34654B2B}"/>
            </a:ext>
          </a:extLst>
        </xdr:cNvPr>
        <xdr:cNvSpPr txBox="1"/>
      </xdr:nvSpPr>
      <xdr:spPr>
        <a:xfrm>
          <a:off x="155864" y="181061592"/>
          <a:ext cx="16573500" cy="129886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PY" sz="1100" b="1">
              <a:solidFill>
                <a:schemeClr val="dk1"/>
              </a:solidFill>
              <a:effectLst/>
              <a:latin typeface="+mn-lt"/>
              <a:ea typeface="+mn-ea"/>
              <a:cs typeface="+mn-cs"/>
            </a:rPr>
            <a:t>c.14 	Obligaciones por intermediación financiera</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El saldo se compone como sigue:</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b="1">
              <a:solidFill>
                <a:schemeClr val="dk1"/>
              </a:solidFill>
              <a:effectLst/>
              <a:latin typeface="+mn-lt"/>
              <a:ea typeface="+mn-ea"/>
              <a:cs typeface="+mn-cs"/>
            </a:rPr>
            <a:t>c.14.1 	Saldos del sector financiero:</a:t>
          </a:r>
          <a:endParaRPr lang="es-ES" sz="1100">
            <a:solidFill>
              <a:schemeClr val="dk1"/>
            </a:solidFill>
            <a:effectLst/>
            <a:latin typeface="+mn-lt"/>
            <a:ea typeface="+mn-ea"/>
            <a:cs typeface="+mn-cs"/>
          </a:endParaRPr>
        </a:p>
        <a:p>
          <a:endParaRPr lang="es-ES" sz="1100"/>
        </a:p>
      </xdr:txBody>
    </xdr:sp>
    <xdr:clientData/>
  </xdr:twoCellAnchor>
  <xdr:twoCellAnchor>
    <xdr:from>
      <xdr:col>0</xdr:col>
      <xdr:colOff>190500</xdr:colOff>
      <xdr:row>992</xdr:row>
      <xdr:rowOff>121227</xdr:rowOff>
    </xdr:from>
    <xdr:to>
      <xdr:col>15</xdr:col>
      <xdr:colOff>744682</xdr:colOff>
      <xdr:row>1001</xdr:row>
      <xdr:rowOff>0</xdr:rowOff>
    </xdr:to>
    <xdr:sp macro="" textlink="">
      <xdr:nvSpPr>
        <xdr:cNvPr id="41" name="CuadroTexto 40">
          <a:extLst>
            <a:ext uri="{FF2B5EF4-FFF2-40B4-BE49-F238E27FC236}">
              <a16:creationId xmlns:a16="http://schemas.microsoft.com/office/drawing/2014/main" id="{F06CF9E1-DFF1-D1FA-7EB1-C8CF09B43352}"/>
            </a:ext>
          </a:extLst>
        </xdr:cNvPr>
        <xdr:cNvSpPr txBox="1"/>
      </xdr:nvSpPr>
      <xdr:spPr>
        <a:xfrm>
          <a:off x="190500" y="185564318"/>
          <a:ext cx="16538864" cy="128154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PY" sz="1100">
              <a:solidFill>
                <a:schemeClr val="dk1"/>
              </a:solidFill>
              <a:effectLst/>
              <a:latin typeface="+mn-lt"/>
              <a:ea typeface="+mn-ea"/>
              <a:cs typeface="+mn-cs"/>
            </a:rPr>
            <a:t>(*) Corresponde al saldo de los préstamos obtenidos de la Agencia Financiera de Desarrollo (AFD), con fechas de vencimiento comprendidas entre enero de 2023 y octubre de 2043, a tasas de interés reajustables anualmente en el año 2023 esta  entre el 4,0 % y 9,50 % en moneda nacional y entre 3,95 % y 3,95 % en dólares (entre 4,0 % y 9,50 % en moneda nacional y entre 6,00 % y 6,00 % en dólares año 2022)</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Corresponde a la emisión de un “Bono Sostenible” en los mercados internacionales por un monto de U$D 300 millones a 5 años de plazo a una tasa de 2,75%</a:t>
          </a:r>
        </a:p>
        <a:p>
          <a:endParaRPr lang="es-PY"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s-PY" sz="1100" b="1">
              <a:solidFill>
                <a:schemeClr val="dk1"/>
              </a:solidFill>
              <a:effectLst/>
              <a:latin typeface="+mn-lt"/>
              <a:ea typeface="+mn-ea"/>
              <a:cs typeface="+mn-cs"/>
            </a:rPr>
            <a:t>c.14.2 	Saldos del sector no financiero</a:t>
          </a:r>
          <a:endParaRPr lang="es-ES" sz="1100">
            <a:solidFill>
              <a:schemeClr val="dk1"/>
            </a:solidFill>
            <a:effectLst/>
            <a:latin typeface="+mn-lt"/>
            <a:ea typeface="+mn-ea"/>
            <a:cs typeface="+mn-cs"/>
          </a:endParaRPr>
        </a:p>
        <a:p>
          <a:endParaRPr lang="es-ES" sz="1100"/>
        </a:p>
      </xdr:txBody>
    </xdr:sp>
    <xdr:clientData/>
  </xdr:twoCellAnchor>
  <xdr:twoCellAnchor>
    <xdr:from>
      <xdr:col>0</xdr:col>
      <xdr:colOff>34636</xdr:colOff>
      <xdr:row>1033</xdr:row>
      <xdr:rowOff>1</xdr:rowOff>
    </xdr:from>
    <xdr:to>
      <xdr:col>15</xdr:col>
      <xdr:colOff>727363</xdr:colOff>
      <xdr:row>1036</xdr:row>
      <xdr:rowOff>103910</xdr:rowOff>
    </xdr:to>
    <xdr:sp macro="" textlink="">
      <xdr:nvSpPr>
        <xdr:cNvPr id="42" name="CuadroTexto 41">
          <a:extLst>
            <a:ext uri="{FF2B5EF4-FFF2-40B4-BE49-F238E27FC236}">
              <a16:creationId xmlns:a16="http://schemas.microsoft.com/office/drawing/2014/main" id="{9F77E134-942E-E573-2882-A59879E37EF8}"/>
            </a:ext>
          </a:extLst>
        </xdr:cNvPr>
        <xdr:cNvSpPr txBox="1"/>
      </xdr:nvSpPr>
      <xdr:spPr>
        <a:xfrm>
          <a:off x="34636" y="192803319"/>
          <a:ext cx="16677409" cy="571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PY" sz="1100">
              <a:solidFill>
                <a:schemeClr val="dk1"/>
              </a:solidFill>
              <a:effectLst/>
              <a:latin typeface="+mn-lt"/>
              <a:ea typeface="+mn-ea"/>
              <a:cs typeface="+mn-cs"/>
            </a:rPr>
            <a:t>Las tasas anuales de interés pagadas por la Entidad sobre sus depósitos a la vista y a plazo están reguladas por el mercado, pudiendo la Entidad fijar libremente sus tasas pasivas de interés. Las tasas nominales promedio de interés pasivas de la Entidad fluctúan dentro de los siguientes rangos:</a:t>
          </a:r>
          <a:endParaRPr lang="es-ES" sz="1100">
            <a:solidFill>
              <a:schemeClr val="dk1"/>
            </a:solidFill>
            <a:effectLst/>
            <a:latin typeface="+mn-lt"/>
            <a:ea typeface="+mn-ea"/>
            <a:cs typeface="+mn-cs"/>
          </a:endParaRPr>
        </a:p>
        <a:p>
          <a:endParaRPr lang="es-ES" sz="1100"/>
        </a:p>
      </xdr:txBody>
    </xdr:sp>
    <xdr:clientData/>
  </xdr:twoCellAnchor>
  <xdr:twoCellAnchor>
    <xdr:from>
      <xdr:col>0</xdr:col>
      <xdr:colOff>69273</xdr:colOff>
      <xdr:row>1050</xdr:row>
      <xdr:rowOff>103910</xdr:rowOff>
    </xdr:from>
    <xdr:to>
      <xdr:col>15</xdr:col>
      <xdr:colOff>727363</xdr:colOff>
      <xdr:row>1061</xdr:row>
      <xdr:rowOff>0</xdr:rowOff>
    </xdr:to>
    <xdr:sp macro="" textlink="">
      <xdr:nvSpPr>
        <xdr:cNvPr id="43" name="CuadroTexto 42">
          <a:extLst>
            <a:ext uri="{FF2B5EF4-FFF2-40B4-BE49-F238E27FC236}">
              <a16:creationId xmlns:a16="http://schemas.microsoft.com/office/drawing/2014/main" id="{8B0254BF-F9C1-06BC-EC2C-A18537391905}"/>
            </a:ext>
          </a:extLst>
        </xdr:cNvPr>
        <xdr:cNvSpPr txBox="1"/>
      </xdr:nvSpPr>
      <xdr:spPr>
        <a:xfrm>
          <a:off x="69273" y="195556910"/>
          <a:ext cx="16642772" cy="161059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PY" sz="1100" b="1">
              <a:solidFill>
                <a:schemeClr val="dk1"/>
              </a:solidFill>
              <a:effectLst/>
              <a:latin typeface="+mn-lt"/>
              <a:ea typeface="+mn-ea"/>
              <a:cs typeface="+mn-cs"/>
            </a:rPr>
            <a:t>c.15 	Concentración de la cartera de préstamos y depósitos</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b="1">
              <a:solidFill>
                <a:schemeClr val="dk1"/>
              </a:solidFill>
              <a:effectLst/>
              <a:latin typeface="+mn-lt"/>
              <a:ea typeface="+mn-ea"/>
              <a:cs typeface="+mn-cs"/>
            </a:rPr>
            <a:t>c.15.1 	Cartera de créditos por intermediación financiera</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La concentración de la cartera de créditos del sector financiero y no financiero al cierre de cada ejercicio se presenta a continuación: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Al 31 de diciembre de 2023:</a:t>
          </a:r>
          <a:endParaRPr lang="es-ES" sz="1100">
            <a:solidFill>
              <a:schemeClr val="dk1"/>
            </a:solidFill>
            <a:effectLst/>
            <a:latin typeface="+mn-lt"/>
            <a:ea typeface="+mn-ea"/>
            <a:cs typeface="+mn-cs"/>
          </a:endParaRPr>
        </a:p>
        <a:p>
          <a:endParaRPr lang="es-ES" sz="1100"/>
        </a:p>
      </xdr:txBody>
    </xdr:sp>
    <xdr:clientData/>
  </xdr:twoCellAnchor>
  <xdr:twoCellAnchor>
    <xdr:from>
      <xdr:col>0</xdr:col>
      <xdr:colOff>86591</xdr:colOff>
      <xdr:row>1073</xdr:row>
      <xdr:rowOff>69272</xdr:rowOff>
    </xdr:from>
    <xdr:to>
      <xdr:col>16</xdr:col>
      <xdr:colOff>34636</xdr:colOff>
      <xdr:row>1079</xdr:row>
      <xdr:rowOff>86591</xdr:rowOff>
    </xdr:to>
    <xdr:sp macro="" textlink="">
      <xdr:nvSpPr>
        <xdr:cNvPr id="44" name="CuadroTexto 43">
          <a:extLst>
            <a:ext uri="{FF2B5EF4-FFF2-40B4-BE49-F238E27FC236}">
              <a16:creationId xmlns:a16="http://schemas.microsoft.com/office/drawing/2014/main" id="{90811E24-2733-B7E3-4C49-5B5AEA54447E}"/>
            </a:ext>
          </a:extLst>
        </xdr:cNvPr>
        <xdr:cNvSpPr txBox="1"/>
      </xdr:nvSpPr>
      <xdr:spPr>
        <a:xfrm>
          <a:off x="86591" y="199107136"/>
          <a:ext cx="16798636" cy="952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PY" sz="1100">
              <a:solidFill>
                <a:schemeClr val="dk1"/>
              </a:solidFill>
              <a:effectLst/>
              <a:latin typeface="+mn-lt"/>
              <a:ea typeface="+mn-ea"/>
              <a:cs typeface="+mn-cs"/>
            </a:rPr>
            <a:t>Al 31 de diciembre de 2022:</a:t>
          </a:r>
          <a:endParaRPr lang="es-ES" sz="1100">
            <a:solidFill>
              <a:schemeClr val="dk1"/>
            </a:solidFill>
            <a:effectLst/>
            <a:latin typeface="+mn-lt"/>
            <a:ea typeface="+mn-ea"/>
            <a:cs typeface="+mn-cs"/>
          </a:endParaRPr>
        </a:p>
        <a:p>
          <a:endParaRPr lang="es-ES" sz="1100"/>
        </a:p>
      </xdr:txBody>
    </xdr:sp>
    <xdr:clientData/>
  </xdr:twoCellAnchor>
  <xdr:twoCellAnchor>
    <xdr:from>
      <xdr:col>0</xdr:col>
      <xdr:colOff>69274</xdr:colOff>
      <xdr:row>1093</xdr:row>
      <xdr:rowOff>51955</xdr:rowOff>
    </xdr:from>
    <xdr:to>
      <xdr:col>16</xdr:col>
      <xdr:colOff>1</xdr:colOff>
      <xdr:row>1102</xdr:row>
      <xdr:rowOff>121227</xdr:rowOff>
    </xdr:to>
    <xdr:sp macro="" textlink="">
      <xdr:nvSpPr>
        <xdr:cNvPr id="45" name="CuadroTexto 44">
          <a:extLst>
            <a:ext uri="{FF2B5EF4-FFF2-40B4-BE49-F238E27FC236}">
              <a16:creationId xmlns:a16="http://schemas.microsoft.com/office/drawing/2014/main" id="{1AD5046E-D816-1DCF-FD6F-B82704801E4B}"/>
            </a:ext>
          </a:extLst>
        </xdr:cNvPr>
        <xdr:cNvSpPr txBox="1"/>
      </xdr:nvSpPr>
      <xdr:spPr>
        <a:xfrm>
          <a:off x="69274" y="202207091"/>
          <a:ext cx="16781318" cy="147204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PY" sz="1100">
              <a:solidFill>
                <a:schemeClr val="dk1"/>
              </a:solidFill>
              <a:effectLst/>
              <a:latin typeface="+mn-lt"/>
              <a:ea typeface="+mn-ea"/>
              <a:cs typeface="+mn-cs"/>
            </a:rPr>
            <a:t>(*) Las cifras se exponen sin considerar las previsiones sobre riesgos crediticios constituidas, las operaciones a liquidar y ganancias a realizar al 31 de diciembre de 2023 y 2022.</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b="1">
              <a:solidFill>
                <a:schemeClr val="dk1"/>
              </a:solidFill>
              <a:effectLst/>
              <a:latin typeface="+mn-lt"/>
              <a:ea typeface="+mn-ea"/>
              <a:cs typeface="+mn-cs"/>
            </a:rPr>
            <a:t>c.15.2 	Cartera de depósitos a plazo y a la vista por sector</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La concentración de la cartera de depósitos al cierre de cada ejercicio se presenta a continuación:</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Al 31 de diciembre de 2023:</a:t>
          </a:r>
          <a:endParaRPr lang="es-ES" sz="1100">
            <a:solidFill>
              <a:schemeClr val="dk1"/>
            </a:solidFill>
            <a:effectLst/>
            <a:latin typeface="+mn-lt"/>
            <a:ea typeface="+mn-ea"/>
            <a:cs typeface="+mn-cs"/>
          </a:endParaRPr>
        </a:p>
        <a:p>
          <a:endParaRPr lang="es-ES" sz="1100"/>
        </a:p>
      </xdr:txBody>
    </xdr:sp>
    <xdr:clientData/>
  </xdr:twoCellAnchor>
  <xdr:twoCellAnchor>
    <xdr:from>
      <xdr:col>0</xdr:col>
      <xdr:colOff>17318</xdr:colOff>
      <xdr:row>1114</xdr:row>
      <xdr:rowOff>103909</xdr:rowOff>
    </xdr:from>
    <xdr:to>
      <xdr:col>15</xdr:col>
      <xdr:colOff>727364</xdr:colOff>
      <xdr:row>1119</xdr:row>
      <xdr:rowOff>69273</xdr:rowOff>
    </xdr:to>
    <xdr:sp macro="" textlink="">
      <xdr:nvSpPr>
        <xdr:cNvPr id="46" name="CuadroTexto 45">
          <a:extLst>
            <a:ext uri="{FF2B5EF4-FFF2-40B4-BE49-F238E27FC236}">
              <a16:creationId xmlns:a16="http://schemas.microsoft.com/office/drawing/2014/main" id="{8BCF27DE-5702-CB06-1C54-EA4E0950E58A}"/>
            </a:ext>
          </a:extLst>
        </xdr:cNvPr>
        <xdr:cNvSpPr txBox="1"/>
      </xdr:nvSpPr>
      <xdr:spPr>
        <a:xfrm>
          <a:off x="17318" y="205670727"/>
          <a:ext cx="16798637" cy="7446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PY" sz="1100">
              <a:solidFill>
                <a:schemeClr val="dk1"/>
              </a:solidFill>
              <a:effectLst/>
              <a:latin typeface="+mn-lt"/>
              <a:ea typeface="+mn-ea"/>
              <a:cs typeface="+mn-cs"/>
            </a:rPr>
            <a:t>Al 31 de diciembre de 2022:</a:t>
          </a:r>
          <a:endParaRPr lang="es-ES" sz="1100">
            <a:solidFill>
              <a:schemeClr val="dk1"/>
            </a:solidFill>
            <a:effectLst/>
            <a:latin typeface="+mn-lt"/>
            <a:ea typeface="+mn-ea"/>
            <a:cs typeface="+mn-cs"/>
          </a:endParaRPr>
        </a:p>
        <a:p>
          <a:endParaRPr lang="es-ES" sz="1100"/>
        </a:p>
      </xdr:txBody>
    </xdr:sp>
    <xdr:clientData/>
  </xdr:twoCellAnchor>
  <xdr:twoCellAnchor>
    <xdr:from>
      <xdr:col>0</xdr:col>
      <xdr:colOff>432955</xdr:colOff>
      <xdr:row>1132</xdr:row>
      <xdr:rowOff>103909</xdr:rowOff>
    </xdr:from>
    <xdr:to>
      <xdr:col>15</xdr:col>
      <xdr:colOff>727364</xdr:colOff>
      <xdr:row>1144</xdr:row>
      <xdr:rowOff>34636</xdr:rowOff>
    </xdr:to>
    <xdr:sp macro="" textlink="">
      <xdr:nvSpPr>
        <xdr:cNvPr id="47" name="CuadroTexto 46">
          <a:extLst>
            <a:ext uri="{FF2B5EF4-FFF2-40B4-BE49-F238E27FC236}">
              <a16:creationId xmlns:a16="http://schemas.microsoft.com/office/drawing/2014/main" id="{26D12B8E-D3AB-7EAE-CFA9-69ECC0BD4129}"/>
            </a:ext>
          </a:extLst>
        </xdr:cNvPr>
        <xdr:cNvSpPr txBox="1"/>
      </xdr:nvSpPr>
      <xdr:spPr>
        <a:xfrm>
          <a:off x="432955" y="208614818"/>
          <a:ext cx="16383000" cy="180109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PY" sz="1100">
              <a:solidFill>
                <a:schemeClr val="dk1"/>
              </a:solidFill>
              <a:effectLst/>
              <a:latin typeface="+mn-lt"/>
              <a:ea typeface="+mn-ea"/>
              <a:cs typeface="+mn-cs"/>
            </a:rPr>
            <a:t>(*) 	Se exponen los saldos de capital sin considerar los intereses devengados al 31 de diciembre de 2023 y 2022</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b="1">
              <a:solidFill>
                <a:schemeClr val="dk1"/>
              </a:solidFill>
              <a:effectLst/>
              <a:latin typeface="+mn-lt"/>
              <a:ea typeface="+mn-ea"/>
              <a:cs typeface="+mn-cs"/>
            </a:rPr>
            <a:t>c.15.3 	Concentración por país y moneda</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La concentración de la cartera de préstamos y depósitos por país y moneda al cierre de cada ejercicio, se presenta a continuación:</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Al 31 de diciembre de 2023:</a:t>
          </a:r>
          <a:endParaRPr lang="es-ES" sz="1100">
            <a:solidFill>
              <a:schemeClr val="dk1"/>
            </a:solidFill>
            <a:effectLst/>
            <a:latin typeface="+mn-lt"/>
            <a:ea typeface="+mn-ea"/>
            <a:cs typeface="+mn-cs"/>
          </a:endParaRPr>
        </a:p>
        <a:p>
          <a:endParaRPr lang="es-ES" sz="1100"/>
        </a:p>
      </xdr:txBody>
    </xdr:sp>
    <xdr:clientData/>
  </xdr:twoCellAnchor>
  <xdr:twoCellAnchor>
    <xdr:from>
      <xdr:col>0</xdr:col>
      <xdr:colOff>0</xdr:colOff>
      <xdr:row>1157</xdr:row>
      <xdr:rowOff>138547</xdr:rowOff>
    </xdr:from>
    <xdr:to>
      <xdr:col>16</xdr:col>
      <xdr:colOff>17318</xdr:colOff>
      <xdr:row>1163</xdr:row>
      <xdr:rowOff>138547</xdr:rowOff>
    </xdr:to>
    <xdr:sp macro="" textlink="">
      <xdr:nvSpPr>
        <xdr:cNvPr id="48" name="CuadroTexto 47">
          <a:extLst>
            <a:ext uri="{FF2B5EF4-FFF2-40B4-BE49-F238E27FC236}">
              <a16:creationId xmlns:a16="http://schemas.microsoft.com/office/drawing/2014/main" id="{2A59448A-A764-EA6E-83DF-E1E209648EBB}"/>
            </a:ext>
          </a:extLst>
        </xdr:cNvPr>
        <xdr:cNvSpPr txBox="1"/>
      </xdr:nvSpPr>
      <xdr:spPr>
        <a:xfrm>
          <a:off x="0" y="212857774"/>
          <a:ext cx="17422091" cy="9351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PY" sz="1100">
              <a:solidFill>
                <a:schemeClr val="dk1"/>
              </a:solidFill>
              <a:effectLst/>
              <a:latin typeface="+mn-lt"/>
              <a:ea typeface="+mn-ea"/>
              <a:cs typeface="+mn-cs"/>
            </a:rPr>
            <a:t>Al 31 de diciembre de 2022:</a:t>
          </a:r>
          <a:endParaRPr lang="es-ES" sz="1100">
            <a:solidFill>
              <a:schemeClr val="dk1"/>
            </a:solidFill>
            <a:effectLst/>
            <a:latin typeface="+mn-lt"/>
            <a:ea typeface="+mn-ea"/>
            <a:cs typeface="+mn-cs"/>
          </a:endParaRPr>
        </a:p>
        <a:p>
          <a:endParaRPr lang="es-ES" sz="1100"/>
        </a:p>
      </xdr:txBody>
    </xdr:sp>
    <xdr:clientData/>
  </xdr:twoCellAnchor>
  <xdr:twoCellAnchor>
    <xdr:from>
      <xdr:col>0</xdr:col>
      <xdr:colOff>108857</xdr:colOff>
      <xdr:row>1181</xdr:row>
      <xdr:rowOff>40821</xdr:rowOff>
    </xdr:from>
    <xdr:to>
      <xdr:col>15</xdr:col>
      <xdr:colOff>734786</xdr:colOff>
      <xdr:row>1191</xdr:row>
      <xdr:rowOff>68036</xdr:rowOff>
    </xdr:to>
    <xdr:sp macro="" textlink="">
      <xdr:nvSpPr>
        <xdr:cNvPr id="49" name="CuadroTexto 48">
          <a:extLst>
            <a:ext uri="{FF2B5EF4-FFF2-40B4-BE49-F238E27FC236}">
              <a16:creationId xmlns:a16="http://schemas.microsoft.com/office/drawing/2014/main" id="{A7AE0863-9B18-58CC-0CC8-8AB05209FBD1}"/>
            </a:ext>
          </a:extLst>
        </xdr:cNvPr>
        <xdr:cNvSpPr txBox="1"/>
      </xdr:nvSpPr>
      <xdr:spPr>
        <a:xfrm>
          <a:off x="108857" y="224068821"/>
          <a:ext cx="17294679" cy="166007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PY" sz="1100">
              <a:solidFill>
                <a:schemeClr val="dk1"/>
              </a:solidFill>
              <a:effectLst/>
              <a:latin typeface="+mn-lt"/>
              <a:ea typeface="+mn-ea"/>
              <a:cs typeface="+mn-cs"/>
            </a:rPr>
            <a:t>(*) 	Las cifras se exponen sin considerar las previsiones sobre riesgos crediticios constituidas, las operaciones a liquidar y ganancias a realizar al 31 de diciembre de 2023 y 2022. Los saldos no incluyen créditos vencidos.</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Los saldos no incluyen intereses devengados ni operaciones a liquidar al 31 de diciembre de 2023 y 2022</a:t>
          </a:r>
          <a:endParaRPr lang="es-ES" sz="1100">
            <a:solidFill>
              <a:schemeClr val="dk1"/>
            </a:solidFill>
            <a:effectLst/>
            <a:latin typeface="+mn-lt"/>
            <a:ea typeface="+mn-ea"/>
            <a:cs typeface="+mn-cs"/>
          </a:endParaRPr>
        </a:p>
        <a:p>
          <a:br>
            <a:rPr lang="es-PY" sz="1100">
              <a:solidFill>
                <a:schemeClr val="dk1"/>
              </a:solidFill>
              <a:effectLst/>
              <a:latin typeface="+mn-lt"/>
              <a:ea typeface="+mn-ea"/>
              <a:cs typeface="+mn-cs"/>
            </a:rPr>
          </a:br>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b="1">
              <a:solidFill>
                <a:schemeClr val="dk1"/>
              </a:solidFill>
              <a:effectLst/>
              <a:latin typeface="+mn-lt"/>
              <a:ea typeface="+mn-ea"/>
              <a:cs typeface="+mn-cs"/>
            </a:rPr>
            <a:t>c.15.4 	Cartera de créditos al sector no financiero distribuida por sector económico</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La cartera de créditos al cierre de cada ejercicio segregada por sector económico se presenta a continuación:</a:t>
          </a:r>
          <a:endParaRPr lang="es-ES" sz="1100">
            <a:solidFill>
              <a:schemeClr val="dk1"/>
            </a:solidFill>
            <a:effectLst/>
            <a:latin typeface="+mn-lt"/>
            <a:ea typeface="+mn-ea"/>
            <a:cs typeface="+mn-cs"/>
          </a:endParaRPr>
        </a:p>
        <a:p>
          <a:endParaRPr lang="es-ES" sz="1100"/>
        </a:p>
      </xdr:txBody>
    </xdr:sp>
    <xdr:clientData/>
  </xdr:twoCellAnchor>
  <xdr:twoCellAnchor>
    <xdr:from>
      <xdr:col>0</xdr:col>
      <xdr:colOff>204107</xdr:colOff>
      <xdr:row>1208</xdr:row>
      <xdr:rowOff>149679</xdr:rowOff>
    </xdr:from>
    <xdr:to>
      <xdr:col>15</xdr:col>
      <xdr:colOff>748393</xdr:colOff>
      <xdr:row>1216</xdr:row>
      <xdr:rowOff>81643</xdr:rowOff>
    </xdr:to>
    <xdr:sp macro="" textlink="">
      <xdr:nvSpPr>
        <xdr:cNvPr id="50" name="CuadroTexto 49">
          <a:extLst>
            <a:ext uri="{FF2B5EF4-FFF2-40B4-BE49-F238E27FC236}">
              <a16:creationId xmlns:a16="http://schemas.microsoft.com/office/drawing/2014/main" id="{62F5F518-E5F6-EB44-D48E-8368F391671F}"/>
            </a:ext>
          </a:extLst>
        </xdr:cNvPr>
        <xdr:cNvSpPr txBox="1"/>
      </xdr:nvSpPr>
      <xdr:spPr>
        <a:xfrm>
          <a:off x="204107" y="228586393"/>
          <a:ext cx="17213036" cy="1238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Incluye saldos de créditos vigentes y vencidos más intereses devengados a cobrar, excluyendo las previsiones, operaciones a liquidar y ganancias por valuación en suspenso al 31 de diciembre de 2023 y 2022.</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b="1">
              <a:solidFill>
                <a:schemeClr val="dk1"/>
              </a:solidFill>
              <a:effectLst/>
              <a:latin typeface="+mn-lt"/>
              <a:ea typeface="+mn-ea"/>
              <a:cs typeface="+mn-cs"/>
            </a:rPr>
            <a:t>c.16 	Depósitos en el Banco Central del Paraguay</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El saldo de esta cuenta corresponde a depósitos mantenidos en el Banco Central del Paraguay bajo los siguientes conceptos: </a:t>
          </a:r>
          <a:endParaRPr lang="es-ES" sz="1100">
            <a:solidFill>
              <a:schemeClr val="dk1"/>
            </a:solidFill>
            <a:effectLst/>
            <a:latin typeface="+mn-lt"/>
            <a:ea typeface="+mn-ea"/>
            <a:cs typeface="+mn-cs"/>
          </a:endParaRPr>
        </a:p>
        <a:p>
          <a:endParaRPr lang="es-ES" sz="1100"/>
        </a:p>
      </xdr:txBody>
    </xdr:sp>
    <xdr:clientData/>
  </xdr:twoCellAnchor>
  <xdr:twoCellAnchor>
    <xdr:from>
      <xdr:col>0</xdr:col>
      <xdr:colOff>0</xdr:colOff>
      <xdr:row>1229</xdr:row>
      <xdr:rowOff>149678</xdr:rowOff>
    </xdr:from>
    <xdr:to>
      <xdr:col>15</xdr:col>
      <xdr:colOff>721179</xdr:colOff>
      <xdr:row>1237</xdr:row>
      <xdr:rowOff>27215</xdr:rowOff>
    </xdr:to>
    <xdr:sp macro="" textlink="">
      <xdr:nvSpPr>
        <xdr:cNvPr id="51" name="CuadroTexto 50">
          <a:extLst>
            <a:ext uri="{FF2B5EF4-FFF2-40B4-BE49-F238E27FC236}">
              <a16:creationId xmlns:a16="http://schemas.microsoft.com/office/drawing/2014/main" id="{9CFBCEB9-60BF-4D67-4EDB-C94F7AA23E29}"/>
            </a:ext>
          </a:extLst>
        </xdr:cNvPr>
        <xdr:cNvSpPr txBox="1"/>
      </xdr:nvSpPr>
      <xdr:spPr>
        <a:xfrm>
          <a:off x="0" y="232137857"/>
          <a:ext cx="17389929" cy="118382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PY" sz="1100">
              <a:solidFill>
                <a:schemeClr val="dk1"/>
              </a:solidFill>
              <a:effectLst/>
              <a:latin typeface="+mn-lt"/>
              <a:ea typeface="+mn-ea"/>
              <a:cs typeface="+mn-cs"/>
            </a:rPr>
            <a:t>(*) 	Encajes especiales por reducción de Encaje Legal, (Resolución Nº.7 Acta Nº25 del 26 de abril del 2020 y Resolución 8 Acta Nº25 del 26 de abril del 2020, Encaje legal – Moneda Nacional – Moneda Extranjera.</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pPr lvl="0"/>
          <a:r>
            <a:rPr lang="es-PY" sz="1100" b="1">
              <a:solidFill>
                <a:schemeClr val="dk1"/>
              </a:solidFill>
              <a:effectLst/>
              <a:latin typeface="+mn-lt"/>
              <a:ea typeface="+mn-ea"/>
              <a:cs typeface="+mn-cs"/>
            </a:rPr>
            <a:t>Encaje legal – Moneda Nacional</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Conforme con lo establecido en la Resolución del Directorio del Banco Central del Paraguay Nº 30, Acta Nº 44 de fecha 28 de setiembre de 2012 y sus modificaciones posteriores, los Bancos deben mantener encajes legales sobre los depósitos en moneda nacional, en la siguiente proporción:</a:t>
          </a:r>
          <a:endParaRPr lang="es-ES" sz="1100">
            <a:solidFill>
              <a:schemeClr val="dk1"/>
            </a:solidFill>
            <a:effectLst/>
            <a:latin typeface="+mn-lt"/>
            <a:ea typeface="+mn-ea"/>
            <a:cs typeface="+mn-cs"/>
          </a:endParaRPr>
        </a:p>
        <a:p>
          <a:endParaRPr lang="es-ES" sz="1100"/>
        </a:p>
      </xdr:txBody>
    </xdr:sp>
    <xdr:clientData/>
  </xdr:twoCellAnchor>
  <xdr:twoCellAnchor>
    <xdr:from>
      <xdr:col>0</xdr:col>
      <xdr:colOff>13607</xdr:colOff>
      <xdr:row>1248</xdr:row>
      <xdr:rowOff>81644</xdr:rowOff>
    </xdr:from>
    <xdr:to>
      <xdr:col>15</xdr:col>
      <xdr:colOff>734786</xdr:colOff>
      <xdr:row>1254</xdr:row>
      <xdr:rowOff>122465</xdr:rowOff>
    </xdr:to>
    <xdr:sp macro="" textlink="">
      <xdr:nvSpPr>
        <xdr:cNvPr id="52" name="CuadroTexto 51">
          <a:extLst>
            <a:ext uri="{FF2B5EF4-FFF2-40B4-BE49-F238E27FC236}">
              <a16:creationId xmlns:a16="http://schemas.microsoft.com/office/drawing/2014/main" id="{1EFFDCDD-5E5A-CCF7-2835-24DBD6563851}"/>
            </a:ext>
          </a:extLst>
        </xdr:cNvPr>
        <xdr:cNvSpPr txBox="1"/>
      </xdr:nvSpPr>
      <xdr:spPr>
        <a:xfrm>
          <a:off x="13607" y="235281108"/>
          <a:ext cx="17389929" cy="10205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lvl="0"/>
          <a:r>
            <a:rPr lang="es-PY" sz="1100" b="1">
              <a:solidFill>
                <a:schemeClr val="dk1"/>
              </a:solidFill>
              <a:effectLst/>
              <a:latin typeface="+mn-lt"/>
              <a:ea typeface="+mn-ea"/>
              <a:cs typeface="+mn-cs"/>
            </a:rPr>
            <a:t>Encaje legal - Moneda extranjera</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Conforme con lo establecido en la Resolución del Directorio del Banco Central del Paraguay Nº 31, Acta Nº 44 de fecha 28 de setiembre de 2012 y sus modificaciones posteriores, desde la fecha de vigencia de esta los Bancos deben mantener encajes legales sobre los depósitos en moneda extranjera en la siguiente proporción: </a:t>
          </a:r>
          <a:endParaRPr lang="es-ES" sz="1100">
            <a:solidFill>
              <a:schemeClr val="dk1"/>
            </a:solidFill>
            <a:effectLst/>
            <a:latin typeface="+mn-lt"/>
            <a:ea typeface="+mn-ea"/>
            <a:cs typeface="+mn-cs"/>
          </a:endParaRPr>
        </a:p>
        <a:p>
          <a:endParaRPr lang="es-ES" sz="1100"/>
        </a:p>
      </xdr:txBody>
    </xdr:sp>
    <xdr:clientData/>
  </xdr:twoCellAnchor>
  <xdr:twoCellAnchor>
    <xdr:from>
      <xdr:col>0</xdr:col>
      <xdr:colOff>40821</xdr:colOff>
      <xdr:row>1263</xdr:row>
      <xdr:rowOff>27213</xdr:rowOff>
    </xdr:from>
    <xdr:to>
      <xdr:col>15</xdr:col>
      <xdr:colOff>748393</xdr:colOff>
      <xdr:row>1276</xdr:row>
      <xdr:rowOff>149678</xdr:rowOff>
    </xdr:to>
    <xdr:sp macro="" textlink="">
      <xdr:nvSpPr>
        <xdr:cNvPr id="53" name="CuadroTexto 52">
          <a:extLst>
            <a:ext uri="{FF2B5EF4-FFF2-40B4-BE49-F238E27FC236}">
              <a16:creationId xmlns:a16="http://schemas.microsoft.com/office/drawing/2014/main" id="{47623205-B79B-908C-11D0-5FF99B181953}"/>
            </a:ext>
          </a:extLst>
        </xdr:cNvPr>
        <xdr:cNvSpPr txBox="1"/>
      </xdr:nvSpPr>
      <xdr:spPr>
        <a:xfrm>
          <a:off x="40821" y="237784820"/>
          <a:ext cx="17376322" cy="224517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pPr lvl="0"/>
          <a:r>
            <a:rPr lang="es-PY" sz="1100" b="1">
              <a:solidFill>
                <a:schemeClr val="dk1"/>
              </a:solidFill>
              <a:effectLst/>
              <a:latin typeface="+mn-lt"/>
              <a:ea typeface="+mn-ea"/>
              <a:cs typeface="+mn-cs"/>
            </a:rPr>
            <a:t>Encajes especiales por cancelación anticipada de o rescate anticipado de los instrumentos a plazo (Resolución Nº.31, Acta Nº44 del 28 de setiembre del 2012 y Resolución Nº.30, Acta Nº44 del 28 de setiembre del 2012)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En caso de cancelaciones anticipadas de instrumentos con vencimientos superiores a 360 días, se aplicará por un plazo equivalente al tiempo transcurrido entre la fecha de inicio de la operación y la fecha de la cancelación anticipada, la siguiente tasa de encaje legal: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pPr lvl="0" fontAlgn="base"/>
          <a:r>
            <a:rPr lang="es-PY" sz="1100">
              <a:solidFill>
                <a:schemeClr val="dk1"/>
              </a:solidFill>
              <a:effectLst/>
              <a:latin typeface="+mn-lt"/>
              <a:ea typeface="+mn-ea"/>
              <a:cs typeface="+mn-cs"/>
            </a:rPr>
            <a:t>Para depósitos en moneda nacional, la tasa de encaje aplicada sobre los depósitos a la vista moneda nacional más 2 (dos) puntos porcentuales,</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pPr lvl="0" fontAlgn="base"/>
          <a:r>
            <a:rPr lang="es-PY" sz="1100">
              <a:solidFill>
                <a:schemeClr val="dk1"/>
              </a:solidFill>
              <a:effectLst/>
              <a:latin typeface="+mn-lt"/>
              <a:ea typeface="+mn-ea"/>
              <a:cs typeface="+mn-cs"/>
            </a:rPr>
            <a:t>Para los depósitos en moneda extranjera, tasa de encaje aplicada sobre los depósitos a la vista moneda extranjera más 4 (cuatro) puntos porcentuales</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pPr lvl="0" fontAlgn="base"/>
          <a:r>
            <a:rPr lang="es-PY" sz="1100">
              <a:solidFill>
                <a:schemeClr val="dk1"/>
              </a:solidFill>
              <a:effectLst/>
              <a:latin typeface="+mn-lt"/>
              <a:ea typeface="+mn-ea"/>
              <a:cs typeface="+mn-cs"/>
            </a:rPr>
            <a:t>Disponer que el encaje legal sobre los depósitos a la vista y de 2 hasta 360 días de plazo de cada entidad financiera establecido en el artículo precedente, podrá ser utilizado hasta un porcentaje máximo del 11% de los depósitos del público en cada periodo en encaje legal, de acuerdo al siguiente cuadro.</a:t>
          </a:r>
          <a:endParaRPr lang="es-ES" sz="1100">
            <a:solidFill>
              <a:schemeClr val="dk1"/>
            </a:solidFill>
            <a:effectLst/>
            <a:latin typeface="+mn-lt"/>
            <a:ea typeface="+mn-ea"/>
            <a:cs typeface="+mn-cs"/>
          </a:endParaRPr>
        </a:p>
        <a:p>
          <a:endParaRPr lang="es-ES" sz="1100"/>
        </a:p>
      </xdr:txBody>
    </xdr:sp>
    <xdr:clientData/>
  </xdr:twoCellAnchor>
  <xdr:twoCellAnchor>
    <xdr:from>
      <xdr:col>0</xdr:col>
      <xdr:colOff>0</xdr:colOff>
      <xdr:row>1283</xdr:row>
      <xdr:rowOff>33618</xdr:rowOff>
    </xdr:from>
    <xdr:to>
      <xdr:col>15</xdr:col>
      <xdr:colOff>709973</xdr:colOff>
      <xdr:row>1294</xdr:row>
      <xdr:rowOff>128867</xdr:rowOff>
    </xdr:to>
    <xdr:sp macro="" textlink="">
      <xdr:nvSpPr>
        <xdr:cNvPr id="54" name="CuadroTexto 53">
          <a:extLst>
            <a:ext uri="{FF2B5EF4-FFF2-40B4-BE49-F238E27FC236}">
              <a16:creationId xmlns:a16="http://schemas.microsoft.com/office/drawing/2014/main" id="{9AC2B957-D55C-9BAA-E16A-D2486A6CD13F}"/>
            </a:ext>
          </a:extLst>
        </xdr:cNvPr>
        <xdr:cNvSpPr txBox="1"/>
      </xdr:nvSpPr>
      <xdr:spPr>
        <a:xfrm>
          <a:off x="0" y="233765912"/>
          <a:ext cx="17350708" cy="182095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b="1">
              <a:solidFill>
                <a:schemeClr val="dk1"/>
              </a:solidFill>
              <a:effectLst/>
              <a:latin typeface="+mn-lt"/>
              <a:ea typeface="+mn-ea"/>
              <a:cs typeface="+mn-cs"/>
            </a:rPr>
            <a:t>c.17 	Operaciones a liquidar</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pPr lvl="0"/>
          <a:r>
            <a:rPr lang="es-PY" sz="1100">
              <a:solidFill>
                <a:schemeClr val="dk1"/>
              </a:solidFill>
              <a:effectLst/>
              <a:latin typeface="+mn-lt"/>
              <a:ea typeface="+mn-ea"/>
              <a:cs typeface="+mn-cs"/>
            </a:rPr>
            <a:t>Operaciones de reporto o repo:</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Una operación repo se presenta cuando el Banco adquiere o transfiere valores, a cambio de la entrega de una suma de dinero, asumiendo en dicho acto y momento el compromiso de transferir o adquirir nuevamente la propiedad a su “contraparte” valores de la misma especie y características el mismo día o en una fecha posterior y a un precio determinado.</a:t>
          </a:r>
          <a:endParaRPr lang="es-ES" sz="1100">
            <a:solidFill>
              <a:schemeClr val="dk1"/>
            </a:solidFill>
            <a:effectLst/>
            <a:latin typeface="+mn-lt"/>
            <a:ea typeface="+mn-ea"/>
            <a:cs typeface="+mn-cs"/>
          </a:endParaRPr>
        </a:p>
        <a:p>
          <a:br>
            <a:rPr lang="es-PY" sz="1100">
              <a:solidFill>
                <a:schemeClr val="dk1"/>
              </a:solidFill>
              <a:effectLst/>
              <a:latin typeface="+mn-lt"/>
              <a:ea typeface="+mn-ea"/>
              <a:cs typeface="+mn-cs"/>
            </a:rPr>
          </a:br>
          <a:r>
            <a:rPr lang="es-PY" sz="1100">
              <a:solidFill>
                <a:schemeClr val="dk1"/>
              </a:solidFill>
              <a:effectLst/>
              <a:latin typeface="+mn-lt"/>
              <a:ea typeface="+mn-ea"/>
              <a:cs typeface="+mn-cs"/>
            </a:rPr>
            <a:t>Conforme a disposiciones del Banco Central del Paraguay las operaciones de reporto se encuentran registradas como parte de “Operaciones a liquidar” en los rubros Créditos vigentes por intermediación financiera y Obligaciones por intermediación financiera.</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endParaRPr lang="es-ES" sz="1100"/>
        </a:p>
      </xdr:txBody>
    </xdr:sp>
    <xdr:clientData/>
  </xdr:twoCellAnchor>
  <xdr:twoCellAnchor>
    <xdr:from>
      <xdr:col>0</xdr:col>
      <xdr:colOff>0</xdr:colOff>
      <xdr:row>1308</xdr:row>
      <xdr:rowOff>69273</xdr:rowOff>
    </xdr:from>
    <xdr:to>
      <xdr:col>16</xdr:col>
      <xdr:colOff>11206</xdr:colOff>
      <xdr:row>1316</xdr:row>
      <xdr:rowOff>86591</xdr:rowOff>
    </xdr:to>
    <xdr:sp macro="" textlink="">
      <xdr:nvSpPr>
        <xdr:cNvPr id="55" name="CuadroTexto 54">
          <a:extLst>
            <a:ext uri="{FF2B5EF4-FFF2-40B4-BE49-F238E27FC236}">
              <a16:creationId xmlns:a16="http://schemas.microsoft.com/office/drawing/2014/main" id="{70809117-F22B-1F1A-E074-A9C5C63F2BDD}"/>
            </a:ext>
          </a:extLst>
        </xdr:cNvPr>
        <xdr:cNvSpPr txBox="1"/>
      </xdr:nvSpPr>
      <xdr:spPr>
        <a:xfrm>
          <a:off x="0" y="237328364"/>
          <a:ext cx="17415979" cy="12642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lvl="0"/>
          <a:r>
            <a:rPr lang="es-PY" sz="1100">
              <a:solidFill>
                <a:schemeClr val="dk1"/>
              </a:solidFill>
              <a:effectLst/>
              <a:latin typeface="+mn-lt"/>
              <a:ea typeface="+mn-ea"/>
              <a:cs typeface="+mn-cs"/>
            </a:rPr>
            <a:t>Forward</a:t>
          </a:r>
          <a:endParaRPr lang="es-ES" sz="1100">
            <a:solidFill>
              <a:schemeClr val="dk1"/>
            </a:solidFill>
            <a:effectLst/>
            <a:latin typeface="+mn-lt"/>
            <a:ea typeface="+mn-ea"/>
            <a:cs typeface="+mn-cs"/>
          </a:endParaRPr>
        </a:p>
        <a:p>
          <a:r>
            <a:rPr lang="es-PY" sz="1100" u="none" strike="noStrike">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Los contratos de intercambio obligatorio de monedas a futuro a un tipo de cambio previamente pactado entre las partes (“Forwards” de monedas) son contabilizadas inicialmente a su valor de concertación. Posteriormente, todo cambio en dicho importe, se imputa a resultados valuando a su valor nominal convertido a precios spot de inicio; y todos los contratos denominados en moneda extranjera son actualizados al tipo de cambio spot de la fecha de presentación de los estados financieros. Los saldos de estas operaciones se encuentran registrados como parte de “Operaciones a liquidar” en los rubros Créditos vigentes por intermediación financiera y Obligaciones por intermediación financiera.</a:t>
          </a:r>
          <a:endParaRPr lang="es-ES" sz="1100">
            <a:solidFill>
              <a:schemeClr val="dk1"/>
            </a:solidFill>
            <a:effectLst/>
            <a:latin typeface="+mn-lt"/>
            <a:ea typeface="+mn-ea"/>
            <a:cs typeface="+mn-cs"/>
          </a:endParaRPr>
        </a:p>
        <a:p>
          <a:endParaRPr lang="es-ES" sz="1100"/>
        </a:p>
      </xdr:txBody>
    </xdr:sp>
    <xdr:clientData/>
  </xdr:twoCellAnchor>
  <xdr:twoCellAnchor>
    <xdr:from>
      <xdr:col>0</xdr:col>
      <xdr:colOff>86591</xdr:colOff>
      <xdr:row>1332</xdr:row>
      <xdr:rowOff>51955</xdr:rowOff>
    </xdr:from>
    <xdr:to>
      <xdr:col>16</xdr:col>
      <xdr:colOff>34636</xdr:colOff>
      <xdr:row>1338</xdr:row>
      <xdr:rowOff>1</xdr:rowOff>
    </xdr:to>
    <xdr:sp macro="" textlink="">
      <xdr:nvSpPr>
        <xdr:cNvPr id="56" name="CuadroTexto 55">
          <a:extLst>
            <a:ext uri="{FF2B5EF4-FFF2-40B4-BE49-F238E27FC236}">
              <a16:creationId xmlns:a16="http://schemas.microsoft.com/office/drawing/2014/main" id="{01BE8D4D-86CA-DB1C-54B8-F41829A7B912}"/>
            </a:ext>
          </a:extLst>
        </xdr:cNvPr>
        <xdr:cNvSpPr txBox="1"/>
      </xdr:nvSpPr>
      <xdr:spPr>
        <a:xfrm>
          <a:off x="86591" y="241883046"/>
          <a:ext cx="17352818" cy="88322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PY" sz="1100" b="1">
              <a:solidFill>
                <a:schemeClr val="dk1"/>
              </a:solidFill>
              <a:effectLst/>
              <a:latin typeface="+mn-lt"/>
              <a:ea typeface="+mn-ea"/>
              <a:cs typeface="+mn-cs"/>
            </a:rPr>
            <a:t>c.18 	Otras obligaciones diversas</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La composición de la línea “Otras obligaciones diversas” al cierre de cada ejercicio, es la siguiente:</a:t>
          </a:r>
          <a:endParaRPr lang="es-ES" sz="1100">
            <a:solidFill>
              <a:schemeClr val="dk1"/>
            </a:solidFill>
            <a:effectLst/>
            <a:latin typeface="+mn-lt"/>
            <a:ea typeface="+mn-ea"/>
            <a:cs typeface="+mn-cs"/>
          </a:endParaRPr>
        </a:p>
        <a:p>
          <a:endParaRPr lang="es-ES" sz="1100"/>
        </a:p>
      </xdr:txBody>
    </xdr:sp>
    <xdr:clientData/>
  </xdr:twoCellAnchor>
  <xdr:twoCellAnchor>
    <xdr:from>
      <xdr:col>0</xdr:col>
      <xdr:colOff>0</xdr:colOff>
      <xdr:row>1349</xdr:row>
      <xdr:rowOff>34634</xdr:rowOff>
    </xdr:from>
    <xdr:to>
      <xdr:col>16</xdr:col>
      <xdr:colOff>17319</xdr:colOff>
      <xdr:row>1468</xdr:row>
      <xdr:rowOff>86591</xdr:rowOff>
    </xdr:to>
    <xdr:sp macro="" textlink="">
      <xdr:nvSpPr>
        <xdr:cNvPr id="57" name="CuadroTexto 56">
          <a:extLst>
            <a:ext uri="{FF2B5EF4-FFF2-40B4-BE49-F238E27FC236}">
              <a16:creationId xmlns:a16="http://schemas.microsoft.com/office/drawing/2014/main" id="{9B6B31C4-D2A2-23AA-68AA-B18B081A2CB3}"/>
            </a:ext>
          </a:extLst>
        </xdr:cNvPr>
        <xdr:cNvSpPr txBox="1"/>
      </xdr:nvSpPr>
      <xdr:spPr>
        <a:xfrm>
          <a:off x="0" y="244792498"/>
          <a:ext cx="17422092" cy="1859972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PY" sz="1100" b="1">
              <a:solidFill>
                <a:schemeClr val="dk1"/>
              </a:solidFill>
              <a:effectLst/>
              <a:latin typeface="+mn-lt"/>
              <a:ea typeface="+mn-ea"/>
              <a:cs typeface="+mn-cs"/>
            </a:rPr>
            <a:t>c.19 	Hechos importantes</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b="1">
              <a:solidFill>
                <a:schemeClr val="dk1"/>
              </a:solidFill>
              <a:effectLst/>
              <a:latin typeface="+mn-lt"/>
              <a:ea typeface="+mn-ea"/>
              <a:cs typeface="+mn-cs"/>
            </a:rPr>
            <a:t>c.19.1 	Contingencias y compromisos</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De acuerdo con la información proporcionada por los asesores legales de la Entidad, a la fecha existen litigios y juicios iniciados por terceros contra la Entidad y aún no finiquitados, en virtud de los cuales se reclama a la Entidad el pago de remuneraciones, indemnizaciones civiles por supuestos daños y perjuicios y acciones de nulidad y repetición de lo pagado.</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Al 31 de diciembre de 2023 y 2022 la Entidad ha constituido, en base a la opinión de sus asesores legales, previsiones por los eventuales pasivos que pudieran derivarse de dichas situaciones por un total de ₲ 2.576.265.933 para ambos años, y previsiones para despidos por ₲ 2.555.036.169 (₲ 6.030.164.048 al 31 de diciembre de 2022) las cuales se exponen contablemente en el rubro del pasivo “Previsiones” y que la Gerencia de la Entidad estima suficientes para cubrir las referidas contingencias.</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Asimismo, la Entidad tiene constituidas previsiones sobre las líneas de créditos no utilizadas de tarjetas de créditos con categorías “2”, “3”, “4”, “5” y “6” por un monto total de ₲ 509.828.932 al 31 de diciembre de 2023 y ₲ 571.083.661 al 31 de diciembre de 2022.</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Además de lo señalado precedentemente, no existen al 31 de diciembre 2023 otras situaciones contingentes, ni reclamos que pudieran resultar en la generación de obligaciones relevantes para la Entidad.</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b="1">
              <a:solidFill>
                <a:schemeClr val="dk1"/>
              </a:solidFill>
              <a:effectLst/>
              <a:latin typeface="+mn-lt"/>
              <a:ea typeface="+mn-ea"/>
              <a:cs typeface="+mn-cs"/>
            </a:rPr>
            <a:t>c.19.1.1 	Otros hechos que por su importancia justifique su exposición</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pPr lvl="0"/>
          <a:r>
            <a:rPr lang="es-PY" sz="1100" u="sng">
              <a:solidFill>
                <a:schemeClr val="dk1"/>
              </a:solidFill>
              <a:effectLst/>
              <a:latin typeface="+mn-lt"/>
              <a:ea typeface="+mn-ea"/>
              <a:cs typeface="+mn-cs"/>
            </a:rPr>
            <a:t>Convenios firmados con Organismos Internacionales</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El Banco Continental S.A.E.C.A. ha fortalecido sus relaciones con importantes entidades financieras internacionales. Firmó varios acuerdos con el objeto de obtener fondos de mediano y largo plazo, que permitan al Banco dotar de un mayor financiamiento a las pequeñas y medianas empresas, PYMES. El sistema financiero local posee una alta participación de los depósitos a la vista, lo que conlleva a una necesidad de buscar fondeos de mediano y largo plazo que permitan un mayor desarrollo de los diferentes sectores de la economía. Con esto, el Banco está fomentando las unidades productivas, industriales, comerciales y de servicios que operan en</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el país.</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b="1">
              <a:solidFill>
                <a:schemeClr val="dk1"/>
              </a:solidFill>
              <a:effectLst/>
              <a:latin typeface="+mn-lt"/>
              <a:ea typeface="+mn-ea"/>
              <a:cs typeface="+mn-cs"/>
            </a:rPr>
            <a:t>CAF, DEG y PROPARCO</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El 14 de diciembre de 2017 Banco Continental S.A.E.C.A. firmó con un contrato de préstamo sindicado con la CAF-Banco de Desarrollo de América Latina (líder de la sindicación), el Banco Alemán de Desarrollo e Inversiones (DEG por sus siglas en alemán) y la Sociedad de Promoción y Participación para la Cooperación Económica S.A. (PROPARCO por sus siglas en francés). El objetivo del préstamo es la promoción el financiamiento de los proyectos de pequeñas y medianas empresas de Paraguay en los sectores agrícola y agroindustrial. El monto total de este sindicado fue de US$ 80.000.000 a un plazo de 5 y 7 años.</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Cabe destacar que la CAF tiene como misión impulsar el desarrollo sostenible y la integración regional, mediante el financiamiento de proyectos de los sectores público y privado, la provisión de cooperación técnica y otros servicios especializados. Por su parte, DEG es un aliado de las empresas en países en vías de desarrollo y países emergentes, siendo una de las mayores instituciones de financiación del desarrollo para el sector privado con un porfolio de alrededor de 8,6 mil millones de euros en más de 80 países. Finalmente, PROPARCO, es una filial de la Agencia Francesa de Desarrollo (AFD) para el financiamiento del sector privado; apoyan fuertemente a proyectos liderados por empresas e instituciones financieras en países en desarrollo y emergentes, desde pymes hasta grupos bancarios regionales, incluidas instituciones de microfinanzas.</a:t>
          </a:r>
          <a:endParaRPr lang="es-ES" sz="1100">
            <a:solidFill>
              <a:schemeClr val="dk1"/>
            </a:solidFill>
            <a:effectLst/>
            <a:latin typeface="+mn-lt"/>
            <a:ea typeface="+mn-ea"/>
            <a:cs typeface="+mn-cs"/>
          </a:endParaRPr>
        </a:p>
        <a:p>
          <a:r>
            <a:rPr lang="es-PY" sz="1100" b="1">
              <a:solidFill>
                <a:schemeClr val="dk1"/>
              </a:solidFill>
              <a:effectLst/>
              <a:latin typeface="+mn-lt"/>
              <a:ea typeface="+mn-ea"/>
              <a:cs typeface="+mn-cs"/>
            </a:rPr>
            <a:t>International Finance Corporation (IFC)</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En julio de 2008 el Banco inicia una relación con la IFC bajo el programa de IFC’s Global Trade Financie Program (GTFP), donde se aprueba una línea de créditos para operaciones de Comercio Exterior.</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Por otro lado, el 11 de mayo de 2015 la IFC otorgó un préstamo de US$ 75 millones al Banco Continental a un plazo de 5 años, con el fin de aumentar el acceso al financiamiento para las pequeñas y medianas empresas cuyo papel es fundamental en la creación de empleo y la reducción de la pobreza. El financiamiento de IFC consiste en un préstamo de US$ 50 millones aportados por IFC y de US$ 25 millones provenientes del Programa de Cartera de Préstamos Conjuntos Administrado por IFC.</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En mayo de 2019, la IFC otorgó a Banco Continental un préstamo de US$ 100 millones a un plazo de 5 años, con la finalidad de fortalecer el financiamiento a las PYMEs y el sector Agrobusiness.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Finalmente, en septiembre de 2023, se firma un acuerdo de financiamiento por un total de USD 112,5 millones consistente en (i) un préstamo senior “A” de USD 50 millones, (ii) un préstamo “B” de USD 25 millones y (iii) un préstamo fiduciario en el marco del Programa de Cartera de Co-Préstamo Administrado de IFC (MCPP) de US$ 37,5 millones. La operación tiene como objetivo el acceso a la financiación para los segmentos de mercado desatendidos, como las pequeñas y medianas empresas (PYME), y al menos el 30% de los ingresos se destinará a Pymes lideradas por mujeres.</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b="1">
              <a:solidFill>
                <a:schemeClr val="dk1"/>
              </a:solidFill>
              <a:effectLst/>
              <a:latin typeface="+mn-lt"/>
              <a:ea typeface="+mn-ea"/>
              <a:cs typeface="+mn-cs"/>
            </a:rPr>
            <a:t>DEG (Banco Alemán de Desarrollo e Inversiones)</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El 16 de Setiembre de 2019, Banco Continental selló un acuerdo de financiamiento con la DEG (Banco Alemán de Desarrollo e Inversiones) por USD 40 millones a un plazo de 5 años con el objetivo de apoyar la asistencia crediticia a pequeñas y medianas empresas (PYMEs), empresas corporativas de pequeña escala, proyectos relacionados a infraestructura y energía renovable.</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DEG brinda financiamiento a largo plazo a empresas privadas en países emergentes y en desarrollo y las asesora mientras implementan sus inversiones. De este modo, pueden desarrollarse con éxito y de manera sostenible, al tiempo que generan valor agregado local y crean empleos calificados. Como institución financiera de desarrollo, también ingresan deliberadamente en mercados difíciles y promueven la expansión del sector privado en aquellos lugares.</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b="1">
              <a:solidFill>
                <a:schemeClr val="dk1"/>
              </a:solidFill>
              <a:effectLst/>
              <a:latin typeface="+mn-lt"/>
              <a:ea typeface="+mn-ea"/>
              <a:cs typeface="+mn-cs"/>
            </a:rPr>
            <a:t>PROPARCO (Agencia de Desarrollo Francesa)</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En diciembre de 2020, Banco Continental firmó de un contrato de préstamo con PROPARCO (Sociedad de Promoción y de Participación para la Cooperación Económica – Agencia de Desarrollo Francesa) por valor de USD 30 millones a siete años con el objetivo de financiar a PYMES y proyectos que ayuden a mitigar el impacto de cambio climático (proyectos verdes).</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Proparco participa del financiamiento y acompañamiento a empresas e instituciones financieras en África, Asia, América Latina y Oriente Medio. Su actuación se concentra en los sectores clave del desarrollo: infraestructura con foco en energías renovables, agroindustria, instituciones financieras, salud, educación. Su participación apunta a reforzar la actuación de los actores privados a la realización de los Objetivos de Desarrollo Sostenible adoptados por la comunidad internacional en 2015.</a:t>
          </a:r>
          <a:endParaRPr lang="es-ES" sz="1100">
            <a:solidFill>
              <a:schemeClr val="dk1"/>
            </a:solidFill>
            <a:effectLst/>
            <a:latin typeface="+mn-lt"/>
            <a:ea typeface="+mn-ea"/>
            <a:cs typeface="+mn-cs"/>
          </a:endParaRPr>
        </a:p>
        <a:p>
          <a:r>
            <a:rPr lang="es-PY" sz="1100" b="1">
              <a:solidFill>
                <a:schemeClr val="dk1"/>
              </a:solidFill>
              <a:effectLst/>
              <a:latin typeface="+mn-lt"/>
              <a:ea typeface="+mn-ea"/>
              <a:cs typeface="+mn-cs"/>
            </a:rPr>
            <a:t>Banco Interamericano de Desarrollo, BID Invest</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En diciembre de 2022, Banco Continental firmó sendos acuerdos con el Banco Interamericano de Desarrollo y BID Invest, consolidando de esta manera la larga relación mantenida entre ambas instituciones. Se trata de un acuerdo de financiamiento por monto total de USD 150.000.000 entre ambas instituciones destinada a potenciar la cartera verde del banco que incluye la movilización de recursos de otros inversores institucionales. Es destacable que el Banco Interamericano de Desarrollo es la principal fuente de financiamiento de largo plazo para proyectos de desarrollo económico en Latinoamérica y el Caribe.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En el marco de las relaciones con el BID, se debe mencionar el Banco forma parte Programa de Comercio Exterior </a:t>
          </a:r>
          <a:r>
            <a:rPr lang="es-PY" sz="1100" u="sng">
              <a:solidFill>
                <a:schemeClr val="dk1"/>
              </a:solidFill>
              <a:effectLst/>
              <a:latin typeface="+mn-lt"/>
              <a:ea typeface="+mn-ea"/>
              <a:cs typeface="+mn-cs"/>
            </a:rPr>
            <a:t>(TFFP)</a:t>
          </a:r>
          <a:r>
            <a:rPr lang="es-PY" sz="1100">
              <a:solidFill>
                <a:schemeClr val="dk1"/>
              </a:solidFill>
              <a:effectLst/>
              <a:latin typeface="+mn-lt"/>
              <a:ea typeface="+mn-ea"/>
              <a:cs typeface="+mn-cs"/>
            </a:rPr>
            <a:t> </a:t>
          </a:r>
          <a:r>
            <a:rPr lang="es-PY" sz="1100" i="1">
              <a:solidFill>
                <a:schemeClr val="dk1"/>
              </a:solidFill>
              <a:effectLst/>
              <a:latin typeface="+mn-lt"/>
              <a:ea typeface="+mn-ea"/>
              <a:cs typeface="+mn-cs"/>
            </a:rPr>
            <a:t>Trade Finance Facilitation Program</a:t>
          </a:r>
          <a:r>
            <a:rPr lang="es-PY" sz="1100">
              <a:solidFill>
                <a:schemeClr val="dk1"/>
              </a:solidFill>
              <a:effectLst/>
              <a:latin typeface="+mn-lt"/>
              <a:ea typeface="+mn-ea"/>
              <a:cs typeface="+mn-cs"/>
            </a:rPr>
            <a:t> del BID como banco emisor.</a:t>
          </a:r>
          <a:endParaRPr lang="es-ES" sz="1100">
            <a:solidFill>
              <a:schemeClr val="dk1"/>
            </a:solidFill>
            <a:effectLst/>
            <a:latin typeface="+mn-lt"/>
            <a:ea typeface="+mn-ea"/>
            <a:cs typeface="+mn-cs"/>
          </a:endParaRPr>
        </a:p>
        <a:p>
          <a:r>
            <a:rPr lang="en-US" sz="1100" b="1">
              <a:solidFill>
                <a:schemeClr val="dk1"/>
              </a:solidFill>
              <a:effectLst/>
              <a:latin typeface="+mn-lt"/>
              <a:ea typeface="+mn-ea"/>
              <a:cs typeface="+mn-cs"/>
            </a:rPr>
            <a:t>The OPEC Fund for International Development (OFID)</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El Fondo OPEP para el Desarrollo Internacional, OFID, es una institución financiera que contribuye con el alivio de la pobreza en todas las regiones desfavorecidas del mundo, mediante créditos que favorecen el desarrollo de infraestructura básica, la prestación de servicios sociales y el avance del comercio y la competitividad en las distintas regiones.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En marzo de 2023, OFID y Banco Continental S.A.E.C.A. firmaron un acuerdo que contempla el otorgamiento de un préstamo por US$ 50 millones a un plazo de 5 años, para el financiamiento de PYMES del sector agroganadero. </a:t>
          </a:r>
          <a:endParaRPr lang="es-ES" sz="1100">
            <a:solidFill>
              <a:schemeClr val="dk1"/>
            </a:solidFill>
            <a:effectLst/>
            <a:latin typeface="+mn-lt"/>
            <a:ea typeface="+mn-ea"/>
            <a:cs typeface="+mn-cs"/>
          </a:endParaRPr>
        </a:p>
        <a:p>
          <a:pPr lvl="0"/>
          <a:r>
            <a:rPr lang="es-PY" sz="1100" u="sng">
              <a:solidFill>
                <a:schemeClr val="dk1"/>
              </a:solidFill>
              <a:effectLst/>
              <a:latin typeface="+mn-lt"/>
              <a:ea typeface="+mn-ea"/>
              <a:cs typeface="+mn-cs"/>
            </a:rPr>
            <a:t>Emisión de bonos en los mercados internacionales</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Banco Continental realizó en diciembre de 2020 la emisión de un “Bono Sostenible” en los mercados internacionales por un monto de U$D 300 millones a 5 años de plazo y regresó de esta manera a los mercados internacionales luego de su primera emisión en el año 2012. De esta forma, Continental se convierte en la primera institución financiera latinoamericana en emitir bonos internacionales para financiar proyectos de impacto que contribuyan al desarrollo sostenible.</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El compromiso del Banco con el desarrollo sostenible está inherentemente vinculado a la dependencia histórica del Paraguay de los sectores agrícola y ganadero como motores del crecimiento económico.</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Con la emisión de Bonos Sostenibles, Banco Continental vuelve a marcar un hito en el país, convirtiéndose en la primera empresa paraguaya en emitir bonos con estas características en el mercado internacional.</a:t>
          </a:r>
          <a:endParaRPr lang="es-ES" sz="1100">
            <a:solidFill>
              <a:schemeClr val="dk1"/>
            </a:solidFill>
            <a:effectLst/>
            <a:latin typeface="+mn-lt"/>
            <a:ea typeface="+mn-ea"/>
            <a:cs typeface="+mn-cs"/>
          </a:endParaRPr>
        </a:p>
        <a:p>
          <a:r>
            <a:rPr lang="es-PY" sz="1100" u="none" strike="noStrike">
              <a:solidFill>
                <a:schemeClr val="dk1"/>
              </a:solidFill>
              <a:effectLst/>
              <a:latin typeface="+mn-lt"/>
              <a:ea typeface="+mn-ea"/>
              <a:cs typeface="+mn-cs"/>
            </a:rPr>
            <a:t> </a:t>
          </a:r>
          <a:endParaRPr lang="es-ES" sz="1100">
            <a:solidFill>
              <a:schemeClr val="dk1"/>
            </a:solidFill>
            <a:effectLst/>
            <a:latin typeface="+mn-lt"/>
            <a:ea typeface="+mn-ea"/>
            <a:cs typeface="+mn-cs"/>
          </a:endParaRPr>
        </a:p>
        <a:p>
          <a:pPr lvl="0"/>
          <a:r>
            <a:rPr lang="es-PY" sz="1100" u="sng">
              <a:solidFill>
                <a:schemeClr val="dk1"/>
              </a:solidFill>
              <a:effectLst/>
              <a:latin typeface="+mn-lt"/>
              <a:ea typeface="+mn-ea"/>
              <a:cs typeface="+mn-cs"/>
            </a:rPr>
            <a:t>Capitalización Novo Bank</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El 5 de noviembre de 2013 finalizó el proceso de adquisición de la totalidad de las acciones de Novo Banco Continental S.A. – Banco Múltiplo -anteriormente denominado NBC Bank Brasil S.A.- (en adelante mencionado como “NBC”), una entidad financiera constituida de acuerdo con las Leyes de Brasil. En la nota b.3 y c.7 se describen los criterios de valuación y exposición de esta inversión respectivamente.</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La Dirección del Banco ha iniciado gestiones operativas, comerciales y estratégicas para desarrollar negocios financieros de NBC, en cumplimiento del plan de negocios presentado al ente regulador primario (Banco Central de Brasil).  En ese sentido y tal como se menciona en la nota b.3, durante el ejercicio 2014, el Consejo de Administración de la Entidad decidió incrementar el capital de NBC en R$ 20.000.000.</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El 18 de noviembre de 2015, el Consejo de Administración de la Entidad decidió incrementar nuevamente el capital de Novo Banco Continental S.A. – Banco Múltiplo (anteriormente denominado NBC Bank Brasil S.A.) en R$ 17.774.997,61 (reales brasileños diecisiete millones setecientos setenta y cuatro mil novecientos noventa y siete con sesenta y un centavos, equivalentes a US$ 4.500.000 y ₲ 26.339.400.000, al tipo de cambio vigente a dicha fecha).</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El 24 de agosto de 2016, el Consejo de Administración de la Entidad decidió incrementar el capital de Novo Banco Continental S.A. – Banco Múltiplo (anteriormente denominado NBC Bank Brasil S.A.) en R$ 3.259.000 (reales brasileños tres millones doscientos cincuenta y nueve mil, equivalentes a US$ 1.000.000 y ₲ 5.524.930.000, al tipo de cambio vigente a dicha fecha).</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El 23 de noviembre de 2016, el Consejo de Administración de la Entidad decidió incrementar el capital de Novo Banco Continental S.A. – Banco Múltiplo (anteriormente denominado NBC Bank Brasil S.A.) en R$ 8.500.000 (reales brasileños ocho millones quinientos mil, equivalentes a US$ 2.500.000 y ₲ 14.572.100.000, al tipo de cambio vigente a dicha fecha).</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El 27 de febrero de 2018, el Consejo de Administración de la Entidad decidió incrementar el capital de Novo Banco Continental S.A. – Banco Múltiplo (anteriormente denominado NBC Bank Brasil S.A.) en R$ 3.233.000 (reales brasileños tres millones doscientos treinta y tres mil, equivalentes a US$ 1.000.000 y ₲ 5.586.030.000, al tipo de cambio vigente a dicha fecha).</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El 29 de junio de 2018, el Consejo de Administración de la Entidad decidió incrementar el capital de Novo Banco Continental S.A. – Banco Múltiplo (anteriormente denominado NBC Bank Brasil S.A.) en R$ 3.741.000 (reales brasileños tres millones setecientos cuarenta y un mil, equivalentes a US$ 1.000.000 y ₲ 5.734.940.000, al tipo de cambio vigente a dicha fecha).</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El 01 de agosto de 2018, el Consejo de Administración de la Entidad decidió incrementar el capital de Novo Banco Continental S.A. – Banco Múltiplo (anteriormente denominado NBC Bank Brasil S.A.) en R$ 3.741.500 (reales brasileños tres millones setecientos cuarenta y un mil quinientos, equivalentes a US$ 1.000.000 y ₲ 5.733.890.000, al tipo de cambio vigente a dicha fecha).</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El 02 de enero de 2019, el Consejo de Administración de la Entidad decidió incrementar el capital de Novo Banco Continental S.A. – Banco Múltiplo (anteriormente denominado NBC Bank Brasil S.A.) en R$ 7.556.000 (reales brasileños siete millones quinientos cincuenta y seis mil, equivalentes a US$ 2.000.000 y ₲ 11.921.080.000, al tipo de cambio vigente a dicha fecha).</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El 26 de abril del 2022, Según Acta de Asamblea General Ordinaria y Extraordinaria se decidió capitalizar las utilidades para incrementar el capital de Novo Banco Continental S.A. – Banco Múltiplo (anteriormente denominado NBC Bank Brasil S.A.) en R$ 31.658.756 (reales brasileños treinta y un millones setecientos cincuenta y ocho mil y setecientos cincuenta y seis, equivalentes a ₲ 43.826.165.127, al tipo de cambio vigente a dicha fecha).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El 11 de Noviembre del 2022, el Consejo de Administración de la Entidad decidió incrementar el capital de Novo Banco Continental S.A. – Banco Múltiplo (anteriormente denominado NBC Bank Brasil S.A.) en R$ 5.000.000 (Dólares cinco millones, equivalentes a ₲ 35.285.850.00, al tipo de cambio vigente a dicha fecha).</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El 04 de abril del 2023, el Consejo de Administración de la Entidad decidió incrementar el capital de Novo Banco Continental S.A. – Banco Múltiplo (anteriormente denominado NBC Bank Brasil S.A.) en R$ 6.000.000 (Dólares seis millones, equivalentes a ₲ 43.139.280.000, al tipo de cambio vigente a dicha fecha).</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Por lo expuesto, el Banco entiende que no existe un riesgo de sobrevaluación de la inversión permanente en NBC, que al 31 de diciembre de 2023 y 2022 se compone como sigue:</a:t>
          </a:r>
          <a:endParaRPr lang="es-ES" sz="1100">
            <a:solidFill>
              <a:schemeClr val="dk1"/>
            </a:solidFill>
            <a:effectLst/>
            <a:latin typeface="+mn-lt"/>
            <a:ea typeface="+mn-ea"/>
            <a:cs typeface="+mn-cs"/>
          </a:endParaRPr>
        </a:p>
        <a:p>
          <a:endParaRPr lang="es-ES" sz="1100"/>
        </a:p>
      </xdr:txBody>
    </xdr:sp>
    <xdr:clientData/>
  </xdr:twoCellAnchor>
  <xdr:twoCellAnchor>
    <xdr:from>
      <xdr:col>0</xdr:col>
      <xdr:colOff>17318</xdr:colOff>
      <xdr:row>1504</xdr:row>
      <xdr:rowOff>34637</xdr:rowOff>
    </xdr:from>
    <xdr:to>
      <xdr:col>13</xdr:col>
      <xdr:colOff>0</xdr:colOff>
      <xdr:row>1555</xdr:row>
      <xdr:rowOff>40532</xdr:rowOff>
    </xdr:to>
    <xdr:sp macro="" textlink="">
      <xdr:nvSpPr>
        <xdr:cNvPr id="58" name="CuadroTexto 57">
          <a:extLst>
            <a:ext uri="{FF2B5EF4-FFF2-40B4-BE49-F238E27FC236}">
              <a16:creationId xmlns:a16="http://schemas.microsoft.com/office/drawing/2014/main" id="{B7A6346B-F5DB-02BB-25AB-2F1D25E9997F}"/>
            </a:ext>
          </a:extLst>
        </xdr:cNvPr>
        <xdr:cNvSpPr txBox="1"/>
      </xdr:nvSpPr>
      <xdr:spPr>
        <a:xfrm>
          <a:off x="17318" y="261965382"/>
          <a:ext cx="16202203" cy="827440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PY" sz="1100" b="1">
              <a:solidFill>
                <a:schemeClr val="dk1"/>
              </a:solidFill>
              <a:effectLst/>
              <a:latin typeface="+mn-lt"/>
              <a:ea typeface="+mn-ea"/>
              <a:cs typeface="+mn-cs"/>
            </a:rPr>
            <a:t>D 		Patrimonio</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b="1">
              <a:solidFill>
                <a:schemeClr val="dk1"/>
              </a:solidFill>
              <a:effectLst/>
              <a:latin typeface="+mn-lt"/>
              <a:ea typeface="+mn-ea"/>
              <a:cs typeface="+mn-cs"/>
            </a:rPr>
            <a:t>d.1 	Patrimonio efectivo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Los límites y restricciones para las operaciones de las entidades financieras se determinan en función de su patrimonio efectivo.</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El patrimonio efectivo de la Entidad al 31 de diciembre de 2023 ascendía a aproximadamente ₲ 3.249.269 millones (₲ 3.150.799 millones al 31 de diciembre de 2022). La Ley 5787 de fecha 19 de diciembre de 2016 establece la composición del capital principal (Nivel 1) y del complementario (Nivel 2) de las entidades financieras, a efectos del cálculo de su solvencia patrimonial. Esta Ley establece, además, la proporción mínima que en todo momento deberá existir entre el capital principal y el importe de los activos y contingentes ponderados por riesgo, en moneda nacional o extranjera incluidas sus sucursales en el país y en el exterior, el cual no podrá ser inferior al 8%. En el caso de la proporción mínima entre el capital principal (Nivel 1) y el capital complementario (Nivel 2) en forma conjunta y el importe total de los activos y contingentes de una entidad financiera ponderados por su riesgo, en moneda nacional o extranjera, incluidas sus sucursales en el país y en el exterior, no podrá ser inferior al 12% ni exigible mayor del 14%.</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Al 31 de diciembre de 2023 la Entidad mantiene la relación en 13,23 % (16,10 % al 31 de diciembre de 2022) entre el capital principal y el importe de los activos y contingentes ponderados por riesgo, y del 12,43%( 14,45% % al 31 de diciembre de 2022) para el capital principal (Nivel 1) y el capital complementario (Nivel 2) en forma conjunta y el importe total de los activos y contingentes.</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b="1">
              <a:solidFill>
                <a:schemeClr val="dk1"/>
              </a:solidFill>
              <a:effectLst/>
              <a:latin typeface="+mn-lt"/>
              <a:ea typeface="+mn-ea"/>
              <a:cs typeface="+mn-cs"/>
            </a:rPr>
            <a:t>d.2 	Capital mínimo</a:t>
          </a:r>
          <a:r>
            <a:rPr lang="es-PY" sz="1100" u="sng">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b="1">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El capital mínimo integrado y aportado en efectivo que obligatoriamente deberán mantener los Bancos que operan en el sistema financiero nacional, asciende a ₲ 65.426 millones (₲ 60.514 millones al cierre del ejercicio 2022).  </a:t>
          </a:r>
          <a:br>
            <a:rPr lang="es-PY" sz="1100">
              <a:solidFill>
                <a:schemeClr val="dk1"/>
              </a:solidFill>
              <a:effectLst/>
              <a:latin typeface="+mn-lt"/>
              <a:ea typeface="+mn-ea"/>
              <a:cs typeface="+mn-cs"/>
            </a:rPr>
          </a:b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Al 31 de diciembre de 2023 el capital integrado de la entidad asciende a ₲ 1.470.000 millones, el cual era superior al mínimo exigido por la normativa del Banco Central del Paraguay a dicha fecha.</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b="1">
              <a:solidFill>
                <a:schemeClr val="dk1"/>
              </a:solidFill>
              <a:effectLst/>
              <a:latin typeface="+mn-lt"/>
              <a:ea typeface="+mn-ea"/>
              <a:cs typeface="+mn-cs"/>
            </a:rPr>
            <a:t>d.3 	Restricción a la distribución de utilidades</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pPr lvl="0" fontAlgn="base"/>
          <a:r>
            <a:rPr lang="es-PY" sz="1100">
              <a:solidFill>
                <a:schemeClr val="dk1"/>
              </a:solidFill>
              <a:effectLst/>
              <a:latin typeface="+mn-lt"/>
              <a:ea typeface="+mn-ea"/>
              <a:cs typeface="+mn-cs"/>
            </a:rPr>
            <a:t>De acuerdo con la Ley N° 861/96 "General de Bancos, financieras y otras entidades de crédito", las Entidades financieras deberán contar con una reserva legal hasta el equivalente del 100% de su capital. Dicha reserva deberá ser constituida transfiriendo anualmente no menos del 20% de las utilidades netas de cada ejercicio financiero. En cualquier momento el monto de la reserva legal podrá ser incrementado adicionalmente con aportes de dinero en efectivo.</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pPr lvl="0" fontAlgn="base"/>
          <a:r>
            <a:rPr lang="es-PY" sz="1100">
              <a:solidFill>
                <a:schemeClr val="dk1"/>
              </a:solidFill>
              <a:effectLst/>
              <a:latin typeface="+mn-lt"/>
              <a:ea typeface="+mn-ea"/>
              <a:cs typeface="+mn-cs"/>
            </a:rPr>
            <a:t>Según disposiciones de la Ley N° 861/96 "General de Bancos, Financieras y Otras Entidades de crédito", las Entidades financieras autorizadas a operar de acuerdo con esta Ley, sean nacionales o extranjeras, podrán distribuir sus utilidades una vez cumplidos los requisitos de publicación de balances, previo dictamen de los auditores externos y autorización de la asamblea de accionistas y de la opinión de la Superintendencia de Bancos, siempre y cuando ésta se expida dentro del término de ciento veinte días del cierre del ejercicio.</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pPr lvl="0" fontAlgn="base"/>
          <a:r>
            <a:rPr lang="es-PY" sz="1100">
              <a:solidFill>
                <a:schemeClr val="dk1"/>
              </a:solidFill>
              <a:effectLst/>
              <a:latin typeface="+mn-lt"/>
              <a:ea typeface="+mn-ea"/>
              <a:cs typeface="+mn-cs"/>
            </a:rPr>
            <a:t>De acuerdo con la legislación tributaria vigente hasta el 31 de diciembre de 2019, las distribuciones de utilidades estaban sujetas a una retención en concepto de impuesto a la renta del 15% en caso de que los accionistas estén domiciliados en el exterior, y gravada con una tasa adicional de impuesto a la renta del 5% para la entidad. A partir del 1 de en enero 2020 entró en vigor la Ley Nº 6380/19 de la reforma tributaria, la cual crea, entre otros, el impuesto a la distribución de los dividendos y a las utilidades (IDU) y establece que, las utilidades puestas a disposición de los accionistas estarán sujetos a retenciones, para los beneficiarios no residentes a la tasa del 15% y para los beneficiarios residentes a la tasa del 8%.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b="1">
              <a:solidFill>
                <a:schemeClr val="dk1"/>
              </a:solidFill>
              <a:effectLst/>
              <a:latin typeface="+mn-lt"/>
              <a:ea typeface="+mn-ea"/>
              <a:cs typeface="+mn-cs"/>
            </a:rPr>
            <a:t>d.4 	Aportes no capitalizados</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Los aportes no capitalizados corresponden a la prima obtenida por la emisión de acciones. La Entidad reconoce las primas de emisión como capital secundario de nivel 1 en el cálculo del patrimonio efectivo.</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b="1">
              <a:solidFill>
                <a:schemeClr val="dk1"/>
              </a:solidFill>
              <a:effectLst/>
              <a:latin typeface="+mn-lt"/>
              <a:ea typeface="+mn-ea"/>
              <a:cs typeface="+mn-cs"/>
            </a:rPr>
            <a:t>d.5 	Resultado por acción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La Entidad calcula el resultado neto por acción sobre la base del resultado del año a distribuir dividido por el número de acciones al cierre del ejercicio.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b="1">
              <a:solidFill>
                <a:schemeClr val="dk1"/>
              </a:solidFill>
              <a:effectLst/>
              <a:latin typeface="+mn-lt"/>
              <a:ea typeface="+mn-ea"/>
              <a:cs typeface="+mn-cs"/>
            </a:rPr>
            <a:t>d.6 	Ajustes de resultados de ejercicios anteriores</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El Plan y Manual de cuentas del Banco Central del Paraguay establece que los ajustes de resultados de ejercicios anteriores se registran dentro del estado de resultados del ejercicio sin afectar las cuentas del patrimonio de la Entidad. Al 31 de diciembre de 2023, el rubro Ajustes de resultados de ejercicios anteriores del estado de resultados incluye una pérdida neta de ₲ 2.859.509.036 y al 31 de diciembre de 2022 una pérdida neta de ₲ 968.100.245</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b="1">
              <a:solidFill>
                <a:schemeClr val="dk1"/>
              </a:solidFill>
              <a:effectLst/>
              <a:latin typeface="+mn-lt"/>
              <a:ea typeface="+mn-ea"/>
              <a:cs typeface="+mn-cs"/>
            </a:rPr>
            <a:t>E 		Información referente a las contingencias </a:t>
          </a:r>
          <a:endParaRPr lang="es-ES" sz="1100">
            <a:solidFill>
              <a:schemeClr val="dk1"/>
            </a:solidFill>
            <a:effectLst/>
            <a:latin typeface="+mn-lt"/>
            <a:ea typeface="+mn-ea"/>
            <a:cs typeface="+mn-cs"/>
          </a:endParaRPr>
        </a:p>
        <a:p>
          <a:pPr>
            <a:lnSpc>
              <a:spcPts val="1200"/>
            </a:lnSpc>
          </a:pPr>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Al 31 de diciembre de 2023 y 2022, las contingencias se componen de la siguiente manera: </a:t>
          </a:r>
          <a:endParaRPr lang="es-ES" sz="1100">
            <a:solidFill>
              <a:schemeClr val="dk1"/>
            </a:solidFill>
            <a:effectLst/>
            <a:latin typeface="+mn-lt"/>
            <a:ea typeface="+mn-ea"/>
            <a:cs typeface="+mn-cs"/>
          </a:endParaRPr>
        </a:p>
        <a:p>
          <a:pPr>
            <a:lnSpc>
              <a:spcPts val="1100"/>
            </a:lnSpc>
          </a:pPr>
          <a:endParaRPr lang="es-ES" sz="1100"/>
        </a:p>
      </xdr:txBody>
    </xdr:sp>
    <xdr:clientData/>
  </xdr:twoCellAnchor>
  <xdr:twoCellAnchor>
    <xdr:from>
      <xdr:col>0</xdr:col>
      <xdr:colOff>0</xdr:colOff>
      <xdr:row>1576</xdr:row>
      <xdr:rowOff>0</xdr:rowOff>
    </xdr:from>
    <xdr:to>
      <xdr:col>15</xdr:col>
      <xdr:colOff>744682</xdr:colOff>
      <xdr:row>1601</xdr:row>
      <xdr:rowOff>51954</xdr:rowOff>
    </xdr:to>
    <xdr:sp macro="" textlink="">
      <xdr:nvSpPr>
        <xdr:cNvPr id="59" name="CuadroTexto 58">
          <a:extLst>
            <a:ext uri="{FF2B5EF4-FFF2-40B4-BE49-F238E27FC236}">
              <a16:creationId xmlns:a16="http://schemas.microsoft.com/office/drawing/2014/main" id="{4A5F164C-33A7-5A0C-6D90-E98D22F12719}"/>
            </a:ext>
          </a:extLst>
        </xdr:cNvPr>
        <xdr:cNvSpPr txBox="1"/>
      </xdr:nvSpPr>
      <xdr:spPr>
        <a:xfrm>
          <a:off x="0" y="282147818"/>
          <a:ext cx="17387455" cy="394854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PY" sz="1100" b="1">
              <a:solidFill>
                <a:schemeClr val="dk1"/>
              </a:solidFill>
              <a:effectLst/>
              <a:latin typeface="+mn-lt"/>
              <a:ea typeface="+mn-ea"/>
              <a:cs typeface="+mn-cs"/>
            </a:rPr>
            <a:t>F 		Información referente a los resultados</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b="1">
              <a:solidFill>
                <a:schemeClr val="dk1"/>
              </a:solidFill>
              <a:effectLst/>
              <a:latin typeface="+mn-lt"/>
              <a:ea typeface="+mn-ea"/>
              <a:cs typeface="+mn-cs"/>
            </a:rPr>
            <a:t>f.1 		Reconocimiento de ganancias y pérdidas:</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La Entidad aplicó el principio de lo devengado a los efectos del reconocimiento de ingresos e imputación de egresos o costos incurridos, con las siguientes excepciones en que los ingresos se reconocen como ganancia en el momento de su percepción o cobro conforme a las disposiciones del BCP en la materia:</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pPr lvl="0" fontAlgn="base"/>
          <a:r>
            <a:rPr lang="es-PY" sz="1100">
              <a:solidFill>
                <a:schemeClr val="dk1"/>
              </a:solidFill>
              <a:effectLst/>
              <a:latin typeface="+mn-lt"/>
              <a:ea typeface="+mn-ea"/>
              <a:cs typeface="+mn-cs"/>
            </a:rPr>
            <a:t>los productos financieros devengados y no percibidos de deudores con créditos vencidos o clasificados en categorías de riesgo superiores a la de “2”. Ver nota c.5.</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pPr lvl="0" fontAlgn="base"/>
          <a:r>
            <a:rPr lang="es-PY" sz="1100">
              <a:solidFill>
                <a:schemeClr val="dk1"/>
              </a:solidFill>
              <a:effectLst/>
              <a:latin typeface="+mn-lt"/>
              <a:ea typeface="+mn-ea"/>
              <a:cs typeface="+mn-cs"/>
            </a:rPr>
            <a:t>las ganancias por valuación de aquellas operaciones de crédito e inversiones en moneda extranjera vencidas o clasificados en categorías de riesgo superiores a la de “2”, que se reconocen como ganancia en el momento de su percepción o cobro. Ver nota c.5.</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pPr lvl="0" fontAlgn="base"/>
          <a:r>
            <a:rPr lang="es-PY" sz="1100">
              <a:solidFill>
                <a:schemeClr val="dk1"/>
              </a:solidFill>
              <a:effectLst/>
              <a:latin typeface="+mn-lt"/>
              <a:ea typeface="+mn-ea"/>
              <a:cs typeface="+mn-cs"/>
            </a:rPr>
            <a:t>las ganancias a realizar y las ganancias por valuación de saldos en moneda extranjera de aquellas operaciones por venta de bienes a plazo, las cuales se reconocen como ingreso a medida que se cobran los créditos. Ver nota c.5.4.</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pPr lvl="0" fontAlgn="base"/>
          <a:r>
            <a:rPr lang="es-PY" sz="1100">
              <a:solidFill>
                <a:schemeClr val="dk1"/>
              </a:solidFill>
              <a:effectLst/>
              <a:latin typeface="+mn-lt"/>
              <a:ea typeface="+mn-ea"/>
              <a:cs typeface="+mn-cs"/>
            </a:rPr>
            <a:t>ciertas comisiones por servicios bancarios que se reconocen como ingreso cuando se cobran.</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pPr lvl="0" fontAlgn="base"/>
          <a:r>
            <a:rPr lang="es-PY" sz="1100">
              <a:solidFill>
                <a:schemeClr val="dk1"/>
              </a:solidFill>
              <a:effectLst/>
              <a:latin typeface="+mn-lt"/>
              <a:ea typeface="+mn-ea"/>
              <a:cs typeface="+mn-cs"/>
            </a:rPr>
            <a:t>el Plan y Manual de cuentas del BCP establece que los ajustes de resultados de ejercicios anteriores se registran dentro del estado de resultados del ejercicio sin afectar las cuentas del patrimonio de la entidad. </a:t>
          </a:r>
          <a:endParaRPr lang="es-ES" sz="1100">
            <a:solidFill>
              <a:schemeClr val="dk1"/>
            </a:solidFill>
            <a:effectLst/>
            <a:latin typeface="+mn-lt"/>
            <a:ea typeface="+mn-ea"/>
            <a:cs typeface="+mn-cs"/>
          </a:endParaRPr>
        </a:p>
        <a:p>
          <a:br>
            <a:rPr lang="es-PY" sz="1100">
              <a:solidFill>
                <a:schemeClr val="dk1"/>
              </a:solidFill>
              <a:effectLst/>
              <a:latin typeface="+mn-lt"/>
              <a:ea typeface="+mn-ea"/>
              <a:cs typeface="+mn-cs"/>
            </a:rPr>
          </a:br>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b="1">
              <a:solidFill>
                <a:schemeClr val="dk1"/>
              </a:solidFill>
              <a:effectLst/>
              <a:latin typeface="+mn-lt"/>
              <a:ea typeface="+mn-ea"/>
              <a:cs typeface="+mn-cs"/>
            </a:rPr>
            <a:t>f.2 		Diferencias de cambio en moneda extranjera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Las diferencias de cambio correspondientes al mantenimiento de activos y pasivos en moneda extranjera se muestran netas en las líneas del estado de resultados “Valuación de activos y pasivos en moneda extranjera” y su apertura se expone a continuación: </a:t>
          </a:r>
          <a:endParaRPr lang="es-ES" sz="1100">
            <a:solidFill>
              <a:schemeClr val="dk1"/>
            </a:solidFill>
            <a:effectLst/>
            <a:latin typeface="+mn-lt"/>
            <a:ea typeface="+mn-ea"/>
            <a:cs typeface="+mn-cs"/>
          </a:endParaRPr>
        </a:p>
        <a:p>
          <a:endParaRPr lang="es-ES" sz="1100"/>
        </a:p>
      </xdr:txBody>
    </xdr:sp>
    <xdr:clientData/>
  </xdr:twoCellAnchor>
  <xdr:twoCellAnchor>
    <xdr:from>
      <xdr:col>0</xdr:col>
      <xdr:colOff>103909</xdr:colOff>
      <xdr:row>1615</xdr:row>
      <xdr:rowOff>17319</xdr:rowOff>
    </xdr:from>
    <xdr:to>
      <xdr:col>15</xdr:col>
      <xdr:colOff>744682</xdr:colOff>
      <xdr:row>1628</xdr:row>
      <xdr:rowOff>138545</xdr:rowOff>
    </xdr:to>
    <xdr:sp macro="" textlink="">
      <xdr:nvSpPr>
        <xdr:cNvPr id="60" name="CuadroTexto 59">
          <a:extLst>
            <a:ext uri="{FF2B5EF4-FFF2-40B4-BE49-F238E27FC236}">
              <a16:creationId xmlns:a16="http://schemas.microsoft.com/office/drawing/2014/main" id="{B2B164A7-6A27-F2B9-F748-87A6BFE4310F}"/>
            </a:ext>
          </a:extLst>
        </xdr:cNvPr>
        <xdr:cNvSpPr txBox="1"/>
      </xdr:nvSpPr>
      <xdr:spPr>
        <a:xfrm>
          <a:off x="103909" y="289802455"/>
          <a:ext cx="17283546" cy="21474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pPr lvl="0" fontAlgn="base"/>
          <a:r>
            <a:rPr lang="es-PY" sz="1100">
              <a:solidFill>
                <a:schemeClr val="dk1"/>
              </a:solidFill>
              <a:effectLst/>
              <a:latin typeface="+mn-lt"/>
              <a:ea typeface="+mn-ea"/>
              <a:cs typeface="+mn-cs"/>
            </a:rPr>
            <a:t>De acuerdo con lo mencionado en los puntos b) y c) de la nota f.1 anterior, las diferencias de cambio correspondientes al mantenimiento de créditos e inversiones en moneda extranjera clasificados en las categorías “3”, “4”, “5” y “6” y a Deudores por venta de bienes a plazo en moneda extranjera, se reconocen como ingreso en función a su realización.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pPr lvl="0" fontAlgn="base"/>
          <a:r>
            <a:rPr lang="es-PY" sz="1100">
              <a:solidFill>
                <a:schemeClr val="dk1"/>
              </a:solidFill>
              <a:effectLst/>
              <a:latin typeface="+mn-lt"/>
              <a:ea typeface="+mn-ea"/>
              <a:cs typeface="+mn-cs"/>
            </a:rPr>
            <a:t>Las diferencias de cambio netas por operaciones de cambio y arbitraje se exponen en las líneas del estado de resultados denominadas “Otras ganancias operativas – Ganancias por créditos diversos”.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Las pérdidas por operaciones de cambio y arbitraje se exponen en la línea del estado de resultados denominada “Otras pérdidas operativas – Otras” (nota f.3).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b="1">
              <a:solidFill>
                <a:schemeClr val="dk1"/>
              </a:solidFill>
              <a:effectLst/>
              <a:latin typeface="+mn-lt"/>
              <a:ea typeface="+mn-ea"/>
              <a:cs typeface="+mn-cs"/>
            </a:rPr>
            <a:t>f.3 		Otras pérdidas operativas - otras</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El rubro "Otras pérdidas operativas - otras" se compone como sigue:</a:t>
          </a:r>
          <a:endParaRPr lang="es-ES" sz="1100">
            <a:solidFill>
              <a:schemeClr val="dk1"/>
            </a:solidFill>
            <a:effectLst/>
            <a:latin typeface="+mn-lt"/>
            <a:ea typeface="+mn-ea"/>
            <a:cs typeface="+mn-cs"/>
          </a:endParaRPr>
        </a:p>
        <a:p>
          <a:endParaRPr lang="es-ES" sz="1100"/>
        </a:p>
      </xdr:txBody>
    </xdr:sp>
    <xdr:clientData/>
  </xdr:twoCellAnchor>
  <xdr:twoCellAnchor>
    <xdr:from>
      <xdr:col>0</xdr:col>
      <xdr:colOff>17318</xdr:colOff>
      <xdr:row>1641</xdr:row>
      <xdr:rowOff>86591</xdr:rowOff>
    </xdr:from>
    <xdr:to>
      <xdr:col>13</xdr:col>
      <xdr:colOff>0</xdr:colOff>
      <xdr:row>1662</xdr:row>
      <xdr:rowOff>81064</xdr:rowOff>
    </xdr:to>
    <xdr:sp macro="" textlink="">
      <xdr:nvSpPr>
        <xdr:cNvPr id="61" name="CuadroTexto 60">
          <a:extLst>
            <a:ext uri="{FF2B5EF4-FFF2-40B4-BE49-F238E27FC236}">
              <a16:creationId xmlns:a16="http://schemas.microsoft.com/office/drawing/2014/main" id="{D6C97CC9-9CEA-7387-8475-A5DF240C6F00}"/>
            </a:ext>
          </a:extLst>
        </xdr:cNvPr>
        <xdr:cNvSpPr txBox="1"/>
      </xdr:nvSpPr>
      <xdr:spPr>
        <a:xfrm>
          <a:off x="17318" y="283769463"/>
          <a:ext cx="16202203" cy="33991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PY" sz="1100">
              <a:solidFill>
                <a:schemeClr val="dk1"/>
              </a:solidFill>
              <a:effectLst/>
              <a:latin typeface="+mn-lt"/>
              <a:ea typeface="+mn-ea"/>
              <a:cs typeface="+mn-cs"/>
            </a:rPr>
            <a:t>(*) 		Las ganancias por operaciones de cambio y arbitraje se exponen en el rubro “Otras ganancias operativas” del estado de resultados. Al 31 de diciembre de 2023 y 2022, la ganancia neta por estas operaciones asciende a ₲ 71.475.383.587 y 74.625.420.228, respectivamente.</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b="1">
              <a:solidFill>
                <a:schemeClr val="dk1"/>
              </a:solidFill>
              <a:effectLst/>
              <a:latin typeface="+mn-lt"/>
              <a:ea typeface="+mn-ea"/>
              <a:cs typeface="+mn-cs"/>
            </a:rPr>
            <a:t>f.4 		Impuesto a la renta</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El impuesto a la renta corriente que se carga a los resultados del año a la tasa del 10%, se basa en la utilidad contable antes de este concepto, ajustada por las partidas que la ley (Ley N° 6380/19 y sus reglamentaciones incluyen o excluyen para la determinación de la renta neta imponible</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El cargo a resultados en concepto de impuesto a la renta al 31 de diciembre de 2023 asciende a ₲ 66.124.755.352 (₲ 48.184.870.812 al 31 de diciembre de 2022).</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b="1">
              <a:solidFill>
                <a:schemeClr val="dk1"/>
              </a:solidFill>
              <a:effectLst/>
              <a:latin typeface="+mn-lt"/>
              <a:ea typeface="+mn-ea"/>
              <a:cs typeface="+mn-cs"/>
            </a:rPr>
            <a:t>f.5 		Indemnizaciones por despido</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La Entidad constituye previsiones por estimaciones de costos a incurrir en concepto de indemnizaciones por despido que ya fueron definidos por el Directorio. El saldo de la previsión al 31 de diciembre de 2023 ascendía a ₲ 2.555.036.169 (₲ 6.030.164.048 al 31 de diciembre de 2022). Los movimientos de esta previsión están incluidos en el renglón “Contingencias” de la nota c.6.</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b="1">
              <a:solidFill>
                <a:schemeClr val="dk1"/>
              </a:solidFill>
              <a:effectLst/>
              <a:latin typeface="+mn-lt"/>
              <a:ea typeface="+mn-ea"/>
              <a:cs typeface="+mn-cs"/>
            </a:rPr>
            <a:t>f.6 		Actividades fiduciarias</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La Entidad posee una unidad de negocios fiduciarios, que le permite realizar operaciones fiduciarias actuando como “fiduciario”. La actividad fiduciaria de la Entidad que se registra en cuentas de orden al 31 de diciembre de 2023 y 2022, se compone como sigue: </a:t>
          </a:r>
          <a:endParaRPr lang="es-ES" sz="1100">
            <a:solidFill>
              <a:schemeClr val="dk1"/>
            </a:solidFill>
            <a:effectLst/>
            <a:latin typeface="+mn-lt"/>
            <a:ea typeface="+mn-ea"/>
            <a:cs typeface="+mn-cs"/>
          </a:endParaRPr>
        </a:p>
        <a:p>
          <a:endParaRPr lang="es-ES" sz="1100"/>
        </a:p>
      </xdr:txBody>
    </xdr:sp>
    <xdr:clientData/>
  </xdr:twoCellAnchor>
  <xdr:twoCellAnchor>
    <xdr:from>
      <xdr:col>0</xdr:col>
      <xdr:colOff>51956</xdr:colOff>
      <xdr:row>1682</xdr:row>
      <xdr:rowOff>103909</xdr:rowOff>
    </xdr:from>
    <xdr:to>
      <xdr:col>16</xdr:col>
      <xdr:colOff>34637</xdr:colOff>
      <xdr:row>1707</xdr:row>
      <xdr:rowOff>121227</xdr:rowOff>
    </xdr:to>
    <xdr:sp macro="" textlink="">
      <xdr:nvSpPr>
        <xdr:cNvPr id="62" name="CuadroTexto 61">
          <a:extLst>
            <a:ext uri="{FF2B5EF4-FFF2-40B4-BE49-F238E27FC236}">
              <a16:creationId xmlns:a16="http://schemas.microsoft.com/office/drawing/2014/main" id="{DF0D1D9F-5EC6-E125-9952-822979B64066}"/>
            </a:ext>
          </a:extLst>
        </xdr:cNvPr>
        <xdr:cNvSpPr txBox="1"/>
      </xdr:nvSpPr>
      <xdr:spPr>
        <a:xfrm>
          <a:off x="51956" y="300920727"/>
          <a:ext cx="17387454" cy="39139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Los ingresos percibidos por los años terminados el 31 de diciembre de 2023 y 2022, correspondiente a la actividad fiduciaria ascienden respectivamente a ₲ 9.022.469.471 y ₲ 6.842.229.927 y se registran en el rubro “Otras ganancias operativas”.</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b="1">
              <a:solidFill>
                <a:schemeClr val="dk1"/>
              </a:solidFill>
              <a:effectLst/>
              <a:latin typeface="+mn-lt"/>
              <a:ea typeface="+mn-ea"/>
              <a:cs typeface="+mn-cs"/>
            </a:rPr>
            <a:t>f.7 		Aportes al Fondo de garantía de depósitos (FGD)</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En virtud a la Ley N° 2.334 de fecha 12 de diciembre de 2003 instituyó un nuevo régimen de garantía legal de los depósitos del sistema financiero nacional, que tiene por objeto la protección parcial del ahorro público en las Entidades financieras privadas autorizadas a operar por el BCP, hasta el equivalente de 75 salarios mínimos por depositante. En virtud de lo dispuesto en dicha Ley, a partir del tercer trimestre del año 2004 las Entidades financieras aportan trimestralmente en forma obligatoria al FGD, creado por dicha Ley y administrado por el BCP, el 0,12% de los saldos promedios trimestrales de su cartera de depósitos en moneda nacional y extranjera. El monto aportado por la Entidad al FGD en el ejercicio 2023 que constituyen gastos no recuperables, ascienden a ₲ 95.402.637.994 (en el ejercicio 2022 fue de ₲ 83.425.922.373), registrado en el rubro Otras Pérdidas Operativas – Gastos generales.</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b="1">
              <a:solidFill>
                <a:schemeClr val="dk1"/>
              </a:solidFill>
              <a:effectLst/>
              <a:latin typeface="+mn-lt"/>
              <a:ea typeface="+mn-ea"/>
              <a:cs typeface="+mn-cs"/>
            </a:rPr>
            <a:t>G 		Hechos posteriores al cierre del ejercicio</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Entre la fecha de cierre del ejercicio 2023 y la fecha de emisión de estos estados financieros, no han ocurrido hechos significativos de carácter financiero o de otra índole que impliquen alteraciones significativas a la estructura patrimonial o financiera o a los resultados de la Entidad al 31 de diciembre de 2023.</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b="1">
              <a:solidFill>
                <a:schemeClr val="dk1"/>
              </a:solidFill>
              <a:effectLst/>
              <a:latin typeface="+mn-lt"/>
              <a:ea typeface="+mn-ea"/>
              <a:cs typeface="+mn-cs"/>
            </a:rPr>
            <a:t>H 		Efectos inflacionarios</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No se han aplicado procedimientos integrales de ajuste por inflación, salvo el ajuste parcial a los bienes de uso mencionado en la nota c.8 a estos estados financieros. </a:t>
          </a:r>
          <a:endParaRPr lang="es-ES" sz="1100">
            <a:solidFill>
              <a:schemeClr val="dk1"/>
            </a:solidFill>
            <a:effectLst/>
            <a:latin typeface="+mn-lt"/>
            <a:ea typeface="+mn-ea"/>
            <a:cs typeface="+mn-cs"/>
          </a:endParaRPr>
        </a:p>
        <a:p>
          <a:br>
            <a:rPr lang="es-PY" sz="1100">
              <a:solidFill>
                <a:schemeClr val="dk1"/>
              </a:solidFill>
              <a:effectLst/>
              <a:latin typeface="+mn-lt"/>
              <a:ea typeface="+mn-ea"/>
              <a:cs typeface="+mn-cs"/>
            </a:rPr>
          </a:br>
          <a:r>
            <a:rPr lang="es-PY" sz="1100" b="1">
              <a:solidFill>
                <a:schemeClr val="dk1"/>
              </a:solidFill>
              <a:effectLst/>
              <a:latin typeface="+mn-lt"/>
              <a:ea typeface="+mn-ea"/>
              <a:cs typeface="+mn-cs"/>
            </a:rPr>
            <a:t>I		Saldos y transacciones con partes relacionadas</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b="1">
              <a:solidFill>
                <a:schemeClr val="dk1"/>
              </a:solidFill>
              <a:effectLst/>
              <a:latin typeface="+mn-lt"/>
              <a:ea typeface="+mn-ea"/>
              <a:cs typeface="+mn-cs"/>
            </a:rPr>
            <a:t>I.1 		Los saldos con partes relacionadas son los siguientes (Res.N°01/2007):</a:t>
          </a:r>
          <a:endParaRPr lang="es-ES" sz="1100">
            <a:solidFill>
              <a:schemeClr val="dk1"/>
            </a:solidFill>
            <a:effectLst/>
            <a:latin typeface="+mn-lt"/>
            <a:ea typeface="+mn-ea"/>
            <a:cs typeface="+mn-cs"/>
          </a:endParaRPr>
        </a:p>
        <a:p>
          <a:endParaRPr lang="es-ES" sz="1100"/>
        </a:p>
      </xdr:txBody>
    </xdr:sp>
    <xdr:clientData/>
  </xdr:twoCellAnchor>
  <xdr:twoCellAnchor>
    <xdr:from>
      <xdr:col>0</xdr:col>
      <xdr:colOff>225136</xdr:colOff>
      <xdr:row>1762</xdr:row>
      <xdr:rowOff>86591</xdr:rowOff>
    </xdr:from>
    <xdr:to>
      <xdr:col>15</xdr:col>
      <xdr:colOff>744682</xdr:colOff>
      <xdr:row>1765</xdr:row>
      <xdr:rowOff>138545</xdr:rowOff>
    </xdr:to>
    <xdr:sp macro="" textlink="">
      <xdr:nvSpPr>
        <xdr:cNvPr id="63" name="CuadroTexto 62">
          <a:extLst>
            <a:ext uri="{FF2B5EF4-FFF2-40B4-BE49-F238E27FC236}">
              <a16:creationId xmlns:a16="http://schemas.microsoft.com/office/drawing/2014/main" id="{2DD36F10-F9BA-673B-6A65-1E3C5BB99869}"/>
            </a:ext>
          </a:extLst>
        </xdr:cNvPr>
        <xdr:cNvSpPr txBox="1"/>
      </xdr:nvSpPr>
      <xdr:spPr>
        <a:xfrm>
          <a:off x="225136" y="314896500"/>
          <a:ext cx="17162319" cy="51954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PY" sz="1100" b="1">
              <a:solidFill>
                <a:schemeClr val="dk1"/>
              </a:solidFill>
              <a:effectLst/>
              <a:latin typeface="+mn-lt"/>
              <a:ea typeface="+mn-ea"/>
              <a:cs typeface="+mn-cs"/>
            </a:rPr>
            <a:t>I.2 		Los saldos de contingencias y cuentas de orden con partes relacionadas son los siguientes:</a:t>
          </a:r>
          <a:endParaRPr lang="es-ES" sz="1100">
            <a:solidFill>
              <a:schemeClr val="dk1"/>
            </a:solidFill>
            <a:effectLst/>
            <a:latin typeface="+mn-lt"/>
            <a:ea typeface="+mn-ea"/>
            <a:cs typeface="+mn-cs"/>
          </a:endParaRPr>
        </a:p>
        <a:p>
          <a:endParaRPr lang="es-ES" sz="1100"/>
        </a:p>
      </xdr:txBody>
    </xdr:sp>
    <xdr:clientData/>
  </xdr:twoCellAnchor>
  <xdr:twoCellAnchor>
    <xdr:from>
      <xdr:col>0</xdr:col>
      <xdr:colOff>51955</xdr:colOff>
      <xdr:row>1789</xdr:row>
      <xdr:rowOff>69274</xdr:rowOff>
    </xdr:from>
    <xdr:to>
      <xdr:col>15</xdr:col>
      <xdr:colOff>727363</xdr:colOff>
      <xdr:row>1796</xdr:row>
      <xdr:rowOff>1</xdr:rowOff>
    </xdr:to>
    <xdr:sp macro="" textlink="">
      <xdr:nvSpPr>
        <xdr:cNvPr id="12352" name="CuadroTexto 12351">
          <a:extLst>
            <a:ext uri="{FF2B5EF4-FFF2-40B4-BE49-F238E27FC236}">
              <a16:creationId xmlns:a16="http://schemas.microsoft.com/office/drawing/2014/main" id="{CA8370F8-F650-426D-3CB8-D164C0CB9462}"/>
            </a:ext>
          </a:extLst>
        </xdr:cNvPr>
        <xdr:cNvSpPr txBox="1"/>
      </xdr:nvSpPr>
      <xdr:spPr>
        <a:xfrm>
          <a:off x="51955" y="319918774"/>
          <a:ext cx="17318181" cy="102177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PY" sz="1100" b="1">
              <a:solidFill>
                <a:schemeClr val="dk1"/>
              </a:solidFill>
              <a:effectLst/>
              <a:latin typeface="+mn-lt"/>
              <a:ea typeface="+mn-ea"/>
              <a:cs typeface="+mn-cs"/>
            </a:rPr>
            <a:t>I.3 	 	Las operaciones realizadas con empresas relacionadas determinaron los siguientes resultados que	se incluyen en el estado de resultados:</a:t>
          </a:r>
          <a:endParaRPr lang="es-ES" sz="1100">
            <a:solidFill>
              <a:schemeClr val="dk1"/>
            </a:solidFill>
            <a:effectLst/>
            <a:latin typeface="+mn-lt"/>
            <a:ea typeface="+mn-ea"/>
            <a:cs typeface="+mn-cs"/>
          </a:endParaRPr>
        </a:p>
        <a:p>
          <a:endParaRPr lang="es-ES" sz="1100"/>
        </a:p>
      </xdr:txBody>
    </xdr:sp>
    <xdr:clientData/>
  </xdr:twoCellAnchor>
  <xdr:twoCellAnchor>
    <xdr:from>
      <xdr:col>0</xdr:col>
      <xdr:colOff>13607</xdr:colOff>
      <xdr:row>1823</xdr:row>
      <xdr:rowOff>136071</xdr:rowOff>
    </xdr:from>
    <xdr:to>
      <xdr:col>16</xdr:col>
      <xdr:colOff>33618</xdr:colOff>
      <xdr:row>1831</xdr:row>
      <xdr:rowOff>112059</xdr:rowOff>
    </xdr:to>
    <xdr:sp macro="" textlink="">
      <xdr:nvSpPr>
        <xdr:cNvPr id="12353" name="CuadroTexto 12352">
          <a:extLst>
            <a:ext uri="{FF2B5EF4-FFF2-40B4-BE49-F238E27FC236}">
              <a16:creationId xmlns:a16="http://schemas.microsoft.com/office/drawing/2014/main" id="{C53E1EEA-EC60-5F13-449E-0738A84CF8E0}"/>
            </a:ext>
          </a:extLst>
        </xdr:cNvPr>
        <xdr:cNvSpPr txBox="1"/>
      </xdr:nvSpPr>
      <xdr:spPr>
        <a:xfrm>
          <a:off x="13607" y="337130571"/>
          <a:ext cx="17450761" cy="12822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PY" sz="1100" b="1">
              <a:solidFill>
                <a:schemeClr val="dk1"/>
              </a:solidFill>
              <a:effectLst/>
              <a:latin typeface="+mn-lt"/>
              <a:ea typeface="+mn-ea"/>
              <a:cs typeface="+mn-cs"/>
            </a:rPr>
            <a:t>J 		Cuentas de orden</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 </a:t>
          </a:r>
          <a:endParaRPr lang="es-ES" sz="1100">
            <a:solidFill>
              <a:schemeClr val="dk1"/>
            </a:solidFill>
            <a:effectLst/>
            <a:latin typeface="+mn-lt"/>
            <a:ea typeface="+mn-ea"/>
            <a:cs typeface="+mn-cs"/>
          </a:endParaRPr>
        </a:p>
        <a:p>
          <a:r>
            <a:rPr lang="es-PY" sz="1100">
              <a:solidFill>
                <a:schemeClr val="dk1"/>
              </a:solidFill>
              <a:effectLst/>
              <a:latin typeface="+mn-lt"/>
              <a:ea typeface="+mn-ea"/>
              <a:cs typeface="+mn-cs"/>
            </a:rPr>
            <a:t>El saldo se compone como sigue:</a:t>
          </a:r>
          <a:endParaRPr lang="es-ES" sz="1100">
            <a:solidFill>
              <a:schemeClr val="dk1"/>
            </a:solidFill>
            <a:effectLst/>
            <a:latin typeface="+mn-lt"/>
            <a:ea typeface="+mn-ea"/>
            <a:cs typeface="+mn-cs"/>
          </a:endParaRPr>
        </a:p>
        <a:p>
          <a:endParaRPr lang="es-ES" sz="1100"/>
        </a:p>
      </xdr:txBody>
    </xdr:sp>
    <xdr:clientData/>
  </xdr:twoCellAnchor>
  <xdr:twoCellAnchor>
    <xdr:from>
      <xdr:col>0</xdr:col>
      <xdr:colOff>13607</xdr:colOff>
      <xdr:row>1866</xdr:row>
      <xdr:rowOff>81643</xdr:rowOff>
    </xdr:from>
    <xdr:to>
      <xdr:col>15</xdr:col>
      <xdr:colOff>734786</xdr:colOff>
      <xdr:row>1875</xdr:row>
      <xdr:rowOff>13607</xdr:rowOff>
    </xdr:to>
    <xdr:sp macro="" textlink="">
      <xdr:nvSpPr>
        <xdr:cNvPr id="12354" name="CuadroTexto 12353">
          <a:extLst>
            <a:ext uri="{FF2B5EF4-FFF2-40B4-BE49-F238E27FC236}">
              <a16:creationId xmlns:a16="http://schemas.microsoft.com/office/drawing/2014/main" id="{A5060F02-2E2E-9860-C04D-DA31888E8C3F}"/>
            </a:ext>
          </a:extLst>
        </xdr:cNvPr>
        <xdr:cNvSpPr txBox="1"/>
      </xdr:nvSpPr>
      <xdr:spPr>
        <a:xfrm>
          <a:off x="13607" y="345907179"/>
          <a:ext cx="17580429" cy="140153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lang="es-PY" sz="1100" b="1">
              <a:solidFill>
                <a:schemeClr val="dk1"/>
              </a:solidFill>
              <a:effectLst/>
              <a:latin typeface="+mn-lt"/>
              <a:ea typeface="+mn-ea"/>
              <a:cs typeface="+mn-cs"/>
            </a:rPr>
            <a:t>K 	Consolidación de los saldos del balance de Banco Continental, Patria S.A. de Seguros y Novo Banco Continental S.A. al 31 de diciembre de 2023 (No auditado)</a:t>
          </a:r>
          <a:endParaRPr lang="es-ES" sz="1400">
            <a:solidFill>
              <a:schemeClr val="dk1"/>
            </a:solidFill>
            <a:effectLst/>
            <a:latin typeface="+mn-lt"/>
            <a:ea typeface="+mn-ea"/>
            <a:cs typeface="+mn-cs"/>
          </a:endParaRPr>
        </a:p>
        <a:p>
          <a:pPr>
            <a:lnSpc>
              <a:spcPts val="1200"/>
            </a:lnSpc>
          </a:pPr>
          <a:r>
            <a:rPr lang="es-PY" sz="1100" b="1">
              <a:solidFill>
                <a:schemeClr val="dk1"/>
              </a:solidFill>
              <a:effectLst/>
              <a:latin typeface="+mn-lt"/>
              <a:ea typeface="+mn-ea"/>
              <a:cs typeface="+mn-cs"/>
            </a:rPr>
            <a:t> </a:t>
          </a:r>
          <a:endParaRPr lang="es-ES" sz="1400">
            <a:solidFill>
              <a:schemeClr val="dk1"/>
            </a:solidFill>
            <a:effectLst/>
            <a:latin typeface="+mn-lt"/>
            <a:ea typeface="+mn-ea"/>
            <a:cs typeface="+mn-cs"/>
          </a:endParaRPr>
        </a:p>
        <a:p>
          <a:pPr>
            <a:lnSpc>
              <a:spcPts val="1200"/>
            </a:lnSpc>
          </a:pPr>
          <a:r>
            <a:rPr lang="es-PY" sz="1100">
              <a:solidFill>
                <a:schemeClr val="dk1"/>
              </a:solidFill>
              <a:effectLst/>
              <a:latin typeface="+mn-lt"/>
              <a:ea typeface="+mn-ea"/>
              <a:cs typeface="+mn-cs"/>
            </a:rPr>
            <a:t>La participación accionaria de Banco Continental S.A.E.C.A. en Patria S.A. de Seguros al 31 de diciembre de 2023 y 31 de diciembre de 2023 fue del 63,97 %. La participación accionaria en NBC al 31 de diciembre de 2023 y 202 fue de 99,99%.</a:t>
          </a:r>
          <a:endParaRPr lang="es-ES" sz="1400">
            <a:solidFill>
              <a:schemeClr val="dk1"/>
            </a:solidFill>
            <a:effectLst/>
            <a:latin typeface="+mn-lt"/>
            <a:ea typeface="+mn-ea"/>
            <a:cs typeface="+mn-cs"/>
          </a:endParaRPr>
        </a:p>
        <a:p>
          <a:pPr>
            <a:lnSpc>
              <a:spcPts val="1200"/>
            </a:lnSpc>
          </a:pPr>
          <a:r>
            <a:rPr lang="es-PY" sz="1100">
              <a:solidFill>
                <a:schemeClr val="dk1"/>
              </a:solidFill>
              <a:effectLst/>
              <a:latin typeface="+mn-lt"/>
              <a:ea typeface="+mn-ea"/>
              <a:cs typeface="+mn-cs"/>
            </a:rPr>
            <a:t> </a:t>
          </a:r>
          <a:endParaRPr lang="es-ES" sz="1400">
            <a:solidFill>
              <a:schemeClr val="dk1"/>
            </a:solidFill>
            <a:effectLst/>
            <a:latin typeface="+mn-lt"/>
            <a:ea typeface="+mn-ea"/>
            <a:cs typeface="+mn-cs"/>
          </a:endParaRPr>
        </a:p>
        <a:p>
          <a:pPr>
            <a:lnSpc>
              <a:spcPts val="1200"/>
            </a:lnSpc>
          </a:pPr>
          <a:r>
            <a:rPr lang="es-PY" sz="1100">
              <a:solidFill>
                <a:schemeClr val="dk1"/>
              </a:solidFill>
              <a:effectLst/>
              <a:latin typeface="+mn-lt"/>
              <a:ea typeface="+mn-ea"/>
              <a:cs typeface="+mn-cs"/>
            </a:rPr>
            <a:t>Considerando que no se han emitido las reglamentaciones para la consolidación de los Estados Financieros con posterioridad a la Resolución 3 Acta 25 de fecha 4/5/2017 constituyendo una limitación a tal efecto, los balances consolidados más abajo, no se encuentran auditados, no obstante, los Estados Financieros del NBC y Banco Continental S.A.E.C.A se encuentran auditados individualmente. A continuación, se resumen los principales saldos consolidados:</a:t>
          </a:r>
          <a:endParaRPr lang="es-ES" sz="1400">
            <a:solidFill>
              <a:schemeClr val="dk1"/>
            </a:solidFill>
            <a:effectLst/>
            <a:latin typeface="+mn-lt"/>
            <a:ea typeface="+mn-ea"/>
            <a:cs typeface="+mn-cs"/>
          </a:endParaRPr>
        </a:p>
        <a:p>
          <a:pPr>
            <a:lnSpc>
              <a:spcPts val="1200"/>
            </a:lnSpc>
          </a:pPr>
          <a:r>
            <a:rPr lang="es-PY" sz="1100" b="1">
              <a:solidFill>
                <a:schemeClr val="dk1"/>
              </a:solidFill>
              <a:effectLst/>
              <a:latin typeface="+mn-lt"/>
              <a:ea typeface="+mn-ea"/>
              <a:cs typeface="+mn-cs"/>
            </a:rPr>
            <a:t> </a:t>
          </a:r>
          <a:endParaRPr lang="es-ES" sz="1400">
            <a:solidFill>
              <a:schemeClr val="dk1"/>
            </a:solidFill>
            <a:effectLst/>
            <a:latin typeface="+mn-lt"/>
            <a:ea typeface="+mn-ea"/>
            <a:cs typeface="+mn-cs"/>
          </a:endParaRPr>
        </a:p>
        <a:p>
          <a:pPr lvl="1" fontAlgn="base"/>
          <a:r>
            <a:rPr lang="es-PY" sz="1100" b="1">
              <a:solidFill>
                <a:schemeClr val="dk1"/>
              </a:solidFill>
              <a:effectLst/>
              <a:latin typeface="+mn-lt"/>
              <a:ea typeface="+mn-ea"/>
              <a:cs typeface="+mn-cs"/>
            </a:rPr>
            <a:t>Balance general consolidado</a:t>
          </a:r>
          <a:endParaRPr lang="es-ES" sz="1400">
            <a:solidFill>
              <a:schemeClr val="dk1"/>
            </a:solidFill>
            <a:effectLst/>
            <a:latin typeface="+mn-lt"/>
            <a:ea typeface="+mn-ea"/>
            <a:cs typeface="+mn-cs"/>
          </a:endParaRPr>
        </a:p>
        <a:p>
          <a:pPr>
            <a:lnSpc>
              <a:spcPts val="1100"/>
            </a:lnSpc>
          </a:pPr>
          <a:endParaRPr lang="es-ES" sz="1100"/>
        </a:p>
      </xdr:txBody>
    </xdr:sp>
    <xdr:clientData/>
  </xdr:twoCellAnchor>
  <xdr:twoCellAnchor>
    <xdr:from>
      <xdr:col>0</xdr:col>
      <xdr:colOff>0</xdr:colOff>
      <xdr:row>1910</xdr:row>
      <xdr:rowOff>149679</xdr:rowOff>
    </xdr:from>
    <xdr:to>
      <xdr:col>15</xdr:col>
      <xdr:colOff>748393</xdr:colOff>
      <xdr:row>1917</xdr:row>
      <xdr:rowOff>0</xdr:rowOff>
    </xdr:to>
    <xdr:sp macro="" textlink="">
      <xdr:nvSpPr>
        <xdr:cNvPr id="12355" name="CuadroTexto 12354">
          <a:extLst>
            <a:ext uri="{FF2B5EF4-FFF2-40B4-BE49-F238E27FC236}">
              <a16:creationId xmlns:a16="http://schemas.microsoft.com/office/drawing/2014/main" id="{49F347C3-F079-BF18-56AA-8C9ACE9380AF}"/>
            </a:ext>
          </a:extLst>
        </xdr:cNvPr>
        <xdr:cNvSpPr txBox="1"/>
      </xdr:nvSpPr>
      <xdr:spPr>
        <a:xfrm>
          <a:off x="0" y="353187000"/>
          <a:ext cx="17607643" cy="99332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PY" sz="1100" b="1">
              <a:solidFill>
                <a:schemeClr val="dk1"/>
              </a:solidFill>
              <a:effectLst/>
              <a:latin typeface="+mn-lt"/>
              <a:ea typeface="+mn-ea"/>
              <a:cs typeface="+mn-cs"/>
            </a:rPr>
            <a:t>Estado de resultados consolidado </a:t>
          </a:r>
          <a:endParaRPr lang="es-ES" sz="1100">
            <a:solidFill>
              <a:schemeClr val="dk1"/>
            </a:solidFill>
            <a:effectLst/>
            <a:latin typeface="+mn-lt"/>
            <a:ea typeface="+mn-ea"/>
            <a:cs typeface="+mn-cs"/>
          </a:endParaRPr>
        </a:p>
        <a:p>
          <a:endParaRPr lang="es-ES" sz="11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748"/>
  <sheetViews>
    <sheetView showGridLines="0" topLeftCell="B1" zoomScale="90" zoomScaleNormal="90" zoomScaleSheetLayoutView="100" workbookViewId="0">
      <pane ySplit="1" topLeftCell="A358" activePane="bottomLeft" state="frozen"/>
      <selection activeCell="F371" sqref="F371"/>
      <selection pane="bottomLeft" activeCell="F371" sqref="F371"/>
    </sheetView>
  </sheetViews>
  <sheetFormatPr baseColWidth="10" defaultColWidth="11.5703125" defaultRowHeight="12.75" x14ac:dyDescent="0.2"/>
  <cols>
    <col min="1" max="1" width="7.7109375" customWidth="1"/>
    <col min="2" max="2" width="18.5703125" customWidth="1"/>
    <col min="3" max="3" width="8.7109375" customWidth="1"/>
    <col min="4" max="4" width="19" customWidth="1"/>
    <col min="5" max="5" width="89.5703125" customWidth="1"/>
    <col min="6" max="6" width="22" style="1" customWidth="1"/>
    <col min="7" max="7" width="14.140625" customWidth="1"/>
    <col min="8" max="9" width="14" customWidth="1"/>
    <col min="10" max="12" width="14.140625" customWidth="1"/>
    <col min="13" max="13" width="14" customWidth="1"/>
    <col min="14" max="14" width="14.140625" customWidth="1"/>
    <col min="15" max="16" width="13.42578125" customWidth="1"/>
  </cols>
  <sheetData>
    <row r="1" spans="1:16" x14ac:dyDescent="0.2">
      <c r="A1" t="s">
        <v>0</v>
      </c>
      <c r="B1" t="s">
        <v>1</v>
      </c>
      <c r="C1" t="s">
        <v>2</v>
      </c>
      <c r="D1" t="s">
        <v>3</v>
      </c>
      <c r="E1" t="s">
        <v>4</v>
      </c>
      <c r="F1" s="1" t="s">
        <v>5</v>
      </c>
      <c r="G1" t="s">
        <v>6</v>
      </c>
      <c r="H1" t="s">
        <v>7</v>
      </c>
      <c r="I1" t="s">
        <v>8</v>
      </c>
      <c r="J1" t="s">
        <v>9</v>
      </c>
      <c r="K1" t="s">
        <v>10</v>
      </c>
      <c r="L1" t="s">
        <v>11</v>
      </c>
      <c r="M1" t="s">
        <v>12</v>
      </c>
      <c r="N1" t="s">
        <v>13</v>
      </c>
      <c r="O1" t="s">
        <v>14</v>
      </c>
      <c r="P1" t="s">
        <v>15</v>
      </c>
    </row>
    <row r="2" spans="1:16" x14ac:dyDescent="0.2">
      <c r="A2">
        <v>1</v>
      </c>
      <c r="B2" t="s">
        <v>16</v>
      </c>
      <c r="C2" t="s">
        <v>17</v>
      </c>
      <c r="D2" t="s">
        <v>18</v>
      </c>
      <c r="E2" t="s">
        <v>19</v>
      </c>
      <c r="F2" s="1">
        <v>15835403538730.859</v>
      </c>
      <c r="G2">
        <v>12780619751474.721</v>
      </c>
      <c r="H2">
        <v>1741955873.55</v>
      </c>
      <c r="I2">
        <v>1792176624.196254</v>
      </c>
      <c r="J2">
        <v>28616023290205.578</v>
      </c>
      <c r="K2">
        <v>15759921238361.859</v>
      </c>
      <c r="L2">
        <v>12787499539882.721</v>
      </c>
      <c r="M2">
        <v>1743068471.8</v>
      </c>
      <c r="N2">
        <v>28547420778244.578</v>
      </c>
      <c r="O2">
        <v>6270922635827</v>
      </c>
      <c r="P2">
        <v>6202320123866</v>
      </c>
    </row>
    <row r="3" spans="1:16" x14ac:dyDescent="0.2">
      <c r="A3">
        <v>32</v>
      </c>
      <c r="B3" t="s">
        <v>16</v>
      </c>
      <c r="C3" t="s">
        <v>17</v>
      </c>
      <c r="D3" t="s">
        <v>20</v>
      </c>
      <c r="E3" t="s">
        <v>21</v>
      </c>
      <c r="F3" s="1">
        <v>1867552268097</v>
      </c>
      <c r="G3">
        <v>1761892920767.72</v>
      </c>
      <c r="H3">
        <v>239846135.25</v>
      </c>
      <c r="I3">
        <v>290066885.86905754</v>
      </c>
      <c r="J3">
        <v>3629445188864.7202</v>
      </c>
      <c r="K3">
        <v>1464593642937</v>
      </c>
      <c r="L3">
        <v>1794903548512.72</v>
      </c>
      <c r="M3">
        <v>244339865.58000001</v>
      </c>
      <c r="N3">
        <v>3259497191449.7202</v>
      </c>
      <c r="O3">
        <v>4659588485350</v>
      </c>
      <c r="P3">
        <v>4289640487935</v>
      </c>
    </row>
    <row r="4" spans="1:16" x14ac:dyDescent="0.2">
      <c r="A4">
        <v>59</v>
      </c>
      <c r="B4" t="s">
        <v>22</v>
      </c>
      <c r="C4" t="s">
        <v>17</v>
      </c>
      <c r="D4" t="s">
        <v>23</v>
      </c>
      <c r="E4" t="s">
        <v>24</v>
      </c>
      <c r="F4" s="1">
        <v>290787068037</v>
      </c>
      <c r="G4">
        <v>223702141241.72</v>
      </c>
      <c r="H4">
        <v>30452528.239999998</v>
      </c>
      <c r="I4">
        <v>81164692</v>
      </c>
      <c r="J4">
        <v>514489209278.71997</v>
      </c>
      <c r="K4">
        <v>320974824947</v>
      </c>
      <c r="L4">
        <v>207309322522.72</v>
      </c>
      <c r="M4">
        <v>28220977.149999999</v>
      </c>
      <c r="N4">
        <v>528284147469.71997</v>
      </c>
      <c r="O4">
        <v>1639075278205</v>
      </c>
      <c r="P4">
        <v>1652870216396</v>
      </c>
    </row>
    <row r="5" spans="1:16" x14ac:dyDescent="0.2">
      <c r="A5">
        <v>86</v>
      </c>
      <c r="B5" t="s">
        <v>22</v>
      </c>
      <c r="C5" t="s">
        <v>17</v>
      </c>
      <c r="D5" t="s">
        <v>25</v>
      </c>
      <c r="E5" t="s">
        <v>26</v>
      </c>
      <c r="F5" s="1">
        <v>181249144561</v>
      </c>
      <c r="G5">
        <v>127108057972.72</v>
      </c>
      <c r="H5">
        <v>17303194.77</v>
      </c>
      <c r="I5">
        <v>22940467</v>
      </c>
      <c r="J5">
        <v>308357202533.71997</v>
      </c>
      <c r="K5">
        <v>192333095813</v>
      </c>
      <c r="L5">
        <v>85235913086.720001</v>
      </c>
      <c r="M5">
        <v>11603148.02</v>
      </c>
      <c r="N5">
        <v>277569008899.71997</v>
      </c>
      <c r="O5">
        <v>1408596142681</v>
      </c>
      <c r="P5">
        <v>1377807949047</v>
      </c>
    </row>
    <row r="6" spans="1:16" x14ac:dyDescent="0.2">
      <c r="A6">
        <v>113</v>
      </c>
      <c r="B6" t="s">
        <v>22</v>
      </c>
      <c r="C6" t="s">
        <v>17</v>
      </c>
      <c r="D6" t="s">
        <v>27</v>
      </c>
      <c r="E6" t="s">
        <v>28</v>
      </c>
      <c r="F6" s="1">
        <v>181249144561</v>
      </c>
      <c r="G6">
        <v>127108057972.72</v>
      </c>
      <c r="H6">
        <v>17303194.77</v>
      </c>
      <c r="I6">
        <v>22940467</v>
      </c>
      <c r="J6">
        <v>308357202533.71997</v>
      </c>
      <c r="K6">
        <v>192333095813</v>
      </c>
      <c r="L6">
        <v>85235913086.720001</v>
      </c>
      <c r="M6">
        <v>11603148.02</v>
      </c>
      <c r="N6">
        <v>277569008899.71997</v>
      </c>
      <c r="O6">
        <v>1408596142681</v>
      </c>
      <c r="P6">
        <v>1377807949047</v>
      </c>
    </row>
    <row r="7" spans="1:16" x14ac:dyDescent="0.2">
      <c r="A7">
        <v>187</v>
      </c>
      <c r="B7" t="s">
        <v>22</v>
      </c>
      <c r="C7" t="s">
        <v>17</v>
      </c>
      <c r="D7" t="s">
        <v>29</v>
      </c>
      <c r="E7" t="s">
        <v>30</v>
      </c>
      <c r="F7" s="1">
        <v>109537923476</v>
      </c>
      <c r="G7">
        <v>96594083269</v>
      </c>
      <c r="H7">
        <v>13149333.470000001</v>
      </c>
      <c r="I7">
        <v>58224225</v>
      </c>
      <c r="J7">
        <v>206132006745</v>
      </c>
      <c r="K7">
        <v>128641729134</v>
      </c>
      <c r="L7">
        <v>122073409436</v>
      </c>
      <c r="M7">
        <v>16617829.130000001</v>
      </c>
      <c r="N7">
        <v>250715138570</v>
      </c>
      <c r="O7">
        <v>230479135524</v>
      </c>
      <c r="P7">
        <v>275062267349</v>
      </c>
    </row>
    <row r="8" spans="1:16" x14ac:dyDescent="0.2">
      <c r="A8">
        <v>214</v>
      </c>
      <c r="B8" t="s">
        <v>22</v>
      </c>
      <c r="C8" t="s">
        <v>17</v>
      </c>
      <c r="D8" t="s">
        <v>31</v>
      </c>
      <c r="E8" t="s">
        <v>32</v>
      </c>
      <c r="F8" s="1">
        <v>1575139848681</v>
      </c>
      <c r="G8">
        <v>1537364153923</v>
      </c>
      <c r="H8">
        <v>209281078.63</v>
      </c>
      <c r="I8">
        <v>208789665.48905754</v>
      </c>
      <c r="J8">
        <v>3112504002604</v>
      </c>
      <c r="K8">
        <v>1143659381831</v>
      </c>
      <c r="L8">
        <v>1587599716073</v>
      </c>
      <c r="M8">
        <v>216119635.78999999</v>
      </c>
      <c r="N8">
        <v>2731259097904</v>
      </c>
      <c r="O8">
        <v>3017335834513</v>
      </c>
      <c r="P8">
        <v>2636090929813</v>
      </c>
    </row>
    <row r="9" spans="1:16" x14ac:dyDescent="0.2">
      <c r="A9">
        <v>241</v>
      </c>
      <c r="B9" t="s">
        <v>22</v>
      </c>
      <c r="C9" t="s">
        <v>17</v>
      </c>
      <c r="D9" t="s">
        <v>33</v>
      </c>
      <c r="E9" t="s">
        <v>34</v>
      </c>
      <c r="F9" s="1">
        <v>1504196169414</v>
      </c>
      <c r="G9">
        <v>1325203335165</v>
      </c>
      <c r="H9">
        <v>180399668.27000001</v>
      </c>
      <c r="I9">
        <v>180325769.91884583</v>
      </c>
      <c r="J9">
        <v>2829399504579</v>
      </c>
      <c r="K9">
        <v>1023055704718</v>
      </c>
      <c r="L9">
        <v>1366553856892</v>
      </c>
      <c r="M9">
        <v>186028706.63</v>
      </c>
      <c r="N9">
        <v>2389609561610</v>
      </c>
      <c r="O9">
        <v>2642583482091</v>
      </c>
      <c r="P9">
        <v>2202793539122</v>
      </c>
    </row>
    <row r="10" spans="1:16" x14ac:dyDescent="0.2">
      <c r="A10">
        <v>268</v>
      </c>
      <c r="B10" t="s">
        <v>22</v>
      </c>
      <c r="C10" t="s">
        <v>17</v>
      </c>
      <c r="D10" t="s">
        <v>35</v>
      </c>
      <c r="E10" t="s">
        <v>36</v>
      </c>
      <c r="F10" s="1">
        <v>872208252545</v>
      </c>
      <c r="G10">
        <v>0</v>
      </c>
      <c r="H10">
        <v>0</v>
      </c>
      <c r="I10">
        <v>0</v>
      </c>
      <c r="J10">
        <v>872208252545</v>
      </c>
      <c r="K10">
        <v>872208252545</v>
      </c>
      <c r="L10">
        <v>0</v>
      </c>
      <c r="M10">
        <v>0</v>
      </c>
      <c r="N10">
        <v>872208252545</v>
      </c>
      <c r="O10">
        <v>0</v>
      </c>
      <c r="P10">
        <v>0</v>
      </c>
    </row>
    <row r="11" spans="1:16" x14ac:dyDescent="0.2">
      <c r="A11">
        <v>295</v>
      </c>
      <c r="B11" t="s">
        <v>22</v>
      </c>
      <c r="C11" t="s">
        <v>17</v>
      </c>
      <c r="D11" t="s">
        <v>37</v>
      </c>
      <c r="E11" t="s">
        <v>38</v>
      </c>
      <c r="F11" s="1">
        <v>895719999</v>
      </c>
      <c r="G11">
        <v>214826736</v>
      </c>
      <c r="H11">
        <v>29244.32</v>
      </c>
      <c r="I11">
        <v>29244.3211999999</v>
      </c>
      <c r="J11">
        <v>1110546735</v>
      </c>
      <c r="K11">
        <v>885719999</v>
      </c>
      <c r="L11">
        <v>215586504</v>
      </c>
      <c r="M11">
        <v>29347.75</v>
      </c>
      <c r="N11">
        <v>1101306503</v>
      </c>
      <c r="O11">
        <v>10000000</v>
      </c>
      <c r="P11">
        <v>759768</v>
      </c>
    </row>
    <row r="12" spans="1:16" x14ac:dyDescent="0.2">
      <c r="A12">
        <v>322</v>
      </c>
      <c r="B12" t="s">
        <v>22</v>
      </c>
      <c r="C12" t="s">
        <v>17</v>
      </c>
      <c r="D12" t="s">
        <v>39</v>
      </c>
      <c r="E12" t="s">
        <v>40</v>
      </c>
      <c r="F12" s="1">
        <v>0</v>
      </c>
      <c r="G12">
        <v>1192565742779</v>
      </c>
      <c r="H12">
        <v>162343739.02000001</v>
      </c>
      <c r="I12">
        <v>162343739.02000001</v>
      </c>
      <c r="J12">
        <v>1192565742779</v>
      </c>
      <c r="K12">
        <v>0</v>
      </c>
      <c r="L12">
        <v>1196783433119</v>
      </c>
      <c r="M12">
        <v>162917892.37</v>
      </c>
      <c r="N12">
        <v>1196783433119</v>
      </c>
      <c r="O12">
        <v>0</v>
      </c>
      <c r="P12">
        <v>4217690340</v>
      </c>
    </row>
    <row r="13" spans="1:16" x14ac:dyDescent="0.2">
      <c r="A13">
        <v>484</v>
      </c>
      <c r="B13" t="s">
        <v>22</v>
      </c>
      <c r="C13" t="s">
        <v>17</v>
      </c>
      <c r="D13" t="s">
        <v>41</v>
      </c>
      <c r="E13" t="s">
        <v>42</v>
      </c>
      <c r="F13" s="1">
        <v>0</v>
      </c>
      <c r="G13">
        <v>132422765650</v>
      </c>
      <c r="H13">
        <v>18026684.93</v>
      </c>
      <c r="I13">
        <v>17952786.577645816</v>
      </c>
      <c r="J13">
        <v>132422765650</v>
      </c>
      <c r="K13">
        <v>0</v>
      </c>
      <c r="L13">
        <v>169554837269</v>
      </c>
      <c r="M13">
        <v>23081466.510000002</v>
      </c>
      <c r="N13">
        <v>169554837269</v>
      </c>
      <c r="O13">
        <v>150236359907</v>
      </c>
      <c r="P13">
        <v>187368431526</v>
      </c>
    </row>
    <row r="14" spans="1:16" x14ac:dyDescent="0.2">
      <c r="A14">
        <v>320117</v>
      </c>
      <c r="B14" t="s">
        <v>22</v>
      </c>
      <c r="C14" t="s">
        <v>17</v>
      </c>
      <c r="D14" t="s">
        <v>43</v>
      </c>
      <c r="E14" t="s">
        <v>44</v>
      </c>
      <c r="F14" s="1">
        <v>631092196870</v>
      </c>
      <c r="G14">
        <v>0</v>
      </c>
      <c r="H14">
        <v>0</v>
      </c>
      <c r="I14">
        <v>0</v>
      </c>
      <c r="J14">
        <v>631092196870</v>
      </c>
      <c r="K14">
        <v>149961732174</v>
      </c>
      <c r="L14">
        <v>0</v>
      </c>
      <c r="M14">
        <v>0</v>
      </c>
      <c r="N14">
        <v>149961732174</v>
      </c>
      <c r="O14">
        <v>631092196870</v>
      </c>
      <c r="P14">
        <v>149961732174</v>
      </c>
    </row>
    <row r="15" spans="1:16" x14ac:dyDescent="0.2">
      <c r="A15">
        <v>619</v>
      </c>
      <c r="B15" t="s">
        <v>22</v>
      </c>
      <c r="C15" t="s">
        <v>17</v>
      </c>
      <c r="D15" t="s">
        <v>45</v>
      </c>
      <c r="E15" t="s">
        <v>46</v>
      </c>
      <c r="F15" s="1">
        <v>21024661419</v>
      </c>
      <c r="G15">
        <v>209970563420</v>
      </c>
      <c r="H15">
        <v>28583251.329999998</v>
      </c>
      <c r="I15">
        <v>28165736.543211713</v>
      </c>
      <c r="J15">
        <v>230995224839</v>
      </c>
      <c r="K15">
        <v>16610476419</v>
      </c>
      <c r="L15">
        <v>221045859181</v>
      </c>
      <c r="M15">
        <v>30090929.16</v>
      </c>
      <c r="N15">
        <v>237656335600</v>
      </c>
      <c r="O15">
        <v>70252998387</v>
      </c>
      <c r="P15">
        <v>76914109148</v>
      </c>
    </row>
    <row r="16" spans="1:16" x14ac:dyDescent="0.2">
      <c r="A16">
        <v>646</v>
      </c>
      <c r="B16" t="s">
        <v>22</v>
      </c>
      <c r="C16" t="s">
        <v>17</v>
      </c>
      <c r="D16" t="s">
        <v>47</v>
      </c>
      <c r="E16" t="s">
        <v>48</v>
      </c>
      <c r="F16" s="1">
        <v>4574368060</v>
      </c>
      <c r="G16">
        <v>3471396721</v>
      </c>
      <c r="H16">
        <v>472560.55</v>
      </c>
      <c r="I16">
        <v>472560.55000000045</v>
      </c>
      <c r="J16">
        <v>8045764781</v>
      </c>
      <c r="K16">
        <v>4070886674</v>
      </c>
      <c r="L16">
        <v>2222552575</v>
      </c>
      <c r="M16">
        <v>302555.64</v>
      </c>
      <c r="N16">
        <v>6293439249</v>
      </c>
      <c r="O16">
        <v>1760158226</v>
      </c>
      <c r="P16">
        <v>7832694</v>
      </c>
    </row>
    <row r="17" spans="1:16" x14ac:dyDescent="0.2">
      <c r="A17">
        <v>673</v>
      </c>
      <c r="B17" t="s">
        <v>22</v>
      </c>
      <c r="C17" t="s">
        <v>17</v>
      </c>
      <c r="D17" t="s">
        <v>49</v>
      </c>
      <c r="E17" t="s">
        <v>50</v>
      </c>
      <c r="F17" s="1">
        <v>0</v>
      </c>
      <c r="G17">
        <v>183678594199</v>
      </c>
      <c r="H17">
        <v>25004130.75</v>
      </c>
      <c r="I17">
        <v>24586615.96621171</v>
      </c>
      <c r="J17">
        <v>183678594199</v>
      </c>
      <c r="K17">
        <v>0</v>
      </c>
      <c r="L17">
        <v>195575999576</v>
      </c>
      <c r="M17">
        <v>26623722.199999999</v>
      </c>
      <c r="N17">
        <v>195575999576</v>
      </c>
      <c r="O17">
        <v>60955448097</v>
      </c>
      <c r="P17">
        <v>72852853474</v>
      </c>
    </row>
    <row r="18" spans="1:16" x14ac:dyDescent="0.2">
      <c r="A18">
        <v>700</v>
      </c>
      <c r="B18" t="s">
        <v>22</v>
      </c>
      <c r="C18" t="s">
        <v>17</v>
      </c>
      <c r="D18" t="s">
        <v>51</v>
      </c>
      <c r="E18" t="s">
        <v>52</v>
      </c>
      <c r="F18" s="1">
        <v>16450293359</v>
      </c>
      <c r="G18">
        <v>22820572500</v>
      </c>
      <c r="H18">
        <v>3106560.03</v>
      </c>
      <c r="I18">
        <v>3106560.0270000016</v>
      </c>
      <c r="J18">
        <v>39270865859</v>
      </c>
      <c r="K18">
        <v>12539589745</v>
      </c>
      <c r="L18">
        <v>23247307030</v>
      </c>
      <c r="M18">
        <v>3164651.32</v>
      </c>
      <c r="N18">
        <v>35786896775</v>
      </c>
      <c r="O18">
        <v>7537392064</v>
      </c>
      <c r="P18">
        <v>4053422980</v>
      </c>
    </row>
    <row r="19" spans="1:16" x14ac:dyDescent="0.2">
      <c r="A19">
        <v>819</v>
      </c>
      <c r="B19" t="s">
        <v>22</v>
      </c>
      <c r="C19" t="s">
        <v>17</v>
      </c>
      <c r="D19" t="s">
        <v>53</v>
      </c>
      <c r="E19" t="s">
        <v>54</v>
      </c>
      <c r="F19" s="1">
        <v>48618756969</v>
      </c>
      <c r="G19">
        <v>0</v>
      </c>
      <c r="H19">
        <v>0</v>
      </c>
      <c r="I19">
        <v>0</v>
      </c>
      <c r="J19">
        <v>48618756969</v>
      </c>
      <c r="K19">
        <v>87377919083</v>
      </c>
      <c r="L19">
        <v>0</v>
      </c>
      <c r="M19">
        <v>0</v>
      </c>
      <c r="N19">
        <v>87377919083</v>
      </c>
      <c r="O19">
        <v>267740360465</v>
      </c>
      <c r="P19">
        <v>306499522579</v>
      </c>
    </row>
    <row r="20" spans="1:16" x14ac:dyDescent="0.2">
      <c r="A20">
        <v>873</v>
      </c>
      <c r="B20" t="s">
        <v>22</v>
      </c>
      <c r="C20" t="s">
        <v>17</v>
      </c>
      <c r="D20" t="s">
        <v>55</v>
      </c>
      <c r="E20" t="s">
        <v>52</v>
      </c>
      <c r="F20" s="1">
        <v>48618756969</v>
      </c>
      <c r="G20">
        <v>0</v>
      </c>
      <c r="H20">
        <v>0</v>
      </c>
      <c r="I20">
        <v>0</v>
      </c>
      <c r="J20">
        <v>48618756969</v>
      </c>
      <c r="K20">
        <v>87377919083</v>
      </c>
      <c r="L20">
        <v>0</v>
      </c>
      <c r="M20">
        <v>0</v>
      </c>
      <c r="N20">
        <v>87377919083</v>
      </c>
      <c r="O20">
        <v>267740360465</v>
      </c>
      <c r="P20">
        <v>306499522579</v>
      </c>
    </row>
    <row r="21" spans="1:16" x14ac:dyDescent="0.2">
      <c r="A21">
        <v>927</v>
      </c>
      <c r="B21" t="s">
        <v>22</v>
      </c>
      <c r="C21" t="s">
        <v>17</v>
      </c>
      <c r="D21" t="s">
        <v>56</v>
      </c>
      <c r="E21" t="s">
        <v>57</v>
      </c>
      <c r="F21" s="1">
        <v>1300260879</v>
      </c>
      <c r="G21">
        <v>2190255338</v>
      </c>
      <c r="H21">
        <v>298159.03000000003</v>
      </c>
      <c r="I21">
        <v>298159.02700000018</v>
      </c>
      <c r="J21">
        <v>3490516217</v>
      </c>
      <c r="K21">
        <v>16615281611</v>
      </c>
      <c r="L21">
        <v>0</v>
      </c>
      <c r="M21">
        <v>0</v>
      </c>
      <c r="N21">
        <v>16615281611</v>
      </c>
      <c r="O21">
        <v>36758993570</v>
      </c>
      <c r="P21">
        <v>49883758964</v>
      </c>
    </row>
    <row r="22" spans="1:16" x14ac:dyDescent="0.2">
      <c r="A22">
        <v>981</v>
      </c>
      <c r="B22" t="s">
        <v>22</v>
      </c>
      <c r="C22" t="s">
        <v>17</v>
      </c>
      <c r="D22" t="s">
        <v>58</v>
      </c>
      <c r="E22" t="s">
        <v>52</v>
      </c>
      <c r="F22" s="1">
        <v>627612456</v>
      </c>
      <c r="G22">
        <v>43374386</v>
      </c>
      <c r="H22">
        <v>5904.55</v>
      </c>
      <c r="I22">
        <v>5904.547000000166</v>
      </c>
      <c r="J22">
        <v>670986842</v>
      </c>
      <c r="K22">
        <v>16038192356</v>
      </c>
      <c r="L22">
        <v>0</v>
      </c>
      <c r="M22">
        <v>0</v>
      </c>
      <c r="N22">
        <v>16038192356</v>
      </c>
      <c r="O22">
        <v>34500329356</v>
      </c>
      <c r="P22">
        <v>49867534870</v>
      </c>
    </row>
    <row r="23" spans="1:16" x14ac:dyDescent="0.2">
      <c r="A23">
        <v>347500</v>
      </c>
      <c r="B23" t="s">
        <v>22</v>
      </c>
      <c r="C23" t="s">
        <v>17</v>
      </c>
      <c r="D23" t="s">
        <v>59</v>
      </c>
      <c r="E23" t="s">
        <v>60</v>
      </c>
      <c r="F23" s="1">
        <v>672648423</v>
      </c>
      <c r="G23">
        <v>2146880952</v>
      </c>
      <c r="H23">
        <v>292254.48</v>
      </c>
      <c r="I23">
        <v>292254.48</v>
      </c>
      <c r="J23">
        <v>2819529375</v>
      </c>
      <c r="K23">
        <v>577089255</v>
      </c>
      <c r="L23">
        <v>0</v>
      </c>
      <c r="M23">
        <v>0</v>
      </c>
      <c r="N23">
        <v>577089255</v>
      </c>
      <c r="O23">
        <v>2258664214</v>
      </c>
      <c r="P23">
        <v>16224094</v>
      </c>
    </row>
    <row r="24" spans="1:16" x14ac:dyDescent="0.2">
      <c r="A24">
        <v>1116</v>
      </c>
      <c r="B24" t="s">
        <v>22</v>
      </c>
      <c r="C24" t="s">
        <v>17</v>
      </c>
      <c r="D24" t="s">
        <v>61</v>
      </c>
      <c r="E24" t="s">
        <v>62</v>
      </c>
      <c r="F24" s="1">
        <v>1663209337</v>
      </c>
      <c r="G24">
        <v>906817521</v>
      </c>
      <c r="H24">
        <v>123444.89</v>
      </c>
      <c r="I24">
        <v>123444.89</v>
      </c>
      <c r="J24">
        <v>2570026858</v>
      </c>
      <c r="K24">
        <v>15634589</v>
      </c>
      <c r="L24">
        <v>0</v>
      </c>
      <c r="M24">
        <v>0</v>
      </c>
      <c r="N24">
        <v>15634589</v>
      </c>
      <c r="O24">
        <v>3158864236</v>
      </c>
      <c r="P24">
        <v>604471967</v>
      </c>
    </row>
    <row r="25" spans="1:16" x14ac:dyDescent="0.2">
      <c r="A25">
        <v>1143</v>
      </c>
      <c r="B25" t="s">
        <v>22</v>
      </c>
      <c r="C25" t="s">
        <v>17</v>
      </c>
      <c r="D25" t="s">
        <v>63</v>
      </c>
      <c r="E25" t="s">
        <v>62</v>
      </c>
      <c r="F25" s="1">
        <v>1663209337</v>
      </c>
      <c r="G25">
        <v>906817521</v>
      </c>
      <c r="H25">
        <v>123444.89</v>
      </c>
      <c r="I25">
        <v>123444.89</v>
      </c>
      <c r="J25">
        <v>2570026858</v>
      </c>
      <c r="K25">
        <v>15634589</v>
      </c>
      <c r="L25">
        <v>0</v>
      </c>
      <c r="M25">
        <v>0</v>
      </c>
      <c r="N25">
        <v>15634589</v>
      </c>
      <c r="O25">
        <v>3158864236</v>
      </c>
      <c r="P25">
        <v>604471967</v>
      </c>
    </row>
    <row r="26" spans="1:16" x14ac:dyDescent="0.2">
      <c r="A26">
        <v>1170</v>
      </c>
      <c r="B26" t="s">
        <v>22</v>
      </c>
      <c r="C26" t="s">
        <v>17</v>
      </c>
      <c r="D26" t="s">
        <v>64</v>
      </c>
      <c r="E26" t="s">
        <v>65</v>
      </c>
      <c r="F26" s="1">
        <v>1663209337</v>
      </c>
      <c r="G26">
        <v>906817521</v>
      </c>
      <c r="H26">
        <v>123444.89</v>
      </c>
      <c r="I26">
        <v>123444.89</v>
      </c>
      <c r="J26">
        <v>2570026858</v>
      </c>
      <c r="K26">
        <v>15634589</v>
      </c>
      <c r="L26">
        <v>0</v>
      </c>
      <c r="M26">
        <v>0</v>
      </c>
      <c r="N26">
        <v>15634589</v>
      </c>
      <c r="O26">
        <v>3158864236</v>
      </c>
      <c r="P26">
        <v>604471967</v>
      </c>
    </row>
    <row r="27" spans="1:16" x14ac:dyDescent="0.2">
      <c r="A27">
        <v>1224</v>
      </c>
      <c r="B27" t="s">
        <v>22</v>
      </c>
      <c r="C27" t="s">
        <v>17</v>
      </c>
      <c r="D27" t="s">
        <v>66</v>
      </c>
      <c r="E27" t="s">
        <v>67</v>
      </c>
      <c r="F27" s="1">
        <v>-37857958</v>
      </c>
      <c r="G27">
        <v>-80191918</v>
      </c>
      <c r="H27">
        <v>-10916.51</v>
      </c>
      <c r="I27">
        <v>-10916.509999999984</v>
      </c>
      <c r="J27">
        <v>-118049876</v>
      </c>
      <c r="K27">
        <v>-56198430</v>
      </c>
      <c r="L27">
        <v>-5490083</v>
      </c>
      <c r="M27">
        <v>-747.36</v>
      </c>
      <c r="N27">
        <v>-61688513</v>
      </c>
      <c r="O27">
        <v>18508396</v>
      </c>
      <c r="P27">
        <v>74869759</v>
      </c>
    </row>
    <row r="28" spans="1:16" x14ac:dyDescent="0.2">
      <c r="A28">
        <v>1251</v>
      </c>
      <c r="B28" t="s">
        <v>22</v>
      </c>
      <c r="C28" t="s">
        <v>17</v>
      </c>
      <c r="D28" t="s">
        <v>68</v>
      </c>
      <c r="E28" t="s">
        <v>69</v>
      </c>
      <c r="F28" s="1">
        <v>-37857958</v>
      </c>
      <c r="G28">
        <v>-80191918</v>
      </c>
      <c r="H28">
        <v>-10916.51</v>
      </c>
      <c r="I28">
        <v>-10916.509999999984</v>
      </c>
      <c r="J28">
        <v>-118049876</v>
      </c>
      <c r="K28">
        <v>-56198430</v>
      </c>
      <c r="L28">
        <v>-5490083</v>
      </c>
      <c r="M28">
        <v>-747.36</v>
      </c>
      <c r="N28">
        <v>-61688513</v>
      </c>
      <c r="O28">
        <v>18508396</v>
      </c>
      <c r="P28">
        <v>74869759</v>
      </c>
    </row>
    <row r="29" spans="1:16" x14ac:dyDescent="0.2">
      <c r="A29">
        <v>1278</v>
      </c>
      <c r="B29" t="s">
        <v>22</v>
      </c>
      <c r="C29" t="s">
        <v>17</v>
      </c>
      <c r="D29" t="s">
        <v>70</v>
      </c>
      <c r="E29" t="s">
        <v>65</v>
      </c>
      <c r="F29" s="1">
        <v>-37857958</v>
      </c>
      <c r="G29">
        <v>-80191918</v>
      </c>
      <c r="H29">
        <v>-10916.51</v>
      </c>
      <c r="I29">
        <v>-10916.509999999984</v>
      </c>
      <c r="J29">
        <v>-118049876</v>
      </c>
      <c r="K29">
        <v>-56198430</v>
      </c>
      <c r="L29">
        <v>-5490083</v>
      </c>
      <c r="M29">
        <v>-747.36</v>
      </c>
      <c r="N29">
        <v>-61688513</v>
      </c>
      <c r="O29">
        <v>18508396</v>
      </c>
      <c r="P29">
        <v>74869759</v>
      </c>
    </row>
    <row r="30" spans="1:16" x14ac:dyDescent="0.2">
      <c r="A30">
        <v>5936</v>
      </c>
      <c r="B30" t="s">
        <v>16</v>
      </c>
      <c r="C30" t="s">
        <v>17</v>
      </c>
      <c r="D30" t="s">
        <v>71</v>
      </c>
      <c r="E30" t="s">
        <v>72</v>
      </c>
      <c r="F30" s="1">
        <v>2550131472266</v>
      </c>
      <c r="G30">
        <v>0</v>
      </c>
      <c r="H30">
        <v>0</v>
      </c>
      <c r="I30">
        <v>0</v>
      </c>
      <c r="J30">
        <v>2550131472266</v>
      </c>
      <c r="K30">
        <v>2754505920011</v>
      </c>
      <c r="L30">
        <v>0</v>
      </c>
      <c r="M30">
        <v>0</v>
      </c>
      <c r="N30">
        <v>2754505920011</v>
      </c>
      <c r="O30">
        <v>1798203425</v>
      </c>
      <c r="P30">
        <v>206172651170</v>
      </c>
    </row>
    <row r="31" spans="1:16" x14ac:dyDescent="0.2">
      <c r="A31">
        <v>5962</v>
      </c>
      <c r="B31" t="s">
        <v>22</v>
      </c>
      <c r="C31" t="s">
        <v>17</v>
      </c>
      <c r="D31" t="s">
        <v>73</v>
      </c>
      <c r="E31" t="s">
        <v>72</v>
      </c>
      <c r="F31" s="1">
        <v>2436478584920</v>
      </c>
      <c r="G31">
        <v>0</v>
      </c>
      <c r="H31">
        <v>0</v>
      </c>
      <c r="I31">
        <v>0</v>
      </c>
      <c r="J31">
        <v>2436478584920</v>
      </c>
      <c r="K31">
        <v>2642651236090</v>
      </c>
      <c r="L31">
        <v>0</v>
      </c>
      <c r="M31">
        <v>0</v>
      </c>
      <c r="N31">
        <v>2642651236090</v>
      </c>
      <c r="O31">
        <v>0</v>
      </c>
      <c r="P31">
        <v>206172651170</v>
      </c>
    </row>
    <row r="32" spans="1:16" x14ac:dyDescent="0.2">
      <c r="A32">
        <v>5984</v>
      </c>
      <c r="B32" t="s">
        <v>22</v>
      </c>
      <c r="C32" t="s">
        <v>17</v>
      </c>
      <c r="D32" t="s">
        <v>74</v>
      </c>
      <c r="E32" t="s">
        <v>75</v>
      </c>
      <c r="F32" s="1">
        <v>2436478584920</v>
      </c>
      <c r="G32">
        <v>0</v>
      </c>
      <c r="H32">
        <v>0</v>
      </c>
      <c r="I32">
        <v>0</v>
      </c>
      <c r="J32">
        <v>2436478584920</v>
      </c>
      <c r="K32">
        <v>2642651236090</v>
      </c>
      <c r="L32">
        <v>0</v>
      </c>
      <c r="M32">
        <v>0</v>
      </c>
      <c r="N32">
        <v>2642651236090</v>
      </c>
      <c r="O32">
        <v>0</v>
      </c>
      <c r="P32">
        <v>206172651170</v>
      </c>
    </row>
    <row r="33" spans="1:16" x14ac:dyDescent="0.2">
      <c r="A33">
        <v>6006</v>
      </c>
      <c r="B33" t="s">
        <v>22</v>
      </c>
      <c r="C33" t="s">
        <v>17</v>
      </c>
      <c r="D33" t="s">
        <v>76</v>
      </c>
      <c r="E33" t="s">
        <v>77</v>
      </c>
      <c r="F33" s="1">
        <v>270793195731</v>
      </c>
      <c r="G33">
        <v>0</v>
      </c>
      <c r="H33">
        <v>0</v>
      </c>
      <c r="I33">
        <v>0</v>
      </c>
      <c r="J33">
        <v>270793195731</v>
      </c>
      <c r="K33">
        <v>270793195731</v>
      </c>
      <c r="L33">
        <v>0</v>
      </c>
      <c r="M33">
        <v>0</v>
      </c>
      <c r="N33">
        <v>270793195731</v>
      </c>
      <c r="O33">
        <v>0</v>
      </c>
      <c r="P33">
        <v>0</v>
      </c>
    </row>
    <row r="34" spans="1:16" x14ac:dyDescent="0.2">
      <c r="A34">
        <v>6050</v>
      </c>
      <c r="B34" t="s">
        <v>22</v>
      </c>
      <c r="C34" t="s">
        <v>17</v>
      </c>
      <c r="D34" t="s">
        <v>78</v>
      </c>
      <c r="E34" t="s">
        <v>79</v>
      </c>
      <c r="F34" s="1">
        <v>2125685389189</v>
      </c>
      <c r="G34">
        <v>0</v>
      </c>
      <c r="H34">
        <v>0</v>
      </c>
      <c r="I34">
        <v>0</v>
      </c>
      <c r="J34">
        <v>2125685389189</v>
      </c>
      <c r="K34">
        <v>2331858040359</v>
      </c>
      <c r="L34">
        <v>0</v>
      </c>
      <c r="M34">
        <v>0</v>
      </c>
      <c r="N34">
        <v>2331858040359</v>
      </c>
      <c r="O34">
        <v>0</v>
      </c>
      <c r="P34">
        <v>206172651170</v>
      </c>
    </row>
    <row r="35" spans="1:16" x14ac:dyDescent="0.2">
      <c r="A35">
        <v>315640</v>
      </c>
      <c r="B35" t="s">
        <v>22</v>
      </c>
      <c r="C35" t="s">
        <v>17</v>
      </c>
      <c r="D35" t="s">
        <v>80</v>
      </c>
      <c r="E35" t="s">
        <v>81</v>
      </c>
      <c r="F35" s="1">
        <v>40000000000</v>
      </c>
      <c r="G35">
        <v>0</v>
      </c>
      <c r="H35">
        <v>0</v>
      </c>
      <c r="I35">
        <v>0</v>
      </c>
      <c r="J35">
        <v>40000000000</v>
      </c>
      <c r="K35">
        <v>40000000000</v>
      </c>
      <c r="L35">
        <v>0</v>
      </c>
      <c r="M35">
        <v>0</v>
      </c>
      <c r="N35">
        <v>40000000000</v>
      </c>
      <c r="O35">
        <v>0</v>
      </c>
      <c r="P35">
        <v>0</v>
      </c>
    </row>
    <row r="36" spans="1:16" x14ac:dyDescent="0.2">
      <c r="A36">
        <v>6190</v>
      </c>
      <c r="B36" t="s">
        <v>22</v>
      </c>
      <c r="C36" t="s">
        <v>17</v>
      </c>
      <c r="D36" t="s">
        <v>82</v>
      </c>
      <c r="E36" t="s">
        <v>83</v>
      </c>
      <c r="F36" s="1">
        <v>113652887346</v>
      </c>
      <c r="G36">
        <v>0</v>
      </c>
      <c r="H36">
        <v>0</v>
      </c>
      <c r="I36">
        <v>0</v>
      </c>
      <c r="J36">
        <v>113652887346</v>
      </c>
      <c r="K36">
        <v>111854683921</v>
      </c>
      <c r="L36">
        <v>0</v>
      </c>
      <c r="M36">
        <v>0</v>
      </c>
      <c r="N36">
        <v>111854683921</v>
      </c>
      <c r="O36">
        <v>1798203425</v>
      </c>
      <c r="P36">
        <v>0</v>
      </c>
    </row>
    <row r="37" spans="1:16" x14ac:dyDescent="0.2">
      <c r="A37">
        <v>6212</v>
      </c>
      <c r="B37" t="s">
        <v>22</v>
      </c>
      <c r="C37" t="s">
        <v>17</v>
      </c>
      <c r="D37" t="s">
        <v>84</v>
      </c>
      <c r="E37" t="s">
        <v>83</v>
      </c>
      <c r="F37" s="1">
        <v>113652887346</v>
      </c>
      <c r="G37">
        <v>0</v>
      </c>
      <c r="H37">
        <v>0</v>
      </c>
      <c r="I37">
        <v>0</v>
      </c>
      <c r="J37">
        <v>113652887346</v>
      </c>
      <c r="K37">
        <v>111854683921</v>
      </c>
      <c r="L37">
        <v>0</v>
      </c>
      <c r="M37">
        <v>0</v>
      </c>
      <c r="N37">
        <v>111854683921</v>
      </c>
      <c r="O37">
        <v>1798203425</v>
      </c>
      <c r="P37">
        <v>0</v>
      </c>
    </row>
    <row r="38" spans="1:16" x14ac:dyDescent="0.2">
      <c r="A38">
        <v>6234</v>
      </c>
      <c r="B38" t="s">
        <v>22</v>
      </c>
      <c r="C38" t="s">
        <v>17</v>
      </c>
      <c r="D38" t="s">
        <v>85</v>
      </c>
      <c r="E38" t="s">
        <v>86</v>
      </c>
      <c r="F38" s="1">
        <v>298276112505</v>
      </c>
      <c r="G38">
        <v>0</v>
      </c>
      <c r="H38">
        <v>0</v>
      </c>
      <c r="I38">
        <v>0</v>
      </c>
      <c r="J38">
        <v>298276112505</v>
      </c>
      <c r="K38">
        <v>298276112505</v>
      </c>
      <c r="L38">
        <v>0</v>
      </c>
      <c r="M38">
        <v>0</v>
      </c>
      <c r="N38">
        <v>298276112505</v>
      </c>
      <c r="O38">
        <v>0</v>
      </c>
      <c r="P38">
        <v>0</v>
      </c>
    </row>
    <row r="39" spans="1:16" x14ac:dyDescent="0.2">
      <c r="A39">
        <v>6322</v>
      </c>
      <c r="B39" t="s">
        <v>22</v>
      </c>
      <c r="C39" t="s">
        <v>17</v>
      </c>
      <c r="D39" t="s">
        <v>87</v>
      </c>
      <c r="E39" t="s">
        <v>88</v>
      </c>
      <c r="F39" s="1">
        <v>-184623225159</v>
      </c>
      <c r="G39">
        <v>0</v>
      </c>
      <c r="H39">
        <v>0</v>
      </c>
      <c r="I39">
        <v>0</v>
      </c>
      <c r="J39">
        <v>-184623225159</v>
      </c>
      <c r="K39">
        <v>-186421428584</v>
      </c>
      <c r="L39">
        <v>0</v>
      </c>
      <c r="M39">
        <v>0</v>
      </c>
      <c r="N39">
        <v>-186421428584</v>
      </c>
      <c r="O39">
        <v>1798203425</v>
      </c>
      <c r="P39">
        <v>0</v>
      </c>
    </row>
    <row r="40" spans="1:16" x14ac:dyDescent="0.2">
      <c r="A40">
        <v>9513</v>
      </c>
      <c r="B40" t="s">
        <v>16</v>
      </c>
      <c r="C40" t="s">
        <v>17</v>
      </c>
      <c r="D40" t="s">
        <v>89</v>
      </c>
      <c r="E40" t="s">
        <v>90</v>
      </c>
      <c r="F40" s="1">
        <v>812094685207</v>
      </c>
      <c r="G40">
        <v>1628575208489</v>
      </c>
      <c r="H40">
        <v>221697621.47</v>
      </c>
      <c r="I40">
        <v>221697621.4667367</v>
      </c>
      <c r="J40">
        <v>2440669893696</v>
      </c>
      <c r="K40">
        <v>820025258950</v>
      </c>
      <c r="L40">
        <v>1633607825047</v>
      </c>
      <c r="M40">
        <v>222382710.56999999</v>
      </c>
      <c r="N40">
        <v>2453633083997</v>
      </c>
      <c r="O40">
        <v>619314446672</v>
      </c>
      <c r="P40">
        <v>632277636973</v>
      </c>
    </row>
    <row r="41" spans="1:16" x14ac:dyDescent="0.2">
      <c r="A41">
        <v>9544</v>
      </c>
      <c r="B41" t="s">
        <v>22</v>
      </c>
      <c r="C41" t="s">
        <v>17</v>
      </c>
      <c r="D41" t="s">
        <v>91</v>
      </c>
      <c r="E41" t="s">
        <v>92</v>
      </c>
      <c r="F41" s="1">
        <v>672403379313</v>
      </c>
      <c r="G41">
        <v>1601594381710</v>
      </c>
      <c r="H41">
        <v>218024726.84999999</v>
      </c>
      <c r="I41">
        <v>218024726.84999999</v>
      </c>
      <c r="J41">
        <v>2273997761023</v>
      </c>
      <c r="K41">
        <v>670539805071</v>
      </c>
      <c r="L41">
        <v>1607258664114</v>
      </c>
      <c r="M41">
        <v>218795804.47999999</v>
      </c>
      <c r="N41">
        <v>2277798469185</v>
      </c>
      <c r="O41">
        <v>516538557326</v>
      </c>
      <c r="P41">
        <v>520339265488</v>
      </c>
    </row>
    <row r="42" spans="1:16" x14ac:dyDescent="0.2">
      <c r="A42">
        <v>9594</v>
      </c>
      <c r="B42" t="s">
        <v>22</v>
      </c>
      <c r="C42" t="s">
        <v>17</v>
      </c>
      <c r="D42" t="s">
        <v>93</v>
      </c>
      <c r="E42" t="s">
        <v>94</v>
      </c>
      <c r="F42" s="1">
        <v>671139909071</v>
      </c>
      <c r="G42">
        <v>1599419977909</v>
      </c>
      <c r="H42">
        <v>217728725.69</v>
      </c>
      <c r="I42">
        <v>217728725.69</v>
      </c>
      <c r="J42">
        <v>2270559886980</v>
      </c>
      <c r="K42">
        <v>669276334829</v>
      </c>
      <c r="L42">
        <v>1605076570202</v>
      </c>
      <c r="M42">
        <v>218498756.47</v>
      </c>
      <c r="N42">
        <v>2274352905031</v>
      </c>
      <c r="O42">
        <v>516538557326</v>
      </c>
      <c r="P42">
        <v>520331575377</v>
      </c>
    </row>
    <row r="43" spans="1:16" x14ac:dyDescent="0.2">
      <c r="A43">
        <v>9619</v>
      </c>
      <c r="B43" t="s">
        <v>22</v>
      </c>
      <c r="C43" t="s">
        <v>17</v>
      </c>
      <c r="D43" t="s">
        <v>95</v>
      </c>
      <c r="E43" t="s">
        <v>96</v>
      </c>
      <c r="F43" s="1">
        <v>207018673468</v>
      </c>
      <c r="G43">
        <v>35971524020</v>
      </c>
      <c r="H43">
        <v>4896796.46</v>
      </c>
      <c r="I43">
        <v>4896796.46</v>
      </c>
      <c r="J43">
        <v>242990197488</v>
      </c>
      <c r="K43">
        <v>207018673468</v>
      </c>
      <c r="L43">
        <v>36098742791</v>
      </c>
      <c r="M43">
        <v>4914114.7300000004</v>
      </c>
      <c r="N43">
        <v>243117416259</v>
      </c>
      <c r="O43">
        <v>0</v>
      </c>
      <c r="P43">
        <v>127218771</v>
      </c>
    </row>
    <row r="44" spans="1:16" x14ac:dyDescent="0.2">
      <c r="A44">
        <v>9669</v>
      </c>
      <c r="B44" t="s">
        <v>22</v>
      </c>
      <c r="C44" t="s">
        <v>17</v>
      </c>
      <c r="D44" t="s">
        <v>97</v>
      </c>
      <c r="E44" t="s">
        <v>52</v>
      </c>
      <c r="F44" s="1">
        <v>151708718064</v>
      </c>
      <c r="G44">
        <v>262677311259</v>
      </c>
      <c r="H44">
        <v>35758210.5</v>
      </c>
      <c r="I44">
        <v>35758210.5</v>
      </c>
      <c r="J44">
        <v>414386029323</v>
      </c>
      <c r="K44">
        <v>151708718064</v>
      </c>
      <c r="L44">
        <v>263606309567</v>
      </c>
      <c r="M44">
        <v>35884674.850000001</v>
      </c>
      <c r="N44">
        <v>415315027631</v>
      </c>
      <c r="O44">
        <v>0</v>
      </c>
      <c r="P44">
        <v>928998308</v>
      </c>
    </row>
    <row r="45" spans="1:16" x14ac:dyDescent="0.2">
      <c r="A45">
        <v>9719</v>
      </c>
      <c r="B45" t="s">
        <v>22</v>
      </c>
      <c r="C45" t="s">
        <v>17</v>
      </c>
      <c r="D45" t="s">
        <v>98</v>
      </c>
      <c r="E45" t="s">
        <v>99</v>
      </c>
      <c r="F45" s="1">
        <v>141825076594</v>
      </c>
      <c r="G45">
        <v>67422113176</v>
      </c>
      <c r="H45">
        <v>9178158.9499999993</v>
      </c>
      <c r="I45">
        <v>9178158.9499999993</v>
      </c>
      <c r="J45">
        <v>209247189770</v>
      </c>
      <c r="K45">
        <v>141825076594</v>
      </c>
      <c r="L45">
        <v>67660561745</v>
      </c>
      <c r="M45">
        <v>9210618.9100000001</v>
      </c>
      <c r="N45">
        <v>209485638339</v>
      </c>
      <c r="O45">
        <v>0</v>
      </c>
      <c r="P45">
        <v>238448569</v>
      </c>
    </row>
    <row r="46" spans="1:16" x14ac:dyDescent="0.2">
      <c r="A46">
        <v>9744</v>
      </c>
      <c r="B46" t="s">
        <v>22</v>
      </c>
      <c r="C46" t="s">
        <v>17</v>
      </c>
      <c r="D46" t="s">
        <v>100</v>
      </c>
      <c r="E46" t="s">
        <v>50</v>
      </c>
      <c r="F46" s="1">
        <v>0</v>
      </c>
      <c r="G46">
        <v>792552387700</v>
      </c>
      <c r="H46">
        <v>107890000</v>
      </c>
      <c r="I46">
        <v>107890000</v>
      </c>
      <c r="J46">
        <v>792552387700</v>
      </c>
      <c r="K46">
        <v>0</v>
      </c>
      <c r="L46">
        <v>795355369900</v>
      </c>
      <c r="M46">
        <v>108271569.42</v>
      </c>
      <c r="N46">
        <v>795355369900</v>
      </c>
      <c r="O46">
        <v>514215100000</v>
      </c>
      <c r="P46">
        <v>517018082200</v>
      </c>
    </row>
    <row r="47" spans="1:16" x14ac:dyDescent="0.2">
      <c r="A47">
        <v>9819</v>
      </c>
      <c r="B47" t="s">
        <v>22</v>
      </c>
      <c r="C47" t="s">
        <v>17</v>
      </c>
      <c r="D47" t="s">
        <v>101</v>
      </c>
      <c r="E47" t="s">
        <v>102</v>
      </c>
      <c r="F47" s="1">
        <v>5632635359</v>
      </c>
      <c r="G47">
        <v>29383720000</v>
      </c>
      <c r="H47">
        <v>4000000</v>
      </c>
      <c r="I47">
        <v>4000000</v>
      </c>
      <c r="J47">
        <v>35016355359</v>
      </c>
      <c r="K47">
        <v>5632635359</v>
      </c>
      <c r="L47">
        <v>29487640000</v>
      </c>
      <c r="M47">
        <v>4014146.61</v>
      </c>
      <c r="N47">
        <v>35120275359</v>
      </c>
      <c r="O47">
        <v>0</v>
      </c>
      <c r="P47">
        <v>103920000</v>
      </c>
    </row>
    <row r="48" spans="1:16" x14ac:dyDescent="0.2">
      <c r="A48">
        <v>369437</v>
      </c>
      <c r="B48" t="s">
        <v>22</v>
      </c>
      <c r="C48" t="s">
        <v>17</v>
      </c>
      <c r="D48" t="s">
        <v>103</v>
      </c>
      <c r="E48" t="s">
        <v>104</v>
      </c>
      <c r="F48" s="1">
        <v>5528323746</v>
      </c>
      <c r="G48">
        <v>0</v>
      </c>
      <c r="H48">
        <v>0</v>
      </c>
      <c r="I48">
        <v>0</v>
      </c>
      <c r="J48">
        <v>5528323746</v>
      </c>
      <c r="K48">
        <v>5528323746</v>
      </c>
      <c r="L48">
        <v>0</v>
      </c>
      <c r="M48">
        <v>0</v>
      </c>
      <c r="N48">
        <v>5528323746</v>
      </c>
      <c r="O48">
        <v>0</v>
      </c>
      <c r="P48">
        <v>0</v>
      </c>
    </row>
    <row r="49" spans="1:16" x14ac:dyDescent="0.2">
      <c r="A49">
        <v>276390</v>
      </c>
      <c r="B49" t="s">
        <v>22</v>
      </c>
      <c r="C49" t="s">
        <v>17</v>
      </c>
      <c r="D49" t="s">
        <v>105</v>
      </c>
      <c r="E49" t="s">
        <v>106</v>
      </c>
      <c r="F49" s="1">
        <v>61673016378</v>
      </c>
      <c r="G49">
        <v>285677488241</v>
      </c>
      <c r="H49">
        <v>38889220.049999997</v>
      </c>
      <c r="I49">
        <v>38889220.049999997</v>
      </c>
      <c r="J49">
        <v>347350504619</v>
      </c>
      <c r="K49">
        <v>61798039925</v>
      </c>
      <c r="L49">
        <v>286687830180</v>
      </c>
      <c r="M49">
        <v>39026757.68</v>
      </c>
      <c r="N49">
        <v>348485870105</v>
      </c>
      <c r="O49">
        <v>257040353</v>
      </c>
      <c r="P49">
        <v>1392405839</v>
      </c>
    </row>
    <row r="50" spans="1:16" x14ac:dyDescent="0.2">
      <c r="A50">
        <v>281019</v>
      </c>
      <c r="B50" t="s">
        <v>22</v>
      </c>
      <c r="C50" t="s">
        <v>17</v>
      </c>
      <c r="D50" t="s">
        <v>107</v>
      </c>
      <c r="E50" t="s">
        <v>108</v>
      </c>
      <c r="F50" s="1">
        <v>97753465462</v>
      </c>
      <c r="G50">
        <v>125735433513</v>
      </c>
      <c r="H50">
        <v>17116339.73</v>
      </c>
      <c r="I50">
        <v>17116339.73</v>
      </c>
      <c r="J50">
        <v>223488898975</v>
      </c>
      <c r="K50">
        <v>95764867673</v>
      </c>
      <c r="L50">
        <v>126180116019</v>
      </c>
      <c r="M50">
        <v>17176874.27</v>
      </c>
      <c r="N50">
        <v>221944983692</v>
      </c>
      <c r="O50">
        <v>2066416973</v>
      </c>
      <c r="P50">
        <v>522501690</v>
      </c>
    </row>
    <row r="51" spans="1:16" x14ac:dyDescent="0.2">
      <c r="A51">
        <v>11447</v>
      </c>
      <c r="B51" t="s">
        <v>22</v>
      </c>
      <c r="C51" t="s">
        <v>17</v>
      </c>
      <c r="D51" t="s">
        <v>109</v>
      </c>
      <c r="E51" t="s">
        <v>110</v>
      </c>
      <c r="F51" s="1">
        <v>1263470242</v>
      </c>
      <c r="G51">
        <v>1976165359</v>
      </c>
      <c r="H51">
        <v>269015</v>
      </c>
      <c r="I51">
        <v>269015</v>
      </c>
      <c r="J51">
        <v>3239635601</v>
      </c>
      <c r="K51">
        <v>1263470242</v>
      </c>
      <c r="L51">
        <v>1983154369</v>
      </c>
      <c r="M51">
        <v>269966.40999999997</v>
      </c>
      <c r="N51">
        <v>3246624611</v>
      </c>
      <c r="O51">
        <v>0</v>
      </c>
      <c r="P51">
        <v>6989010</v>
      </c>
    </row>
    <row r="52" spans="1:16" x14ac:dyDescent="0.2">
      <c r="A52">
        <v>276387</v>
      </c>
      <c r="B52" t="s">
        <v>22</v>
      </c>
      <c r="C52" t="s">
        <v>17</v>
      </c>
      <c r="D52" t="s">
        <v>111</v>
      </c>
      <c r="E52" t="s">
        <v>108</v>
      </c>
      <c r="F52" s="1">
        <v>767500000</v>
      </c>
      <c r="G52">
        <v>0</v>
      </c>
      <c r="H52">
        <v>0</v>
      </c>
      <c r="I52">
        <v>0</v>
      </c>
      <c r="J52">
        <v>767500000</v>
      </c>
      <c r="K52">
        <v>767500000</v>
      </c>
      <c r="L52">
        <v>0</v>
      </c>
      <c r="M52">
        <v>0</v>
      </c>
      <c r="N52">
        <v>767500000</v>
      </c>
      <c r="O52">
        <v>0</v>
      </c>
      <c r="P52">
        <v>0</v>
      </c>
    </row>
    <row r="53" spans="1:16" x14ac:dyDescent="0.2">
      <c r="A53">
        <v>412611</v>
      </c>
      <c r="B53" t="s">
        <v>22</v>
      </c>
      <c r="C53" t="s">
        <v>17</v>
      </c>
      <c r="D53" t="s">
        <v>112</v>
      </c>
      <c r="E53" t="s">
        <v>108</v>
      </c>
      <c r="F53" s="1">
        <v>495970242</v>
      </c>
      <c r="G53">
        <v>1976165359</v>
      </c>
      <c r="H53">
        <v>269015</v>
      </c>
      <c r="I53">
        <v>269015</v>
      </c>
      <c r="J53">
        <v>2472135601</v>
      </c>
      <c r="K53">
        <v>495970242</v>
      </c>
      <c r="L53">
        <v>1983154369</v>
      </c>
      <c r="M53">
        <v>269966.40999999997</v>
      </c>
      <c r="N53">
        <v>2479124611</v>
      </c>
      <c r="O53">
        <v>0</v>
      </c>
      <c r="P53">
        <v>6989010</v>
      </c>
    </row>
    <row r="54" spans="1:16" x14ac:dyDescent="0.2">
      <c r="A54">
        <v>381482</v>
      </c>
      <c r="B54" t="s">
        <v>22</v>
      </c>
      <c r="C54" t="s">
        <v>17</v>
      </c>
      <c r="D54" t="s">
        <v>113</v>
      </c>
      <c r="E54" t="s">
        <v>114</v>
      </c>
      <c r="F54" s="1">
        <v>0</v>
      </c>
      <c r="G54">
        <v>198238442</v>
      </c>
      <c r="H54">
        <v>26986.16</v>
      </c>
      <c r="I54">
        <v>26986.16</v>
      </c>
      <c r="J54">
        <v>198238442</v>
      </c>
      <c r="K54">
        <v>0</v>
      </c>
      <c r="L54">
        <v>198939543</v>
      </c>
      <c r="M54">
        <v>27081.599999999999</v>
      </c>
      <c r="N54">
        <v>198939543</v>
      </c>
      <c r="O54">
        <v>0</v>
      </c>
      <c r="P54">
        <v>701101</v>
      </c>
    </row>
    <row r="55" spans="1:16" x14ac:dyDescent="0.2">
      <c r="A55">
        <v>381487</v>
      </c>
      <c r="B55" t="s">
        <v>22</v>
      </c>
      <c r="C55" t="s">
        <v>17</v>
      </c>
      <c r="D55" t="s">
        <v>115</v>
      </c>
      <c r="E55" t="s">
        <v>114</v>
      </c>
      <c r="F55" s="1">
        <v>0</v>
      </c>
      <c r="G55">
        <v>198238442</v>
      </c>
      <c r="H55">
        <v>26986.16</v>
      </c>
      <c r="I55">
        <v>26986.16</v>
      </c>
      <c r="J55">
        <v>198238442</v>
      </c>
      <c r="K55">
        <v>0</v>
      </c>
      <c r="L55">
        <v>198939543</v>
      </c>
      <c r="M55">
        <v>27081.599999999999</v>
      </c>
      <c r="N55">
        <v>198939543</v>
      </c>
      <c r="O55">
        <v>0</v>
      </c>
      <c r="P55">
        <v>701101</v>
      </c>
    </row>
    <row r="56" spans="1:16" x14ac:dyDescent="0.2">
      <c r="A56">
        <v>11487</v>
      </c>
      <c r="B56" t="s">
        <v>22</v>
      </c>
      <c r="C56" t="s">
        <v>17</v>
      </c>
      <c r="D56" t="s">
        <v>116</v>
      </c>
      <c r="E56" t="s">
        <v>117</v>
      </c>
      <c r="F56" s="1">
        <v>100859826721</v>
      </c>
      <c r="G56">
        <v>0</v>
      </c>
      <c r="H56">
        <v>0</v>
      </c>
      <c r="I56">
        <v>-1.9999999999999999E-11</v>
      </c>
      <c r="J56">
        <v>100859826721</v>
      </c>
      <c r="K56">
        <v>105429843088</v>
      </c>
      <c r="L56">
        <v>0</v>
      </c>
      <c r="M56">
        <v>0</v>
      </c>
      <c r="N56">
        <v>105429843088</v>
      </c>
      <c r="O56">
        <v>100859826721</v>
      </c>
      <c r="P56">
        <v>105429843088</v>
      </c>
    </row>
    <row r="57" spans="1:16" x14ac:dyDescent="0.2">
      <c r="A57">
        <v>12412</v>
      </c>
      <c r="B57" t="s">
        <v>22</v>
      </c>
      <c r="C57" t="s">
        <v>17</v>
      </c>
      <c r="D57" t="s">
        <v>118</v>
      </c>
      <c r="E57" t="s">
        <v>119</v>
      </c>
      <c r="F57" s="1">
        <v>100767065806</v>
      </c>
      <c r="G57">
        <v>0</v>
      </c>
      <c r="H57">
        <v>0</v>
      </c>
      <c r="I57">
        <v>0</v>
      </c>
      <c r="J57">
        <v>100767065806</v>
      </c>
      <c r="K57">
        <v>0</v>
      </c>
      <c r="L57">
        <v>0</v>
      </c>
      <c r="M57">
        <v>0</v>
      </c>
      <c r="N57">
        <v>0</v>
      </c>
      <c r="O57">
        <v>100767065806</v>
      </c>
      <c r="P57">
        <v>0</v>
      </c>
    </row>
    <row r="58" spans="1:16" x14ac:dyDescent="0.2">
      <c r="A58">
        <v>12437</v>
      </c>
      <c r="B58" t="s">
        <v>22</v>
      </c>
      <c r="C58" t="s">
        <v>17</v>
      </c>
      <c r="D58" t="s">
        <v>120</v>
      </c>
      <c r="E58" t="s">
        <v>72</v>
      </c>
      <c r="F58" s="1">
        <v>100767065806</v>
      </c>
      <c r="G58">
        <v>0</v>
      </c>
      <c r="H58">
        <v>0</v>
      </c>
      <c r="I58">
        <v>0</v>
      </c>
      <c r="J58">
        <v>100767065806</v>
      </c>
      <c r="K58">
        <v>0</v>
      </c>
      <c r="L58">
        <v>0</v>
      </c>
      <c r="M58">
        <v>0</v>
      </c>
      <c r="N58">
        <v>0</v>
      </c>
      <c r="O58">
        <v>100767065806</v>
      </c>
      <c r="P58">
        <v>0</v>
      </c>
    </row>
    <row r="59" spans="1:16" x14ac:dyDescent="0.2">
      <c r="A59">
        <v>12937</v>
      </c>
      <c r="B59" t="s">
        <v>22</v>
      </c>
      <c r="C59" t="s">
        <v>17</v>
      </c>
      <c r="D59" t="s">
        <v>121</v>
      </c>
      <c r="E59" t="s">
        <v>122</v>
      </c>
      <c r="F59" s="1">
        <v>92760915</v>
      </c>
      <c r="G59">
        <v>0</v>
      </c>
      <c r="H59">
        <v>0</v>
      </c>
      <c r="I59">
        <v>0</v>
      </c>
      <c r="J59">
        <v>92760915</v>
      </c>
      <c r="K59">
        <v>0</v>
      </c>
      <c r="L59">
        <v>0</v>
      </c>
      <c r="M59">
        <v>0</v>
      </c>
      <c r="N59">
        <v>0</v>
      </c>
      <c r="O59">
        <v>92760915</v>
      </c>
      <c r="P59">
        <v>0</v>
      </c>
    </row>
    <row r="60" spans="1:16" x14ac:dyDescent="0.2">
      <c r="A60">
        <v>13012</v>
      </c>
      <c r="B60" t="s">
        <v>22</v>
      </c>
      <c r="C60" t="s">
        <v>17</v>
      </c>
      <c r="D60" t="s">
        <v>123</v>
      </c>
      <c r="E60" t="s">
        <v>124</v>
      </c>
      <c r="F60" s="1">
        <v>92760915</v>
      </c>
      <c r="G60">
        <v>0</v>
      </c>
      <c r="H60">
        <v>0</v>
      </c>
      <c r="I60">
        <v>0</v>
      </c>
      <c r="J60">
        <v>92760915</v>
      </c>
      <c r="K60">
        <v>0</v>
      </c>
      <c r="L60">
        <v>0</v>
      </c>
      <c r="M60">
        <v>0</v>
      </c>
      <c r="N60">
        <v>0</v>
      </c>
      <c r="O60">
        <v>92760915</v>
      </c>
      <c r="P60">
        <v>0</v>
      </c>
    </row>
    <row r="61" spans="1:16" x14ac:dyDescent="0.2">
      <c r="A61">
        <v>13162</v>
      </c>
      <c r="B61" t="s">
        <v>22</v>
      </c>
      <c r="C61" t="s">
        <v>17</v>
      </c>
      <c r="D61" t="s">
        <v>125</v>
      </c>
      <c r="E61" t="s">
        <v>126</v>
      </c>
      <c r="F61" s="1">
        <v>328748016</v>
      </c>
      <c r="G61">
        <v>81172527</v>
      </c>
      <c r="H61">
        <v>11050</v>
      </c>
      <c r="I61">
        <v>11050.000000000018</v>
      </c>
      <c r="J61">
        <v>409920543</v>
      </c>
      <c r="K61">
        <v>6003008156</v>
      </c>
      <c r="L61">
        <v>0</v>
      </c>
      <c r="M61">
        <v>0</v>
      </c>
      <c r="N61">
        <v>6003008156</v>
      </c>
      <c r="O61">
        <v>103952515</v>
      </c>
      <c r="P61">
        <v>5697040128</v>
      </c>
    </row>
    <row r="62" spans="1:16" x14ac:dyDescent="0.2">
      <c r="A62">
        <v>13187</v>
      </c>
      <c r="B62" t="s">
        <v>22</v>
      </c>
      <c r="C62" t="s">
        <v>17</v>
      </c>
      <c r="D62" t="s">
        <v>127</v>
      </c>
      <c r="E62" t="s">
        <v>126</v>
      </c>
      <c r="F62" s="1">
        <v>328748016</v>
      </c>
      <c r="G62">
        <v>81172527</v>
      </c>
      <c r="H62">
        <v>11050</v>
      </c>
      <c r="I62">
        <v>11050.000000000018</v>
      </c>
      <c r="J62">
        <v>409920543</v>
      </c>
      <c r="K62">
        <v>6003008156</v>
      </c>
      <c r="L62">
        <v>0</v>
      </c>
      <c r="M62">
        <v>0</v>
      </c>
      <c r="N62">
        <v>6003008156</v>
      </c>
      <c r="O62">
        <v>103952515</v>
      </c>
      <c r="P62">
        <v>5697040128</v>
      </c>
    </row>
    <row r="63" spans="1:16" x14ac:dyDescent="0.2">
      <c r="A63">
        <v>13212</v>
      </c>
      <c r="B63" t="s">
        <v>22</v>
      </c>
      <c r="C63" t="s">
        <v>17</v>
      </c>
      <c r="D63" t="s">
        <v>128</v>
      </c>
      <c r="E63" t="s">
        <v>65</v>
      </c>
      <c r="F63" s="1">
        <v>328748016</v>
      </c>
      <c r="G63">
        <v>81172527</v>
      </c>
      <c r="H63">
        <v>11050</v>
      </c>
      <c r="I63">
        <v>11050.000000000018</v>
      </c>
      <c r="J63">
        <v>409920543</v>
      </c>
      <c r="K63">
        <v>6003008156</v>
      </c>
      <c r="L63">
        <v>0</v>
      </c>
      <c r="M63">
        <v>0</v>
      </c>
      <c r="N63">
        <v>6003008156</v>
      </c>
      <c r="O63">
        <v>103952515</v>
      </c>
      <c r="P63">
        <v>5697040128</v>
      </c>
    </row>
    <row r="64" spans="1:16" x14ac:dyDescent="0.2">
      <c r="A64">
        <v>13262</v>
      </c>
      <c r="B64" t="s">
        <v>22</v>
      </c>
      <c r="C64" t="s">
        <v>17</v>
      </c>
      <c r="D64" t="s">
        <v>129</v>
      </c>
      <c r="E64" t="s">
        <v>130</v>
      </c>
      <c r="F64" s="1">
        <v>38529157692</v>
      </c>
      <c r="G64">
        <v>26899654252</v>
      </c>
      <c r="H64">
        <v>3661844.62</v>
      </c>
      <c r="I64">
        <v>3661844.6167367124</v>
      </c>
      <c r="J64">
        <v>65428811944</v>
      </c>
      <c r="K64">
        <v>38057808810</v>
      </c>
      <c r="L64">
        <v>26349160933</v>
      </c>
      <c r="M64">
        <v>3586906.09</v>
      </c>
      <c r="N64">
        <v>64406969743</v>
      </c>
      <c r="O64">
        <v>1809084977</v>
      </c>
      <c r="P64">
        <v>787242776</v>
      </c>
    </row>
    <row r="65" spans="1:16" x14ac:dyDescent="0.2">
      <c r="A65">
        <v>13287</v>
      </c>
      <c r="B65" t="s">
        <v>22</v>
      </c>
      <c r="C65" t="s">
        <v>17</v>
      </c>
      <c r="D65" t="s">
        <v>131</v>
      </c>
      <c r="E65" t="s">
        <v>132</v>
      </c>
      <c r="F65" s="1">
        <v>38529157692</v>
      </c>
      <c r="G65">
        <v>26899654252</v>
      </c>
      <c r="H65">
        <v>3661844.62</v>
      </c>
      <c r="I65">
        <v>3661844.6167367124</v>
      </c>
      <c r="J65">
        <v>65428811944</v>
      </c>
      <c r="K65">
        <v>38057808810</v>
      </c>
      <c r="L65">
        <v>26349160933</v>
      </c>
      <c r="M65">
        <v>3586906.09</v>
      </c>
      <c r="N65">
        <v>64406969743</v>
      </c>
      <c r="O65">
        <v>1809084977</v>
      </c>
      <c r="P65">
        <v>787242776</v>
      </c>
    </row>
    <row r="66" spans="1:16" x14ac:dyDescent="0.2">
      <c r="A66">
        <v>13312</v>
      </c>
      <c r="B66" t="s">
        <v>22</v>
      </c>
      <c r="C66" t="s">
        <v>17</v>
      </c>
      <c r="D66" t="s">
        <v>133</v>
      </c>
      <c r="E66" t="s">
        <v>134</v>
      </c>
      <c r="F66" s="1">
        <v>87380703665</v>
      </c>
      <c r="G66">
        <v>67688535148</v>
      </c>
      <c r="H66">
        <v>9214426.9199999999</v>
      </c>
      <c r="I66">
        <v>9214426.9199999999</v>
      </c>
      <c r="J66">
        <v>155069238813</v>
      </c>
      <c r="K66">
        <v>87358300720</v>
      </c>
      <c r="L66">
        <v>67927925958</v>
      </c>
      <c r="M66">
        <v>9247015.1500000004</v>
      </c>
      <c r="N66">
        <v>155286226678</v>
      </c>
      <c r="O66">
        <v>46029913</v>
      </c>
      <c r="P66">
        <v>263017778</v>
      </c>
    </row>
    <row r="67" spans="1:16" x14ac:dyDescent="0.2">
      <c r="A67">
        <v>13337</v>
      </c>
      <c r="B67" t="s">
        <v>22</v>
      </c>
      <c r="C67" t="s">
        <v>17</v>
      </c>
      <c r="D67" t="s">
        <v>135</v>
      </c>
      <c r="E67" t="s">
        <v>136</v>
      </c>
      <c r="F67" s="1">
        <v>0</v>
      </c>
      <c r="G67">
        <v>31981689611</v>
      </c>
      <c r="H67">
        <v>4353661.09</v>
      </c>
      <c r="I67">
        <v>4353661.09</v>
      </c>
      <c r="J67">
        <v>31981689611</v>
      </c>
      <c r="K67">
        <v>0</v>
      </c>
      <c r="L67">
        <v>31849968412</v>
      </c>
      <c r="M67">
        <v>4335729.92</v>
      </c>
      <c r="N67">
        <v>31849968412</v>
      </c>
      <c r="O67">
        <v>304958130</v>
      </c>
      <c r="P67">
        <v>173236931</v>
      </c>
    </row>
    <row r="68" spans="1:16" x14ac:dyDescent="0.2">
      <c r="A68">
        <v>13462</v>
      </c>
      <c r="B68" t="s">
        <v>22</v>
      </c>
      <c r="C68" t="s">
        <v>17</v>
      </c>
      <c r="D68" t="s">
        <v>137</v>
      </c>
      <c r="E68" t="s">
        <v>138</v>
      </c>
      <c r="F68" s="1">
        <v>-48851545973</v>
      </c>
      <c r="G68">
        <v>-42224751928</v>
      </c>
      <c r="H68">
        <v>-5748047.1399999997</v>
      </c>
      <c r="I68">
        <v>-5748047.1432632878</v>
      </c>
      <c r="J68">
        <v>-91076297901</v>
      </c>
      <c r="K68">
        <v>-49300491910</v>
      </c>
      <c r="L68">
        <v>-42746204725</v>
      </c>
      <c r="M68">
        <v>-5819032.4100000001</v>
      </c>
      <c r="N68">
        <v>-92046696635</v>
      </c>
      <c r="O68">
        <v>1016428671</v>
      </c>
      <c r="P68">
        <v>46029937</v>
      </c>
    </row>
    <row r="69" spans="1:16" x14ac:dyDescent="0.2">
      <c r="A69">
        <v>13487</v>
      </c>
      <c r="B69" t="s">
        <v>22</v>
      </c>
      <c r="C69" t="s">
        <v>17</v>
      </c>
      <c r="D69" t="s">
        <v>139</v>
      </c>
      <c r="E69" t="s">
        <v>140</v>
      </c>
      <c r="F69" s="1">
        <v>0</v>
      </c>
      <c r="G69">
        <v>-30545818579</v>
      </c>
      <c r="H69">
        <v>-4158196.25</v>
      </c>
      <c r="I69">
        <v>-4158196.25</v>
      </c>
      <c r="J69">
        <v>-30545818579</v>
      </c>
      <c r="K69">
        <v>0</v>
      </c>
      <c r="L69">
        <v>-30682528712</v>
      </c>
      <c r="M69">
        <v>-4176806.57</v>
      </c>
      <c r="N69">
        <v>-30682528712</v>
      </c>
      <c r="O69">
        <v>441668263</v>
      </c>
      <c r="P69">
        <v>304958130</v>
      </c>
    </row>
    <row r="70" spans="1:16" x14ac:dyDescent="0.2">
      <c r="A70">
        <v>13587</v>
      </c>
      <c r="B70" t="s">
        <v>22</v>
      </c>
      <c r="C70" t="s">
        <v>17</v>
      </c>
      <c r="D70" t="s">
        <v>141</v>
      </c>
      <c r="E70" t="s">
        <v>67</v>
      </c>
      <c r="F70" s="1">
        <v>-26426535</v>
      </c>
      <c r="G70">
        <v>0</v>
      </c>
      <c r="H70">
        <v>0</v>
      </c>
      <c r="I70">
        <v>0</v>
      </c>
      <c r="J70">
        <v>-26426535</v>
      </c>
      <c r="K70">
        <v>-5206175</v>
      </c>
      <c r="L70">
        <v>0</v>
      </c>
      <c r="M70">
        <v>0</v>
      </c>
      <c r="N70">
        <v>-5206175</v>
      </c>
      <c r="O70">
        <v>3025133</v>
      </c>
      <c r="P70">
        <v>24245493</v>
      </c>
    </row>
    <row r="71" spans="1:16" x14ac:dyDescent="0.2">
      <c r="A71">
        <v>13612</v>
      </c>
      <c r="B71" t="s">
        <v>22</v>
      </c>
      <c r="C71" t="s">
        <v>17</v>
      </c>
      <c r="D71" t="s">
        <v>142</v>
      </c>
      <c r="E71" t="s">
        <v>143</v>
      </c>
      <c r="F71" s="1">
        <v>-26426535</v>
      </c>
      <c r="G71">
        <v>0</v>
      </c>
      <c r="H71">
        <v>0</v>
      </c>
      <c r="I71">
        <v>0</v>
      </c>
      <c r="J71">
        <v>-26426535</v>
      </c>
      <c r="K71">
        <v>-5206175</v>
      </c>
      <c r="L71">
        <v>0</v>
      </c>
      <c r="M71">
        <v>0</v>
      </c>
      <c r="N71">
        <v>-5206175</v>
      </c>
      <c r="O71">
        <v>3025133</v>
      </c>
      <c r="P71">
        <v>24245493</v>
      </c>
    </row>
    <row r="72" spans="1:16" x14ac:dyDescent="0.2">
      <c r="A72">
        <v>13687</v>
      </c>
      <c r="B72" t="s">
        <v>22</v>
      </c>
      <c r="C72" t="s">
        <v>17</v>
      </c>
      <c r="D72" t="s">
        <v>144</v>
      </c>
      <c r="E72" t="s">
        <v>145</v>
      </c>
      <c r="F72" s="1">
        <v>-26426535</v>
      </c>
      <c r="G72">
        <v>0</v>
      </c>
      <c r="H72">
        <v>0</v>
      </c>
      <c r="I72">
        <v>0</v>
      </c>
      <c r="J72">
        <v>-26426535</v>
      </c>
      <c r="K72">
        <v>-5206175</v>
      </c>
      <c r="L72">
        <v>0</v>
      </c>
      <c r="M72">
        <v>0</v>
      </c>
      <c r="N72">
        <v>-5206175</v>
      </c>
      <c r="O72">
        <v>3025133</v>
      </c>
      <c r="P72">
        <v>24245493</v>
      </c>
    </row>
    <row r="73" spans="1:16" x14ac:dyDescent="0.2">
      <c r="A73">
        <v>43101</v>
      </c>
      <c r="B73" t="s">
        <v>16</v>
      </c>
      <c r="C73" t="s">
        <v>17</v>
      </c>
      <c r="D73" t="s">
        <v>146</v>
      </c>
      <c r="E73" t="s">
        <v>147</v>
      </c>
      <c r="F73" s="1">
        <v>9163731127349.8594</v>
      </c>
      <c r="G73">
        <v>9055696575231</v>
      </c>
      <c r="H73">
        <v>1233707732.95</v>
      </c>
      <c r="I73">
        <v>1233707733.0068233</v>
      </c>
      <c r="J73">
        <v>18219427702580.859</v>
      </c>
      <c r="K73">
        <v>9273765372201.8594</v>
      </c>
      <c r="L73">
        <v>9028240916972</v>
      </c>
      <c r="M73">
        <v>1229982695.79</v>
      </c>
      <c r="N73">
        <v>18302006289173.859</v>
      </c>
      <c r="O73">
        <v>370828990843</v>
      </c>
      <c r="P73">
        <v>453407577436</v>
      </c>
    </row>
    <row r="74" spans="1:16" x14ac:dyDescent="0.2">
      <c r="A74">
        <v>43132</v>
      </c>
      <c r="B74" t="s">
        <v>22</v>
      </c>
      <c r="C74" t="s">
        <v>17</v>
      </c>
      <c r="D74" t="s">
        <v>148</v>
      </c>
      <c r="E74" t="s">
        <v>149</v>
      </c>
      <c r="F74" s="1">
        <v>8278874197485</v>
      </c>
      <c r="G74">
        <v>8481961685644</v>
      </c>
      <c r="H74">
        <v>1154647768.98</v>
      </c>
      <c r="I74">
        <v>1154647768.9929738</v>
      </c>
      <c r="J74">
        <v>16760835883129</v>
      </c>
      <c r="K74">
        <v>8266184012592</v>
      </c>
      <c r="L74">
        <v>8439552663540</v>
      </c>
      <c r="M74">
        <v>1148874637.1900001</v>
      </c>
      <c r="N74">
        <v>16705736676132</v>
      </c>
      <c r="O74">
        <v>289189060157</v>
      </c>
      <c r="P74">
        <v>234089853160</v>
      </c>
    </row>
    <row r="75" spans="1:16" x14ac:dyDescent="0.2">
      <c r="A75">
        <v>43163</v>
      </c>
      <c r="B75" t="s">
        <v>22</v>
      </c>
      <c r="C75" t="s">
        <v>17</v>
      </c>
      <c r="D75" t="s">
        <v>150</v>
      </c>
      <c r="E75" t="s">
        <v>151</v>
      </c>
      <c r="F75" s="1">
        <v>1499525632159</v>
      </c>
      <c r="G75">
        <v>2072168556049</v>
      </c>
      <c r="H75">
        <v>282083896.25999999</v>
      </c>
      <c r="I75">
        <v>282083896.25999999</v>
      </c>
      <c r="J75">
        <v>3571694188208</v>
      </c>
      <c r="K75">
        <v>1510517509297</v>
      </c>
      <c r="L75">
        <v>2091027055438</v>
      </c>
      <c r="M75">
        <v>284651100.10000002</v>
      </c>
      <c r="N75">
        <v>3601544564735</v>
      </c>
      <c r="O75">
        <v>16826345967</v>
      </c>
      <c r="P75">
        <v>46676722494</v>
      </c>
    </row>
    <row r="76" spans="1:16" x14ac:dyDescent="0.2">
      <c r="A76">
        <v>43194</v>
      </c>
      <c r="B76" t="s">
        <v>22</v>
      </c>
      <c r="C76" t="s">
        <v>17</v>
      </c>
      <c r="D76" t="s">
        <v>152</v>
      </c>
      <c r="E76" t="s">
        <v>65</v>
      </c>
      <c r="F76" s="1">
        <v>1212118820923</v>
      </c>
      <c r="G76">
        <v>1864695121848</v>
      </c>
      <c r="H76">
        <v>253840578.63999999</v>
      </c>
      <c r="I76">
        <v>253840578.63999999</v>
      </c>
      <c r="J76">
        <v>3076813942771</v>
      </c>
      <c r="K76">
        <v>1224681735100</v>
      </c>
      <c r="L76">
        <v>1865215984541</v>
      </c>
      <c r="M76">
        <v>253911483.63</v>
      </c>
      <c r="N76">
        <v>3089897719641</v>
      </c>
      <c r="O76">
        <v>12914519061</v>
      </c>
      <c r="P76">
        <v>25998295931</v>
      </c>
    </row>
    <row r="77" spans="1:16" x14ac:dyDescent="0.2">
      <c r="A77">
        <v>43225</v>
      </c>
      <c r="B77" t="s">
        <v>22</v>
      </c>
      <c r="C77" t="s">
        <v>17</v>
      </c>
      <c r="D77" t="s">
        <v>153</v>
      </c>
      <c r="E77" t="s">
        <v>154</v>
      </c>
      <c r="F77" s="1">
        <v>0</v>
      </c>
      <c r="G77">
        <v>18364825000</v>
      </c>
      <c r="H77">
        <v>2500000</v>
      </c>
      <c r="I77">
        <v>2500000</v>
      </c>
      <c r="J77">
        <v>18364825000</v>
      </c>
      <c r="K77">
        <v>0</v>
      </c>
      <c r="L77">
        <v>36859550000</v>
      </c>
      <c r="M77">
        <v>5017683.26</v>
      </c>
      <c r="N77">
        <v>36859550000</v>
      </c>
      <c r="O77">
        <v>0</v>
      </c>
      <c r="P77">
        <v>18494725000</v>
      </c>
    </row>
    <row r="78" spans="1:16" x14ac:dyDescent="0.2">
      <c r="A78">
        <v>43255</v>
      </c>
      <c r="B78" t="s">
        <v>22</v>
      </c>
      <c r="C78" t="s">
        <v>17</v>
      </c>
      <c r="D78" t="s">
        <v>155</v>
      </c>
      <c r="E78" t="s">
        <v>156</v>
      </c>
      <c r="F78" s="1">
        <v>258899811236</v>
      </c>
      <c r="G78">
        <v>129374745997</v>
      </c>
      <c r="H78">
        <v>17611758.620000001</v>
      </c>
      <c r="I78">
        <v>17611758.620000001</v>
      </c>
      <c r="J78">
        <v>388274557233</v>
      </c>
      <c r="K78">
        <v>259422274197</v>
      </c>
      <c r="L78">
        <v>129006399789</v>
      </c>
      <c r="M78">
        <v>17561615.719999999</v>
      </c>
      <c r="N78">
        <v>388428673986</v>
      </c>
      <c r="O78">
        <v>1818326906</v>
      </c>
      <c r="P78">
        <v>1972443659</v>
      </c>
    </row>
    <row r="79" spans="1:16" x14ac:dyDescent="0.2">
      <c r="A79">
        <v>43285</v>
      </c>
      <c r="B79" t="s">
        <v>22</v>
      </c>
      <c r="C79" t="s">
        <v>17</v>
      </c>
      <c r="D79" t="s">
        <v>157</v>
      </c>
      <c r="E79" t="s">
        <v>158</v>
      </c>
      <c r="F79" s="1">
        <v>2868000000</v>
      </c>
      <c r="G79">
        <v>11342115920</v>
      </c>
      <c r="H79">
        <v>1544000</v>
      </c>
      <c r="I79">
        <v>1544000</v>
      </c>
      <c r="J79">
        <v>14210115920</v>
      </c>
      <c r="K79">
        <v>2868000000</v>
      </c>
      <c r="L79">
        <v>11382229040</v>
      </c>
      <c r="M79">
        <v>1549460.6</v>
      </c>
      <c r="N79">
        <v>14250229040</v>
      </c>
      <c r="O79">
        <v>0</v>
      </c>
      <c r="P79">
        <v>40113120</v>
      </c>
    </row>
    <row r="80" spans="1:16" x14ac:dyDescent="0.2">
      <c r="A80">
        <v>43315</v>
      </c>
      <c r="B80" t="s">
        <v>22</v>
      </c>
      <c r="C80" t="s">
        <v>17</v>
      </c>
      <c r="D80" t="s">
        <v>159</v>
      </c>
      <c r="E80" t="s">
        <v>160</v>
      </c>
      <c r="F80" s="1">
        <v>20279000000</v>
      </c>
      <c r="G80">
        <v>5619607066</v>
      </c>
      <c r="H80">
        <v>764996</v>
      </c>
      <c r="I80">
        <v>764996</v>
      </c>
      <c r="J80">
        <v>25898607066</v>
      </c>
      <c r="K80">
        <v>18185500000</v>
      </c>
      <c r="L80">
        <v>5639481662</v>
      </c>
      <c r="M80">
        <v>767701.51</v>
      </c>
      <c r="N80">
        <v>23824981662</v>
      </c>
      <c r="O80">
        <v>2093500000</v>
      </c>
      <c r="P80">
        <v>19874596</v>
      </c>
    </row>
    <row r="81" spans="1:16" x14ac:dyDescent="0.2">
      <c r="A81">
        <v>396804</v>
      </c>
      <c r="B81" t="s">
        <v>22</v>
      </c>
      <c r="C81" t="s">
        <v>17</v>
      </c>
      <c r="D81" t="s">
        <v>161</v>
      </c>
      <c r="E81" t="s">
        <v>162</v>
      </c>
      <c r="F81" s="1">
        <v>5360000000</v>
      </c>
      <c r="G81">
        <v>42772140218</v>
      </c>
      <c r="H81">
        <v>5822563</v>
      </c>
      <c r="I81">
        <v>5822563</v>
      </c>
      <c r="J81">
        <v>48132140218</v>
      </c>
      <c r="K81">
        <v>5360000000</v>
      </c>
      <c r="L81">
        <v>42923410406</v>
      </c>
      <c r="M81">
        <v>5843155.3799999999</v>
      </c>
      <c r="N81">
        <v>48283410406</v>
      </c>
      <c r="O81">
        <v>0</v>
      </c>
      <c r="P81">
        <v>151270188</v>
      </c>
    </row>
    <row r="82" spans="1:16" x14ac:dyDescent="0.2">
      <c r="A82">
        <v>43435</v>
      </c>
      <c r="B82" t="s">
        <v>22</v>
      </c>
      <c r="C82" t="s">
        <v>17</v>
      </c>
      <c r="D82" t="s">
        <v>163</v>
      </c>
      <c r="E82" t="s">
        <v>164</v>
      </c>
      <c r="F82" s="1">
        <v>4959167072195</v>
      </c>
      <c r="G82">
        <v>5587647816425</v>
      </c>
      <c r="H82">
        <v>760645393.63</v>
      </c>
      <c r="I82">
        <v>760645393.63</v>
      </c>
      <c r="J82">
        <v>10546814888620</v>
      </c>
      <c r="K82">
        <v>4946503963273</v>
      </c>
      <c r="L82">
        <v>5510328000714</v>
      </c>
      <c r="M82">
        <v>750119862.34000003</v>
      </c>
      <c r="N82">
        <v>10456831963987</v>
      </c>
      <c r="O82">
        <v>198401820646</v>
      </c>
      <c r="P82">
        <v>108418896013</v>
      </c>
    </row>
    <row r="83" spans="1:16" x14ac:dyDescent="0.2">
      <c r="A83">
        <v>43466</v>
      </c>
      <c r="B83" t="s">
        <v>22</v>
      </c>
      <c r="C83" t="s">
        <v>17</v>
      </c>
      <c r="D83" t="s">
        <v>165</v>
      </c>
      <c r="E83" t="s">
        <v>65</v>
      </c>
      <c r="F83" s="1">
        <v>4305629675166</v>
      </c>
      <c r="G83">
        <v>4173851240799</v>
      </c>
      <c r="H83">
        <v>568185545.02999997</v>
      </c>
      <c r="I83">
        <v>568185545.02999997</v>
      </c>
      <c r="J83">
        <v>8479480915965</v>
      </c>
      <c r="K83">
        <v>4298587971035</v>
      </c>
      <c r="L83">
        <v>4183098106471</v>
      </c>
      <c r="M83">
        <v>569444319.00999999</v>
      </c>
      <c r="N83">
        <v>8481686077506</v>
      </c>
      <c r="O83">
        <v>96649692203</v>
      </c>
      <c r="P83">
        <v>98854853744</v>
      </c>
    </row>
    <row r="84" spans="1:16" x14ac:dyDescent="0.2">
      <c r="A84">
        <v>43497</v>
      </c>
      <c r="B84" t="s">
        <v>22</v>
      </c>
      <c r="C84" t="s">
        <v>17</v>
      </c>
      <c r="D84" t="s">
        <v>166</v>
      </c>
      <c r="E84" t="s">
        <v>154</v>
      </c>
      <c r="F84" s="1">
        <v>0</v>
      </c>
      <c r="G84">
        <v>447811759182</v>
      </c>
      <c r="H84">
        <v>60960526.329999998</v>
      </c>
      <c r="I84">
        <v>60960526.329999998</v>
      </c>
      <c r="J84">
        <v>447811759182</v>
      </c>
      <c r="K84">
        <v>0</v>
      </c>
      <c r="L84">
        <v>377616389938</v>
      </c>
      <c r="M84">
        <v>51404844.579999998</v>
      </c>
      <c r="N84">
        <v>377616389938</v>
      </c>
      <c r="O84">
        <v>73459300000</v>
      </c>
      <c r="P84">
        <v>3263930756</v>
      </c>
    </row>
    <row r="85" spans="1:16" x14ac:dyDescent="0.2">
      <c r="A85">
        <v>43527</v>
      </c>
      <c r="B85" t="s">
        <v>22</v>
      </c>
      <c r="C85" t="s">
        <v>17</v>
      </c>
      <c r="D85" t="s">
        <v>167</v>
      </c>
      <c r="E85" t="s">
        <v>168</v>
      </c>
      <c r="F85" s="1">
        <v>10194557957</v>
      </c>
      <c r="G85">
        <v>0</v>
      </c>
      <c r="H85">
        <v>0</v>
      </c>
      <c r="I85">
        <v>0</v>
      </c>
      <c r="J85">
        <v>10194557957</v>
      </c>
      <c r="K85">
        <v>10129975231</v>
      </c>
      <c r="L85">
        <v>0</v>
      </c>
      <c r="M85">
        <v>0</v>
      </c>
      <c r="N85">
        <v>10129975231</v>
      </c>
      <c r="O85">
        <v>71300000</v>
      </c>
      <c r="P85">
        <v>6717274</v>
      </c>
    </row>
    <row r="86" spans="1:16" x14ac:dyDescent="0.2">
      <c r="A86">
        <v>225120</v>
      </c>
      <c r="B86" t="s">
        <v>22</v>
      </c>
      <c r="C86" t="s">
        <v>17</v>
      </c>
      <c r="D86" t="s">
        <v>169</v>
      </c>
      <c r="E86" t="s">
        <v>65</v>
      </c>
      <c r="F86" s="1">
        <v>531252143960</v>
      </c>
      <c r="G86">
        <v>702171214623</v>
      </c>
      <c r="H86">
        <v>95586428.769999996</v>
      </c>
      <c r="I86">
        <v>95586428.760000005</v>
      </c>
      <c r="J86">
        <v>1233423358583</v>
      </c>
      <c r="K86">
        <v>532185732839</v>
      </c>
      <c r="L86">
        <v>703709487470</v>
      </c>
      <c r="M86">
        <v>95795833.519999996</v>
      </c>
      <c r="N86">
        <v>1235895220309</v>
      </c>
      <c r="O86">
        <v>2688349679</v>
      </c>
      <c r="P86">
        <v>5160211405</v>
      </c>
    </row>
    <row r="87" spans="1:16" x14ac:dyDescent="0.2">
      <c r="A87">
        <v>225121</v>
      </c>
      <c r="B87" t="s">
        <v>22</v>
      </c>
      <c r="C87" t="s">
        <v>17</v>
      </c>
      <c r="D87" t="s">
        <v>170</v>
      </c>
      <c r="E87" t="s">
        <v>65</v>
      </c>
      <c r="F87" s="1">
        <v>14830396056</v>
      </c>
      <c r="G87">
        <v>35101134305</v>
      </c>
      <c r="H87">
        <v>4778310.4800000004</v>
      </c>
      <c r="I87">
        <v>4778310.4800000004</v>
      </c>
      <c r="J87">
        <v>49931530361</v>
      </c>
      <c r="K87">
        <v>14842919430</v>
      </c>
      <c r="L87">
        <v>35225274810</v>
      </c>
      <c r="M87">
        <v>4795209.7</v>
      </c>
      <c r="N87">
        <v>50068194240</v>
      </c>
      <c r="O87">
        <v>0</v>
      </c>
      <c r="P87">
        <v>136663879</v>
      </c>
    </row>
    <row r="88" spans="1:16" x14ac:dyDescent="0.2">
      <c r="A88">
        <v>225122</v>
      </c>
      <c r="B88" t="s">
        <v>22</v>
      </c>
      <c r="C88" t="s">
        <v>17</v>
      </c>
      <c r="D88" t="s">
        <v>171</v>
      </c>
      <c r="E88" t="s">
        <v>65</v>
      </c>
      <c r="F88" s="1">
        <v>94451540718</v>
      </c>
      <c r="G88">
        <v>191651427408</v>
      </c>
      <c r="H88">
        <v>26089470.960000001</v>
      </c>
      <c r="I88">
        <v>26089470.960000001</v>
      </c>
      <c r="J88">
        <v>286102968126</v>
      </c>
      <c r="K88">
        <v>88113844190</v>
      </c>
      <c r="L88">
        <v>173486629906</v>
      </c>
      <c r="M88">
        <v>23616700.66</v>
      </c>
      <c r="N88">
        <v>261600474096</v>
      </c>
      <c r="O88">
        <v>25367940974</v>
      </c>
      <c r="P88">
        <v>865446944</v>
      </c>
    </row>
    <row r="89" spans="1:16" x14ac:dyDescent="0.2">
      <c r="A89">
        <v>370087</v>
      </c>
      <c r="B89" t="s">
        <v>22</v>
      </c>
      <c r="C89" t="s">
        <v>17</v>
      </c>
      <c r="D89" t="s">
        <v>172</v>
      </c>
      <c r="E89" t="s">
        <v>173</v>
      </c>
      <c r="F89" s="1">
        <v>0</v>
      </c>
      <c r="G89">
        <v>7630090479</v>
      </c>
      <c r="H89">
        <v>1038682.71</v>
      </c>
      <c r="I89">
        <v>1038682.71</v>
      </c>
      <c r="J89">
        <v>7630090479</v>
      </c>
      <c r="K89">
        <v>0</v>
      </c>
      <c r="L89">
        <v>7657075457</v>
      </c>
      <c r="M89">
        <v>1042356.18</v>
      </c>
      <c r="N89">
        <v>7657075457</v>
      </c>
      <c r="O89">
        <v>0</v>
      </c>
      <c r="P89">
        <v>26984978</v>
      </c>
    </row>
    <row r="90" spans="1:16" x14ac:dyDescent="0.2">
      <c r="A90">
        <v>395991</v>
      </c>
      <c r="B90" t="s">
        <v>22</v>
      </c>
      <c r="C90" t="s">
        <v>17</v>
      </c>
      <c r="D90" t="s">
        <v>174</v>
      </c>
      <c r="E90" t="s">
        <v>162</v>
      </c>
      <c r="F90" s="1">
        <v>2808758338</v>
      </c>
      <c r="G90">
        <v>29430949629</v>
      </c>
      <c r="H90">
        <v>4006429.35</v>
      </c>
      <c r="I90">
        <v>4006429.36</v>
      </c>
      <c r="J90">
        <v>32239707967</v>
      </c>
      <c r="K90">
        <v>2643520548</v>
      </c>
      <c r="L90">
        <v>29535036662</v>
      </c>
      <c r="M90">
        <v>4020598.69</v>
      </c>
      <c r="N90">
        <v>32178557210</v>
      </c>
      <c r="O90">
        <v>165237790</v>
      </c>
      <c r="P90">
        <v>104087033</v>
      </c>
    </row>
    <row r="91" spans="1:16" x14ac:dyDescent="0.2">
      <c r="A91">
        <v>44037</v>
      </c>
      <c r="B91" t="s">
        <v>22</v>
      </c>
      <c r="C91" t="s">
        <v>17</v>
      </c>
      <c r="D91" t="s">
        <v>175</v>
      </c>
      <c r="E91" t="s">
        <v>176</v>
      </c>
      <c r="F91" s="1">
        <v>0</v>
      </c>
      <c r="G91">
        <v>29383720000</v>
      </c>
      <c r="H91">
        <v>4000000</v>
      </c>
      <c r="I91">
        <v>4000000</v>
      </c>
      <c r="J91">
        <v>29383720000</v>
      </c>
      <c r="K91">
        <v>0</v>
      </c>
      <c r="L91">
        <v>29487640000</v>
      </c>
      <c r="M91">
        <v>4014146.61</v>
      </c>
      <c r="N91">
        <v>29487640000</v>
      </c>
      <c r="O91">
        <v>0</v>
      </c>
      <c r="P91">
        <v>103920000</v>
      </c>
    </row>
    <row r="92" spans="1:16" x14ac:dyDescent="0.2">
      <c r="A92">
        <v>44067</v>
      </c>
      <c r="B92" t="s">
        <v>22</v>
      </c>
      <c r="C92" t="s">
        <v>17</v>
      </c>
      <c r="D92" t="s">
        <v>177</v>
      </c>
      <c r="E92" t="s">
        <v>65</v>
      </c>
      <c r="F92" s="1">
        <v>0</v>
      </c>
      <c r="G92">
        <v>29383720000</v>
      </c>
      <c r="H92">
        <v>4000000</v>
      </c>
      <c r="I92">
        <v>4000000</v>
      </c>
      <c r="J92">
        <v>29383720000</v>
      </c>
      <c r="K92">
        <v>0</v>
      </c>
      <c r="L92">
        <v>29487640000</v>
      </c>
      <c r="M92">
        <v>4014146.61</v>
      </c>
      <c r="N92">
        <v>29487640000</v>
      </c>
      <c r="O92">
        <v>0</v>
      </c>
      <c r="P92">
        <v>103920000</v>
      </c>
    </row>
    <row r="93" spans="1:16" x14ac:dyDescent="0.2">
      <c r="A93">
        <v>44127</v>
      </c>
      <c r="B93" t="s">
        <v>22</v>
      </c>
      <c r="C93" t="s">
        <v>17</v>
      </c>
      <c r="D93" t="s">
        <v>178</v>
      </c>
      <c r="E93" t="s">
        <v>179</v>
      </c>
      <c r="F93" s="1">
        <v>217198657947</v>
      </c>
      <c r="G93">
        <v>48602597549</v>
      </c>
      <c r="H93">
        <v>6616262.0099999998</v>
      </c>
      <c r="I93">
        <v>6616262.0047999984</v>
      </c>
      <c r="J93">
        <v>265801255496</v>
      </c>
      <c r="K93">
        <v>211649112078</v>
      </c>
      <c r="L93">
        <v>53076993244</v>
      </c>
      <c r="M93">
        <v>7225360.6299999999</v>
      </c>
      <c r="N93">
        <v>264726105322</v>
      </c>
      <c r="O93">
        <v>33380974832</v>
      </c>
      <c r="P93">
        <v>32305824658</v>
      </c>
    </row>
    <row r="94" spans="1:16" x14ac:dyDescent="0.2">
      <c r="A94">
        <v>44157</v>
      </c>
      <c r="B94" t="s">
        <v>22</v>
      </c>
      <c r="C94" t="s">
        <v>17</v>
      </c>
      <c r="D94" t="s">
        <v>180</v>
      </c>
      <c r="E94" t="s">
        <v>65</v>
      </c>
      <c r="F94" s="1">
        <v>217198657947</v>
      </c>
      <c r="G94">
        <v>48602597549</v>
      </c>
      <c r="H94">
        <v>6616262.0099999998</v>
      </c>
      <c r="I94">
        <v>6616262.0047999984</v>
      </c>
      <c r="J94">
        <v>265801255496</v>
      </c>
      <c r="K94">
        <v>211649112078</v>
      </c>
      <c r="L94">
        <v>53076993244</v>
      </c>
      <c r="M94">
        <v>7225360.6299999999</v>
      </c>
      <c r="N94">
        <v>264726105322</v>
      </c>
      <c r="O94">
        <v>33380974832</v>
      </c>
      <c r="P94">
        <v>32305824658</v>
      </c>
    </row>
    <row r="95" spans="1:16" x14ac:dyDescent="0.2">
      <c r="A95">
        <v>44217</v>
      </c>
      <c r="B95" t="s">
        <v>22</v>
      </c>
      <c r="C95" t="s">
        <v>17</v>
      </c>
      <c r="D95" t="s">
        <v>181</v>
      </c>
      <c r="E95" t="s">
        <v>182</v>
      </c>
      <c r="F95" s="1">
        <v>552867932</v>
      </c>
      <c r="G95">
        <v>268219767</v>
      </c>
      <c r="H95">
        <v>36512.69</v>
      </c>
      <c r="I95">
        <v>36512.7081738216</v>
      </c>
      <c r="J95">
        <v>821087699</v>
      </c>
      <c r="K95">
        <v>665524412</v>
      </c>
      <c r="L95">
        <v>3068776587</v>
      </c>
      <c r="M95">
        <v>417751.93</v>
      </c>
      <c r="N95">
        <v>3734300999</v>
      </c>
      <c r="O95">
        <v>2532683946</v>
      </c>
      <c r="P95">
        <v>5445897246</v>
      </c>
    </row>
    <row r="96" spans="1:16" x14ac:dyDescent="0.2">
      <c r="A96">
        <v>44247</v>
      </c>
      <c r="B96" t="s">
        <v>22</v>
      </c>
      <c r="C96" t="s">
        <v>17</v>
      </c>
      <c r="D96" t="s">
        <v>183</v>
      </c>
      <c r="E96" t="s">
        <v>65</v>
      </c>
      <c r="F96" s="1">
        <v>552867932</v>
      </c>
      <c r="G96">
        <v>268219767</v>
      </c>
      <c r="H96">
        <v>36512.69</v>
      </c>
      <c r="I96">
        <v>36512.7081738216</v>
      </c>
      <c r="J96">
        <v>821087699</v>
      </c>
      <c r="K96">
        <v>665524412</v>
      </c>
      <c r="L96">
        <v>3068776587</v>
      </c>
      <c r="M96">
        <v>417751.93</v>
      </c>
      <c r="N96">
        <v>3734300999</v>
      </c>
      <c r="O96">
        <v>2532683946</v>
      </c>
      <c r="P96">
        <v>5445897246</v>
      </c>
    </row>
    <row r="97" spans="1:16" x14ac:dyDescent="0.2">
      <c r="A97">
        <v>44307</v>
      </c>
      <c r="B97" t="s">
        <v>22</v>
      </c>
      <c r="C97" t="s">
        <v>17</v>
      </c>
      <c r="D97" t="s">
        <v>184</v>
      </c>
      <c r="E97" t="s">
        <v>185</v>
      </c>
      <c r="F97" s="1">
        <v>0</v>
      </c>
      <c r="G97">
        <v>3093279960</v>
      </c>
      <c r="H97">
        <v>421087.59</v>
      </c>
      <c r="I97">
        <v>421087.59</v>
      </c>
      <c r="J97">
        <v>3093279960</v>
      </c>
      <c r="K97">
        <v>0</v>
      </c>
      <c r="L97">
        <v>3104219816</v>
      </c>
      <c r="M97">
        <v>422576.83</v>
      </c>
      <c r="N97">
        <v>3104219816</v>
      </c>
      <c r="O97">
        <v>0</v>
      </c>
      <c r="P97">
        <v>10939856</v>
      </c>
    </row>
    <row r="98" spans="1:16" x14ac:dyDescent="0.2">
      <c r="A98">
        <v>44337</v>
      </c>
      <c r="B98" t="s">
        <v>22</v>
      </c>
      <c r="C98" t="s">
        <v>17</v>
      </c>
      <c r="D98" t="s">
        <v>186</v>
      </c>
      <c r="E98" t="s">
        <v>65</v>
      </c>
      <c r="F98" s="1">
        <v>0</v>
      </c>
      <c r="G98">
        <v>3093279960</v>
      </c>
      <c r="H98">
        <v>421087.59</v>
      </c>
      <c r="I98">
        <v>421087.59</v>
      </c>
      <c r="J98">
        <v>3093279960</v>
      </c>
      <c r="K98">
        <v>0</v>
      </c>
      <c r="L98">
        <v>3104219816</v>
      </c>
      <c r="M98">
        <v>422576.83</v>
      </c>
      <c r="N98">
        <v>3104219816</v>
      </c>
      <c r="O98">
        <v>0</v>
      </c>
      <c r="P98">
        <v>10939856</v>
      </c>
    </row>
    <row r="99" spans="1:16" x14ac:dyDescent="0.2">
      <c r="A99">
        <v>44877</v>
      </c>
      <c r="B99" t="s">
        <v>22</v>
      </c>
      <c r="C99" t="s">
        <v>17</v>
      </c>
      <c r="D99" t="s">
        <v>187</v>
      </c>
      <c r="E99" t="s">
        <v>188</v>
      </c>
      <c r="F99" s="1">
        <v>278219716741</v>
      </c>
      <c r="G99">
        <v>0</v>
      </c>
      <c r="H99">
        <v>0</v>
      </c>
      <c r="I99">
        <v>0</v>
      </c>
      <c r="J99">
        <v>278219716741</v>
      </c>
      <c r="K99">
        <v>280299980083</v>
      </c>
      <c r="L99">
        <v>0</v>
      </c>
      <c r="M99">
        <v>0</v>
      </c>
      <c r="N99">
        <v>280299980083</v>
      </c>
      <c r="O99">
        <v>6421571210</v>
      </c>
      <c r="P99">
        <v>8501834552</v>
      </c>
    </row>
    <row r="100" spans="1:16" x14ac:dyDescent="0.2">
      <c r="A100">
        <v>44907</v>
      </c>
      <c r="B100" t="s">
        <v>22</v>
      </c>
      <c r="C100" t="s">
        <v>17</v>
      </c>
      <c r="D100" t="s">
        <v>189</v>
      </c>
      <c r="E100" t="s">
        <v>65</v>
      </c>
      <c r="F100" s="1">
        <v>278219716741</v>
      </c>
      <c r="G100">
        <v>0</v>
      </c>
      <c r="H100">
        <v>0</v>
      </c>
      <c r="I100">
        <v>0</v>
      </c>
      <c r="J100">
        <v>278219716741</v>
      </c>
      <c r="K100">
        <v>280299980083</v>
      </c>
      <c r="L100">
        <v>0</v>
      </c>
      <c r="M100">
        <v>0</v>
      </c>
      <c r="N100">
        <v>280299980083</v>
      </c>
      <c r="O100">
        <v>6421571210</v>
      </c>
      <c r="P100">
        <v>8501834552</v>
      </c>
    </row>
    <row r="101" spans="1:16" x14ac:dyDescent="0.2">
      <c r="A101">
        <v>235737</v>
      </c>
      <c r="B101" t="s">
        <v>22</v>
      </c>
      <c r="C101" t="s">
        <v>17</v>
      </c>
      <c r="D101" t="s">
        <v>190</v>
      </c>
      <c r="E101" t="s">
        <v>191</v>
      </c>
      <c r="F101" s="1">
        <v>115864453715</v>
      </c>
      <c r="G101">
        <v>0</v>
      </c>
      <c r="H101">
        <v>0</v>
      </c>
      <c r="I101">
        <v>0</v>
      </c>
      <c r="J101">
        <v>115864453715</v>
      </c>
      <c r="K101">
        <v>115886122086</v>
      </c>
      <c r="L101">
        <v>0</v>
      </c>
      <c r="M101">
        <v>0</v>
      </c>
      <c r="N101">
        <v>115886122086</v>
      </c>
      <c r="O101">
        <v>0</v>
      </c>
      <c r="P101">
        <v>21668371</v>
      </c>
    </row>
    <row r="102" spans="1:16" x14ac:dyDescent="0.2">
      <c r="A102">
        <v>235738</v>
      </c>
      <c r="B102" t="s">
        <v>22</v>
      </c>
      <c r="C102" t="s">
        <v>17</v>
      </c>
      <c r="D102" t="s">
        <v>192</v>
      </c>
      <c r="E102" t="s">
        <v>191</v>
      </c>
      <c r="F102" s="1">
        <v>115864453715</v>
      </c>
      <c r="G102">
        <v>0</v>
      </c>
      <c r="H102">
        <v>0</v>
      </c>
      <c r="I102">
        <v>0</v>
      </c>
      <c r="J102">
        <v>115864453715</v>
      </c>
      <c r="K102">
        <v>115886122086</v>
      </c>
      <c r="L102">
        <v>0</v>
      </c>
      <c r="M102">
        <v>0</v>
      </c>
      <c r="N102">
        <v>115886122086</v>
      </c>
      <c r="O102">
        <v>0</v>
      </c>
      <c r="P102">
        <v>21668371</v>
      </c>
    </row>
    <row r="103" spans="1:16" x14ac:dyDescent="0.2">
      <c r="A103">
        <v>45117</v>
      </c>
      <c r="B103" t="s">
        <v>22</v>
      </c>
      <c r="C103" t="s">
        <v>17</v>
      </c>
      <c r="D103" t="s">
        <v>193</v>
      </c>
      <c r="E103" t="s">
        <v>194</v>
      </c>
      <c r="F103" s="1">
        <v>90886861150</v>
      </c>
      <c r="G103">
        <v>195838876810</v>
      </c>
      <c r="H103">
        <v>26659507.620000001</v>
      </c>
      <c r="I103">
        <v>26659507.620000001</v>
      </c>
      <c r="J103">
        <v>286725737960</v>
      </c>
      <c r="K103">
        <v>90023788492</v>
      </c>
      <c r="L103">
        <v>196802501251</v>
      </c>
      <c r="M103">
        <v>26790685.579999998</v>
      </c>
      <c r="N103">
        <v>286826289743</v>
      </c>
      <c r="O103">
        <v>2395360978</v>
      </c>
      <c r="P103">
        <v>2495912761</v>
      </c>
    </row>
    <row r="104" spans="1:16" x14ac:dyDescent="0.2">
      <c r="A104">
        <v>45147</v>
      </c>
      <c r="B104" t="s">
        <v>22</v>
      </c>
      <c r="C104" t="s">
        <v>17</v>
      </c>
      <c r="D104" t="s">
        <v>195</v>
      </c>
      <c r="E104" t="s">
        <v>194</v>
      </c>
      <c r="F104" s="1">
        <v>90886861150</v>
      </c>
      <c r="G104">
        <v>195838876810</v>
      </c>
      <c r="H104">
        <v>26659507.620000001</v>
      </c>
      <c r="I104">
        <v>26659507.620000001</v>
      </c>
      <c r="J104">
        <v>286725737960</v>
      </c>
      <c r="K104">
        <v>90023788492</v>
      </c>
      <c r="L104">
        <v>196802501251</v>
      </c>
      <c r="M104">
        <v>26790685.579999998</v>
      </c>
      <c r="N104">
        <v>286826289743</v>
      </c>
      <c r="O104">
        <v>2395360978</v>
      </c>
      <c r="P104">
        <v>2495912761</v>
      </c>
    </row>
    <row r="105" spans="1:16" x14ac:dyDescent="0.2">
      <c r="A105">
        <v>45237</v>
      </c>
      <c r="B105" t="s">
        <v>22</v>
      </c>
      <c r="C105" t="s">
        <v>17</v>
      </c>
      <c r="D105" t="s">
        <v>196</v>
      </c>
      <c r="E105" t="s">
        <v>197</v>
      </c>
      <c r="F105" s="1">
        <v>538858459810</v>
      </c>
      <c r="G105">
        <v>358248245931</v>
      </c>
      <c r="H105">
        <v>48768262.960000001</v>
      </c>
      <c r="I105">
        <v>48768262.960000001</v>
      </c>
      <c r="J105">
        <v>897106705741</v>
      </c>
      <c r="K105">
        <v>531196516815</v>
      </c>
      <c r="L105">
        <v>365281283368</v>
      </c>
      <c r="M105">
        <v>49725668.960000001</v>
      </c>
      <c r="N105">
        <v>896477800183</v>
      </c>
      <c r="O105">
        <v>27266665445</v>
      </c>
      <c r="P105">
        <v>26637759887</v>
      </c>
    </row>
    <row r="106" spans="1:16" x14ac:dyDescent="0.2">
      <c r="A106">
        <v>340400</v>
      </c>
      <c r="B106" t="s">
        <v>22</v>
      </c>
      <c r="C106" t="s">
        <v>17</v>
      </c>
      <c r="D106" t="s">
        <v>198</v>
      </c>
      <c r="E106" t="s">
        <v>199</v>
      </c>
      <c r="F106" s="1">
        <v>17118821165</v>
      </c>
      <c r="G106">
        <v>85690137550</v>
      </c>
      <c r="H106">
        <v>11664981.5</v>
      </c>
      <c r="I106">
        <v>11664981.5</v>
      </c>
      <c r="J106">
        <v>102808958715</v>
      </c>
      <c r="K106">
        <v>17118821165</v>
      </c>
      <c r="L106">
        <v>85993193770</v>
      </c>
      <c r="M106">
        <v>11706236.5</v>
      </c>
      <c r="N106">
        <v>103112014935</v>
      </c>
      <c r="O106">
        <v>0</v>
      </c>
      <c r="P106">
        <v>303056220</v>
      </c>
    </row>
    <row r="107" spans="1:16" x14ac:dyDescent="0.2">
      <c r="A107">
        <v>340405</v>
      </c>
      <c r="B107" t="s">
        <v>22</v>
      </c>
      <c r="C107" t="s">
        <v>17</v>
      </c>
      <c r="D107" t="s">
        <v>200</v>
      </c>
      <c r="E107" t="s">
        <v>201</v>
      </c>
      <c r="F107" s="1">
        <v>17118821165</v>
      </c>
      <c r="G107">
        <v>85690137550</v>
      </c>
      <c r="H107">
        <v>11664981.5</v>
      </c>
      <c r="I107">
        <v>11664981.5</v>
      </c>
      <c r="J107">
        <v>102808958715</v>
      </c>
      <c r="K107">
        <v>17118821165</v>
      </c>
      <c r="L107">
        <v>85993193770</v>
      </c>
      <c r="M107">
        <v>11706236.5</v>
      </c>
      <c r="N107">
        <v>103112014935</v>
      </c>
      <c r="O107">
        <v>0</v>
      </c>
      <c r="P107">
        <v>303056220</v>
      </c>
    </row>
    <row r="108" spans="1:16" x14ac:dyDescent="0.2">
      <c r="A108">
        <v>398442</v>
      </c>
      <c r="B108" t="s">
        <v>22</v>
      </c>
      <c r="C108" t="s">
        <v>17</v>
      </c>
      <c r="D108" t="s">
        <v>202</v>
      </c>
      <c r="E108" t="s">
        <v>203</v>
      </c>
      <c r="F108" s="1">
        <v>561481654671</v>
      </c>
      <c r="G108">
        <v>101020235603</v>
      </c>
      <c r="H108">
        <v>13751864.720000001</v>
      </c>
      <c r="I108">
        <v>13751864.720000001</v>
      </c>
      <c r="J108">
        <v>662501890274</v>
      </c>
      <c r="K108">
        <v>562322674891</v>
      </c>
      <c r="L108">
        <v>101382999352</v>
      </c>
      <c r="M108">
        <v>13801247.710000001</v>
      </c>
      <c r="N108">
        <v>663705674243</v>
      </c>
      <c r="O108">
        <v>1963637133</v>
      </c>
      <c r="P108">
        <v>3167421102</v>
      </c>
    </row>
    <row r="109" spans="1:16" x14ac:dyDescent="0.2">
      <c r="A109">
        <v>398449</v>
      </c>
      <c r="B109" t="s">
        <v>22</v>
      </c>
      <c r="C109" t="s">
        <v>17</v>
      </c>
      <c r="D109" t="s">
        <v>204</v>
      </c>
      <c r="E109" t="s">
        <v>205</v>
      </c>
      <c r="F109" s="1">
        <v>561481654671</v>
      </c>
      <c r="G109">
        <v>101020235603</v>
      </c>
      <c r="H109">
        <v>13751864.720000001</v>
      </c>
      <c r="I109">
        <v>13751864.720000001</v>
      </c>
      <c r="J109">
        <v>662501890274</v>
      </c>
      <c r="K109">
        <v>562322674891</v>
      </c>
      <c r="L109">
        <v>101382999352</v>
      </c>
      <c r="M109">
        <v>13801247.710000001</v>
      </c>
      <c r="N109">
        <v>663705674243</v>
      </c>
      <c r="O109">
        <v>1963637133</v>
      </c>
      <c r="P109">
        <v>3167421102</v>
      </c>
    </row>
    <row r="110" spans="1:16" x14ac:dyDescent="0.2">
      <c r="A110">
        <v>46347</v>
      </c>
      <c r="B110" t="s">
        <v>22</v>
      </c>
      <c r="C110" t="s">
        <v>17</v>
      </c>
      <c r="D110" t="s">
        <v>206</v>
      </c>
      <c r="E110" t="s">
        <v>207</v>
      </c>
      <c r="F110" s="1">
        <v>1161491617130</v>
      </c>
      <c r="G110">
        <v>514314579466</v>
      </c>
      <c r="H110">
        <v>70013542.120000005</v>
      </c>
      <c r="I110">
        <v>70013542.120000005</v>
      </c>
      <c r="J110">
        <v>1675806196596</v>
      </c>
      <c r="K110">
        <v>1253487850109</v>
      </c>
      <c r="L110">
        <v>516133531289</v>
      </c>
      <c r="M110">
        <v>70261155.670000002</v>
      </c>
      <c r="N110">
        <v>1769621381398</v>
      </c>
      <c r="O110">
        <v>0</v>
      </c>
      <c r="P110">
        <v>93815184802</v>
      </c>
    </row>
    <row r="111" spans="1:16" x14ac:dyDescent="0.2">
      <c r="A111">
        <v>46377</v>
      </c>
      <c r="B111" t="s">
        <v>22</v>
      </c>
      <c r="C111" t="s">
        <v>17</v>
      </c>
      <c r="D111" t="s">
        <v>208</v>
      </c>
      <c r="E111" t="s">
        <v>209</v>
      </c>
      <c r="F111" s="1">
        <v>1118080510494</v>
      </c>
      <c r="G111">
        <v>514314579466</v>
      </c>
      <c r="H111">
        <v>70013542.120000005</v>
      </c>
      <c r="I111">
        <v>70013542.120000005</v>
      </c>
      <c r="J111">
        <v>1632395089960</v>
      </c>
      <c r="K111">
        <v>1210051721112</v>
      </c>
      <c r="L111">
        <v>516133531289</v>
      </c>
      <c r="M111">
        <v>70261155.670000002</v>
      </c>
      <c r="N111">
        <v>1726185252401</v>
      </c>
      <c r="O111">
        <v>0</v>
      </c>
      <c r="P111">
        <v>93790162441</v>
      </c>
    </row>
    <row r="112" spans="1:16" x14ac:dyDescent="0.2">
      <c r="A112">
        <v>46437</v>
      </c>
      <c r="B112" t="s">
        <v>22</v>
      </c>
      <c r="C112" t="s">
        <v>17</v>
      </c>
      <c r="D112" t="s">
        <v>210</v>
      </c>
      <c r="E112" t="s">
        <v>211</v>
      </c>
      <c r="F112" s="1">
        <v>0</v>
      </c>
      <c r="G112">
        <v>164323002465</v>
      </c>
      <c r="H112">
        <v>22369257.870000001</v>
      </c>
      <c r="I112">
        <v>22369257.870000001</v>
      </c>
      <c r="J112">
        <v>164323002465</v>
      </c>
      <c r="K112">
        <v>0</v>
      </c>
      <c r="L112">
        <v>164904155784</v>
      </c>
      <c r="M112">
        <v>22448370.16</v>
      </c>
      <c r="N112">
        <v>164904155784</v>
      </c>
      <c r="O112">
        <v>0</v>
      </c>
      <c r="P112">
        <v>581153319</v>
      </c>
    </row>
    <row r="113" spans="1:16" x14ac:dyDescent="0.2">
      <c r="A113">
        <v>46467</v>
      </c>
      <c r="B113" t="s">
        <v>22</v>
      </c>
      <c r="C113" t="s">
        <v>17</v>
      </c>
      <c r="D113" t="s">
        <v>212</v>
      </c>
      <c r="E113" t="s">
        <v>213</v>
      </c>
      <c r="F113" s="1">
        <v>520932296401</v>
      </c>
      <c r="G113">
        <v>0</v>
      </c>
      <c r="H113">
        <v>0</v>
      </c>
      <c r="I113">
        <v>0</v>
      </c>
      <c r="J113">
        <v>520932296401</v>
      </c>
      <c r="K113">
        <v>602290556973</v>
      </c>
      <c r="L113">
        <v>0</v>
      </c>
      <c r="M113">
        <v>0</v>
      </c>
      <c r="N113">
        <v>602290556973</v>
      </c>
      <c r="O113">
        <v>0</v>
      </c>
      <c r="P113">
        <v>81358260572</v>
      </c>
    </row>
    <row r="114" spans="1:16" x14ac:dyDescent="0.2">
      <c r="A114">
        <v>46497</v>
      </c>
      <c r="B114" t="s">
        <v>22</v>
      </c>
      <c r="C114" t="s">
        <v>17</v>
      </c>
      <c r="D114" t="s">
        <v>214</v>
      </c>
      <c r="E114" t="s">
        <v>215</v>
      </c>
      <c r="F114" s="1">
        <v>227194044015</v>
      </c>
      <c r="G114">
        <v>0</v>
      </c>
      <c r="H114">
        <v>0</v>
      </c>
      <c r="I114">
        <v>0</v>
      </c>
      <c r="J114">
        <v>227194044015</v>
      </c>
      <c r="K114">
        <v>227220852226</v>
      </c>
      <c r="L114">
        <v>0</v>
      </c>
      <c r="M114">
        <v>0</v>
      </c>
      <c r="N114">
        <v>227220852226</v>
      </c>
      <c r="O114">
        <v>0</v>
      </c>
      <c r="P114">
        <v>26808211</v>
      </c>
    </row>
    <row r="115" spans="1:16" x14ac:dyDescent="0.2">
      <c r="A115">
        <v>46527</v>
      </c>
      <c r="B115" t="s">
        <v>22</v>
      </c>
      <c r="C115" t="s">
        <v>17</v>
      </c>
      <c r="D115" t="s">
        <v>216</v>
      </c>
      <c r="E115" t="s">
        <v>217</v>
      </c>
      <c r="F115" s="1">
        <v>369954170078</v>
      </c>
      <c r="G115">
        <v>349991577001</v>
      </c>
      <c r="H115">
        <v>47644284.25</v>
      </c>
      <c r="I115">
        <v>47644284.25</v>
      </c>
      <c r="J115">
        <v>719945747079</v>
      </c>
      <c r="K115">
        <v>380540311913</v>
      </c>
      <c r="L115">
        <v>351229375505</v>
      </c>
      <c r="M115">
        <v>47812785.509999998</v>
      </c>
      <c r="N115">
        <v>731769687418</v>
      </c>
      <c r="O115">
        <v>0</v>
      </c>
      <c r="P115">
        <v>11823940339</v>
      </c>
    </row>
    <row r="116" spans="1:16" x14ac:dyDescent="0.2">
      <c r="A116">
        <v>47097</v>
      </c>
      <c r="B116" t="s">
        <v>22</v>
      </c>
      <c r="C116" t="s">
        <v>17</v>
      </c>
      <c r="D116" t="s">
        <v>218</v>
      </c>
      <c r="E116" t="s">
        <v>219</v>
      </c>
      <c r="F116" s="1">
        <v>42326804269</v>
      </c>
      <c r="G116">
        <v>0</v>
      </c>
      <c r="H116">
        <v>0</v>
      </c>
      <c r="I116">
        <v>0</v>
      </c>
      <c r="J116">
        <v>42326804269</v>
      </c>
      <c r="K116">
        <v>42326804269</v>
      </c>
      <c r="L116">
        <v>0</v>
      </c>
      <c r="M116">
        <v>0</v>
      </c>
      <c r="N116">
        <v>42326804269</v>
      </c>
      <c r="O116">
        <v>0</v>
      </c>
      <c r="P116">
        <v>0</v>
      </c>
    </row>
    <row r="117" spans="1:16" x14ac:dyDescent="0.2">
      <c r="A117">
        <v>47157</v>
      </c>
      <c r="B117" t="s">
        <v>22</v>
      </c>
      <c r="C117" t="s">
        <v>17</v>
      </c>
      <c r="D117" t="s">
        <v>220</v>
      </c>
      <c r="E117" t="s">
        <v>211</v>
      </c>
      <c r="F117" s="1">
        <v>42326804269</v>
      </c>
      <c r="G117">
        <v>0</v>
      </c>
      <c r="H117">
        <v>0</v>
      </c>
      <c r="I117">
        <v>0</v>
      </c>
      <c r="J117">
        <v>42326804269</v>
      </c>
      <c r="K117">
        <v>42326804269</v>
      </c>
      <c r="L117">
        <v>0</v>
      </c>
      <c r="M117">
        <v>0</v>
      </c>
      <c r="N117">
        <v>42326804269</v>
      </c>
      <c r="O117">
        <v>0</v>
      </c>
      <c r="P117">
        <v>0</v>
      </c>
    </row>
    <row r="118" spans="1:16" x14ac:dyDescent="0.2">
      <c r="A118">
        <v>47277</v>
      </c>
      <c r="B118" t="s">
        <v>22</v>
      </c>
      <c r="C118" t="s">
        <v>17</v>
      </c>
      <c r="D118" t="s">
        <v>221</v>
      </c>
      <c r="E118" t="s">
        <v>122</v>
      </c>
      <c r="F118" s="1">
        <v>1084302367</v>
      </c>
      <c r="G118">
        <v>0</v>
      </c>
      <c r="H118">
        <v>0</v>
      </c>
      <c r="I118">
        <v>0</v>
      </c>
      <c r="J118">
        <v>1084302367</v>
      </c>
      <c r="K118">
        <v>1109324728</v>
      </c>
      <c r="L118">
        <v>0</v>
      </c>
      <c r="M118">
        <v>0</v>
      </c>
      <c r="N118">
        <v>1109324728</v>
      </c>
      <c r="O118">
        <v>0</v>
      </c>
      <c r="P118">
        <v>25022361</v>
      </c>
    </row>
    <row r="119" spans="1:16" x14ac:dyDescent="0.2">
      <c r="A119">
        <v>47337</v>
      </c>
      <c r="B119" t="s">
        <v>22</v>
      </c>
      <c r="C119" t="s">
        <v>17</v>
      </c>
      <c r="D119" t="s">
        <v>222</v>
      </c>
      <c r="E119" t="s">
        <v>223</v>
      </c>
      <c r="F119" s="1">
        <v>1084302367</v>
      </c>
      <c r="G119">
        <v>0</v>
      </c>
      <c r="H119">
        <v>0</v>
      </c>
      <c r="I119">
        <v>0</v>
      </c>
      <c r="J119">
        <v>1084302367</v>
      </c>
      <c r="K119">
        <v>1109324728</v>
      </c>
      <c r="L119">
        <v>0</v>
      </c>
      <c r="M119">
        <v>0</v>
      </c>
      <c r="N119">
        <v>1109324728</v>
      </c>
      <c r="O119">
        <v>0</v>
      </c>
      <c r="P119">
        <v>25022361</v>
      </c>
    </row>
    <row r="120" spans="1:16" x14ac:dyDescent="0.2">
      <c r="A120">
        <v>47817</v>
      </c>
      <c r="B120" t="s">
        <v>22</v>
      </c>
      <c r="C120" t="s">
        <v>17</v>
      </c>
      <c r="D120" t="s">
        <v>224</v>
      </c>
      <c r="E120" t="s">
        <v>225</v>
      </c>
      <c r="F120" s="1">
        <v>0</v>
      </c>
      <c r="G120">
        <v>-7034071892</v>
      </c>
      <c r="H120">
        <v>0</v>
      </c>
      <c r="I120">
        <v>0</v>
      </c>
      <c r="J120">
        <v>-7034071892</v>
      </c>
      <c r="K120">
        <v>0</v>
      </c>
      <c r="L120">
        <v>-7125866649</v>
      </c>
      <c r="M120">
        <v>0</v>
      </c>
      <c r="N120">
        <v>-7125866649</v>
      </c>
      <c r="O120">
        <v>265598494</v>
      </c>
      <c r="P120">
        <v>173803737</v>
      </c>
    </row>
    <row r="121" spans="1:16" x14ac:dyDescent="0.2">
      <c r="A121">
        <v>47847</v>
      </c>
      <c r="B121" t="s">
        <v>22</v>
      </c>
      <c r="C121" t="s">
        <v>17</v>
      </c>
      <c r="D121" t="s">
        <v>226</v>
      </c>
      <c r="E121" t="s">
        <v>227</v>
      </c>
      <c r="F121" s="1">
        <v>0</v>
      </c>
      <c r="G121">
        <v>-7034071892</v>
      </c>
      <c r="H121">
        <v>0</v>
      </c>
      <c r="I121">
        <v>0</v>
      </c>
      <c r="J121">
        <v>-7034071892</v>
      </c>
      <c r="K121">
        <v>0</v>
      </c>
      <c r="L121">
        <v>-7125866649</v>
      </c>
      <c r="M121">
        <v>0</v>
      </c>
      <c r="N121">
        <v>-7125866649</v>
      </c>
      <c r="O121">
        <v>265598494</v>
      </c>
      <c r="P121">
        <v>173803737</v>
      </c>
    </row>
    <row r="122" spans="1:16" x14ac:dyDescent="0.2">
      <c r="A122">
        <v>47877</v>
      </c>
      <c r="B122" t="s">
        <v>22</v>
      </c>
      <c r="C122" t="s">
        <v>17</v>
      </c>
      <c r="D122" t="s">
        <v>228</v>
      </c>
      <c r="E122" t="s">
        <v>65</v>
      </c>
      <c r="F122" s="1">
        <v>0</v>
      </c>
      <c r="G122">
        <v>-7034071892</v>
      </c>
      <c r="H122">
        <v>0</v>
      </c>
      <c r="I122">
        <v>0</v>
      </c>
      <c r="J122">
        <v>-7034071892</v>
      </c>
      <c r="K122">
        <v>0</v>
      </c>
      <c r="L122">
        <v>-7125866649</v>
      </c>
      <c r="M122">
        <v>0</v>
      </c>
      <c r="N122">
        <v>-7125866649</v>
      </c>
      <c r="O122">
        <v>265598494</v>
      </c>
      <c r="P122">
        <v>173803737</v>
      </c>
    </row>
    <row r="123" spans="1:16" x14ac:dyDescent="0.2">
      <c r="A123">
        <v>47907</v>
      </c>
      <c r="B123" t="s">
        <v>22</v>
      </c>
      <c r="C123" t="s">
        <v>17</v>
      </c>
      <c r="D123" t="s">
        <v>229</v>
      </c>
      <c r="E123" t="s">
        <v>62</v>
      </c>
      <c r="F123" s="1">
        <v>137798062001</v>
      </c>
      <c r="G123">
        <v>109957877130</v>
      </c>
      <c r="H123">
        <v>14968544.050000001</v>
      </c>
      <c r="I123">
        <v>14968544.093849551</v>
      </c>
      <c r="J123">
        <v>247755939131</v>
      </c>
      <c r="K123">
        <v>136836163573</v>
      </c>
      <c r="L123">
        <v>109031739653</v>
      </c>
      <c r="M123">
        <v>14842469.32</v>
      </c>
      <c r="N123">
        <v>245867903226</v>
      </c>
      <c r="O123">
        <v>79409327428</v>
      </c>
      <c r="P123">
        <v>77521291523</v>
      </c>
    </row>
    <row r="124" spans="1:16" x14ac:dyDescent="0.2">
      <c r="A124">
        <v>47938</v>
      </c>
      <c r="B124" t="s">
        <v>22</v>
      </c>
      <c r="C124" t="s">
        <v>17</v>
      </c>
      <c r="D124" t="s">
        <v>230</v>
      </c>
      <c r="E124" t="s">
        <v>231</v>
      </c>
      <c r="F124" s="1">
        <v>131817278930</v>
      </c>
      <c r="G124">
        <v>109138662911</v>
      </c>
      <c r="H124">
        <v>14857024.57</v>
      </c>
      <c r="I124">
        <v>14857024.623849552</v>
      </c>
      <c r="J124">
        <v>240955941841</v>
      </c>
      <c r="K124">
        <v>130949785168</v>
      </c>
      <c r="L124">
        <v>108229913808</v>
      </c>
      <c r="M124">
        <v>14733316.91</v>
      </c>
      <c r="N124">
        <v>239179698976</v>
      </c>
      <c r="O124">
        <v>78319672894</v>
      </c>
      <c r="P124">
        <v>76543430029</v>
      </c>
    </row>
    <row r="125" spans="1:16" x14ac:dyDescent="0.2">
      <c r="A125">
        <v>47969</v>
      </c>
      <c r="B125" t="s">
        <v>22</v>
      </c>
      <c r="C125" t="s">
        <v>17</v>
      </c>
      <c r="D125" t="s">
        <v>232</v>
      </c>
      <c r="E125" t="s">
        <v>233</v>
      </c>
      <c r="F125" s="1">
        <v>1316717837591</v>
      </c>
      <c r="G125">
        <v>1244883656937</v>
      </c>
      <c r="H125">
        <v>169465766.33000001</v>
      </c>
      <c r="I125">
        <v>169465766.34</v>
      </c>
      <c r="J125">
        <v>2561601494528</v>
      </c>
      <c r="K125">
        <v>1316395568031</v>
      </c>
      <c r="L125">
        <v>1243301308255</v>
      </c>
      <c r="M125">
        <v>169250361.63999999</v>
      </c>
      <c r="N125">
        <v>2559696876286</v>
      </c>
      <c r="O125">
        <v>30150336045</v>
      </c>
      <c r="P125">
        <v>28245717803</v>
      </c>
    </row>
    <row r="126" spans="1:16" x14ac:dyDescent="0.2">
      <c r="A126">
        <v>48000</v>
      </c>
      <c r="B126" t="s">
        <v>22</v>
      </c>
      <c r="C126" t="s">
        <v>17</v>
      </c>
      <c r="D126" t="s">
        <v>234</v>
      </c>
      <c r="E126" t="s">
        <v>235</v>
      </c>
      <c r="F126" s="1">
        <v>0</v>
      </c>
      <c r="G126">
        <v>84356751718</v>
      </c>
      <c r="H126">
        <v>11483467.949999999</v>
      </c>
      <c r="I126">
        <v>11483467.949999999</v>
      </c>
      <c r="J126">
        <v>84356751718</v>
      </c>
      <c r="K126">
        <v>0</v>
      </c>
      <c r="L126">
        <v>70475169884</v>
      </c>
      <c r="M126">
        <v>9593770.9600000009</v>
      </c>
      <c r="N126">
        <v>70475169884</v>
      </c>
      <c r="O126">
        <v>15705650643</v>
      </c>
      <c r="P126">
        <v>1824068809</v>
      </c>
    </row>
    <row r="127" spans="1:16" x14ac:dyDescent="0.2">
      <c r="A127">
        <v>48090</v>
      </c>
      <c r="B127" t="s">
        <v>22</v>
      </c>
      <c r="C127" t="s">
        <v>17</v>
      </c>
      <c r="D127" t="s">
        <v>236</v>
      </c>
      <c r="E127" t="s">
        <v>237</v>
      </c>
      <c r="F127" s="1">
        <v>-1122823896</v>
      </c>
      <c r="G127">
        <v>-1802340971</v>
      </c>
      <c r="H127">
        <v>-245352.33</v>
      </c>
      <c r="I127">
        <v>-245352.32000000001</v>
      </c>
      <c r="J127">
        <v>-2925164867</v>
      </c>
      <c r="K127">
        <v>-1012791540</v>
      </c>
      <c r="L127">
        <v>-1752819850</v>
      </c>
      <c r="M127">
        <v>-238611.02</v>
      </c>
      <c r="N127">
        <v>-2765611390</v>
      </c>
      <c r="O127">
        <v>74454381</v>
      </c>
      <c r="P127">
        <v>234007858</v>
      </c>
    </row>
    <row r="128" spans="1:16" x14ac:dyDescent="0.2">
      <c r="A128">
        <v>48150</v>
      </c>
      <c r="B128" t="s">
        <v>22</v>
      </c>
      <c r="C128" t="s">
        <v>17</v>
      </c>
      <c r="D128" t="s">
        <v>238</v>
      </c>
      <c r="E128" t="s">
        <v>239</v>
      </c>
      <c r="F128" s="1">
        <v>-1183777734765</v>
      </c>
      <c r="G128">
        <v>-1135870366204</v>
      </c>
      <c r="H128">
        <v>-154625808.63999999</v>
      </c>
      <c r="I128">
        <v>-154625808.60615045</v>
      </c>
      <c r="J128">
        <v>-2319648100969</v>
      </c>
      <c r="K128">
        <v>-1184432991323</v>
      </c>
      <c r="L128">
        <v>-1136608649258</v>
      </c>
      <c r="M128">
        <v>-154726310.91999999</v>
      </c>
      <c r="N128">
        <v>-2321041640581</v>
      </c>
      <c r="O128">
        <v>31963871822</v>
      </c>
      <c r="P128">
        <v>30570332210</v>
      </c>
    </row>
    <row r="129" spans="1:16" x14ac:dyDescent="0.2">
      <c r="A129">
        <v>48181</v>
      </c>
      <c r="B129" t="s">
        <v>22</v>
      </c>
      <c r="C129" t="s">
        <v>17</v>
      </c>
      <c r="D129" t="s">
        <v>240</v>
      </c>
      <c r="E129" t="s">
        <v>241</v>
      </c>
      <c r="F129" s="1">
        <v>0</v>
      </c>
      <c r="G129">
        <v>-82429038569</v>
      </c>
      <c r="H129">
        <v>-11221048.74</v>
      </c>
      <c r="I129">
        <v>-11221048.74</v>
      </c>
      <c r="J129">
        <v>-82429038569</v>
      </c>
      <c r="K129">
        <v>0</v>
      </c>
      <c r="L129">
        <v>-67185095223</v>
      </c>
      <c r="M129">
        <v>-9145893.75</v>
      </c>
      <c r="N129">
        <v>-67185095223</v>
      </c>
      <c r="O129">
        <v>425360003</v>
      </c>
      <c r="P129">
        <v>15669303349</v>
      </c>
    </row>
    <row r="130" spans="1:16" x14ac:dyDescent="0.2">
      <c r="A130">
        <v>398450</v>
      </c>
      <c r="B130" t="s">
        <v>22</v>
      </c>
      <c r="C130" t="s">
        <v>17</v>
      </c>
      <c r="D130" t="s">
        <v>242</v>
      </c>
      <c r="E130" t="s">
        <v>243</v>
      </c>
      <c r="F130" s="1">
        <v>5980783071</v>
      </c>
      <c r="G130">
        <v>819214219</v>
      </c>
      <c r="H130">
        <v>111519.48</v>
      </c>
      <c r="I130">
        <v>111519.47</v>
      </c>
      <c r="J130">
        <v>6799997290</v>
      </c>
      <c r="K130">
        <v>5886378405</v>
      </c>
      <c r="L130">
        <v>801825845</v>
      </c>
      <c r="M130">
        <v>109152.41</v>
      </c>
      <c r="N130">
        <v>6688204250</v>
      </c>
      <c r="O130">
        <v>1089654534</v>
      </c>
      <c r="P130">
        <v>977861494</v>
      </c>
    </row>
    <row r="131" spans="1:16" x14ac:dyDescent="0.2">
      <c r="A131">
        <v>398451</v>
      </c>
      <c r="B131" t="s">
        <v>22</v>
      </c>
      <c r="C131" t="s">
        <v>17</v>
      </c>
      <c r="D131" t="s">
        <v>244</v>
      </c>
      <c r="E131" t="s">
        <v>134</v>
      </c>
      <c r="F131" s="1">
        <v>134707053019</v>
      </c>
      <c r="G131">
        <v>33673351139</v>
      </c>
      <c r="H131">
        <v>4583946.6399999997</v>
      </c>
      <c r="I131">
        <v>4583946.6399999997</v>
      </c>
      <c r="J131">
        <v>168380404158</v>
      </c>
      <c r="K131">
        <v>134774280803</v>
      </c>
      <c r="L131">
        <v>33817724702</v>
      </c>
      <c r="M131">
        <v>4603600.1900000004</v>
      </c>
      <c r="N131">
        <v>168592005505</v>
      </c>
      <c r="O131">
        <v>384308664</v>
      </c>
      <c r="P131">
        <v>595910011</v>
      </c>
    </row>
    <row r="132" spans="1:16" x14ac:dyDescent="0.2">
      <c r="A132">
        <v>398452</v>
      </c>
      <c r="B132" t="s">
        <v>22</v>
      </c>
      <c r="C132" t="s">
        <v>17</v>
      </c>
      <c r="D132" t="s">
        <v>245</v>
      </c>
      <c r="E132" t="s">
        <v>138</v>
      </c>
      <c r="F132" s="1">
        <v>-128305655028</v>
      </c>
      <c r="G132">
        <v>-32527290343</v>
      </c>
      <c r="H132">
        <v>-4427933.5999999996</v>
      </c>
      <c r="I132">
        <v>-4427933.6100000003</v>
      </c>
      <c r="J132">
        <v>-160832945371</v>
      </c>
      <c r="K132">
        <v>-128511827743</v>
      </c>
      <c r="L132">
        <v>-32693114986</v>
      </c>
      <c r="M132">
        <v>-4450507.28</v>
      </c>
      <c r="N132">
        <v>-161204942729</v>
      </c>
      <c r="O132">
        <v>690134357</v>
      </c>
      <c r="P132">
        <v>318136999</v>
      </c>
    </row>
    <row r="133" spans="1:16" x14ac:dyDescent="0.2">
      <c r="A133">
        <v>415269</v>
      </c>
      <c r="B133" t="s">
        <v>22</v>
      </c>
      <c r="C133" t="s">
        <v>17</v>
      </c>
      <c r="D133" t="s">
        <v>246</v>
      </c>
      <c r="E133" t="s">
        <v>247</v>
      </c>
      <c r="F133" s="1">
        <v>-420614920</v>
      </c>
      <c r="G133">
        <v>-326846577</v>
      </c>
      <c r="H133">
        <v>-44493.56</v>
      </c>
      <c r="I133">
        <v>-44493.56</v>
      </c>
      <c r="J133">
        <v>-747461497</v>
      </c>
      <c r="K133">
        <v>-376074655</v>
      </c>
      <c r="L133">
        <v>-322783871</v>
      </c>
      <c r="M133">
        <v>-43940.5</v>
      </c>
      <c r="N133">
        <v>-698858526</v>
      </c>
      <c r="O133">
        <v>15211513</v>
      </c>
      <c r="P133">
        <v>63814484</v>
      </c>
    </row>
    <row r="134" spans="1:16" x14ac:dyDescent="0.2">
      <c r="A134">
        <v>48751</v>
      </c>
      <c r="B134" t="s">
        <v>22</v>
      </c>
      <c r="C134" t="s">
        <v>17</v>
      </c>
      <c r="D134" t="s">
        <v>248</v>
      </c>
      <c r="E134" t="s">
        <v>67</v>
      </c>
      <c r="F134" s="1">
        <v>-414432749266.14001</v>
      </c>
      <c r="G134">
        <v>-43503495117</v>
      </c>
      <c r="H134">
        <v>-5922122.2000000002</v>
      </c>
      <c r="I134">
        <v>-5922122.2000000002</v>
      </c>
      <c r="J134">
        <v>-457936244383.14001</v>
      </c>
      <c r="K134">
        <v>-382742654072.14001</v>
      </c>
      <c r="L134">
        <v>-29351150861</v>
      </c>
      <c r="M134">
        <v>-3995566.39</v>
      </c>
      <c r="N134">
        <v>-412093804933.14001</v>
      </c>
      <c r="O134">
        <v>1965004764</v>
      </c>
      <c r="P134">
        <v>47807444214</v>
      </c>
    </row>
    <row r="135" spans="1:16" x14ac:dyDescent="0.2">
      <c r="A135">
        <v>48781</v>
      </c>
      <c r="B135" t="s">
        <v>22</v>
      </c>
      <c r="C135" t="s">
        <v>17</v>
      </c>
      <c r="D135" t="s">
        <v>249</v>
      </c>
      <c r="E135" t="s">
        <v>250</v>
      </c>
      <c r="F135" s="1">
        <v>-414432749266.14001</v>
      </c>
      <c r="G135">
        <v>-43503495117</v>
      </c>
      <c r="H135">
        <v>-5922122.2000000002</v>
      </c>
      <c r="I135">
        <v>-5922122.2000000002</v>
      </c>
      <c r="J135">
        <v>-457936244383.14001</v>
      </c>
      <c r="K135">
        <v>-382742654072.14001</v>
      </c>
      <c r="L135">
        <v>-29351150861</v>
      </c>
      <c r="M135">
        <v>-3995566.39</v>
      </c>
      <c r="N135">
        <v>-412093804933.14001</v>
      </c>
      <c r="O135">
        <v>1965004764</v>
      </c>
      <c r="P135">
        <v>47807444214</v>
      </c>
    </row>
    <row r="136" spans="1:16" x14ac:dyDescent="0.2">
      <c r="A136">
        <v>48811</v>
      </c>
      <c r="B136" t="s">
        <v>22</v>
      </c>
      <c r="C136" t="s">
        <v>17</v>
      </c>
      <c r="D136" t="s">
        <v>251</v>
      </c>
      <c r="E136" t="s">
        <v>65</v>
      </c>
      <c r="F136" s="1">
        <v>-32946470443.139999</v>
      </c>
      <c r="G136">
        <v>-43498957316</v>
      </c>
      <c r="H136">
        <v>-5921504.4699999997</v>
      </c>
      <c r="I136">
        <v>-5921504.4699999997</v>
      </c>
      <c r="J136">
        <v>-76445427759.139999</v>
      </c>
      <c r="K136">
        <v>-26661375249.139999</v>
      </c>
      <c r="L136">
        <v>-29346597011</v>
      </c>
      <c r="M136">
        <v>-3994946.48</v>
      </c>
      <c r="N136">
        <v>-56007972260.139999</v>
      </c>
      <c r="O136">
        <v>1964988715</v>
      </c>
      <c r="P136">
        <v>22402444214</v>
      </c>
    </row>
    <row r="137" spans="1:16" x14ac:dyDescent="0.2">
      <c r="A137">
        <v>285523</v>
      </c>
      <c r="B137" t="s">
        <v>22</v>
      </c>
      <c r="C137" t="s">
        <v>17</v>
      </c>
      <c r="D137" t="s">
        <v>252</v>
      </c>
      <c r="E137" t="s">
        <v>253</v>
      </c>
      <c r="F137" s="1">
        <v>-381486278823</v>
      </c>
      <c r="G137">
        <v>-4537801</v>
      </c>
      <c r="H137">
        <v>-617.73</v>
      </c>
      <c r="I137">
        <v>-617.72999999998694</v>
      </c>
      <c r="J137">
        <v>-381490816624</v>
      </c>
      <c r="K137">
        <v>-356081278823</v>
      </c>
      <c r="L137">
        <v>-4553850</v>
      </c>
      <c r="M137">
        <v>-619.91</v>
      </c>
      <c r="N137">
        <v>-356085832673</v>
      </c>
      <c r="O137">
        <v>16049</v>
      </c>
      <c r="P137">
        <v>25405000000</v>
      </c>
    </row>
    <row r="138" spans="1:16" x14ac:dyDescent="0.2">
      <c r="A138">
        <v>98375</v>
      </c>
      <c r="B138" t="s">
        <v>16</v>
      </c>
      <c r="C138" t="s">
        <v>17</v>
      </c>
      <c r="D138" t="s">
        <v>254</v>
      </c>
      <c r="E138" t="s">
        <v>255</v>
      </c>
      <c r="F138" s="1">
        <v>226980249510</v>
      </c>
      <c r="G138">
        <v>245846168671</v>
      </c>
      <c r="H138">
        <v>33466990.41</v>
      </c>
      <c r="I138">
        <v>33466990.383636363</v>
      </c>
      <c r="J138">
        <v>472826418181</v>
      </c>
      <c r="K138">
        <v>222473003439</v>
      </c>
      <c r="L138">
        <v>237093380426</v>
      </c>
      <c r="M138">
        <v>32275475.010000002</v>
      </c>
      <c r="N138">
        <v>459566383865</v>
      </c>
      <c r="O138">
        <v>563875422956</v>
      </c>
      <c r="P138">
        <v>550615388640</v>
      </c>
    </row>
    <row r="139" spans="1:16" x14ac:dyDescent="0.2">
      <c r="A139">
        <v>98407</v>
      </c>
      <c r="B139" t="s">
        <v>16</v>
      </c>
      <c r="C139" t="s">
        <v>17</v>
      </c>
      <c r="D139" t="s">
        <v>256</v>
      </c>
      <c r="E139" t="s">
        <v>255</v>
      </c>
      <c r="F139" s="1">
        <v>233366244392</v>
      </c>
      <c r="G139">
        <v>260465959809</v>
      </c>
      <c r="H139">
        <v>35457179.689999998</v>
      </c>
      <c r="I139">
        <v>35457179.663636364</v>
      </c>
      <c r="J139">
        <v>493832204201</v>
      </c>
      <c r="K139">
        <v>228862828734</v>
      </c>
      <c r="L139">
        <v>251764892604</v>
      </c>
      <c r="M139">
        <v>34272705.060000002</v>
      </c>
      <c r="N139">
        <v>480627721338</v>
      </c>
      <c r="O139">
        <v>563804332000</v>
      </c>
      <c r="P139">
        <v>550599849137</v>
      </c>
    </row>
    <row r="140" spans="1:16" x14ac:dyDescent="0.2">
      <c r="A140">
        <v>98435</v>
      </c>
      <c r="B140" t="s">
        <v>16</v>
      </c>
      <c r="C140" t="s">
        <v>17</v>
      </c>
      <c r="D140" t="s">
        <v>257</v>
      </c>
      <c r="E140" t="s">
        <v>258</v>
      </c>
      <c r="F140" s="1">
        <v>744847286</v>
      </c>
      <c r="G140">
        <v>0</v>
      </c>
      <c r="H140">
        <v>0</v>
      </c>
      <c r="I140">
        <v>-5.0999999999999997E-12</v>
      </c>
      <c r="J140">
        <v>744847286</v>
      </c>
      <c r="K140">
        <v>1869374438</v>
      </c>
      <c r="L140">
        <v>0</v>
      </c>
      <c r="M140">
        <v>0</v>
      </c>
      <c r="N140">
        <v>1869374438</v>
      </c>
      <c r="O140">
        <v>712091</v>
      </c>
      <c r="P140">
        <v>1125239243</v>
      </c>
    </row>
    <row r="141" spans="1:16" x14ac:dyDescent="0.2">
      <c r="A141">
        <v>98462</v>
      </c>
      <c r="B141" t="s">
        <v>16</v>
      </c>
      <c r="C141" t="s">
        <v>17</v>
      </c>
      <c r="D141" t="s">
        <v>259</v>
      </c>
      <c r="E141" t="s">
        <v>65</v>
      </c>
      <c r="F141" s="1">
        <v>744847286</v>
      </c>
      <c r="G141">
        <v>0</v>
      </c>
      <c r="H141">
        <v>0</v>
      </c>
      <c r="I141">
        <v>-5.0999999999999997E-12</v>
      </c>
      <c r="J141">
        <v>744847286</v>
      </c>
      <c r="K141">
        <v>1869374438</v>
      </c>
      <c r="L141">
        <v>0</v>
      </c>
      <c r="M141">
        <v>0</v>
      </c>
      <c r="N141">
        <v>1869374438</v>
      </c>
      <c r="O141">
        <v>712091</v>
      </c>
      <c r="P141">
        <v>1125239243</v>
      </c>
    </row>
    <row r="142" spans="1:16" x14ac:dyDescent="0.2">
      <c r="A142">
        <v>98654</v>
      </c>
      <c r="B142" t="s">
        <v>16</v>
      </c>
      <c r="C142" t="s">
        <v>17</v>
      </c>
      <c r="D142" t="s">
        <v>260</v>
      </c>
      <c r="E142" t="s">
        <v>261</v>
      </c>
      <c r="F142" s="1">
        <v>23784357954</v>
      </c>
      <c r="G142">
        <v>0</v>
      </c>
      <c r="H142">
        <v>0</v>
      </c>
      <c r="I142">
        <v>0</v>
      </c>
      <c r="J142">
        <v>23784357954</v>
      </c>
      <c r="K142">
        <v>16992579579</v>
      </c>
      <c r="L142">
        <v>0</v>
      </c>
      <c r="M142">
        <v>0</v>
      </c>
      <c r="N142">
        <v>16992579579</v>
      </c>
      <c r="O142">
        <v>6821581309</v>
      </c>
      <c r="P142">
        <v>29802934</v>
      </c>
    </row>
    <row r="143" spans="1:16" x14ac:dyDescent="0.2">
      <c r="A143">
        <v>98984</v>
      </c>
      <c r="B143" t="s">
        <v>262</v>
      </c>
      <c r="C143" t="s">
        <v>17</v>
      </c>
      <c r="D143" t="s">
        <v>263</v>
      </c>
      <c r="E143" t="s">
        <v>264</v>
      </c>
      <c r="F143" s="1">
        <v>41623260932</v>
      </c>
      <c r="G143">
        <v>0</v>
      </c>
      <c r="H143">
        <v>0</v>
      </c>
      <c r="I143">
        <v>0</v>
      </c>
      <c r="J143">
        <v>41623260932</v>
      </c>
      <c r="K143">
        <v>41623260932</v>
      </c>
      <c r="L143">
        <v>0</v>
      </c>
      <c r="M143">
        <v>0</v>
      </c>
      <c r="N143">
        <v>41623260932</v>
      </c>
      <c r="O143">
        <v>0</v>
      </c>
      <c r="P143">
        <v>0</v>
      </c>
    </row>
    <row r="144" spans="1:16" x14ac:dyDescent="0.2">
      <c r="A144">
        <v>99038</v>
      </c>
      <c r="B144" t="s">
        <v>262</v>
      </c>
      <c r="C144" t="s">
        <v>17</v>
      </c>
      <c r="D144" t="s">
        <v>265</v>
      </c>
      <c r="E144" t="s">
        <v>266</v>
      </c>
      <c r="F144" s="1">
        <v>41623260932</v>
      </c>
      <c r="G144">
        <v>0</v>
      </c>
      <c r="H144">
        <v>0</v>
      </c>
      <c r="I144">
        <v>0</v>
      </c>
      <c r="J144">
        <v>41623260932</v>
      </c>
      <c r="K144">
        <v>41623260932</v>
      </c>
      <c r="L144">
        <v>0</v>
      </c>
      <c r="M144">
        <v>0</v>
      </c>
      <c r="N144">
        <v>41623260932</v>
      </c>
      <c r="O144">
        <v>0</v>
      </c>
      <c r="P144">
        <v>0</v>
      </c>
    </row>
    <row r="145" spans="1:16" x14ac:dyDescent="0.2">
      <c r="A145">
        <v>99551</v>
      </c>
      <c r="B145" t="s">
        <v>16</v>
      </c>
      <c r="C145" t="s">
        <v>17</v>
      </c>
      <c r="D145" t="s">
        <v>267</v>
      </c>
      <c r="E145" t="s">
        <v>268</v>
      </c>
      <c r="F145" s="1">
        <v>109824536288</v>
      </c>
      <c r="G145">
        <v>216833518085</v>
      </c>
      <c r="H145">
        <v>29517503.98</v>
      </c>
      <c r="I145">
        <v>29517503.989999998</v>
      </c>
      <c r="J145">
        <v>326658054373</v>
      </c>
      <c r="K145">
        <v>109849379008</v>
      </c>
      <c r="L145">
        <v>208494215826</v>
      </c>
      <c r="M145">
        <v>28382276.390000001</v>
      </c>
      <c r="N145">
        <v>318343594834</v>
      </c>
      <c r="O145">
        <v>24791284851</v>
      </c>
      <c r="P145">
        <v>16476825312</v>
      </c>
    </row>
    <row r="146" spans="1:16" x14ac:dyDescent="0.2">
      <c r="A146">
        <v>99578</v>
      </c>
      <c r="B146" t="s">
        <v>16</v>
      </c>
      <c r="C146" t="s">
        <v>17</v>
      </c>
      <c r="D146" t="s">
        <v>269</v>
      </c>
      <c r="E146" t="s">
        <v>270</v>
      </c>
      <c r="F146" s="1">
        <v>111951338</v>
      </c>
      <c r="G146">
        <v>0</v>
      </c>
      <c r="H146">
        <v>0</v>
      </c>
      <c r="I146">
        <v>-9.9999999999999998E-13</v>
      </c>
      <c r="J146">
        <v>111951338</v>
      </c>
      <c r="K146">
        <v>115079338</v>
      </c>
      <c r="L146">
        <v>0</v>
      </c>
      <c r="M146">
        <v>0</v>
      </c>
      <c r="N146">
        <v>115079338</v>
      </c>
      <c r="O146">
        <v>0</v>
      </c>
      <c r="P146">
        <v>3128000</v>
      </c>
    </row>
    <row r="147" spans="1:16" x14ac:dyDescent="0.2">
      <c r="A147">
        <v>99654</v>
      </c>
      <c r="B147" t="s">
        <v>16</v>
      </c>
      <c r="C147" t="s">
        <v>17</v>
      </c>
      <c r="D147" t="s">
        <v>271</v>
      </c>
      <c r="E147" t="s">
        <v>272</v>
      </c>
      <c r="F147" s="1">
        <v>133324552061</v>
      </c>
      <c r="G147">
        <v>280935381383</v>
      </c>
      <c r="H147">
        <v>38243677.969999999</v>
      </c>
      <c r="I147">
        <v>38243677.979999997</v>
      </c>
      <c r="J147">
        <v>414259933444</v>
      </c>
      <c r="K147">
        <v>133407898286</v>
      </c>
      <c r="L147">
        <v>267181151306</v>
      </c>
      <c r="M147">
        <v>36371317.32</v>
      </c>
      <c r="N147">
        <v>400589049592</v>
      </c>
      <c r="O147">
        <v>18901077890</v>
      </c>
      <c r="P147">
        <v>5230194038</v>
      </c>
    </row>
    <row r="148" spans="1:16" x14ac:dyDescent="0.2">
      <c r="A148">
        <v>99728</v>
      </c>
      <c r="B148" t="s">
        <v>16</v>
      </c>
      <c r="C148" t="s">
        <v>17</v>
      </c>
      <c r="D148" t="s">
        <v>273</v>
      </c>
      <c r="E148" t="s">
        <v>274</v>
      </c>
      <c r="F148" s="1">
        <v>-23611967111</v>
      </c>
      <c r="G148">
        <v>-64101863298</v>
      </c>
      <c r="H148">
        <v>-8726173.9900000002</v>
      </c>
      <c r="I148">
        <v>-8726173.9900000002</v>
      </c>
      <c r="J148">
        <v>-87713830409</v>
      </c>
      <c r="K148">
        <v>-23673598616</v>
      </c>
      <c r="L148">
        <v>-58686935480</v>
      </c>
      <c r="M148">
        <v>-7989040.9299999997</v>
      </c>
      <c r="N148">
        <v>-82360534096</v>
      </c>
      <c r="O148">
        <v>5890206961</v>
      </c>
      <c r="P148">
        <v>11243503274</v>
      </c>
    </row>
    <row r="149" spans="1:16" x14ac:dyDescent="0.2">
      <c r="A149">
        <v>99804</v>
      </c>
      <c r="B149" t="s">
        <v>16</v>
      </c>
      <c r="C149" t="s">
        <v>17</v>
      </c>
      <c r="D149" t="s">
        <v>275</v>
      </c>
      <c r="E149" t="s">
        <v>276</v>
      </c>
      <c r="F149" s="1">
        <v>38915048577</v>
      </c>
      <c r="G149">
        <v>17160040862</v>
      </c>
      <c r="H149">
        <v>2335992.9700000002</v>
      </c>
      <c r="I149">
        <v>2335992.9736363641</v>
      </c>
      <c r="J149">
        <v>56075089439</v>
      </c>
      <c r="K149">
        <v>35711439453</v>
      </c>
      <c r="L149">
        <v>16704652252</v>
      </c>
      <c r="M149">
        <v>2274001.0099999998</v>
      </c>
      <c r="N149">
        <v>52416091705</v>
      </c>
      <c r="O149">
        <v>42455742265</v>
      </c>
      <c r="P149">
        <v>38796744531</v>
      </c>
    </row>
    <row r="150" spans="1:16" x14ac:dyDescent="0.2">
      <c r="A150">
        <v>99831</v>
      </c>
      <c r="B150" t="s">
        <v>16</v>
      </c>
      <c r="C150" t="s">
        <v>17</v>
      </c>
      <c r="D150" t="s">
        <v>277</v>
      </c>
      <c r="E150" t="s">
        <v>65</v>
      </c>
      <c r="F150" s="1">
        <v>38915048577</v>
      </c>
      <c r="G150">
        <v>17160040862</v>
      </c>
      <c r="H150">
        <v>2335992.9700000002</v>
      </c>
      <c r="I150">
        <v>2335992.9736363641</v>
      </c>
      <c r="J150">
        <v>56075089439</v>
      </c>
      <c r="K150">
        <v>35711439453</v>
      </c>
      <c r="L150">
        <v>16704652252</v>
      </c>
      <c r="M150">
        <v>2274001.0099999998</v>
      </c>
      <c r="N150">
        <v>52416091705</v>
      </c>
      <c r="O150">
        <v>42455742265</v>
      </c>
      <c r="P150">
        <v>38796744531</v>
      </c>
    </row>
    <row r="151" spans="1:16" x14ac:dyDescent="0.2">
      <c r="A151">
        <v>100180</v>
      </c>
      <c r="B151" t="s">
        <v>278</v>
      </c>
      <c r="C151" t="s">
        <v>17</v>
      </c>
      <c r="D151" t="s">
        <v>279</v>
      </c>
      <c r="E151" t="s">
        <v>280</v>
      </c>
      <c r="F151" s="1">
        <v>6532252071</v>
      </c>
      <c r="G151">
        <v>0</v>
      </c>
      <c r="H151">
        <v>0</v>
      </c>
      <c r="I151">
        <v>0</v>
      </c>
      <c r="J151">
        <v>6532252071</v>
      </c>
      <c r="K151">
        <v>6532252071</v>
      </c>
      <c r="L151">
        <v>0</v>
      </c>
      <c r="M151">
        <v>0</v>
      </c>
      <c r="N151">
        <v>6532252071</v>
      </c>
      <c r="O151">
        <v>0</v>
      </c>
      <c r="P151">
        <v>0</v>
      </c>
    </row>
    <row r="152" spans="1:16" x14ac:dyDescent="0.2">
      <c r="A152">
        <v>100237</v>
      </c>
      <c r="B152" t="s">
        <v>16</v>
      </c>
      <c r="C152" t="s">
        <v>17</v>
      </c>
      <c r="D152" t="s">
        <v>281</v>
      </c>
      <c r="E152" t="s">
        <v>282</v>
      </c>
      <c r="F152" s="1">
        <v>11941941284</v>
      </c>
      <c r="G152">
        <v>26472400862</v>
      </c>
      <c r="H152">
        <v>3603682.74</v>
      </c>
      <c r="I152">
        <v>3603682.7</v>
      </c>
      <c r="J152">
        <v>38414342146</v>
      </c>
      <c r="K152">
        <v>11823083371</v>
      </c>
      <c r="L152">
        <v>26566024526</v>
      </c>
      <c r="M152">
        <v>3616427.66</v>
      </c>
      <c r="N152">
        <v>38389107897</v>
      </c>
      <c r="O152">
        <v>489330402173</v>
      </c>
      <c r="P152">
        <v>489305167924</v>
      </c>
    </row>
    <row r="153" spans="1:16" x14ac:dyDescent="0.2">
      <c r="A153">
        <v>100265</v>
      </c>
      <c r="B153" t="s">
        <v>16</v>
      </c>
      <c r="C153" t="s">
        <v>17</v>
      </c>
      <c r="D153" t="s">
        <v>283</v>
      </c>
      <c r="E153" t="s">
        <v>65</v>
      </c>
      <c r="F153" s="1">
        <v>11941941284</v>
      </c>
      <c r="G153">
        <v>26472400857</v>
      </c>
      <c r="H153">
        <v>3603682.7</v>
      </c>
      <c r="I153">
        <v>3603682.7</v>
      </c>
      <c r="J153">
        <v>38414342141</v>
      </c>
      <c r="K153">
        <v>11823083371</v>
      </c>
      <c r="L153">
        <v>26566024533</v>
      </c>
      <c r="M153">
        <v>3616427.67</v>
      </c>
      <c r="N153">
        <v>38389107904</v>
      </c>
      <c r="O153">
        <v>120637313</v>
      </c>
      <c r="P153">
        <v>95403076</v>
      </c>
    </row>
    <row r="154" spans="1:16" x14ac:dyDescent="0.2">
      <c r="A154">
        <v>100780</v>
      </c>
      <c r="B154" t="s">
        <v>16</v>
      </c>
      <c r="C154" t="s">
        <v>17</v>
      </c>
      <c r="D154" t="s">
        <v>284</v>
      </c>
      <c r="E154" t="s">
        <v>285</v>
      </c>
      <c r="F154" s="1">
        <v>0</v>
      </c>
      <c r="G154">
        <v>5</v>
      </c>
      <c r="H154">
        <v>0.04</v>
      </c>
      <c r="I154">
        <v>0</v>
      </c>
      <c r="J154">
        <v>5</v>
      </c>
      <c r="K154">
        <v>0</v>
      </c>
      <c r="L154">
        <v>-7</v>
      </c>
      <c r="M154">
        <v>-0.01</v>
      </c>
      <c r="N154">
        <v>-7</v>
      </c>
      <c r="O154">
        <v>489209764860</v>
      </c>
      <c r="P154">
        <v>489209764848</v>
      </c>
    </row>
    <row r="155" spans="1:16" x14ac:dyDescent="0.2">
      <c r="A155">
        <v>101497</v>
      </c>
      <c r="B155" t="s">
        <v>16</v>
      </c>
      <c r="C155" t="s">
        <v>17</v>
      </c>
      <c r="D155" t="s">
        <v>286</v>
      </c>
      <c r="E155" t="s">
        <v>67</v>
      </c>
      <c r="F155" s="1">
        <v>-6385994882</v>
      </c>
      <c r="G155">
        <v>-14619791138</v>
      </c>
      <c r="H155">
        <v>-1990189.28</v>
      </c>
      <c r="I155">
        <v>-1990189.28</v>
      </c>
      <c r="J155">
        <v>-21005786020</v>
      </c>
      <c r="K155">
        <v>-6389825295</v>
      </c>
      <c r="L155">
        <v>-14671512178</v>
      </c>
      <c r="M155">
        <v>-1997230.05</v>
      </c>
      <c r="N155">
        <v>-21061337473</v>
      </c>
      <c r="O155">
        <v>71090956</v>
      </c>
      <c r="P155">
        <v>15539503</v>
      </c>
    </row>
    <row r="156" spans="1:16" x14ac:dyDescent="0.2">
      <c r="A156">
        <v>101524</v>
      </c>
      <c r="B156" t="s">
        <v>16</v>
      </c>
      <c r="C156" t="s">
        <v>17</v>
      </c>
      <c r="D156" t="s">
        <v>287</v>
      </c>
      <c r="E156" t="s">
        <v>288</v>
      </c>
      <c r="F156" s="1">
        <v>-6385994882</v>
      </c>
      <c r="G156">
        <v>-14619791138</v>
      </c>
      <c r="H156">
        <v>-1990189.28</v>
      </c>
      <c r="I156">
        <v>-1990189.28</v>
      </c>
      <c r="J156">
        <v>-21005786020</v>
      </c>
      <c r="K156">
        <v>-6389825295</v>
      </c>
      <c r="L156">
        <v>-14671512178</v>
      </c>
      <c r="M156">
        <v>-1997230.05</v>
      </c>
      <c r="N156">
        <v>-21061337473</v>
      </c>
      <c r="O156">
        <v>71090956</v>
      </c>
      <c r="P156">
        <v>15539503</v>
      </c>
    </row>
    <row r="157" spans="1:16" x14ac:dyDescent="0.2">
      <c r="A157">
        <v>101551</v>
      </c>
      <c r="B157" t="s">
        <v>16</v>
      </c>
      <c r="C157" t="s">
        <v>17</v>
      </c>
      <c r="D157" t="s">
        <v>289</v>
      </c>
      <c r="E157" t="s">
        <v>65</v>
      </c>
      <c r="F157" s="1">
        <v>-6385994882</v>
      </c>
      <c r="G157">
        <v>-14619791138</v>
      </c>
      <c r="H157">
        <v>-1990189.28</v>
      </c>
      <c r="I157">
        <v>-1990189.28</v>
      </c>
      <c r="J157">
        <v>-21005786020</v>
      </c>
      <c r="K157">
        <v>-6389825295</v>
      </c>
      <c r="L157">
        <v>-14671512178</v>
      </c>
      <c r="M157">
        <v>-1997230.05</v>
      </c>
      <c r="N157">
        <v>-21061337473</v>
      </c>
      <c r="O157">
        <v>71090956</v>
      </c>
      <c r="P157">
        <v>15539503</v>
      </c>
    </row>
    <row r="158" spans="1:16" x14ac:dyDescent="0.2">
      <c r="A158">
        <v>101711</v>
      </c>
      <c r="B158" t="s">
        <v>16</v>
      </c>
      <c r="C158" t="s">
        <v>17</v>
      </c>
      <c r="D158" t="s">
        <v>290</v>
      </c>
      <c r="E158" t="s">
        <v>291</v>
      </c>
      <c r="F158" s="1">
        <v>58307706032</v>
      </c>
      <c r="G158">
        <v>48974961668</v>
      </c>
      <c r="H158">
        <v>7828088.71</v>
      </c>
      <c r="I158">
        <v>7828088.71</v>
      </c>
      <c r="J158">
        <v>107282667700</v>
      </c>
      <c r="K158">
        <v>59717986160</v>
      </c>
      <c r="L158">
        <v>53905397013</v>
      </c>
      <c r="M158">
        <v>8662284.1500000004</v>
      </c>
      <c r="N158">
        <v>113623383173</v>
      </c>
      <c r="O158">
        <v>48789728782</v>
      </c>
      <c r="P158">
        <v>55130444255</v>
      </c>
    </row>
    <row r="159" spans="1:16" x14ac:dyDescent="0.2">
      <c r="A159">
        <v>101743</v>
      </c>
      <c r="B159" t="s">
        <v>16</v>
      </c>
      <c r="C159" t="s">
        <v>17</v>
      </c>
      <c r="D159" t="s">
        <v>292</v>
      </c>
      <c r="E159" t="s">
        <v>293</v>
      </c>
      <c r="F159" s="1">
        <v>33680485567</v>
      </c>
      <c r="G159">
        <v>2510604171</v>
      </c>
      <c r="H159">
        <v>341768.05</v>
      </c>
      <c r="I159">
        <v>341768.05</v>
      </c>
      <c r="J159">
        <v>36191089738</v>
      </c>
      <c r="K159">
        <v>42903559977</v>
      </c>
      <c r="L159">
        <v>7778452702</v>
      </c>
      <c r="M159">
        <v>1058879.23</v>
      </c>
      <c r="N159">
        <v>50682012679</v>
      </c>
      <c r="O159">
        <v>2658914474</v>
      </c>
      <c r="P159">
        <v>17149837415</v>
      </c>
    </row>
    <row r="160" spans="1:16" x14ac:dyDescent="0.2">
      <c r="A160">
        <v>101771</v>
      </c>
      <c r="B160" t="s">
        <v>16</v>
      </c>
      <c r="C160" t="s">
        <v>17</v>
      </c>
      <c r="D160" t="s">
        <v>294</v>
      </c>
      <c r="E160" t="s">
        <v>295</v>
      </c>
      <c r="F160" s="1">
        <v>7689297797</v>
      </c>
      <c r="G160">
        <v>248784097</v>
      </c>
      <c r="H160">
        <v>33866.93</v>
      </c>
      <c r="I160">
        <v>33866.930000000015</v>
      </c>
      <c r="J160">
        <v>7938081894</v>
      </c>
      <c r="K160">
        <v>16034291196</v>
      </c>
      <c r="L160">
        <v>1816215698</v>
      </c>
      <c r="M160">
        <v>247241.08</v>
      </c>
      <c r="N160">
        <v>17850506894</v>
      </c>
      <c r="O160">
        <v>1308413881</v>
      </c>
      <c r="P160">
        <v>11220838881</v>
      </c>
    </row>
    <row r="161" spans="1:16" x14ac:dyDescent="0.2">
      <c r="A161">
        <v>101799</v>
      </c>
      <c r="B161" t="s">
        <v>16</v>
      </c>
      <c r="C161" t="s">
        <v>17</v>
      </c>
      <c r="D161" t="s">
        <v>296</v>
      </c>
      <c r="E161" t="s">
        <v>65</v>
      </c>
      <c r="F161" s="1">
        <v>5692936573</v>
      </c>
      <c r="G161">
        <v>225223275</v>
      </c>
      <c r="H161">
        <v>30659.599999999999</v>
      </c>
      <c r="I161">
        <v>30659.600000000013</v>
      </c>
      <c r="J161">
        <v>5918159848</v>
      </c>
      <c r="K161">
        <v>12219823540</v>
      </c>
      <c r="L161">
        <v>1500994301</v>
      </c>
      <c r="M161">
        <v>204330.06</v>
      </c>
      <c r="N161">
        <v>13720817841</v>
      </c>
      <c r="O161">
        <v>1092630335</v>
      </c>
      <c r="P161">
        <v>8895288328</v>
      </c>
    </row>
    <row r="162" spans="1:16" x14ac:dyDescent="0.2">
      <c r="A162">
        <v>408284</v>
      </c>
      <c r="B162" t="s">
        <v>16</v>
      </c>
      <c r="C162" t="s">
        <v>17</v>
      </c>
      <c r="D162" t="s">
        <v>297</v>
      </c>
      <c r="E162" t="s">
        <v>298</v>
      </c>
      <c r="F162" s="1">
        <v>1996361224</v>
      </c>
      <c r="G162">
        <v>23560822</v>
      </c>
      <c r="H162">
        <v>3207.33</v>
      </c>
      <c r="I162">
        <v>3207.33</v>
      </c>
      <c r="J162">
        <v>2019922046</v>
      </c>
      <c r="K162">
        <v>3814467656</v>
      </c>
      <c r="L162">
        <v>23644148</v>
      </c>
      <c r="M162">
        <v>3218.67</v>
      </c>
      <c r="N162">
        <v>3838111804</v>
      </c>
      <c r="O162">
        <v>215783545</v>
      </c>
      <c r="P162">
        <v>2033973303</v>
      </c>
    </row>
    <row r="163" spans="1:16" x14ac:dyDescent="0.2">
      <c r="A163">
        <v>102074</v>
      </c>
      <c r="B163" t="s">
        <v>16</v>
      </c>
      <c r="C163" t="s">
        <v>17</v>
      </c>
      <c r="D163" t="s">
        <v>299</v>
      </c>
      <c r="E163" t="s">
        <v>300</v>
      </c>
      <c r="F163" s="1">
        <v>25991187770</v>
      </c>
      <c r="G163">
        <v>2261820074</v>
      </c>
      <c r="H163">
        <v>307901.12</v>
      </c>
      <c r="I163">
        <v>307901.12</v>
      </c>
      <c r="J163">
        <v>28253007844</v>
      </c>
      <c r="K163">
        <v>26869268781</v>
      </c>
      <c r="L163">
        <v>5962237004</v>
      </c>
      <c r="M163">
        <v>811638.15</v>
      </c>
      <c r="N163">
        <v>32831505785</v>
      </c>
      <c r="O163">
        <v>1350500593</v>
      </c>
      <c r="P163">
        <v>5928998534</v>
      </c>
    </row>
    <row r="164" spans="1:16" x14ac:dyDescent="0.2">
      <c r="A164">
        <v>102101</v>
      </c>
      <c r="B164" t="s">
        <v>16</v>
      </c>
      <c r="C164" t="s">
        <v>17</v>
      </c>
      <c r="D164" t="s">
        <v>301</v>
      </c>
      <c r="E164" t="s">
        <v>65</v>
      </c>
      <c r="F164" s="1">
        <v>20031193724</v>
      </c>
      <c r="G164">
        <v>2190710664</v>
      </c>
      <c r="H164">
        <v>298221.01</v>
      </c>
      <c r="I164">
        <v>298221.01</v>
      </c>
      <c r="J164">
        <v>22221904388</v>
      </c>
      <c r="K164">
        <v>20901178999</v>
      </c>
      <c r="L164">
        <v>1169447882</v>
      </c>
      <c r="M164">
        <v>159196.71</v>
      </c>
      <c r="N164">
        <v>22070626881</v>
      </c>
      <c r="O164">
        <v>1350500593</v>
      </c>
      <c r="P164">
        <v>1199223086</v>
      </c>
    </row>
    <row r="165" spans="1:16" x14ac:dyDescent="0.2">
      <c r="A165">
        <v>408285</v>
      </c>
      <c r="B165" t="s">
        <v>16</v>
      </c>
      <c r="C165" t="s">
        <v>17</v>
      </c>
      <c r="D165" t="s">
        <v>302</v>
      </c>
      <c r="E165" t="s">
        <v>298</v>
      </c>
      <c r="F165" s="1">
        <v>5959994046</v>
      </c>
      <c r="G165">
        <v>71109410</v>
      </c>
      <c r="H165">
        <v>9680.11</v>
      </c>
      <c r="I165">
        <v>9680.11</v>
      </c>
      <c r="J165">
        <v>6031103456</v>
      </c>
      <c r="K165">
        <v>5968089782</v>
      </c>
      <c r="L165">
        <v>4792789122</v>
      </c>
      <c r="M165">
        <v>652441.43999999994</v>
      </c>
      <c r="N165">
        <v>10760878904</v>
      </c>
      <c r="O165">
        <v>0</v>
      </c>
      <c r="P165">
        <v>4729775448</v>
      </c>
    </row>
    <row r="166" spans="1:16" x14ac:dyDescent="0.2">
      <c r="A166">
        <v>102501</v>
      </c>
      <c r="B166" t="s">
        <v>16</v>
      </c>
      <c r="C166" t="s">
        <v>17</v>
      </c>
      <c r="D166" t="s">
        <v>303</v>
      </c>
      <c r="E166" t="s">
        <v>304</v>
      </c>
      <c r="F166" s="1">
        <v>97969328285</v>
      </c>
      <c r="G166">
        <v>151907547075</v>
      </c>
      <c r="H166">
        <v>20679144.379999999</v>
      </c>
      <c r="I166">
        <v>20679144.379999999</v>
      </c>
      <c r="J166">
        <v>249876875360</v>
      </c>
      <c r="K166">
        <v>98128072711</v>
      </c>
      <c r="L166">
        <v>166563010617</v>
      </c>
      <c r="M166">
        <v>22674189.73</v>
      </c>
      <c r="N166">
        <v>264691083328</v>
      </c>
      <c r="O166">
        <v>4920832820</v>
      </c>
      <c r="P166">
        <v>19735040788</v>
      </c>
    </row>
    <row r="167" spans="1:16" x14ac:dyDescent="0.2">
      <c r="A167">
        <v>102609</v>
      </c>
      <c r="B167" t="s">
        <v>16</v>
      </c>
      <c r="C167" t="s">
        <v>17</v>
      </c>
      <c r="D167" t="s">
        <v>305</v>
      </c>
      <c r="E167" t="s">
        <v>306</v>
      </c>
      <c r="F167" s="1">
        <v>97969328285</v>
      </c>
      <c r="G167">
        <v>151907547075</v>
      </c>
      <c r="H167">
        <v>20679144.379999999</v>
      </c>
      <c r="I167">
        <v>20679144.379999999</v>
      </c>
      <c r="J167">
        <v>249876875360</v>
      </c>
      <c r="K167">
        <v>98128072711</v>
      </c>
      <c r="L167">
        <v>166563010617</v>
      </c>
      <c r="M167">
        <v>22674189.73</v>
      </c>
      <c r="N167">
        <v>264691083328</v>
      </c>
      <c r="O167">
        <v>4920832820</v>
      </c>
      <c r="P167">
        <v>19735040788</v>
      </c>
    </row>
    <row r="168" spans="1:16" x14ac:dyDescent="0.2">
      <c r="A168">
        <v>102636</v>
      </c>
      <c r="B168" t="s">
        <v>16</v>
      </c>
      <c r="C168" t="s">
        <v>17</v>
      </c>
      <c r="D168" t="s">
        <v>307</v>
      </c>
      <c r="E168" t="s">
        <v>65</v>
      </c>
      <c r="F168" s="1">
        <v>68060410358</v>
      </c>
      <c r="G168">
        <v>137677136507</v>
      </c>
      <c r="H168">
        <v>18741961.399999999</v>
      </c>
      <c r="I168">
        <v>18741961.399999999</v>
      </c>
      <c r="J168">
        <v>205737546865</v>
      </c>
      <c r="K168">
        <v>68219113839</v>
      </c>
      <c r="L168">
        <v>157003700257</v>
      </c>
      <c r="M168">
        <v>21372882.699999999</v>
      </c>
      <c r="N168">
        <v>225222814096</v>
      </c>
      <c r="O168">
        <v>216043800</v>
      </c>
      <c r="P168">
        <v>19701311031</v>
      </c>
    </row>
    <row r="169" spans="1:16" x14ac:dyDescent="0.2">
      <c r="A169">
        <v>407509</v>
      </c>
      <c r="B169" t="s">
        <v>16</v>
      </c>
      <c r="C169" t="s">
        <v>17</v>
      </c>
      <c r="D169" t="s">
        <v>308</v>
      </c>
      <c r="E169" t="s">
        <v>309</v>
      </c>
      <c r="F169" s="1">
        <v>0</v>
      </c>
      <c r="G169">
        <v>1456999910</v>
      </c>
      <c r="H169">
        <v>198341.11</v>
      </c>
      <c r="I169">
        <v>198341.11</v>
      </c>
      <c r="J169">
        <v>1456999910</v>
      </c>
      <c r="K169">
        <v>0</v>
      </c>
      <c r="L169">
        <v>1462152812</v>
      </c>
      <c r="M169">
        <v>199042.57</v>
      </c>
      <c r="N169">
        <v>1462152812</v>
      </c>
      <c r="O169">
        <v>0</v>
      </c>
      <c r="P169">
        <v>5152902</v>
      </c>
    </row>
    <row r="170" spans="1:16" x14ac:dyDescent="0.2">
      <c r="A170">
        <v>408289</v>
      </c>
      <c r="B170" t="s">
        <v>16</v>
      </c>
      <c r="C170" t="s">
        <v>17</v>
      </c>
      <c r="D170" t="s">
        <v>310</v>
      </c>
      <c r="E170" t="s">
        <v>298</v>
      </c>
      <c r="F170" s="1">
        <v>29908917927</v>
      </c>
      <c r="G170">
        <v>6963897565</v>
      </c>
      <c r="H170">
        <v>947994</v>
      </c>
      <c r="I170">
        <v>947994</v>
      </c>
      <c r="J170">
        <v>36872815492</v>
      </c>
      <c r="K170">
        <v>29908958872</v>
      </c>
      <c r="L170">
        <v>2267098226</v>
      </c>
      <c r="M170">
        <v>308619.63</v>
      </c>
      <c r="N170">
        <v>32176057098</v>
      </c>
      <c r="O170">
        <v>4704789020</v>
      </c>
      <c r="P170">
        <v>8030626</v>
      </c>
    </row>
    <row r="171" spans="1:16" x14ac:dyDescent="0.2">
      <c r="A171">
        <v>420310</v>
      </c>
      <c r="B171" t="s">
        <v>16</v>
      </c>
      <c r="C171" t="s">
        <v>17</v>
      </c>
      <c r="D171" t="s">
        <v>311</v>
      </c>
      <c r="E171" t="s">
        <v>312</v>
      </c>
      <c r="F171" s="1">
        <v>0</v>
      </c>
      <c r="G171">
        <v>5809513093</v>
      </c>
      <c r="H171">
        <v>790847.87</v>
      </c>
      <c r="I171">
        <v>790847.87</v>
      </c>
      <c r="J171">
        <v>5809513093</v>
      </c>
      <c r="K171">
        <v>0</v>
      </c>
      <c r="L171">
        <v>5830059322</v>
      </c>
      <c r="M171">
        <v>793644.83</v>
      </c>
      <c r="N171">
        <v>5830059322</v>
      </c>
      <c r="O171">
        <v>0</v>
      </c>
      <c r="P171">
        <v>20546229</v>
      </c>
    </row>
    <row r="172" spans="1:16" x14ac:dyDescent="0.2">
      <c r="A172">
        <v>103156</v>
      </c>
      <c r="B172" t="s">
        <v>16</v>
      </c>
      <c r="C172" t="s">
        <v>17</v>
      </c>
      <c r="D172" t="s">
        <v>313</v>
      </c>
      <c r="E172" t="s">
        <v>314</v>
      </c>
      <c r="F172" s="1">
        <v>4185526041</v>
      </c>
      <c r="G172">
        <v>0</v>
      </c>
      <c r="H172">
        <v>0</v>
      </c>
      <c r="I172">
        <v>0</v>
      </c>
      <c r="J172">
        <v>4185526041</v>
      </c>
      <c r="K172">
        <v>1020993</v>
      </c>
      <c r="L172">
        <v>0</v>
      </c>
      <c r="M172">
        <v>0</v>
      </c>
      <c r="N172">
        <v>1020993</v>
      </c>
      <c r="O172">
        <v>4999887765</v>
      </c>
      <c r="P172">
        <v>815382717</v>
      </c>
    </row>
    <row r="173" spans="1:16" x14ac:dyDescent="0.2">
      <c r="A173">
        <v>103183</v>
      </c>
      <c r="B173" t="s">
        <v>16</v>
      </c>
      <c r="C173" t="s">
        <v>17</v>
      </c>
      <c r="D173" t="s">
        <v>315</v>
      </c>
      <c r="E173" t="s">
        <v>295</v>
      </c>
      <c r="F173" s="1">
        <v>4185526041</v>
      </c>
      <c r="G173">
        <v>0</v>
      </c>
      <c r="H173">
        <v>0</v>
      </c>
      <c r="I173">
        <v>0</v>
      </c>
      <c r="J173">
        <v>4185526041</v>
      </c>
      <c r="K173">
        <v>1020993</v>
      </c>
      <c r="L173">
        <v>0</v>
      </c>
      <c r="M173">
        <v>0</v>
      </c>
      <c r="N173">
        <v>1020993</v>
      </c>
      <c r="O173">
        <v>4999887765</v>
      </c>
      <c r="P173">
        <v>815382717</v>
      </c>
    </row>
    <row r="174" spans="1:16" x14ac:dyDescent="0.2">
      <c r="A174">
        <v>103443</v>
      </c>
      <c r="B174" t="s">
        <v>16</v>
      </c>
      <c r="C174" t="s">
        <v>17</v>
      </c>
      <c r="D174" t="s">
        <v>316</v>
      </c>
      <c r="E174" t="s">
        <v>65</v>
      </c>
      <c r="F174" s="1">
        <v>4184505048</v>
      </c>
      <c r="G174">
        <v>0</v>
      </c>
      <c r="H174">
        <v>0</v>
      </c>
      <c r="I174">
        <v>0</v>
      </c>
      <c r="J174">
        <v>4184505048</v>
      </c>
      <c r="K174">
        <v>0</v>
      </c>
      <c r="L174">
        <v>0</v>
      </c>
      <c r="M174">
        <v>0</v>
      </c>
      <c r="N174">
        <v>0</v>
      </c>
      <c r="O174">
        <v>4999887765</v>
      </c>
      <c r="P174">
        <v>815382717</v>
      </c>
    </row>
    <row r="175" spans="1:16" x14ac:dyDescent="0.2">
      <c r="A175">
        <v>358625</v>
      </c>
      <c r="B175" t="s">
        <v>317</v>
      </c>
      <c r="C175" t="s">
        <v>17</v>
      </c>
      <c r="D175" t="s">
        <v>318</v>
      </c>
      <c r="E175" t="s">
        <v>108</v>
      </c>
      <c r="F175" s="1">
        <v>1020993</v>
      </c>
      <c r="G175">
        <v>0</v>
      </c>
      <c r="H175">
        <v>0</v>
      </c>
      <c r="I175">
        <v>0</v>
      </c>
      <c r="J175">
        <v>1020993</v>
      </c>
      <c r="K175">
        <v>1020993</v>
      </c>
      <c r="L175">
        <v>0</v>
      </c>
      <c r="M175">
        <v>0</v>
      </c>
      <c r="N175">
        <v>1020993</v>
      </c>
      <c r="O175">
        <v>0</v>
      </c>
      <c r="P175">
        <v>0</v>
      </c>
    </row>
    <row r="176" spans="1:16" x14ac:dyDescent="0.2">
      <c r="A176">
        <v>103746</v>
      </c>
      <c r="B176" t="s">
        <v>16</v>
      </c>
      <c r="C176" t="s">
        <v>17</v>
      </c>
      <c r="D176" t="s">
        <v>319</v>
      </c>
      <c r="E176" t="s">
        <v>320</v>
      </c>
      <c r="F176" s="1">
        <v>0</v>
      </c>
      <c r="G176">
        <v>-8529630029</v>
      </c>
      <c r="H176">
        <v>0</v>
      </c>
      <c r="I176">
        <v>0</v>
      </c>
      <c r="J176">
        <v>-8529630029</v>
      </c>
      <c r="K176">
        <v>0</v>
      </c>
      <c r="L176">
        <v>-9727136224</v>
      </c>
      <c r="M176">
        <v>0</v>
      </c>
      <c r="N176">
        <v>-9727136224</v>
      </c>
      <c r="O176">
        <v>1228534569</v>
      </c>
      <c r="P176">
        <v>31028374</v>
      </c>
    </row>
    <row r="177" spans="1:16" x14ac:dyDescent="0.2">
      <c r="A177">
        <v>103776</v>
      </c>
      <c r="B177" t="s">
        <v>16</v>
      </c>
      <c r="C177" t="s">
        <v>17</v>
      </c>
      <c r="D177" t="s">
        <v>321</v>
      </c>
      <c r="E177" t="s">
        <v>320</v>
      </c>
      <c r="F177" s="1">
        <v>0</v>
      </c>
      <c r="G177">
        <v>-8529630029</v>
      </c>
      <c r="H177">
        <v>0</v>
      </c>
      <c r="I177">
        <v>0</v>
      </c>
      <c r="J177">
        <v>-8529630029</v>
      </c>
      <c r="K177">
        <v>0</v>
      </c>
      <c r="L177">
        <v>-9727136224</v>
      </c>
      <c r="M177">
        <v>0</v>
      </c>
      <c r="N177">
        <v>-9727136224</v>
      </c>
      <c r="O177">
        <v>1228534569</v>
      </c>
      <c r="P177">
        <v>31028374</v>
      </c>
    </row>
    <row r="178" spans="1:16" x14ac:dyDescent="0.2">
      <c r="A178">
        <v>103806</v>
      </c>
      <c r="B178" t="s">
        <v>16</v>
      </c>
      <c r="C178" t="s">
        <v>17</v>
      </c>
      <c r="D178" t="s">
        <v>322</v>
      </c>
      <c r="E178" t="s">
        <v>227</v>
      </c>
      <c r="F178" s="1">
        <v>0</v>
      </c>
      <c r="G178">
        <v>-8529630029</v>
      </c>
      <c r="H178">
        <v>0</v>
      </c>
      <c r="I178">
        <v>0</v>
      </c>
      <c r="J178">
        <v>-8529630029</v>
      </c>
      <c r="K178">
        <v>0</v>
      </c>
      <c r="L178">
        <v>-9727136224</v>
      </c>
      <c r="M178">
        <v>0</v>
      </c>
      <c r="N178">
        <v>-9727136224</v>
      </c>
      <c r="O178">
        <v>1228534569</v>
      </c>
      <c r="P178">
        <v>31028374</v>
      </c>
    </row>
    <row r="179" spans="1:16" x14ac:dyDescent="0.2">
      <c r="A179">
        <v>103877</v>
      </c>
      <c r="B179" t="s">
        <v>16</v>
      </c>
      <c r="C179" t="s">
        <v>17</v>
      </c>
      <c r="D179" t="s">
        <v>323</v>
      </c>
      <c r="E179" t="s">
        <v>62</v>
      </c>
      <c r="F179" s="1">
        <v>3412110509</v>
      </c>
      <c r="G179">
        <v>5305797091</v>
      </c>
      <c r="H179">
        <v>722277.11</v>
      </c>
      <c r="I179">
        <v>722277.10999999975</v>
      </c>
      <c r="J179">
        <v>8717907600</v>
      </c>
      <c r="K179">
        <v>3441182843</v>
      </c>
      <c r="L179">
        <v>6161392027</v>
      </c>
      <c r="M179">
        <v>838749.07</v>
      </c>
      <c r="N179">
        <v>9602574870</v>
      </c>
      <c r="O179">
        <v>13604372356</v>
      </c>
      <c r="P179">
        <v>14489039626</v>
      </c>
    </row>
    <row r="180" spans="1:16" x14ac:dyDescent="0.2">
      <c r="A180">
        <v>103905</v>
      </c>
      <c r="B180" t="s">
        <v>16</v>
      </c>
      <c r="C180" t="s">
        <v>17</v>
      </c>
      <c r="D180" t="s">
        <v>324</v>
      </c>
      <c r="E180" t="s">
        <v>325</v>
      </c>
      <c r="F180" s="1">
        <v>165096931</v>
      </c>
      <c r="G180">
        <v>1127820</v>
      </c>
      <c r="H180">
        <v>153.53</v>
      </c>
      <c r="I180">
        <v>153.52999999979468</v>
      </c>
      <c r="J180">
        <v>166224751</v>
      </c>
      <c r="K180">
        <v>175349310</v>
      </c>
      <c r="L180">
        <v>59196290</v>
      </c>
      <c r="M180">
        <v>8058.39</v>
      </c>
      <c r="N180">
        <v>234545600</v>
      </c>
      <c r="O180">
        <v>4108956104</v>
      </c>
      <c r="P180">
        <v>4177276953</v>
      </c>
    </row>
    <row r="181" spans="1:16" x14ac:dyDescent="0.2">
      <c r="A181">
        <v>103933</v>
      </c>
      <c r="B181" t="s">
        <v>16</v>
      </c>
      <c r="C181" t="s">
        <v>17</v>
      </c>
      <c r="D181" t="s">
        <v>326</v>
      </c>
      <c r="E181" t="s">
        <v>327</v>
      </c>
      <c r="F181" s="1">
        <v>1265573737</v>
      </c>
      <c r="G181">
        <v>1858079</v>
      </c>
      <c r="H181">
        <v>252.94</v>
      </c>
      <c r="I181">
        <v>252.93999999979451</v>
      </c>
      <c r="J181">
        <v>1267431816</v>
      </c>
      <c r="K181">
        <v>4028757036</v>
      </c>
      <c r="L181">
        <v>212363864</v>
      </c>
      <c r="M181">
        <v>28909.05</v>
      </c>
      <c r="N181">
        <v>4241120900</v>
      </c>
      <c r="O181">
        <v>391848812</v>
      </c>
      <c r="P181">
        <v>3365537896</v>
      </c>
    </row>
    <row r="182" spans="1:16" x14ac:dyDescent="0.2">
      <c r="A182">
        <v>409049</v>
      </c>
      <c r="B182" t="s">
        <v>16</v>
      </c>
      <c r="C182" t="s">
        <v>17</v>
      </c>
      <c r="D182" t="s">
        <v>328</v>
      </c>
      <c r="E182" t="s">
        <v>329</v>
      </c>
      <c r="F182" s="1">
        <v>746741416</v>
      </c>
      <c r="G182">
        <v>3081544</v>
      </c>
      <c r="H182">
        <v>419.49</v>
      </c>
      <c r="I182">
        <v>419.49</v>
      </c>
      <c r="J182">
        <v>749822960</v>
      </c>
      <c r="K182">
        <v>1085477389</v>
      </c>
      <c r="L182">
        <v>3092443</v>
      </c>
      <c r="M182">
        <v>420.97</v>
      </c>
      <c r="N182">
        <v>1088569832</v>
      </c>
      <c r="O182">
        <v>50857100</v>
      </c>
      <c r="P182">
        <v>389603972</v>
      </c>
    </row>
    <row r="183" spans="1:16" x14ac:dyDescent="0.2">
      <c r="A183">
        <v>104224</v>
      </c>
      <c r="B183" t="s">
        <v>16</v>
      </c>
      <c r="C183" t="s">
        <v>17</v>
      </c>
      <c r="D183" t="s">
        <v>330</v>
      </c>
      <c r="E183" t="s">
        <v>331</v>
      </c>
      <c r="F183" s="1">
        <v>-62485336</v>
      </c>
      <c r="G183">
        <v>-214942</v>
      </c>
      <c r="H183">
        <v>-29.26</v>
      </c>
      <c r="I183">
        <v>-29.259999999999931</v>
      </c>
      <c r="J183">
        <v>-62700278</v>
      </c>
      <c r="K183">
        <v>-259308961</v>
      </c>
      <c r="L183">
        <v>-32792318</v>
      </c>
      <c r="M183">
        <v>-4464.01</v>
      </c>
      <c r="N183">
        <v>-292101279</v>
      </c>
      <c r="O183">
        <v>252577572</v>
      </c>
      <c r="P183">
        <v>23176571</v>
      </c>
    </row>
    <row r="184" spans="1:16" x14ac:dyDescent="0.2">
      <c r="A184">
        <v>104334</v>
      </c>
      <c r="B184" t="s">
        <v>16</v>
      </c>
      <c r="C184" t="s">
        <v>17</v>
      </c>
      <c r="D184" t="s">
        <v>332</v>
      </c>
      <c r="E184" t="s">
        <v>333</v>
      </c>
      <c r="F184" s="1">
        <v>-1106322746</v>
      </c>
      <c r="G184">
        <v>-945495</v>
      </c>
      <c r="H184">
        <v>-128.71</v>
      </c>
      <c r="I184">
        <v>-128.70999999999989</v>
      </c>
      <c r="J184">
        <v>-1107268241</v>
      </c>
      <c r="K184">
        <v>-3679189298</v>
      </c>
      <c r="L184">
        <v>-120806955</v>
      </c>
      <c r="M184">
        <v>-16445.419999999998</v>
      </c>
      <c r="N184">
        <v>-3799996253</v>
      </c>
      <c r="O184">
        <v>3045961271</v>
      </c>
      <c r="P184">
        <v>353233259</v>
      </c>
    </row>
    <row r="185" spans="1:16" x14ac:dyDescent="0.2">
      <c r="A185">
        <v>409254</v>
      </c>
      <c r="B185" t="s">
        <v>16</v>
      </c>
      <c r="C185" t="s">
        <v>17</v>
      </c>
      <c r="D185" t="s">
        <v>334</v>
      </c>
      <c r="E185" t="s">
        <v>335</v>
      </c>
      <c r="F185" s="1">
        <v>-35250143</v>
      </c>
      <c r="G185">
        <v>-183207</v>
      </c>
      <c r="H185">
        <v>-24.94</v>
      </c>
      <c r="I185">
        <v>-24.94</v>
      </c>
      <c r="J185">
        <v>-35433350</v>
      </c>
      <c r="K185">
        <v>-78825309</v>
      </c>
      <c r="L185">
        <v>-175304</v>
      </c>
      <c r="M185">
        <v>-23.86</v>
      </c>
      <c r="N185">
        <v>-79000613</v>
      </c>
      <c r="O185">
        <v>47612449</v>
      </c>
      <c r="P185">
        <v>4045186</v>
      </c>
    </row>
    <row r="186" spans="1:16" x14ac:dyDescent="0.2">
      <c r="A186">
        <v>409454</v>
      </c>
      <c r="B186" t="s">
        <v>16</v>
      </c>
      <c r="C186" t="s">
        <v>17</v>
      </c>
      <c r="D186" t="s">
        <v>336</v>
      </c>
      <c r="E186" t="s">
        <v>337</v>
      </c>
      <c r="F186" s="1">
        <v>-643159997</v>
      </c>
      <c r="G186">
        <v>-2468159</v>
      </c>
      <c r="H186">
        <v>-335.99</v>
      </c>
      <c r="I186">
        <v>-335.99</v>
      </c>
      <c r="J186">
        <v>-645628156</v>
      </c>
      <c r="K186">
        <v>-921561547</v>
      </c>
      <c r="L186">
        <v>-2485440</v>
      </c>
      <c r="M186">
        <v>-338.34</v>
      </c>
      <c r="N186">
        <v>-924046987</v>
      </c>
      <c r="O186">
        <v>320098900</v>
      </c>
      <c r="P186">
        <v>41680069</v>
      </c>
    </row>
    <row r="187" spans="1:16" x14ac:dyDescent="0.2">
      <c r="A187">
        <v>104414</v>
      </c>
      <c r="B187" t="s">
        <v>16</v>
      </c>
      <c r="C187" t="s">
        <v>17</v>
      </c>
      <c r="D187" t="s">
        <v>338</v>
      </c>
      <c r="E187" t="s">
        <v>339</v>
      </c>
      <c r="F187" s="1">
        <v>636220479</v>
      </c>
      <c r="G187">
        <v>123587119</v>
      </c>
      <c r="H187">
        <v>16823.89</v>
      </c>
      <c r="I187">
        <v>16823.889999999989</v>
      </c>
      <c r="J187">
        <v>759807598</v>
      </c>
      <c r="K187">
        <v>653551865</v>
      </c>
      <c r="L187">
        <v>67656588</v>
      </c>
      <c r="M187">
        <v>9210.08</v>
      </c>
      <c r="N187">
        <v>721208453</v>
      </c>
      <c r="O187">
        <v>2946649387</v>
      </c>
      <c r="P187">
        <v>2908050242</v>
      </c>
    </row>
    <row r="188" spans="1:16" x14ac:dyDescent="0.2">
      <c r="A188">
        <v>104441</v>
      </c>
      <c r="B188" t="s">
        <v>16</v>
      </c>
      <c r="C188" t="s">
        <v>17</v>
      </c>
      <c r="D188" t="s">
        <v>340</v>
      </c>
      <c r="E188" t="s">
        <v>341</v>
      </c>
      <c r="F188" s="1">
        <v>2480130408</v>
      </c>
      <c r="G188">
        <v>319184332</v>
      </c>
      <c r="H188">
        <v>43450.5</v>
      </c>
      <c r="I188">
        <v>43450.499999999993</v>
      </c>
      <c r="J188">
        <v>2799314740</v>
      </c>
      <c r="K188">
        <v>2755733625</v>
      </c>
      <c r="L188">
        <v>111512376</v>
      </c>
      <c r="M188">
        <v>15180.16</v>
      </c>
      <c r="N188">
        <v>2867246001</v>
      </c>
      <c r="O188">
        <v>263998497</v>
      </c>
      <c r="P188">
        <v>331929758</v>
      </c>
    </row>
    <row r="189" spans="1:16" x14ac:dyDescent="0.2">
      <c r="A189">
        <v>409556</v>
      </c>
      <c r="B189" t="s">
        <v>16</v>
      </c>
      <c r="C189" t="s">
        <v>17</v>
      </c>
      <c r="D189" t="s">
        <v>342</v>
      </c>
      <c r="E189" t="s">
        <v>329</v>
      </c>
      <c r="F189" s="1">
        <v>871076062</v>
      </c>
      <c r="G189">
        <v>5582613</v>
      </c>
      <c r="H189">
        <v>759.96</v>
      </c>
      <c r="I189">
        <v>759.96</v>
      </c>
      <c r="J189">
        <v>876658675</v>
      </c>
      <c r="K189">
        <v>873734272</v>
      </c>
      <c r="L189">
        <v>2365685875</v>
      </c>
      <c r="M189">
        <v>322040.34000000003</v>
      </c>
      <c r="N189">
        <v>3239420147</v>
      </c>
      <c r="O189">
        <v>0</v>
      </c>
      <c r="P189">
        <v>2362761472</v>
      </c>
    </row>
    <row r="190" spans="1:16" x14ac:dyDescent="0.2">
      <c r="A190">
        <v>104607</v>
      </c>
      <c r="B190" t="s">
        <v>16</v>
      </c>
      <c r="C190" t="s">
        <v>17</v>
      </c>
      <c r="D190" t="s">
        <v>343</v>
      </c>
      <c r="E190" t="s">
        <v>237</v>
      </c>
      <c r="F190" s="1">
        <v>-425276247</v>
      </c>
      <c r="G190">
        <v>-44081456</v>
      </c>
      <c r="H190">
        <v>-6000.8</v>
      </c>
      <c r="I190">
        <v>-6000.7999999999993</v>
      </c>
      <c r="J190">
        <v>-469357703</v>
      </c>
      <c r="K190">
        <v>-418045142</v>
      </c>
      <c r="L190">
        <v>-10211570</v>
      </c>
      <c r="M190">
        <v>-1390.09</v>
      </c>
      <c r="N190">
        <v>-428256712</v>
      </c>
      <c r="O190">
        <v>19222311</v>
      </c>
      <c r="P190">
        <v>60323302</v>
      </c>
    </row>
    <row r="191" spans="1:16" x14ac:dyDescent="0.2">
      <c r="A191">
        <v>104714</v>
      </c>
      <c r="B191" t="s">
        <v>16</v>
      </c>
      <c r="C191" t="s">
        <v>17</v>
      </c>
      <c r="D191" t="s">
        <v>344</v>
      </c>
      <c r="E191" t="s">
        <v>345</v>
      </c>
      <c r="F191" s="1">
        <v>-1568314993</v>
      </c>
      <c r="G191">
        <v>-155607513</v>
      </c>
      <c r="H191">
        <v>-21182.82</v>
      </c>
      <c r="I191">
        <v>-21182.82</v>
      </c>
      <c r="J191">
        <v>-1723922506</v>
      </c>
      <c r="K191">
        <v>-1833817929</v>
      </c>
      <c r="L191">
        <v>-37750445</v>
      </c>
      <c r="M191">
        <v>-5138.96</v>
      </c>
      <c r="N191">
        <v>-1871568374</v>
      </c>
      <c r="O191">
        <v>296465132</v>
      </c>
      <c r="P191">
        <v>148819264</v>
      </c>
    </row>
    <row r="192" spans="1:16" x14ac:dyDescent="0.2">
      <c r="A192">
        <v>409655</v>
      </c>
      <c r="B192" t="s">
        <v>16</v>
      </c>
      <c r="C192" t="s">
        <v>17</v>
      </c>
      <c r="D192" t="s">
        <v>346</v>
      </c>
      <c r="E192" t="s">
        <v>347</v>
      </c>
      <c r="F192" s="1">
        <v>-224919468</v>
      </c>
      <c r="G192">
        <v>-1431281</v>
      </c>
      <c r="H192">
        <v>-194.84</v>
      </c>
      <c r="I192">
        <v>-194.84</v>
      </c>
      <c r="J192">
        <v>-226350749</v>
      </c>
      <c r="K192">
        <v>-223390983</v>
      </c>
      <c r="L192">
        <v>-271792665</v>
      </c>
      <c r="M192">
        <v>-36999.08</v>
      </c>
      <c r="N192">
        <v>-495183648</v>
      </c>
      <c r="O192">
        <v>273049345</v>
      </c>
      <c r="P192">
        <v>4216446</v>
      </c>
    </row>
    <row r="193" spans="1:16" x14ac:dyDescent="0.2">
      <c r="A193">
        <v>410055</v>
      </c>
      <c r="B193" t="s">
        <v>16</v>
      </c>
      <c r="C193" t="s">
        <v>17</v>
      </c>
      <c r="D193" t="s">
        <v>348</v>
      </c>
      <c r="E193" t="s">
        <v>349</v>
      </c>
      <c r="F193" s="1">
        <v>-496475283</v>
      </c>
      <c r="G193">
        <v>-59576</v>
      </c>
      <c r="H193">
        <v>-8.11</v>
      </c>
      <c r="I193">
        <v>-8.11</v>
      </c>
      <c r="J193">
        <v>-496534859</v>
      </c>
      <c r="K193">
        <v>-500661978</v>
      </c>
      <c r="L193">
        <v>-2089786983</v>
      </c>
      <c r="M193">
        <v>-284482.28999999998</v>
      </c>
      <c r="N193">
        <v>-2590448961</v>
      </c>
      <c r="O193">
        <v>2093914102</v>
      </c>
      <c r="P193">
        <v>0</v>
      </c>
    </row>
    <row r="194" spans="1:16" x14ac:dyDescent="0.2">
      <c r="A194">
        <v>104935</v>
      </c>
      <c r="B194" t="s">
        <v>16</v>
      </c>
      <c r="C194" t="s">
        <v>17</v>
      </c>
      <c r="D194" t="s">
        <v>350</v>
      </c>
      <c r="E194" t="s">
        <v>134</v>
      </c>
      <c r="F194" s="1">
        <v>97037979</v>
      </c>
      <c r="G194">
        <v>0</v>
      </c>
      <c r="H194">
        <v>0</v>
      </c>
      <c r="I194">
        <v>0</v>
      </c>
      <c r="J194">
        <v>97037979</v>
      </c>
      <c r="K194">
        <v>0</v>
      </c>
      <c r="L194">
        <v>0</v>
      </c>
      <c r="M194">
        <v>0</v>
      </c>
      <c r="N194">
        <v>0</v>
      </c>
      <c r="O194">
        <v>97037979</v>
      </c>
      <c r="P194">
        <v>0</v>
      </c>
    </row>
    <row r="195" spans="1:16" x14ac:dyDescent="0.2">
      <c r="A195">
        <v>105045</v>
      </c>
      <c r="B195" t="s">
        <v>16</v>
      </c>
      <c r="C195" t="s">
        <v>17</v>
      </c>
      <c r="D195" t="s">
        <v>351</v>
      </c>
      <c r="E195" t="s">
        <v>237</v>
      </c>
      <c r="F195" s="1">
        <v>-97037979</v>
      </c>
      <c r="G195">
        <v>0</v>
      </c>
      <c r="H195">
        <v>0</v>
      </c>
      <c r="I195">
        <v>0</v>
      </c>
      <c r="J195">
        <v>-97037979</v>
      </c>
      <c r="K195">
        <v>0</v>
      </c>
      <c r="L195">
        <v>0</v>
      </c>
      <c r="M195">
        <v>0</v>
      </c>
      <c r="N195">
        <v>0</v>
      </c>
      <c r="O195">
        <v>0</v>
      </c>
      <c r="P195">
        <v>97037979</v>
      </c>
    </row>
    <row r="196" spans="1:16" x14ac:dyDescent="0.2">
      <c r="A196">
        <v>105101</v>
      </c>
      <c r="B196" t="s">
        <v>16</v>
      </c>
      <c r="C196" t="s">
        <v>17</v>
      </c>
      <c r="D196" t="s">
        <v>352</v>
      </c>
      <c r="E196" t="s">
        <v>353</v>
      </c>
      <c r="F196" s="1">
        <v>2610793099</v>
      </c>
      <c r="G196">
        <v>5181082152</v>
      </c>
      <c r="H196">
        <v>705299.69</v>
      </c>
      <c r="I196">
        <v>705299.69</v>
      </c>
      <c r="J196">
        <v>7791875251</v>
      </c>
      <c r="K196">
        <v>2612281668</v>
      </c>
      <c r="L196">
        <v>6034539149</v>
      </c>
      <c r="M196">
        <v>821480.6</v>
      </c>
      <c r="N196">
        <v>8646820817</v>
      </c>
      <c r="O196">
        <v>6451728886</v>
      </c>
      <c r="P196">
        <v>7306674452</v>
      </c>
    </row>
    <row r="197" spans="1:16" x14ac:dyDescent="0.2">
      <c r="A197">
        <v>105128</v>
      </c>
      <c r="B197" t="s">
        <v>16</v>
      </c>
      <c r="C197" t="s">
        <v>17</v>
      </c>
      <c r="D197" t="s">
        <v>354</v>
      </c>
      <c r="E197" t="s">
        <v>355</v>
      </c>
      <c r="F197" s="1">
        <v>20646676245</v>
      </c>
      <c r="G197">
        <v>24338005411</v>
      </c>
      <c r="H197">
        <v>3313127.87</v>
      </c>
      <c r="I197">
        <v>3313127.87</v>
      </c>
      <c r="J197">
        <v>44984681656</v>
      </c>
      <c r="K197">
        <v>20556670124</v>
      </c>
      <c r="L197">
        <v>29082996229</v>
      </c>
      <c r="M197">
        <v>3959062.53</v>
      </c>
      <c r="N197">
        <v>49639666353</v>
      </c>
      <c r="O197">
        <v>106329412</v>
      </c>
      <c r="P197">
        <v>4761314109</v>
      </c>
    </row>
    <row r="198" spans="1:16" x14ac:dyDescent="0.2">
      <c r="A198">
        <v>410263</v>
      </c>
      <c r="B198" t="s">
        <v>16</v>
      </c>
      <c r="C198" t="s">
        <v>17</v>
      </c>
      <c r="D198" t="s">
        <v>356</v>
      </c>
      <c r="E198" t="s">
        <v>357</v>
      </c>
      <c r="F198" s="1">
        <v>10377010458</v>
      </c>
      <c r="G198">
        <v>2950851633</v>
      </c>
      <c r="H198">
        <v>401698.85</v>
      </c>
      <c r="I198">
        <v>401698.85</v>
      </c>
      <c r="J198">
        <v>13327862091</v>
      </c>
      <c r="K198">
        <v>10377146377</v>
      </c>
      <c r="L198">
        <v>601204250</v>
      </c>
      <c r="M198">
        <v>81841.81</v>
      </c>
      <c r="N198">
        <v>10978350627</v>
      </c>
      <c r="O198">
        <v>2351766139</v>
      </c>
      <c r="P198">
        <v>2254675</v>
      </c>
    </row>
    <row r="199" spans="1:16" x14ac:dyDescent="0.2">
      <c r="A199">
        <v>420516</v>
      </c>
      <c r="B199" t="s">
        <v>16</v>
      </c>
      <c r="C199" t="s">
        <v>17</v>
      </c>
      <c r="D199" t="s">
        <v>358</v>
      </c>
      <c r="E199" t="s">
        <v>359</v>
      </c>
      <c r="F199" s="1">
        <v>0</v>
      </c>
      <c r="G199">
        <v>2377287002</v>
      </c>
      <c r="H199">
        <v>323619.61</v>
      </c>
      <c r="I199">
        <v>323619.61</v>
      </c>
      <c r="J199">
        <v>2377287002</v>
      </c>
      <c r="K199">
        <v>0</v>
      </c>
      <c r="L199">
        <v>2385694639</v>
      </c>
      <c r="M199">
        <v>324764.14</v>
      </c>
      <c r="N199">
        <v>2385694639</v>
      </c>
      <c r="O199">
        <v>0</v>
      </c>
      <c r="P199">
        <v>8407637</v>
      </c>
    </row>
    <row r="200" spans="1:16" x14ac:dyDescent="0.2">
      <c r="A200">
        <v>105292</v>
      </c>
      <c r="B200" t="s">
        <v>16</v>
      </c>
      <c r="C200" t="s">
        <v>17</v>
      </c>
      <c r="D200" t="s">
        <v>360</v>
      </c>
      <c r="E200" t="s">
        <v>361</v>
      </c>
      <c r="F200" s="1">
        <v>-9272257090</v>
      </c>
      <c r="G200">
        <v>-11948922717</v>
      </c>
      <c r="H200">
        <v>-1626604.49</v>
      </c>
      <c r="I200">
        <v>-1626604.49</v>
      </c>
      <c r="J200">
        <v>-21221179807</v>
      </c>
      <c r="K200">
        <v>-9157683269</v>
      </c>
      <c r="L200">
        <v>-14817077914</v>
      </c>
      <c r="M200">
        <v>-2017045.89</v>
      </c>
      <c r="N200">
        <v>-23974761183</v>
      </c>
      <c r="O200">
        <v>2908914536</v>
      </c>
      <c r="P200">
        <v>155333160</v>
      </c>
    </row>
    <row r="201" spans="1:16" x14ac:dyDescent="0.2">
      <c r="A201">
        <v>105398</v>
      </c>
      <c r="B201" t="s">
        <v>16</v>
      </c>
      <c r="C201" t="s">
        <v>17</v>
      </c>
      <c r="D201" t="s">
        <v>362</v>
      </c>
      <c r="E201" t="s">
        <v>363</v>
      </c>
      <c r="F201" s="1">
        <v>-9884098200</v>
      </c>
      <c r="G201">
        <v>-8068156422</v>
      </c>
      <c r="H201">
        <v>-1098316.54</v>
      </c>
      <c r="I201">
        <v>-1098316.54</v>
      </c>
      <c r="J201">
        <v>-17952254622</v>
      </c>
      <c r="K201">
        <v>-9907177331</v>
      </c>
      <c r="L201">
        <v>-9094577117</v>
      </c>
      <c r="M201">
        <v>-1238043</v>
      </c>
      <c r="N201">
        <v>-19001754448</v>
      </c>
      <c r="O201">
        <v>1052953394</v>
      </c>
      <c r="P201">
        <v>3453568</v>
      </c>
    </row>
    <row r="202" spans="1:16" x14ac:dyDescent="0.2">
      <c r="A202">
        <v>411366</v>
      </c>
      <c r="B202" t="s">
        <v>16</v>
      </c>
      <c r="C202" t="s">
        <v>17</v>
      </c>
      <c r="D202" t="s">
        <v>364</v>
      </c>
      <c r="E202" t="s">
        <v>365</v>
      </c>
      <c r="F202" s="1">
        <v>-3691703162</v>
      </c>
      <c r="G202">
        <v>-508616326</v>
      </c>
      <c r="H202">
        <v>-69237.84</v>
      </c>
      <c r="I202">
        <v>-69237.84</v>
      </c>
      <c r="J202">
        <v>-4200319488</v>
      </c>
      <c r="K202">
        <v>-3675195067</v>
      </c>
      <c r="L202">
        <v>-234926110</v>
      </c>
      <c r="M202">
        <v>-31980.44</v>
      </c>
      <c r="N202">
        <v>-3910121177</v>
      </c>
      <c r="O202">
        <v>963842</v>
      </c>
      <c r="P202">
        <v>291162153</v>
      </c>
    </row>
    <row r="203" spans="1:16" x14ac:dyDescent="0.2">
      <c r="A203">
        <v>412001</v>
      </c>
      <c r="B203" t="s">
        <v>16</v>
      </c>
      <c r="C203" t="s">
        <v>17</v>
      </c>
      <c r="D203" t="s">
        <v>366</v>
      </c>
      <c r="E203" t="s">
        <v>367</v>
      </c>
      <c r="F203" s="1">
        <v>-5564835152</v>
      </c>
      <c r="G203">
        <v>-2368077262</v>
      </c>
      <c r="H203">
        <v>-322365.89</v>
      </c>
      <c r="I203">
        <v>-322365.89</v>
      </c>
      <c r="J203">
        <v>-7932912414</v>
      </c>
      <c r="K203">
        <v>-5581479166</v>
      </c>
      <c r="L203">
        <v>-291857825</v>
      </c>
      <c r="M203">
        <v>-39730.54</v>
      </c>
      <c r="N203">
        <v>-5873336991</v>
      </c>
      <c r="O203">
        <v>22757430</v>
      </c>
      <c r="P203">
        <v>2082332853</v>
      </c>
    </row>
    <row r="204" spans="1:16" x14ac:dyDescent="0.2">
      <c r="A204">
        <v>420534</v>
      </c>
      <c r="B204" t="s">
        <v>16</v>
      </c>
      <c r="C204" t="s">
        <v>17</v>
      </c>
      <c r="D204" t="s">
        <v>368</v>
      </c>
      <c r="E204" t="s">
        <v>369</v>
      </c>
      <c r="F204" s="1">
        <v>0</v>
      </c>
      <c r="G204">
        <v>-762549774</v>
      </c>
      <c r="H204">
        <v>-103805.75</v>
      </c>
      <c r="I204">
        <v>-103805.75</v>
      </c>
      <c r="J204">
        <v>-762549774</v>
      </c>
      <c r="K204">
        <v>0</v>
      </c>
      <c r="L204">
        <v>-762821804</v>
      </c>
      <c r="M204">
        <v>-103842.79</v>
      </c>
      <c r="N204">
        <v>-762821804</v>
      </c>
      <c r="O204">
        <v>2688327</v>
      </c>
      <c r="P204">
        <v>2416297</v>
      </c>
    </row>
    <row r="205" spans="1:16" x14ac:dyDescent="0.2">
      <c r="A205">
        <v>420527</v>
      </c>
      <c r="B205" t="s">
        <v>16</v>
      </c>
      <c r="C205" t="s">
        <v>17</v>
      </c>
      <c r="D205" t="s">
        <v>370</v>
      </c>
      <c r="E205" t="s">
        <v>371</v>
      </c>
      <c r="F205" s="1">
        <v>0</v>
      </c>
      <c r="G205">
        <v>-828739393</v>
      </c>
      <c r="H205">
        <v>-112816.13</v>
      </c>
      <c r="I205">
        <v>-112816.13</v>
      </c>
      <c r="J205">
        <v>-828739393</v>
      </c>
      <c r="K205">
        <v>0</v>
      </c>
      <c r="L205">
        <v>-834095199</v>
      </c>
      <c r="M205">
        <v>-113545.22</v>
      </c>
      <c r="N205">
        <v>-834095199</v>
      </c>
      <c r="O205">
        <v>5355806</v>
      </c>
      <c r="P205">
        <v>0</v>
      </c>
    </row>
    <row r="206" spans="1:16" x14ac:dyDescent="0.2">
      <c r="A206">
        <v>105476</v>
      </c>
      <c r="B206" t="s">
        <v>16</v>
      </c>
      <c r="C206" t="s">
        <v>17</v>
      </c>
      <c r="D206" t="s">
        <v>372</v>
      </c>
      <c r="E206" t="s">
        <v>67</v>
      </c>
      <c r="F206" s="1">
        <v>-80939744370</v>
      </c>
      <c r="G206">
        <v>-102219356640</v>
      </c>
      <c r="H206">
        <v>-13915100.83</v>
      </c>
      <c r="I206">
        <v>-13915100.83</v>
      </c>
      <c r="J206">
        <v>-183159101010</v>
      </c>
      <c r="K206">
        <v>-84755850364</v>
      </c>
      <c r="L206">
        <v>-116870322109</v>
      </c>
      <c r="M206">
        <v>-15909533.880000001</v>
      </c>
      <c r="N206">
        <v>-201626172473</v>
      </c>
      <c r="O206">
        <v>21377186798</v>
      </c>
      <c r="P206">
        <v>2910115335</v>
      </c>
    </row>
    <row r="207" spans="1:16" x14ac:dyDescent="0.2">
      <c r="A207">
        <v>105503</v>
      </c>
      <c r="B207" t="s">
        <v>16</v>
      </c>
      <c r="C207" t="s">
        <v>17</v>
      </c>
      <c r="D207" t="s">
        <v>373</v>
      </c>
      <c r="E207" t="s">
        <v>374</v>
      </c>
      <c r="F207" s="1">
        <v>-754801672</v>
      </c>
      <c r="G207">
        <v>-90651714</v>
      </c>
      <c r="H207">
        <v>-12340.4</v>
      </c>
      <c r="I207">
        <v>-12340.4</v>
      </c>
      <c r="J207">
        <v>-845453386</v>
      </c>
      <c r="K207">
        <v>-4555074085</v>
      </c>
      <c r="L207">
        <v>-206211711</v>
      </c>
      <c r="M207">
        <v>-28071.56</v>
      </c>
      <c r="N207">
        <v>-4761285796</v>
      </c>
      <c r="O207">
        <v>4061409496</v>
      </c>
      <c r="P207">
        <v>145577086</v>
      </c>
    </row>
    <row r="208" spans="1:16" x14ac:dyDescent="0.2">
      <c r="A208">
        <v>105530</v>
      </c>
      <c r="B208" t="s">
        <v>16</v>
      </c>
      <c r="C208" t="s">
        <v>17</v>
      </c>
      <c r="D208" t="s">
        <v>375</v>
      </c>
      <c r="E208" t="s">
        <v>65</v>
      </c>
      <c r="F208" s="1">
        <v>-541284328</v>
      </c>
      <c r="G208">
        <v>-89043470</v>
      </c>
      <c r="H208">
        <v>-12121.47</v>
      </c>
      <c r="I208">
        <v>-12121.47</v>
      </c>
      <c r="J208">
        <v>-630327798</v>
      </c>
      <c r="K208">
        <v>-4268556842</v>
      </c>
      <c r="L208">
        <v>-204524871</v>
      </c>
      <c r="M208">
        <v>-27841.94</v>
      </c>
      <c r="N208">
        <v>-4473081713</v>
      </c>
      <c r="O208">
        <v>3979232336</v>
      </c>
      <c r="P208">
        <v>136478421</v>
      </c>
    </row>
    <row r="209" spans="1:16" x14ac:dyDescent="0.2">
      <c r="A209">
        <v>410258</v>
      </c>
      <c r="B209" t="s">
        <v>16</v>
      </c>
      <c r="C209" t="s">
        <v>17</v>
      </c>
      <c r="D209" t="s">
        <v>376</v>
      </c>
      <c r="E209" t="s">
        <v>377</v>
      </c>
      <c r="F209" s="1">
        <v>-213517344</v>
      </c>
      <c r="G209">
        <v>-1608244</v>
      </c>
      <c r="H209">
        <v>-218.93</v>
      </c>
      <c r="I209">
        <v>-218.93</v>
      </c>
      <c r="J209">
        <v>-215125588</v>
      </c>
      <c r="K209">
        <v>-286517243</v>
      </c>
      <c r="L209">
        <v>-1613932</v>
      </c>
      <c r="M209">
        <v>-219.7</v>
      </c>
      <c r="N209">
        <v>-288131175</v>
      </c>
      <c r="O209">
        <v>82104252</v>
      </c>
      <c r="P209">
        <v>9098665</v>
      </c>
    </row>
    <row r="210" spans="1:16" x14ac:dyDescent="0.2">
      <c r="A210">
        <v>105634</v>
      </c>
      <c r="B210" t="s">
        <v>16</v>
      </c>
      <c r="C210" t="s">
        <v>17</v>
      </c>
      <c r="D210" t="s">
        <v>378</v>
      </c>
      <c r="E210" t="s">
        <v>379</v>
      </c>
      <c r="F210" s="1">
        <v>-10954114037</v>
      </c>
      <c r="G210">
        <v>-704711301</v>
      </c>
      <c r="H210">
        <v>-95932.21</v>
      </c>
      <c r="I210">
        <v>-95932.21</v>
      </c>
      <c r="J210">
        <v>-11658825338</v>
      </c>
      <c r="K210">
        <v>-11213116460</v>
      </c>
      <c r="L210">
        <v>-1687083277</v>
      </c>
      <c r="M210">
        <v>-229662.32</v>
      </c>
      <c r="N210">
        <v>-12900199737</v>
      </c>
      <c r="O210">
        <v>1695488752</v>
      </c>
      <c r="P210">
        <v>454114353</v>
      </c>
    </row>
    <row r="211" spans="1:16" x14ac:dyDescent="0.2">
      <c r="A211">
        <v>105661</v>
      </c>
      <c r="B211" t="s">
        <v>16</v>
      </c>
      <c r="C211" t="s">
        <v>17</v>
      </c>
      <c r="D211" t="s">
        <v>380</v>
      </c>
      <c r="E211" t="s">
        <v>65</v>
      </c>
      <c r="F211" s="1">
        <v>-9497651156</v>
      </c>
      <c r="G211">
        <v>-649785488</v>
      </c>
      <c r="H211">
        <v>-88455.17</v>
      </c>
      <c r="I211">
        <v>-88455.17</v>
      </c>
      <c r="J211">
        <v>-10147436644</v>
      </c>
      <c r="K211">
        <v>-9818227969</v>
      </c>
      <c r="L211">
        <v>-451606156</v>
      </c>
      <c r="M211">
        <v>-61477.06</v>
      </c>
      <c r="N211">
        <v>-10269834125</v>
      </c>
      <c r="O211">
        <v>514399100</v>
      </c>
      <c r="P211">
        <v>392001619</v>
      </c>
    </row>
    <row r="212" spans="1:16" x14ac:dyDescent="0.2">
      <c r="A212">
        <v>410459</v>
      </c>
      <c r="B212" t="s">
        <v>16</v>
      </c>
      <c r="C212" t="s">
        <v>17</v>
      </c>
      <c r="D212" t="s">
        <v>381</v>
      </c>
      <c r="E212" t="s">
        <v>382</v>
      </c>
      <c r="F212" s="1">
        <v>-1456462881</v>
      </c>
      <c r="G212">
        <v>-54925813</v>
      </c>
      <c r="H212">
        <v>-7477.04</v>
      </c>
      <c r="I212">
        <v>-7477.04</v>
      </c>
      <c r="J212">
        <v>-1511388694</v>
      </c>
      <c r="K212">
        <v>-1394888491</v>
      </c>
      <c r="L212">
        <v>-1235477121</v>
      </c>
      <c r="M212">
        <v>-168185.26</v>
      </c>
      <c r="N212">
        <v>-2630365612</v>
      </c>
      <c r="O212">
        <v>1181089652</v>
      </c>
      <c r="P212">
        <v>62112734</v>
      </c>
    </row>
    <row r="213" spans="1:16" x14ac:dyDescent="0.2">
      <c r="A213">
        <v>105825</v>
      </c>
      <c r="B213" t="s">
        <v>16</v>
      </c>
      <c r="C213" t="s">
        <v>17</v>
      </c>
      <c r="D213" t="s">
        <v>383</v>
      </c>
      <c r="E213" t="s">
        <v>384</v>
      </c>
      <c r="F213" s="1">
        <v>-209276302</v>
      </c>
      <c r="G213">
        <v>0</v>
      </c>
      <c r="H213">
        <v>0</v>
      </c>
      <c r="I213">
        <v>0</v>
      </c>
      <c r="J213">
        <v>-209276302</v>
      </c>
      <c r="K213">
        <v>-51050</v>
      </c>
      <c r="L213">
        <v>0</v>
      </c>
      <c r="M213">
        <v>0</v>
      </c>
      <c r="N213">
        <v>-51050</v>
      </c>
      <c r="O213">
        <v>0</v>
      </c>
      <c r="P213">
        <v>209225252</v>
      </c>
    </row>
    <row r="214" spans="1:16" x14ac:dyDescent="0.2">
      <c r="A214">
        <v>105906</v>
      </c>
      <c r="B214" t="s">
        <v>16</v>
      </c>
      <c r="C214" t="s">
        <v>17</v>
      </c>
      <c r="D214" t="s">
        <v>385</v>
      </c>
      <c r="E214" t="s">
        <v>386</v>
      </c>
      <c r="F214" s="1">
        <v>-209276302</v>
      </c>
      <c r="G214">
        <v>0</v>
      </c>
      <c r="H214">
        <v>0</v>
      </c>
      <c r="I214">
        <v>0</v>
      </c>
      <c r="J214">
        <v>-209276302</v>
      </c>
      <c r="K214">
        <v>-51050</v>
      </c>
      <c r="L214">
        <v>0</v>
      </c>
      <c r="M214">
        <v>0</v>
      </c>
      <c r="N214">
        <v>-51050</v>
      </c>
      <c r="O214">
        <v>0</v>
      </c>
      <c r="P214">
        <v>209225252</v>
      </c>
    </row>
    <row r="215" spans="1:16" x14ac:dyDescent="0.2">
      <c r="A215">
        <v>105977</v>
      </c>
      <c r="B215" t="s">
        <v>16</v>
      </c>
      <c r="C215" t="s">
        <v>17</v>
      </c>
      <c r="D215" t="s">
        <v>387</v>
      </c>
      <c r="E215" t="s">
        <v>388</v>
      </c>
      <c r="F215" s="1">
        <v>-69021552359</v>
      </c>
      <c r="G215">
        <v>-101423993625</v>
      </c>
      <c r="H215">
        <v>-13806828.220000001</v>
      </c>
      <c r="I215">
        <v>-13806828.220000001</v>
      </c>
      <c r="J215">
        <v>-170445545984</v>
      </c>
      <c r="K215">
        <v>-68987608769</v>
      </c>
      <c r="L215">
        <v>-114977027121</v>
      </c>
      <c r="M215">
        <v>-15651800</v>
      </c>
      <c r="N215">
        <v>-183964635890</v>
      </c>
      <c r="O215">
        <v>15620288550</v>
      </c>
      <c r="P215">
        <v>2101198644</v>
      </c>
    </row>
    <row r="216" spans="1:16" x14ac:dyDescent="0.2">
      <c r="A216">
        <v>106004</v>
      </c>
      <c r="B216" t="s">
        <v>16</v>
      </c>
      <c r="C216" t="s">
        <v>17</v>
      </c>
      <c r="D216" t="s">
        <v>389</v>
      </c>
      <c r="E216" t="s">
        <v>65</v>
      </c>
      <c r="F216" s="1">
        <v>-52612557969</v>
      </c>
      <c r="G216">
        <v>-93576863677</v>
      </c>
      <c r="H216">
        <v>-12738599.970000001</v>
      </c>
      <c r="I216">
        <v>-12738599.970000001</v>
      </c>
      <c r="J216">
        <v>-146189421646</v>
      </c>
      <c r="K216">
        <v>-52605071376</v>
      </c>
      <c r="L216">
        <v>-108872680185</v>
      </c>
      <c r="M216">
        <v>-14820816.460000001</v>
      </c>
      <c r="N216">
        <v>-161477751561</v>
      </c>
      <c r="O216">
        <v>15598744971</v>
      </c>
      <c r="P216">
        <v>310415056</v>
      </c>
    </row>
    <row r="217" spans="1:16" x14ac:dyDescent="0.2">
      <c r="A217">
        <v>411570</v>
      </c>
      <c r="B217" t="s">
        <v>16</v>
      </c>
      <c r="C217" t="s">
        <v>17</v>
      </c>
      <c r="D217" t="s">
        <v>390</v>
      </c>
      <c r="E217" t="s">
        <v>391</v>
      </c>
      <c r="F217" s="1">
        <v>-16408994390</v>
      </c>
      <c r="G217">
        <v>-3061055421</v>
      </c>
      <c r="H217">
        <v>-416700.87</v>
      </c>
      <c r="I217">
        <v>-416700.87</v>
      </c>
      <c r="J217">
        <v>-19470049811</v>
      </c>
      <c r="K217">
        <v>-16382537393</v>
      </c>
      <c r="L217">
        <v>-1301345728</v>
      </c>
      <c r="M217">
        <v>-177151.93</v>
      </c>
      <c r="N217">
        <v>-17683883121</v>
      </c>
      <c r="O217">
        <v>4616898</v>
      </c>
      <c r="P217">
        <v>1790783588</v>
      </c>
    </row>
    <row r="218" spans="1:16" x14ac:dyDescent="0.2">
      <c r="A218">
        <v>420551</v>
      </c>
      <c r="B218" t="s">
        <v>16</v>
      </c>
      <c r="C218" t="s">
        <v>17</v>
      </c>
      <c r="D218" t="s">
        <v>392</v>
      </c>
      <c r="E218" t="s">
        <v>393</v>
      </c>
      <c r="F218" s="1">
        <v>0</v>
      </c>
      <c r="G218">
        <v>-4786074527</v>
      </c>
      <c r="H218">
        <v>-651527.38</v>
      </c>
      <c r="I218">
        <v>-651527.38</v>
      </c>
      <c r="J218">
        <v>-4786074527</v>
      </c>
      <c r="K218">
        <v>0</v>
      </c>
      <c r="L218">
        <v>-4803001208</v>
      </c>
      <c r="M218">
        <v>-653831.61</v>
      </c>
      <c r="N218">
        <v>-4803001208</v>
      </c>
      <c r="O218">
        <v>16926681</v>
      </c>
      <c r="P218">
        <v>0</v>
      </c>
    </row>
    <row r="219" spans="1:16" x14ac:dyDescent="0.2">
      <c r="A219">
        <v>106094</v>
      </c>
      <c r="B219" t="s">
        <v>16</v>
      </c>
      <c r="C219" t="s">
        <v>17</v>
      </c>
      <c r="D219" t="s">
        <v>394</v>
      </c>
      <c r="E219" t="s">
        <v>395</v>
      </c>
      <c r="F219" s="1">
        <v>1033569388545</v>
      </c>
      <c r="G219">
        <v>39633916648</v>
      </c>
      <c r="H219">
        <v>5409304.7599999998</v>
      </c>
      <c r="I219">
        <v>5409304.7599999998</v>
      </c>
      <c r="J219">
        <v>1073203305193</v>
      </c>
      <c r="K219">
        <v>1042688821528</v>
      </c>
      <c r="L219">
        <v>39748471912</v>
      </c>
      <c r="M219">
        <v>5425440.7000000002</v>
      </c>
      <c r="N219">
        <v>1082437293440</v>
      </c>
      <c r="O219">
        <v>5463904728</v>
      </c>
      <c r="P219">
        <v>14697892975</v>
      </c>
    </row>
    <row r="220" spans="1:16" x14ac:dyDescent="0.2">
      <c r="A220">
        <v>106119</v>
      </c>
      <c r="B220" t="s">
        <v>16</v>
      </c>
      <c r="C220" t="s">
        <v>17</v>
      </c>
      <c r="D220" t="s">
        <v>396</v>
      </c>
      <c r="E220" t="s">
        <v>397</v>
      </c>
      <c r="F220" s="1">
        <v>313942298019</v>
      </c>
      <c r="G220">
        <v>0</v>
      </c>
      <c r="H220">
        <v>0</v>
      </c>
      <c r="I220">
        <v>0</v>
      </c>
      <c r="J220">
        <v>313942298019</v>
      </c>
      <c r="K220">
        <v>323379447109</v>
      </c>
      <c r="L220">
        <v>0</v>
      </c>
      <c r="M220">
        <v>0</v>
      </c>
      <c r="N220">
        <v>323379447109</v>
      </c>
      <c r="O220">
        <v>4583942232</v>
      </c>
      <c r="P220">
        <v>14021091322</v>
      </c>
    </row>
    <row r="221" spans="1:16" x14ac:dyDescent="0.2">
      <c r="A221">
        <v>106143</v>
      </c>
      <c r="B221" t="s">
        <v>16</v>
      </c>
      <c r="C221" t="s">
        <v>17</v>
      </c>
      <c r="D221" t="s">
        <v>398</v>
      </c>
      <c r="E221" t="s">
        <v>397</v>
      </c>
      <c r="F221" s="1">
        <v>313942298019</v>
      </c>
      <c r="G221">
        <v>0</v>
      </c>
      <c r="H221">
        <v>0</v>
      </c>
      <c r="I221">
        <v>0</v>
      </c>
      <c r="J221">
        <v>313942298019</v>
      </c>
      <c r="K221">
        <v>323379447109</v>
      </c>
      <c r="L221">
        <v>0</v>
      </c>
      <c r="M221">
        <v>0</v>
      </c>
      <c r="N221">
        <v>323379447109</v>
      </c>
      <c r="O221">
        <v>4583942232</v>
      </c>
      <c r="P221">
        <v>14021091322</v>
      </c>
    </row>
    <row r="222" spans="1:16" x14ac:dyDescent="0.2">
      <c r="A222">
        <v>106167</v>
      </c>
      <c r="B222" t="s">
        <v>16</v>
      </c>
      <c r="C222" t="s">
        <v>17</v>
      </c>
      <c r="D222" t="s">
        <v>399</v>
      </c>
      <c r="E222" t="s">
        <v>400</v>
      </c>
      <c r="F222" s="1">
        <v>14814239841</v>
      </c>
      <c r="G222">
        <v>0</v>
      </c>
      <c r="H222">
        <v>0</v>
      </c>
      <c r="I222">
        <v>0</v>
      </c>
      <c r="J222">
        <v>14814239841</v>
      </c>
      <c r="K222">
        <v>11360479841</v>
      </c>
      <c r="L222">
        <v>0</v>
      </c>
      <c r="M222">
        <v>0</v>
      </c>
      <c r="N222">
        <v>11360479841</v>
      </c>
      <c r="O222">
        <v>4474851322</v>
      </c>
      <c r="P222">
        <v>1021091322</v>
      </c>
    </row>
    <row r="223" spans="1:16" x14ac:dyDescent="0.2">
      <c r="A223">
        <v>106228</v>
      </c>
      <c r="B223" t="s">
        <v>16</v>
      </c>
      <c r="C223" t="s">
        <v>17</v>
      </c>
      <c r="D223" t="s">
        <v>401</v>
      </c>
      <c r="E223" t="s">
        <v>402</v>
      </c>
      <c r="F223" s="1">
        <v>299128058178</v>
      </c>
      <c r="G223">
        <v>0</v>
      </c>
      <c r="H223">
        <v>0</v>
      </c>
      <c r="I223">
        <v>0</v>
      </c>
      <c r="J223">
        <v>299128058178</v>
      </c>
      <c r="K223">
        <v>312018967268</v>
      </c>
      <c r="L223">
        <v>0</v>
      </c>
      <c r="M223">
        <v>0</v>
      </c>
      <c r="N223">
        <v>312018967268</v>
      </c>
      <c r="O223">
        <v>109090910</v>
      </c>
      <c r="P223">
        <v>13000000000</v>
      </c>
    </row>
    <row r="224" spans="1:16" x14ac:dyDescent="0.2">
      <c r="A224">
        <v>106298</v>
      </c>
      <c r="B224" t="s">
        <v>16</v>
      </c>
      <c r="C224" t="s">
        <v>17</v>
      </c>
      <c r="D224" t="s">
        <v>403</v>
      </c>
      <c r="E224" t="s">
        <v>395</v>
      </c>
      <c r="F224" s="1">
        <v>963270083940</v>
      </c>
      <c r="G224">
        <v>39506648226</v>
      </c>
      <c r="H224">
        <v>5378032.2199999997</v>
      </c>
      <c r="I224">
        <v>5378032.2199999997</v>
      </c>
      <c r="J224">
        <v>1002776732166</v>
      </c>
      <c r="K224">
        <v>963270083940</v>
      </c>
      <c r="L224">
        <v>39646369503</v>
      </c>
      <c r="M224">
        <v>5397052.4500000002</v>
      </c>
      <c r="N224">
        <v>1002916453443</v>
      </c>
      <c r="O224">
        <v>0</v>
      </c>
      <c r="P224">
        <v>139721277</v>
      </c>
    </row>
    <row r="225" spans="1:16" x14ac:dyDescent="0.2">
      <c r="A225">
        <v>106320</v>
      </c>
      <c r="B225" t="s">
        <v>16</v>
      </c>
      <c r="C225" t="s">
        <v>17</v>
      </c>
      <c r="D225" t="s">
        <v>404</v>
      </c>
      <c r="E225" t="s">
        <v>405</v>
      </c>
      <c r="F225" s="1">
        <v>412167188747</v>
      </c>
      <c r="G225">
        <v>39506648226</v>
      </c>
      <c r="H225">
        <v>5378032.2199999997</v>
      </c>
      <c r="I225">
        <v>5378032.2199999997</v>
      </c>
      <c r="J225">
        <v>451673836973</v>
      </c>
      <c r="K225">
        <v>412167188747</v>
      </c>
      <c r="L225">
        <v>39646369503</v>
      </c>
      <c r="M225">
        <v>5397052.4500000002</v>
      </c>
      <c r="N225">
        <v>451813558250</v>
      </c>
      <c r="O225">
        <v>0</v>
      </c>
      <c r="P225">
        <v>139721277</v>
      </c>
    </row>
    <row r="226" spans="1:16" x14ac:dyDescent="0.2">
      <c r="A226">
        <v>106342</v>
      </c>
      <c r="B226" t="s">
        <v>16</v>
      </c>
      <c r="C226" t="s">
        <v>17</v>
      </c>
      <c r="D226" t="s">
        <v>406</v>
      </c>
      <c r="E226" t="s">
        <v>407</v>
      </c>
      <c r="F226" s="1">
        <v>412167188747</v>
      </c>
      <c r="G226">
        <v>39506648226</v>
      </c>
      <c r="H226">
        <v>5378032.2199999997</v>
      </c>
      <c r="I226">
        <v>5378032.2199999997</v>
      </c>
      <c r="J226">
        <v>451673836973</v>
      </c>
      <c r="K226">
        <v>412167188747</v>
      </c>
      <c r="L226">
        <v>39646369503</v>
      </c>
      <c r="M226">
        <v>5397052.4500000002</v>
      </c>
      <c r="N226">
        <v>451813558250</v>
      </c>
      <c r="O226">
        <v>0</v>
      </c>
      <c r="P226">
        <v>139721277</v>
      </c>
    </row>
    <row r="227" spans="1:16" x14ac:dyDescent="0.2">
      <c r="A227">
        <v>106496</v>
      </c>
      <c r="B227" t="s">
        <v>408</v>
      </c>
      <c r="C227" t="s">
        <v>17</v>
      </c>
      <c r="D227" t="s">
        <v>409</v>
      </c>
      <c r="E227" t="s">
        <v>410</v>
      </c>
      <c r="F227" s="1">
        <v>551102895193</v>
      </c>
      <c r="G227">
        <v>0</v>
      </c>
      <c r="H227">
        <v>0</v>
      </c>
      <c r="I227">
        <v>0</v>
      </c>
      <c r="J227">
        <v>551102895193</v>
      </c>
      <c r="K227">
        <v>551102895193</v>
      </c>
      <c r="L227">
        <v>0</v>
      </c>
      <c r="M227">
        <v>0</v>
      </c>
      <c r="N227">
        <v>551102895193</v>
      </c>
      <c r="O227">
        <v>0</v>
      </c>
      <c r="P227">
        <v>0</v>
      </c>
    </row>
    <row r="228" spans="1:16" x14ac:dyDescent="0.2">
      <c r="A228">
        <v>106513</v>
      </c>
      <c r="B228" t="s">
        <v>411</v>
      </c>
      <c r="C228" t="s">
        <v>17</v>
      </c>
      <c r="D228" t="s">
        <v>412</v>
      </c>
      <c r="E228" t="s">
        <v>413</v>
      </c>
      <c r="F228" s="1">
        <v>212440413494</v>
      </c>
      <c r="G228">
        <v>0</v>
      </c>
      <c r="H228">
        <v>0</v>
      </c>
      <c r="I228">
        <v>0</v>
      </c>
      <c r="J228">
        <v>212440413494</v>
      </c>
      <c r="K228">
        <v>212440413494</v>
      </c>
      <c r="L228">
        <v>0</v>
      </c>
      <c r="M228">
        <v>0</v>
      </c>
      <c r="N228">
        <v>212440413494</v>
      </c>
      <c r="O228">
        <v>0</v>
      </c>
      <c r="P228">
        <v>0</v>
      </c>
    </row>
    <row r="229" spans="1:16" x14ac:dyDescent="0.2">
      <c r="A229">
        <v>328445</v>
      </c>
      <c r="B229" t="s">
        <v>408</v>
      </c>
      <c r="C229" t="s">
        <v>17</v>
      </c>
      <c r="D229" t="s">
        <v>414</v>
      </c>
      <c r="E229" t="s">
        <v>415</v>
      </c>
      <c r="F229" s="1">
        <v>338662481699</v>
      </c>
      <c r="G229">
        <v>0</v>
      </c>
      <c r="H229">
        <v>0</v>
      </c>
      <c r="I229">
        <v>0</v>
      </c>
      <c r="J229">
        <v>338662481699</v>
      </c>
      <c r="K229">
        <v>338662481699</v>
      </c>
      <c r="L229">
        <v>0</v>
      </c>
      <c r="M229">
        <v>0</v>
      </c>
      <c r="N229">
        <v>338662481699</v>
      </c>
      <c r="O229">
        <v>0</v>
      </c>
      <c r="P229">
        <v>0</v>
      </c>
    </row>
    <row r="230" spans="1:16" x14ac:dyDescent="0.2">
      <c r="A230">
        <v>106855</v>
      </c>
      <c r="B230" t="s">
        <v>416</v>
      </c>
      <c r="C230" t="s">
        <v>17</v>
      </c>
      <c r="D230" t="s">
        <v>417</v>
      </c>
      <c r="E230" t="s">
        <v>418</v>
      </c>
      <c r="F230" s="1">
        <v>14663064117</v>
      </c>
      <c r="G230">
        <v>0</v>
      </c>
      <c r="H230">
        <v>0</v>
      </c>
      <c r="I230">
        <v>0</v>
      </c>
      <c r="J230">
        <v>14663064117</v>
      </c>
      <c r="K230">
        <v>14663064117</v>
      </c>
      <c r="L230">
        <v>0</v>
      </c>
      <c r="M230">
        <v>0</v>
      </c>
      <c r="N230">
        <v>14663064117</v>
      </c>
      <c r="O230">
        <v>0</v>
      </c>
      <c r="P230">
        <v>0</v>
      </c>
    </row>
    <row r="231" spans="1:16" x14ac:dyDescent="0.2">
      <c r="A231">
        <v>106970</v>
      </c>
      <c r="B231" t="s">
        <v>416</v>
      </c>
      <c r="C231" t="s">
        <v>17</v>
      </c>
      <c r="D231" t="s">
        <v>419</v>
      </c>
      <c r="E231" t="s">
        <v>420</v>
      </c>
      <c r="F231" s="1">
        <v>14663064117</v>
      </c>
      <c r="G231">
        <v>0</v>
      </c>
      <c r="H231">
        <v>0</v>
      </c>
      <c r="I231">
        <v>0</v>
      </c>
      <c r="J231">
        <v>14663064117</v>
      </c>
      <c r="K231">
        <v>14663064117</v>
      </c>
      <c r="L231">
        <v>0</v>
      </c>
      <c r="M231">
        <v>0</v>
      </c>
      <c r="N231">
        <v>14663064117</v>
      </c>
      <c r="O231">
        <v>0</v>
      </c>
      <c r="P231">
        <v>0</v>
      </c>
    </row>
    <row r="232" spans="1:16" x14ac:dyDescent="0.2">
      <c r="A232">
        <v>107016</v>
      </c>
      <c r="B232" t="s">
        <v>416</v>
      </c>
      <c r="C232" t="s">
        <v>17</v>
      </c>
      <c r="D232" t="s">
        <v>421</v>
      </c>
      <c r="E232" t="s">
        <v>422</v>
      </c>
      <c r="F232" s="1">
        <v>14663064117</v>
      </c>
      <c r="G232">
        <v>0</v>
      </c>
      <c r="H232">
        <v>0</v>
      </c>
      <c r="I232">
        <v>0</v>
      </c>
      <c r="J232">
        <v>14663064117</v>
      </c>
      <c r="K232">
        <v>14663064117</v>
      </c>
      <c r="L232">
        <v>0</v>
      </c>
      <c r="M232">
        <v>0</v>
      </c>
      <c r="N232">
        <v>14663064117</v>
      </c>
      <c r="O232">
        <v>0</v>
      </c>
      <c r="P232">
        <v>0</v>
      </c>
    </row>
    <row r="233" spans="1:16" x14ac:dyDescent="0.2">
      <c r="A233">
        <v>393153</v>
      </c>
      <c r="B233" t="s">
        <v>16</v>
      </c>
      <c r="C233" t="s">
        <v>17</v>
      </c>
      <c r="D233" t="s">
        <v>423</v>
      </c>
      <c r="E233" t="s">
        <v>424</v>
      </c>
      <c r="F233" s="1">
        <v>129961115603</v>
      </c>
      <c r="G233">
        <v>149923252395</v>
      </c>
      <c r="H233">
        <v>20409022.739999998</v>
      </c>
      <c r="I233">
        <v>20408744.050000001</v>
      </c>
      <c r="J233">
        <v>279884367998</v>
      </c>
      <c r="K233">
        <v>129961115603</v>
      </c>
      <c r="L233">
        <v>150453485137</v>
      </c>
      <c r="M233">
        <v>20481203.199999999</v>
      </c>
      <c r="N233">
        <v>280414600740</v>
      </c>
      <c r="O233">
        <v>0</v>
      </c>
      <c r="P233">
        <v>530232742</v>
      </c>
    </row>
    <row r="234" spans="1:16" x14ac:dyDescent="0.2">
      <c r="A234">
        <v>393154</v>
      </c>
      <c r="B234" t="s">
        <v>16</v>
      </c>
      <c r="C234" t="s">
        <v>17</v>
      </c>
      <c r="D234" t="s">
        <v>425</v>
      </c>
      <c r="E234" t="s">
        <v>426</v>
      </c>
      <c r="F234" s="1">
        <v>129961115603</v>
      </c>
      <c r="G234">
        <v>149923252395</v>
      </c>
      <c r="H234">
        <v>20409022.739999998</v>
      </c>
      <c r="I234">
        <v>20408744.050000001</v>
      </c>
      <c r="J234">
        <v>279884367998</v>
      </c>
      <c r="K234">
        <v>129961115603</v>
      </c>
      <c r="L234">
        <v>150453485137</v>
      </c>
      <c r="M234">
        <v>20481203.199999999</v>
      </c>
      <c r="N234">
        <v>280414600740</v>
      </c>
      <c r="O234">
        <v>0</v>
      </c>
      <c r="P234">
        <v>530232742</v>
      </c>
    </row>
    <row r="235" spans="1:16" x14ac:dyDescent="0.2">
      <c r="A235">
        <v>393158</v>
      </c>
      <c r="B235" t="s">
        <v>16</v>
      </c>
      <c r="C235" t="s">
        <v>17</v>
      </c>
      <c r="D235" t="s">
        <v>427</v>
      </c>
      <c r="E235" t="s">
        <v>428</v>
      </c>
      <c r="F235" s="1">
        <v>129961115603</v>
      </c>
      <c r="G235">
        <v>149923252395</v>
      </c>
      <c r="H235">
        <v>20409022.739999998</v>
      </c>
      <c r="I235">
        <v>20408744.050000001</v>
      </c>
      <c r="J235">
        <v>279884367998</v>
      </c>
      <c r="K235">
        <v>129961115603</v>
      </c>
      <c r="L235">
        <v>150453485137</v>
      </c>
      <c r="M235">
        <v>20481203.199999999</v>
      </c>
      <c r="N235">
        <v>280414600740</v>
      </c>
      <c r="O235">
        <v>0</v>
      </c>
      <c r="P235">
        <v>530232742</v>
      </c>
    </row>
    <row r="236" spans="1:16" x14ac:dyDescent="0.2">
      <c r="A236">
        <v>107241</v>
      </c>
      <c r="B236" t="s">
        <v>16</v>
      </c>
      <c r="C236" t="s">
        <v>17</v>
      </c>
      <c r="D236" t="s">
        <v>429</v>
      </c>
      <c r="E236" t="s">
        <v>320</v>
      </c>
      <c r="F236" s="1">
        <v>0</v>
      </c>
      <c r="G236">
        <v>-102457468</v>
      </c>
      <c r="H236">
        <v>0</v>
      </c>
      <c r="I236">
        <v>0</v>
      </c>
      <c r="J236">
        <v>-102457468</v>
      </c>
      <c r="K236">
        <v>0</v>
      </c>
      <c r="L236">
        <v>-106435656</v>
      </c>
      <c r="M236">
        <v>0</v>
      </c>
      <c r="N236">
        <v>-106435656</v>
      </c>
      <c r="O236">
        <v>3978188</v>
      </c>
      <c r="P236">
        <v>0</v>
      </c>
    </row>
    <row r="237" spans="1:16" x14ac:dyDescent="0.2">
      <c r="A237">
        <v>107271</v>
      </c>
      <c r="B237" t="s">
        <v>16</v>
      </c>
      <c r="C237" t="s">
        <v>17</v>
      </c>
      <c r="D237" t="s">
        <v>430</v>
      </c>
      <c r="E237" t="s">
        <v>320</v>
      </c>
      <c r="F237" s="1">
        <v>0</v>
      </c>
      <c r="G237">
        <v>-102457468</v>
      </c>
      <c r="H237">
        <v>0</v>
      </c>
      <c r="I237">
        <v>0</v>
      </c>
      <c r="J237">
        <v>-102457468</v>
      </c>
      <c r="K237">
        <v>0</v>
      </c>
      <c r="L237">
        <v>-106435656</v>
      </c>
      <c r="M237">
        <v>0</v>
      </c>
      <c r="N237">
        <v>-106435656</v>
      </c>
      <c r="O237">
        <v>3978188</v>
      </c>
      <c r="P237">
        <v>0</v>
      </c>
    </row>
    <row r="238" spans="1:16" x14ac:dyDescent="0.2">
      <c r="A238">
        <v>107301</v>
      </c>
      <c r="B238" t="s">
        <v>16</v>
      </c>
      <c r="C238" t="s">
        <v>17</v>
      </c>
      <c r="D238" t="s">
        <v>431</v>
      </c>
      <c r="E238" t="s">
        <v>227</v>
      </c>
      <c r="F238" s="1">
        <v>0</v>
      </c>
      <c r="G238">
        <v>-102457468</v>
      </c>
      <c r="H238">
        <v>0</v>
      </c>
      <c r="I238">
        <v>0</v>
      </c>
      <c r="J238">
        <v>-102457468</v>
      </c>
      <c r="K238">
        <v>0</v>
      </c>
      <c r="L238">
        <v>-106435656</v>
      </c>
      <c r="M238">
        <v>0</v>
      </c>
      <c r="N238">
        <v>-106435656</v>
      </c>
      <c r="O238">
        <v>3978188</v>
      </c>
      <c r="P238">
        <v>0</v>
      </c>
    </row>
    <row r="239" spans="1:16" x14ac:dyDescent="0.2">
      <c r="A239">
        <v>107361</v>
      </c>
      <c r="B239" t="s">
        <v>16</v>
      </c>
      <c r="C239" t="s">
        <v>17</v>
      </c>
      <c r="D239" t="s">
        <v>432</v>
      </c>
      <c r="E239" t="s">
        <v>433</v>
      </c>
      <c r="F239" s="1">
        <v>12390118148</v>
      </c>
      <c r="G239">
        <v>1727792854</v>
      </c>
      <c r="H239">
        <v>235204.1</v>
      </c>
      <c r="I239">
        <v>235204.1</v>
      </c>
      <c r="J239">
        <v>14117911002</v>
      </c>
      <c r="K239">
        <v>12072402041</v>
      </c>
      <c r="L239">
        <v>1711082825</v>
      </c>
      <c r="M239">
        <v>232929.37</v>
      </c>
      <c r="N239">
        <v>13783484866</v>
      </c>
      <c r="O239">
        <v>340456315</v>
      </c>
      <c r="P239">
        <v>6030179</v>
      </c>
    </row>
    <row r="240" spans="1:16" x14ac:dyDescent="0.2">
      <c r="A240">
        <v>107363</v>
      </c>
      <c r="B240" t="s">
        <v>16</v>
      </c>
      <c r="C240" t="s">
        <v>17</v>
      </c>
      <c r="D240" t="s">
        <v>434</v>
      </c>
      <c r="E240" t="s">
        <v>433</v>
      </c>
      <c r="F240" s="1">
        <v>12390118148</v>
      </c>
      <c r="G240">
        <v>1727792854</v>
      </c>
      <c r="H240">
        <v>235204.1</v>
      </c>
      <c r="I240">
        <v>235204.1</v>
      </c>
      <c r="J240">
        <v>14117911002</v>
      </c>
      <c r="K240">
        <v>12072402041</v>
      </c>
      <c r="L240">
        <v>1711082825</v>
      </c>
      <c r="M240">
        <v>232929.37</v>
      </c>
      <c r="N240">
        <v>13783484866</v>
      </c>
      <c r="O240">
        <v>340456315</v>
      </c>
      <c r="P240">
        <v>6030179</v>
      </c>
    </row>
    <row r="241" spans="1:16" x14ac:dyDescent="0.2">
      <c r="A241">
        <v>107365</v>
      </c>
      <c r="B241" t="s">
        <v>16</v>
      </c>
      <c r="C241" t="s">
        <v>17</v>
      </c>
      <c r="D241" t="s">
        <v>435</v>
      </c>
      <c r="E241" t="s">
        <v>436</v>
      </c>
      <c r="F241" s="1">
        <v>12390118148</v>
      </c>
      <c r="G241">
        <v>1727792854</v>
      </c>
      <c r="H241">
        <v>235204.1</v>
      </c>
      <c r="I241">
        <v>235204.1</v>
      </c>
      <c r="J241">
        <v>14117911002</v>
      </c>
      <c r="K241">
        <v>12072402041</v>
      </c>
      <c r="L241">
        <v>1711082825</v>
      </c>
      <c r="M241">
        <v>232929.37</v>
      </c>
      <c r="N241">
        <v>13783484866</v>
      </c>
      <c r="O241">
        <v>340456315</v>
      </c>
      <c r="P241">
        <v>6030179</v>
      </c>
    </row>
    <row r="242" spans="1:16" x14ac:dyDescent="0.2">
      <c r="A242">
        <v>107399</v>
      </c>
      <c r="B242" t="s">
        <v>16</v>
      </c>
      <c r="C242" t="s">
        <v>17</v>
      </c>
      <c r="D242" t="s">
        <v>437</v>
      </c>
      <c r="E242" t="s">
        <v>67</v>
      </c>
      <c r="F242" s="1">
        <v>-400657291282</v>
      </c>
      <c r="G242">
        <v>-151421319359</v>
      </c>
      <c r="H242">
        <v>-20612954.300000001</v>
      </c>
      <c r="I242">
        <v>-20612675.609999999</v>
      </c>
      <c r="J242">
        <v>-552078610641</v>
      </c>
      <c r="K242">
        <v>-400657291282</v>
      </c>
      <c r="L242">
        <v>-151956029897</v>
      </c>
      <c r="M242">
        <v>-20685744.32</v>
      </c>
      <c r="N242">
        <v>-552613321179</v>
      </c>
      <c r="O242">
        <v>535527993</v>
      </c>
      <c r="P242">
        <v>817455</v>
      </c>
    </row>
    <row r="243" spans="1:16" x14ac:dyDescent="0.2">
      <c r="A243">
        <v>107423</v>
      </c>
      <c r="B243" t="s">
        <v>16</v>
      </c>
      <c r="C243" t="s">
        <v>17</v>
      </c>
      <c r="D243" t="s">
        <v>438</v>
      </c>
      <c r="E243" t="s">
        <v>439</v>
      </c>
      <c r="F243" s="1">
        <v>-400657291282</v>
      </c>
      <c r="G243">
        <v>-151421319359</v>
      </c>
      <c r="H243">
        <v>-20612954.300000001</v>
      </c>
      <c r="I243">
        <v>-20612675.609999999</v>
      </c>
      <c r="J243">
        <v>-552078610641</v>
      </c>
      <c r="K243">
        <v>-400657291282</v>
      </c>
      <c r="L243">
        <v>-151956029897</v>
      </c>
      <c r="M243">
        <v>-20685744.32</v>
      </c>
      <c r="N243">
        <v>-552613321179</v>
      </c>
      <c r="O243">
        <v>535527993</v>
      </c>
      <c r="P243">
        <v>817455</v>
      </c>
    </row>
    <row r="244" spans="1:16" x14ac:dyDescent="0.2">
      <c r="A244">
        <v>107470</v>
      </c>
      <c r="B244" t="s">
        <v>440</v>
      </c>
      <c r="C244" t="s">
        <v>17</v>
      </c>
      <c r="D244" t="s">
        <v>441</v>
      </c>
      <c r="E244" t="s">
        <v>442</v>
      </c>
      <c r="F244" s="1">
        <v>-219550000000</v>
      </c>
      <c r="G244">
        <v>0</v>
      </c>
      <c r="H244">
        <v>0</v>
      </c>
      <c r="I244">
        <v>0</v>
      </c>
      <c r="J244">
        <v>-219550000000</v>
      </c>
      <c r="K244">
        <v>-219550000000</v>
      </c>
      <c r="L244">
        <v>0</v>
      </c>
      <c r="M244">
        <v>0</v>
      </c>
      <c r="N244">
        <v>-219550000000</v>
      </c>
      <c r="O244">
        <v>0</v>
      </c>
      <c r="P244">
        <v>0</v>
      </c>
    </row>
    <row r="245" spans="1:16" x14ac:dyDescent="0.2">
      <c r="A245">
        <v>107493</v>
      </c>
      <c r="B245" t="s">
        <v>16</v>
      </c>
      <c r="C245" t="s">
        <v>17</v>
      </c>
      <c r="D245" t="s">
        <v>443</v>
      </c>
      <c r="E245" t="s">
        <v>444</v>
      </c>
      <c r="F245" s="1">
        <v>0</v>
      </c>
      <c r="G245">
        <v>-1498066964</v>
      </c>
      <c r="H245">
        <v>-203931.56</v>
      </c>
      <c r="I245">
        <v>-203931.56</v>
      </c>
      <c r="J245">
        <v>-1498066964</v>
      </c>
      <c r="K245">
        <v>0</v>
      </c>
      <c r="L245">
        <v>-1502544760</v>
      </c>
      <c r="M245">
        <v>-204541.12</v>
      </c>
      <c r="N245">
        <v>-1502544760</v>
      </c>
      <c r="O245">
        <v>5295251</v>
      </c>
      <c r="P245">
        <v>817455</v>
      </c>
    </row>
    <row r="246" spans="1:16" x14ac:dyDescent="0.2">
      <c r="A246">
        <v>393159</v>
      </c>
      <c r="B246" t="s">
        <v>16</v>
      </c>
      <c r="C246" t="s">
        <v>17</v>
      </c>
      <c r="D246" t="s">
        <v>445</v>
      </c>
      <c r="E246" t="s">
        <v>446</v>
      </c>
      <c r="F246" s="1">
        <v>-129961115603</v>
      </c>
      <c r="G246">
        <v>-149923252395</v>
      </c>
      <c r="H246">
        <v>-20409022.739999998</v>
      </c>
      <c r="I246">
        <v>-20408744.050000001</v>
      </c>
      <c r="J246">
        <v>-279884367998</v>
      </c>
      <c r="K246">
        <v>-129961115603</v>
      </c>
      <c r="L246">
        <v>-150453485137</v>
      </c>
      <c r="M246">
        <v>-20481203.199999999</v>
      </c>
      <c r="N246">
        <v>-280414600740</v>
      </c>
      <c r="O246">
        <v>530232742</v>
      </c>
      <c r="P246">
        <v>0</v>
      </c>
    </row>
    <row r="247" spans="1:16" x14ac:dyDescent="0.2">
      <c r="A247">
        <v>107566</v>
      </c>
      <c r="B247" t="s">
        <v>447</v>
      </c>
      <c r="C247" t="s">
        <v>17</v>
      </c>
      <c r="D247" t="s">
        <v>448</v>
      </c>
      <c r="E247" t="s">
        <v>65</v>
      </c>
      <c r="F247" s="1">
        <v>-51146175679</v>
      </c>
      <c r="G247">
        <v>0</v>
      </c>
      <c r="H247">
        <v>0</v>
      </c>
      <c r="I247">
        <v>0</v>
      </c>
      <c r="J247">
        <v>-51146175679</v>
      </c>
      <c r="K247">
        <v>-51146175679</v>
      </c>
      <c r="L247">
        <v>0</v>
      </c>
      <c r="M247">
        <v>0</v>
      </c>
      <c r="N247">
        <v>-51146175679</v>
      </c>
      <c r="O247">
        <v>0</v>
      </c>
      <c r="P247">
        <v>0</v>
      </c>
    </row>
    <row r="248" spans="1:16" x14ac:dyDescent="0.2">
      <c r="A248">
        <v>107656</v>
      </c>
      <c r="B248" t="s">
        <v>16</v>
      </c>
      <c r="C248" t="s">
        <v>17</v>
      </c>
      <c r="D248" t="s">
        <v>449</v>
      </c>
      <c r="E248" t="s">
        <v>450</v>
      </c>
      <c r="F248" s="1">
        <v>112074968439</v>
      </c>
      <c r="G248">
        <v>0</v>
      </c>
      <c r="H248">
        <v>0</v>
      </c>
      <c r="I248">
        <v>0</v>
      </c>
      <c r="J248">
        <v>112074968439</v>
      </c>
      <c r="K248">
        <v>111241523577</v>
      </c>
      <c r="L248">
        <v>0</v>
      </c>
      <c r="M248">
        <v>0</v>
      </c>
      <c r="N248">
        <v>111241523577</v>
      </c>
      <c r="O248">
        <v>870528964</v>
      </c>
      <c r="P248">
        <v>37084102</v>
      </c>
    </row>
    <row r="249" spans="1:16" x14ac:dyDescent="0.2">
      <c r="A249">
        <v>107683</v>
      </c>
      <c r="B249" t="s">
        <v>16</v>
      </c>
      <c r="C249" t="s">
        <v>17</v>
      </c>
      <c r="D249" t="s">
        <v>451</v>
      </c>
      <c r="E249" t="s">
        <v>452</v>
      </c>
      <c r="F249" s="1">
        <v>112074968439</v>
      </c>
      <c r="G249">
        <v>0</v>
      </c>
      <c r="H249">
        <v>0</v>
      </c>
      <c r="I249">
        <v>0</v>
      </c>
      <c r="J249">
        <v>112074968439</v>
      </c>
      <c r="K249">
        <v>111241523577</v>
      </c>
      <c r="L249">
        <v>0</v>
      </c>
      <c r="M249">
        <v>0</v>
      </c>
      <c r="N249">
        <v>111241523577</v>
      </c>
      <c r="O249">
        <v>870528964</v>
      </c>
      <c r="P249">
        <v>37084102</v>
      </c>
    </row>
    <row r="250" spans="1:16" x14ac:dyDescent="0.2">
      <c r="A250">
        <v>107710</v>
      </c>
      <c r="B250" t="s">
        <v>453</v>
      </c>
      <c r="C250" t="s">
        <v>17</v>
      </c>
      <c r="D250" t="s">
        <v>454</v>
      </c>
      <c r="E250" t="s">
        <v>272</v>
      </c>
      <c r="F250" s="1">
        <v>61201710632</v>
      </c>
      <c r="G250">
        <v>0</v>
      </c>
      <c r="H250">
        <v>0</v>
      </c>
      <c r="I250">
        <v>0</v>
      </c>
      <c r="J250">
        <v>61201710632</v>
      </c>
      <c r="K250">
        <v>61201710632</v>
      </c>
      <c r="L250">
        <v>0</v>
      </c>
      <c r="M250">
        <v>0</v>
      </c>
      <c r="N250">
        <v>61201710632</v>
      </c>
      <c r="O250">
        <v>0</v>
      </c>
      <c r="P250">
        <v>0</v>
      </c>
    </row>
    <row r="251" spans="1:16" x14ac:dyDescent="0.2">
      <c r="A251">
        <v>107737</v>
      </c>
      <c r="B251" t="s">
        <v>455</v>
      </c>
      <c r="C251" t="s">
        <v>17</v>
      </c>
      <c r="D251" t="s">
        <v>456</v>
      </c>
      <c r="E251" t="s">
        <v>457</v>
      </c>
      <c r="F251" s="1">
        <v>65066610671</v>
      </c>
      <c r="G251">
        <v>0</v>
      </c>
      <c r="H251">
        <v>0</v>
      </c>
      <c r="I251">
        <v>0</v>
      </c>
      <c r="J251">
        <v>65066610671</v>
      </c>
      <c r="K251">
        <v>65066610671</v>
      </c>
      <c r="L251">
        <v>0</v>
      </c>
      <c r="M251">
        <v>0</v>
      </c>
      <c r="N251">
        <v>65066610671</v>
      </c>
      <c r="O251">
        <v>0</v>
      </c>
      <c r="P251">
        <v>0</v>
      </c>
    </row>
    <row r="252" spans="1:16" x14ac:dyDescent="0.2">
      <c r="A252">
        <v>107787</v>
      </c>
      <c r="B252" t="s">
        <v>455</v>
      </c>
      <c r="C252" t="s">
        <v>17</v>
      </c>
      <c r="D252" t="s">
        <v>458</v>
      </c>
      <c r="E252" t="s">
        <v>459</v>
      </c>
      <c r="F252" s="1">
        <v>8072589960</v>
      </c>
      <c r="G252">
        <v>0</v>
      </c>
      <c r="H252">
        <v>0</v>
      </c>
      <c r="I252">
        <v>0</v>
      </c>
      <c r="J252">
        <v>8072589960</v>
      </c>
      <c r="K252">
        <v>8072589960</v>
      </c>
      <c r="L252">
        <v>0</v>
      </c>
      <c r="M252">
        <v>0</v>
      </c>
      <c r="N252">
        <v>8072589960</v>
      </c>
      <c r="O252">
        <v>0</v>
      </c>
      <c r="P252">
        <v>0</v>
      </c>
    </row>
    <row r="253" spans="1:16" x14ac:dyDescent="0.2">
      <c r="A253">
        <v>107863</v>
      </c>
      <c r="B253" t="s">
        <v>453</v>
      </c>
      <c r="C253" t="s">
        <v>17</v>
      </c>
      <c r="D253" t="s">
        <v>460</v>
      </c>
      <c r="E253" t="s">
        <v>461</v>
      </c>
      <c r="F253" s="1">
        <v>-11937489999</v>
      </c>
      <c r="G253">
        <v>0</v>
      </c>
      <c r="H253">
        <v>0</v>
      </c>
      <c r="I253">
        <v>0</v>
      </c>
      <c r="J253">
        <v>-11937489999</v>
      </c>
      <c r="K253">
        <v>-11937489999</v>
      </c>
      <c r="L253">
        <v>0</v>
      </c>
      <c r="M253">
        <v>0</v>
      </c>
      <c r="N253">
        <v>-11937489999</v>
      </c>
      <c r="O253">
        <v>0</v>
      </c>
      <c r="P253">
        <v>0</v>
      </c>
    </row>
    <row r="254" spans="1:16" x14ac:dyDescent="0.2">
      <c r="A254">
        <v>107939</v>
      </c>
      <c r="B254" t="s">
        <v>16</v>
      </c>
      <c r="C254" t="s">
        <v>17</v>
      </c>
      <c r="D254" t="s">
        <v>462</v>
      </c>
      <c r="E254" t="s">
        <v>270</v>
      </c>
      <c r="F254" s="1">
        <v>15403982230</v>
      </c>
      <c r="G254">
        <v>0</v>
      </c>
      <c r="H254">
        <v>0</v>
      </c>
      <c r="I254">
        <v>0</v>
      </c>
      <c r="J254">
        <v>15403982230</v>
      </c>
      <c r="K254">
        <v>15319835613</v>
      </c>
      <c r="L254">
        <v>0</v>
      </c>
      <c r="M254">
        <v>0</v>
      </c>
      <c r="N254">
        <v>15319835613</v>
      </c>
      <c r="O254">
        <v>121230719</v>
      </c>
      <c r="P254">
        <v>37084102</v>
      </c>
    </row>
    <row r="255" spans="1:16" x14ac:dyDescent="0.2">
      <c r="A255">
        <v>107966</v>
      </c>
      <c r="B255" t="s">
        <v>16</v>
      </c>
      <c r="C255" t="s">
        <v>17</v>
      </c>
      <c r="D255" t="s">
        <v>463</v>
      </c>
      <c r="E255" t="s">
        <v>464</v>
      </c>
      <c r="F255" s="1">
        <v>90574663114</v>
      </c>
      <c r="G255">
        <v>0</v>
      </c>
      <c r="H255">
        <v>0</v>
      </c>
      <c r="I255">
        <v>0</v>
      </c>
      <c r="J255">
        <v>90574663114</v>
      </c>
      <c r="K255">
        <v>90490516497</v>
      </c>
      <c r="L255">
        <v>0</v>
      </c>
      <c r="M255">
        <v>0</v>
      </c>
      <c r="N255">
        <v>90490516497</v>
      </c>
      <c r="O255">
        <v>121230719</v>
      </c>
      <c r="P255">
        <v>37084102</v>
      </c>
    </row>
    <row r="256" spans="1:16" x14ac:dyDescent="0.2">
      <c r="A256">
        <v>108239</v>
      </c>
      <c r="B256" t="s">
        <v>262</v>
      </c>
      <c r="C256" t="s">
        <v>17</v>
      </c>
      <c r="D256" t="s">
        <v>465</v>
      </c>
      <c r="E256" t="s">
        <v>466</v>
      </c>
      <c r="F256" s="1">
        <v>-75170680884</v>
      </c>
      <c r="G256">
        <v>0</v>
      </c>
      <c r="H256">
        <v>0</v>
      </c>
      <c r="I256">
        <v>0</v>
      </c>
      <c r="J256">
        <v>-75170680884</v>
      </c>
      <c r="K256">
        <v>-75170680884</v>
      </c>
      <c r="L256">
        <v>0</v>
      </c>
      <c r="M256">
        <v>0</v>
      </c>
      <c r="N256">
        <v>-75170680884</v>
      </c>
      <c r="O256">
        <v>0</v>
      </c>
      <c r="P256">
        <v>0</v>
      </c>
    </row>
    <row r="257" spans="1:16" x14ac:dyDescent="0.2">
      <c r="A257">
        <v>108532</v>
      </c>
      <c r="B257" t="s">
        <v>16</v>
      </c>
      <c r="C257" t="s">
        <v>17</v>
      </c>
      <c r="D257" t="s">
        <v>467</v>
      </c>
      <c r="E257" t="s">
        <v>468</v>
      </c>
      <c r="F257" s="1">
        <v>16396342560</v>
      </c>
      <c r="G257">
        <v>0</v>
      </c>
      <c r="H257">
        <v>0</v>
      </c>
      <c r="I257">
        <v>0</v>
      </c>
      <c r="J257">
        <v>16396342560</v>
      </c>
      <c r="K257">
        <v>15654771588</v>
      </c>
      <c r="L257">
        <v>0</v>
      </c>
      <c r="M257">
        <v>0</v>
      </c>
      <c r="N257">
        <v>15654771588</v>
      </c>
      <c r="O257">
        <v>741570972</v>
      </c>
      <c r="P257">
        <v>0</v>
      </c>
    </row>
    <row r="258" spans="1:16" x14ac:dyDescent="0.2">
      <c r="A258">
        <v>108559</v>
      </c>
      <c r="B258" t="s">
        <v>16</v>
      </c>
      <c r="C258" t="s">
        <v>17</v>
      </c>
      <c r="D258" t="s">
        <v>469</v>
      </c>
      <c r="E258" t="s">
        <v>470</v>
      </c>
      <c r="F258" s="1">
        <v>101766658155</v>
      </c>
      <c r="G258">
        <v>0</v>
      </c>
      <c r="H258">
        <v>0</v>
      </c>
      <c r="I258">
        <v>0</v>
      </c>
      <c r="J258">
        <v>101766658155</v>
      </c>
      <c r="K258">
        <v>101025087183</v>
      </c>
      <c r="L258">
        <v>0</v>
      </c>
      <c r="M258">
        <v>0</v>
      </c>
      <c r="N258">
        <v>101025087183</v>
      </c>
      <c r="O258">
        <v>741570972</v>
      </c>
      <c r="P258">
        <v>0</v>
      </c>
    </row>
    <row r="259" spans="1:16" x14ac:dyDescent="0.2">
      <c r="A259">
        <v>108643</v>
      </c>
      <c r="B259" t="s">
        <v>453</v>
      </c>
      <c r="C259" t="s">
        <v>17</v>
      </c>
      <c r="D259" t="s">
        <v>471</v>
      </c>
      <c r="E259" t="s">
        <v>472</v>
      </c>
      <c r="F259" s="1">
        <v>-85370315595</v>
      </c>
      <c r="G259">
        <v>0</v>
      </c>
      <c r="H259">
        <v>0</v>
      </c>
      <c r="I259">
        <v>0</v>
      </c>
      <c r="J259">
        <v>-85370315595</v>
      </c>
      <c r="K259">
        <v>-85370315595</v>
      </c>
      <c r="L259">
        <v>0</v>
      </c>
      <c r="M259">
        <v>0</v>
      </c>
      <c r="N259">
        <v>-85370315595</v>
      </c>
      <c r="O259">
        <v>0</v>
      </c>
      <c r="P259">
        <v>0</v>
      </c>
    </row>
    <row r="260" spans="1:16" x14ac:dyDescent="0.2">
      <c r="A260">
        <v>108727</v>
      </c>
      <c r="B260" t="s">
        <v>453</v>
      </c>
      <c r="C260" t="s">
        <v>17</v>
      </c>
      <c r="D260" t="s">
        <v>473</v>
      </c>
      <c r="E260" t="s">
        <v>474</v>
      </c>
      <c r="F260" s="1">
        <v>207704495</v>
      </c>
      <c r="G260">
        <v>0</v>
      </c>
      <c r="H260">
        <v>0</v>
      </c>
      <c r="I260">
        <v>0</v>
      </c>
      <c r="J260">
        <v>207704495</v>
      </c>
      <c r="K260">
        <v>207704495</v>
      </c>
      <c r="L260">
        <v>0</v>
      </c>
      <c r="M260">
        <v>0</v>
      </c>
      <c r="N260">
        <v>207704495</v>
      </c>
      <c r="O260">
        <v>0</v>
      </c>
      <c r="P260">
        <v>0</v>
      </c>
    </row>
    <row r="261" spans="1:16" x14ac:dyDescent="0.2">
      <c r="A261">
        <v>108754</v>
      </c>
      <c r="B261" t="s">
        <v>475</v>
      </c>
      <c r="C261" t="s">
        <v>17</v>
      </c>
      <c r="D261" t="s">
        <v>476</v>
      </c>
      <c r="E261" t="s">
        <v>477</v>
      </c>
      <c r="F261" s="1">
        <v>5440445727</v>
      </c>
      <c r="G261">
        <v>0</v>
      </c>
      <c r="H261">
        <v>0</v>
      </c>
      <c r="I261">
        <v>0</v>
      </c>
      <c r="J261">
        <v>5440445727</v>
      </c>
      <c r="K261">
        <v>5440445727</v>
      </c>
      <c r="L261">
        <v>0</v>
      </c>
      <c r="M261">
        <v>0</v>
      </c>
      <c r="N261">
        <v>5440445727</v>
      </c>
      <c r="O261">
        <v>0</v>
      </c>
      <c r="P261">
        <v>0</v>
      </c>
    </row>
    <row r="262" spans="1:16" x14ac:dyDescent="0.2">
      <c r="A262">
        <v>108808</v>
      </c>
      <c r="B262" t="s">
        <v>453</v>
      </c>
      <c r="C262" t="s">
        <v>17</v>
      </c>
      <c r="D262" t="s">
        <v>478</v>
      </c>
      <c r="E262" t="s">
        <v>479</v>
      </c>
      <c r="F262" s="1">
        <v>-5232741232</v>
      </c>
      <c r="G262">
        <v>0</v>
      </c>
      <c r="H262">
        <v>0</v>
      </c>
      <c r="I262">
        <v>0</v>
      </c>
      <c r="J262">
        <v>-5232741232</v>
      </c>
      <c r="K262">
        <v>-5232741232</v>
      </c>
      <c r="L262">
        <v>0</v>
      </c>
      <c r="M262">
        <v>0</v>
      </c>
      <c r="N262">
        <v>-5232741232</v>
      </c>
      <c r="O262">
        <v>0</v>
      </c>
      <c r="P262">
        <v>0</v>
      </c>
    </row>
    <row r="263" spans="1:16" x14ac:dyDescent="0.2">
      <c r="A263">
        <v>108862</v>
      </c>
      <c r="B263" t="s">
        <v>16</v>
      </c>
      <c r="C263" t="s">
        <v>17</v>
      </c>
      <c r="D263" t="s">
        <v>480</v>
      </c>
      <c r="E263" t="s">
        <v>481</v>
      </c>
      <c r="F263" s="1">
        <v>18865228522</v>
      </c>
      <c r="G263">
        <v>0</v>
      </c>
      <c r="H263">
        <v>0</v>
      </c>
      <c r="I263">
        <v>0</v>
      </c>
      <c r="J263">
        <v>18865228522</v>
      </c>
      <c r="K263">
        <v>18857501249</v>
      </c>
      <c r="L263">
        <v>0</v>
      </c>
      <c r="M263">
        <v>0</v>
      </c>
      <c r="N263">
        <v>18857501249</v>
      </c>
      <c r="O263">
        <v>7727273</v>
      </c>
      <c r="P263">
        <v>0</v>
      </c>
    </row>
    <row r="264" spans="1:16" x14ac:dyDescent="0.2">
      <c r="A264">
        <v>108889</v>
      </c>
      <c r="B264" t="s">
        <v>16</v>
      </c>
      <c r="C264" t="s">
        <v>17</v>
      </c>
      <c r="D264" t="s">
        <v>482</v>
      </c>
      <c r="E264" t="s">
        <v>483</v>
      </c>
      <c r="F264" s="1">
        <v>27839663484</v>
      </c>
      <c r="G264">
        <v>0</v>
      </c>
      <c r="H264">
        <v>0</v>
      </c>
      <c r="I264">
        <v>0</v>
      </c>
      <c r="J264">
        <v>27839663484</v>
      </c>
      <c r="K264">
        <v>27831936211</v>
      </c>
      <c r="L264">
        <v>0</v>
      </c>
      <c r="M264">
        <v>0</v>
      </c>
      <c r="N264">
        <v>27831936211</v>
      </c>
      <c r="O264">
        <v>7727273</v>
      </c>
      <c r="P264">
        <v>0</v>
      </c>
    </row>
    <row r="265" spans="1:16" x14ac:dyDescent="0.2">
      <c r="A265">
        <v>108943</v>
      </c>
      <c r="B265" t="s">
        <v>484</v>
      </c>
      <c r="C265" t="s">
        <v>17</v>
      </c>
      <c r="D265" t="s">
        <v>485</v>
      </c>
      <c r="E265" t="s">
        <v>486</v>
      </c>
      <c r="F265" s="1">
        <v>-8974434962</v>
      </c>
      <c r="G265">
        <v>0</v>
      </c>
      <c r="H265">
        <v>0</v>
      </c>
      <c r="I265">
        <v>0</v>
      </c>
      <c r="J265">
        <v>-8974434962</v>
      </c>
      <c r="K265">
        <v>-8974434962</v>
      </c>
      <c r="L265">
        <v>0</v>
      </c>
      <c r="M265">
        <v>0</v>
      </c>
      <c r="N265">
        <v>-8974434962</v>
      </c>
      <c r="O265">
        <v>0</v>
      </c>
      <c r="P265">
        <v>0</v>
      </c>
    </row>
    <row r="266" spans="1:16" x14ac:dyDescent="0.2">
      <c r="A266">
        <v>109344</v>
      </c>
      <c r="B266" t="s">
        <v>16</v>
      </c>
      <c r="C266" t="s">
        <v>17</v>
      </c>
      <c r="D266" t="s">
        <v>487</v>
      </c>
      <c r="E266" t="s">
        <v>488</v>
      </c>
      <c r="F266" s="1">
        <v>10961673285</v>
      </c>
      <c r="G266">
        <v>0</v>
      </c>
      <c r="H266">
        <v>0</v>
      </c>
      <c r="I266">
        <v>0</v>
      </c>
      <c r="J266">
        <v>10961673285</v>
      </c>
      <c r="K266">
        <v>10909709558</v>
      </c>
      <c r="L266">
        <v>0</v>
      </c>
      <c r="M266">
        <v>0</v>
      </c>
      <c r="N266">
        <v>10909709558</v>
      </c>
      <c r="O266">
        <v>392924107</v>
      </c>
      <c r="P266">
        <v>340960380</v>
      </c>
    </row>
    <row r="267" spans="1:16" x14ac:dyDescent="0.2">
      <c r="A267">
        <v>109374</v>
      </c>
      <c r="B267" t="s">
        <v>16</v>
      </c>
      <c r="C267" t="s">
        <v>17</v>
      </c>
      <c r="D267" t="s">
        <v>489</v>
      </c>
      <c r="E267" t="s">
        <v>488</v>
      </c>
      <c r="F267" s="1">
        <v>6703964496</v>
      </c>
      <c r="G267">
        <v>0</v>
      </c>
      <c r="H267">
        <v>0</v>
      </c>
      <c r="I267">
        <v>0</v>
      </c>
      <c r="J267">
        <v>6703964496</v>
      </c>
      <c r="K267">
        <v>6408031118</v>
      </c>
      <c r="L267">
        <v>0</v>
      </c>
      <c r="M267">
        <v>0</v>
      </c>
      <c r="N267">
        <v>6408031118</v>
      </c>
      <c r="O267">
        <v>295933378</v>
      </c>
      <c r="P267">
        <v>0</v>
      </c>
    </row>
    <row r="268" spans="1:16" x14ac:dyDescent="0.2">
      <c r="A268">
        <v>109404</v>
      </c>
      <c r="B268" t="s">
        <v>16</v>
      </c>
      <c r="C268" t="s">
        <v>17</v>
      </c>
      <c r="D268" t="s">
        <v>490</v>
      </c>
      <c r="E268" t="s">
        <v>491</v>
      </c>
      <c r="F268" s="1">
        <v>4495840640</v>
      </c>
      <c r="G268">
        <v>0</v>
      </c>
      <c r="H268">
        <v>0</v>
      </c>
      <c r="I268">
        <v>0</v>
      </c>
      <c r="J268">
        <v>4495840640</v>
      </c>
      <c r="K268">
        <v>4241234535</v>
      </c>
      <c r="L268">
        <v>0</v>
      </c>
      <c r="M268">
        <v>0</v>
      </c>
      <c r="N268">
        <v>4241234535</v>
      </c>
      <c r="O268">
        <v>254606105</v>
      </c>
      <c r="P268">
        <v>0</v>
      </c>
    </row>
    <row r="269" spans="1:16" x14ac:dyDescent="0.2">
      <c r="A269">
        <v>358105</v>
      </c>
      <c r="B269" t="s">
        <v>16</v>
      </c>
      <c r="C269" t="s">
        <v>17</v>
      </c>
      <c r="D269" t="s">
        <v>492</v>
      </c>
      <c r="E269" t="s">
        <v>493</v>
      </c>
      <c r="F269" s="1">
        <v>23887246686</v>
      </c>
      <c r="G269">
        <v>0</v>
      </c>
      <c r="H269">
        <v>0</v>
      </c>
      <c r="I269">
        <v>0</v>
      </c>
      <c r="J269">
        <v>23887246686</v>
      </c>
      <c r="K269">
        <v>23632640581</v>
      </c>
      <c r="L269">
        <v>0</v>
      </c>
      <c r="M269">
        <v>0</v>
      </c>
      <c r="N269">
        <v>23632640581</v>
      </c>
      <c r="O269">
        <v>254606105</v>
      </c>
      <c r="P269">
        <v>0</v>
      </c>
    </row>
    <row r="270" spans="1:16" x14ac:dyDescent="0.2">
      <c r="A270">
        <v>358106</v>
      </c>
      <c r="B270" t="s">
        <v>453</v>
      </c>
      <c r="C270" t="s">
        <v>17</v>
      </c>
      <c r="D270" t="s">
        <v>494</v>
      </c>
      <c r="E270" t="s">
        <v>495</v>
      </c>
      <c r="F270" s="1">
        <v>-19391406046</v>
      </c>
      <c r="G270">
        <v>0</v>
      </c>
      <c r="H270">
        <v>0</v>
      </c>
      <c r="I270">
        <v>0</v>
      </c>
      <c r="J270">
        <v>-19391406046</v>
      </c>
      <c r="K270">
        <v>-19391406046</v>
      </c>
      <c r="L270">
        <v>0</v>
      </c>
      <c r="M270">
        <v>0</v>
      </c>
      <c r="N270">
        <v>-19391406046</v>
      </c>
      <c r="O270">
        <v>0</v>
      </c>
      <c r="P270">
        <v>0</v>
      </c>
    </row>
    <row r="271" spans="1:16" x14ac:dyDescent="0.2">
      <c r="A271">
        <v>109593</v>
      </c>
      <c r="B271" t="s">
        <v>16</v>
      </c>
      <c r="C271" t="s">
        <v>17</v>
      </c>
      <c r="D271" t="s">
        <v>496</v>
      </c>
      <c r="E271" t="s">
        <v>497</v>
      </c>
      <c r="F271" s="1">
        <v>2208123856</v>
      </c>
      <c r="G271">
        <v>0</v>
      </c>
      <c r="H271">
        <v>0</v>
      </c>
      <c r="I271">
        <v>0</v>
      </c>
      <c r="J271">
        <v>2208123856</v>
      </c>
      <c r="K271">
        <v>2166796583</v>
      </c>
      <c r="L271">
        <v>0</v>
      </c>
      <c r="M271">
        <v>0</v>
      </c>
      <c r="N271">
        <v>2166796583</v>
      </c>
      <c r="O271">
        <v>41327273</v>
      </c>
      <c r="P271">
        <v>0</v>
      </c>
    </row>
    <row r="272" spans="1:16" x14ac:dyDescent="0.2">
      <c r="A272">
        <v>109623</v>
      </c>
      <c r="B272" t="s">
        <v>16</v>
      </c>
      <c r="C272" t="s">
        <v>17</v>
      </c>
      <c r="D272" t="s">
        <v>498</v>
      </c>
      <c r="E272" t="s">
        <v>499</v>
      </c>
      <c r="F272" s="1">
        <v>21255655854</v>
      </c>
      <c r="G272">
        <v>0</v>
      </c>
      <c r="H272">
        <v>0</v>
      </c>
      <c r="I272">
        <v>0</v>
      </c>
      <c r="J272">
        <v>21255655854</v>
      </c>
      <c r="K272">
        <v>21214328581</v>
      </c>
      <c r="L272">
        <v>0</v>
      </c>
      <c r="M272">
        <v>0</v>
      </c>
      <c r="N272">
        <v>21214328581</v>
      </c>
      <c r="O272">
        <v>41327273</v>
      </c>
      <c r="P272">
        <v>0</v>
      </c>
    </row>
    <row r="273" spans="1:16" x14ac:dyDescent="0.2">
      <c r="A273">
        <v>109704</v>
      </c>
      <c r="B273" t="s">
        <v>453</v>
      </c>
      <c r="C273" t="s">
        <v>17</v>
      </c>
      <c r="D273" t="s">
        <v>500</v>
      </c>
      <c r="E273" t="s">
        <v>501</v>
      </c>
      <c r="F273" s="1">
        <v>-19047531998</v>
      </c>
      <c r="G273">
        <v>0</v>
      </c>
      <c r="H273">
        <v>0</v>
      </c>
      <c r="I273">
        <v>0</v>
      </c>
      <c r="J273">
        <v>-19047531998</v>
      </c>
      <c r="K273">
        <v>-19047531998</v>
      </c>
      <c r="L273">
        <v>0</v>
      </c>
      <c r="M273">
        <v>0</v>
      </c>
      <c r="N273">
        <v>-19047531998</v>
      </c>
      <c r="O273">
        <v>0</v>
      </c>
      <c r="P273">
        <v>0</v>
      </c>
    </row>
    <row r="274" spans="1:16" x14ac:dyDescent="0.2">
      <c r="A274">
        <v>109980</v>
      </c>
      <c r="B274" t="s">
        <v>16</v>
      </c>
      <c r="C274" t="s">
        <v>17</v>
      </c>
      <c r="D274" t="s">
        <v>502</v>
      </c>
      <c r="E274" t="s">
        <v>503</v>
      </c>
      <c r="F274" s="1">
        <v>4257708789</v>
      </c>
      <c r="G274">
        <v>0</v>
      </c>
      <c r="H274">
        <v>0</v>
      </c>
      <c r="I274">
        <v>0</v>
      </c>
      <c r="J274">
        <v>4257708789</v>
      </c>
      <c r="K274">
        <v>4501678440</v>
      </c>
      <c r="L274">
        <v>0</v>
      </c>
      <c r="M274">
        <v>0</v>
      </c>
      <c r="N274">
        <v>4501678440</v>
      </c>
      <c r="O274">
        <v>96990729</v>
      </c>
      <c r="P274">
        <v>340960380</v>
      </c>
    </row>
    <row r="275" spans="1:16" x14ac:dyDescent="0.2">
      <c r="A275">
        <v>110007</v>
      </c>
      <c r="B275" t="s">
        <v>16</v>
      </c>
      <c r="C275" t="s">
        <v>17</v>
      </c>
      <c r="D275" t="s">
        <v>504</v>
      </c>
      <c r="E275" t="s">
        <v>503</v>
      </c>
      <c r="F275" s="1">
        <v>4257708789</v>
      </c>
      <c r="G275">
        <v>0</v>
      </c>
      <c r="H275">
        <v>0</v>
      </c>
      <c r="I275">
        <v>0</v>
      </c>
      <c r="J275">
        <v>4257708789</v>
      </c>
      <c r="K275">
        <v>4501678440</v>
      </c>
      <c r="L275">
        <v>0</v>
      </c>
      <c r="M275">
        <v>0</v>
      </c>
      <c r="N275">
        <v>4501678440</v>
      </c>
      <c r="O275">
        <v>96990729</v>
      </c>
      <c r="P275">
        <v>340960380</v>
      </c>
    </row>
    <row r="276" spans="1:16" x14ac:dyDescent="0.2">
      <c r="A276">
        <v>110034</v>
      </c>
      <c r="B276" t="s">
        <v>16</v>
      </c>
      <c r="C276" t="s">
        <v>17</v>
      </c>
      <c r="D276" t="s">
        <v>505</v>
      </c>
      <c r="E276" t="s">
        <v>506</v>
      </c>
      <c r="F276" s="1">
        <v>4257708789</v>
      </c>
      <c r="G276">
        <v>0</v>
      </c>
      <c r="H276">
        <v>0</v>
      </c>
      <c r="I276">
        <v>0</v>
      </c>
      <c r="J276">
        <v>4257708789</v>
      </c>
      <c r="K276">
        <v>4501678440</v>
      </c>
      <c r="L276">
        <v>0</v>
      </c>
      <c r="M276">
        <v>0</v>
      </c>
      <c r="N276">
        <v>4501678440</v>
      </c>
      <c r="O276">
        <v>96990729</v>
      </c>
      <c r="P276">
        <v>340960380</v>
      </c>
    </row>
    <row r="277" spans="1:16" x14ac:dyDescent="0.2">
      <c r="A277">
        <v>110166</v>
      </c>
      <c r="B277" t="s">
        <v>16</v>
      </c>
      <c r="C277" t="s">
        <v>17</v>
      </c>
      <c r="D277" t="s">
        <v>507</v>
      </c>
      <c r="E277" t="s">
        <v>508</v>
      </c>
      <c r="F277" s="1">
        <v>-11915042732000.58</v>
      </c>
      <c r="G277">
        <v>-12641817120172.84</v>
      </c>
      <c r="H277">
        <v>-1720928067.71</v>
      </c>
      <c r="I277">
        <v>-1724555744.8741977</v>
      </c>
      <c r="J277">
        <v>-24556859852173.422</v>
      </c>
      <c r="K277">
        <v>-11803247431695.58</v>
      </c>
      <c r="L277">
        <v>-12675774422224.84</v>
      </c>
      <c r="M277">
        <v>-1725550668.4400001</v>
      </c>
      <c r="N277">
        <v>-24479021853920.422</v>
      </c>
      <c r="O277">
        <v>3868734799354</v>
      </c>
      <c r="P277">
        <v>3946572797607</v>
      </c>
    </row>
    <row r="278" spans="1:16" x14ac:dyDescent="0.2">
      <c r="A278">
        <v>110194</v>
      </c>
      <c r="B278" t="s">
        <v>16</v>
      </c>
      <c r="C278" t="s">
        <v>17</v>
      </c>
      <c r="D278" t="s">
        <v>509</v>
      </c>
      <c r="E278" t="s">
        <v>510</v>
      </c>
      <c r="F278" s="1">
        <v>-1509243881253.8401</v>
      </c>
      <c r="G278">
        <v>-4764731240387.3174</v>
      </c>
      <c r="H278">
        <v>-648621922.66999996</v>
      </c>
      <c r="I278">
        <v>-648619171.38433361</v>
      </c>
      <c r="J278">
        <v>-6273975121641.1572</v>
      </c>
      <c r="K278">
        <v>-1335074744914.8401</v>
      </c>
      <c r="L278">
        <v>-4769921286859.3174</v>
      </c>
      <c r="M278">
        <v>-649328442.61000001</v>
      </c>
      <c r="N278">
        <v>-6104996031774.1572</v>
      </c>
      <c r="O278">
        <v>1337171820318</v>
      </c>
      <c r="P278">
        <v>1506150910185</v>
      </c>
    </row>
    <row r="279" spans="1:16" x14ac:dyDescent="0.2">
      <c r="A279">
        <v>110220</v>
      </c>
      <c r="B279" t="s">
        <v>22</v>
      </c>
      <c r="C279" t="s">
        <v>17</v>
      </c>
      <c r="D279" t="s">
        <v>511</v>
      </c>
      <c r="E279" t="s">
        <v>512</v>
      </c>
      <c r="F279" s="1">
        <v>-1224289215970.8401</v>
      </c>
      <c r="G279">
        <v>-215433228152.3172</v>
      </c>
      <c r="H279">
        <v>-29326882.800000001</v>
      </c>
      <c r="I279">
        <v>-29324131.514333557</v>
      </c>
      <c r="J279">
        <v>-1439722444123.1572</v>
      </c>
      <c r="K279">
        <v>-1046168513457.84</v>
      </c>
      <c r="L279">
        <v>-205075626350.3172</v>
      </c>
      <c r="M279">
        <v>-27916904.43</v>
      </c>
      <c r="N279">
        <v>-1251244139808.1572</v>
      </c>
      <c r="O279">
        <v>1208995421533</v>
      </c>
      <c r="P279">
        <v>1397473725848</v>
      </c>
    </row>
    <row r="280" spans="1:16" x14ac:dyDescent="0.2">
      <c r="A280">
        <v>110454</v>
      </c>
      <c r="B280" t="s">
        <v>22</v>
      </c>
      <c r="C280" t="s">
        <v>17</v>
      </c>
      <c r="D280" t="s">
        <v>513</v>
      </c>
      <c r="E280" t="s">
        <v>514</v>
      </c>
      <c r="F280" s="1">
        <v>-12174051236.58</v>
      </c>
      <c r="G280">
        <v>-9490360717</v>
      </c>
      <c r="H280">
        <v>-1291920.93</v>
      </c>
      <c r="I280">
        <v>-1291920.93</v>
      </c>
      <c r="J280">
        <v>-21664411953.580002</v>
      </c>
      <c r="K280">
        <v>-60853705982.580002</v>
      </c>
      <c r="L280">
        <v>-6322319054</v>
      </c>
      <c r="M280">
        <v>-860656.04</v>
      </c>
      <c r="N280">
        <v>-67176025036.580002</v>
      </c>
      <c r="O280">
        <v>114750110729</v>
      </c>
      <c r="P280">
        <v>69238497646</v>
      </c>
    </row>
    <row r="281" spans="1:16" x14ac:dyDescent="0.2">
      <c r="A281">
        <v>110480</v>
      </c>
      <c r="B281" t="s">
        <v>22</v>
      </c>
      <c r="C281" t="s">
        <v>17</v>
      </c>
      <c r="D281" t="s">
        <v>515</v>
      </c>
      <c r="E281" t="s">
        <v>516</v>
      </c>
      <c r="F281" s="1">
        <v>-33432224266</v>
      </c>
      <c r="G281">
        <v>-7029166727.54</v>
      </c>
      <c r="H281">
        <v>-956879.08</v>
      </c>
      <c r="I281">
        <v>-954127.78999999992</v>
      </c>
      <c r="J281">
        <v>-40461390993.540001</v>
      </c>
      <c r="K281">
        <v>-29586116225</v>
      </c>
      <c r="L281">
        <v>-3676320590.54</v>
      </c>
      <c r="M281">
        <v>-500456.79</v>
      </c>
      <c r="N281">
        <v>-33262436815.540001</v>
      </c>
      <c r="O281">
        <v>32731068746</v>
      </c>
      <c r="P281">
        <v>39930022924</v>
      </c>
    </row>
    <row r="282" spans="1:16" x14ac:dyDescent="0.2">
      <c r="A282">
        <v>110558</v>
      </c>
      <c r="B282" t="s">
        <v>22</v>
      </c>
      <c r="C282" t="s">
        <v>17</v>
      </c>
      <c r="D282" t="s">
        <v>517</v>
      </c>
      <c r="E282" t="s">
        <v>52</v>
      </c>
      <c r="F282" s="1">
        <v>-311371242</v>
      </c>
      <c r="G282">
        <v>0</v>
      </c>
      <c r="H282">
        <v>0</v>
      </c>
      <c r="I282">
        <v>0</v>
      </c>
      <c r="J282">
        <v>-311371242</v>
      </c>
      <c r="K282">
        <v>-311246510</v>
      </c>
      <c r="L282">
        <v>0</v>
      </c>
      <c r="M282">
        <v>0</v>
      </c>
      <c r="N282">
        <v>-311246510</v>
      </c>
      <c r="O282">
        <v>0</v>
      </c>
      <c r="P282">
        <v>124732</v>
      </c>
    </row>
    <row r="283" spans="1:16" x14ac:dyDescent="0.2">
      <c r="A283">
        <v>110610</v>
      </c>
      <c r="B283" t="s">
        <v>22</v>
      </c>
      <c r="C283" t="s">
        <v>17</v>
      </c>
      <c r="D283" t="s">
        <v>518</v>
      </c>
      <c r="E283" t="s">
        <v>99</v>
      </c>
      <c r="F283" s="1">
        <v>-1649998166</v>
      </c>
      <c r="G283">
        <v>0</v>
      </c>
      <c r="H283">
        <v>0</v>
      </c>
      <c r="I283">
        <v>0</v>
      </c>
      <c r="J283">
        <v>-1649998166</v>
      </c>
      <c r="K283">
        <v>-1048588829</v>
      </c>
      <c r="L283">
        <v>0</v>
      </c>
      <c r="M283">
        <v>0</v>
      </c>
      <c r="N283">
        <v>-1048588829</v>
      </c>
      <c r="O283">
        <v>0</v>
      </c>
      <c r="P283">
        <v>601409337</v>
      </c>
    </row>
    <row r="284" spans="1:16" x14ac:dyDescent="0.2">
      <c r="A284">
        <v>110662</v>
      </c>
      <c r="B284" t="s">
        <v>22</v>
      </c>
      <c r="C284" t="s">
        <v>17</v>
      </c>
      <c r="D284" t="s">
        <v>519</v>
      </c>
      <c r="E284" t="s">
        <v>520</v>
      </c>
      <c r="F284" s="1">
        <v>-188436927</v>
      </c>
      <c r="G284">
        <v>0</v>
      </c>
      <c r="H284">
        <v>0</v>
      </c>
      <c r="I284">
        <v>0</v>
      </c>
      <c r="J284">
        <v>-188436927</v>
      </c>
      <c r="K284">
        <v>-179209005</v>
      </c>
      <c r="L284">
        <v>0</v>
      </c>
      <c r="M284">
        <v>0</v>
      </c>
      <c r="N284">
        <v>-179209005</v>
      </c>
      <c r="O284">
        <v>0</v>
      </c>
      <c r="P284">
        <v>9227922</v>
      </c>
    </row>
    <row r="285" spans="1:16" x14ac:dyDescent="0.2">
      <c r="A285">
        <v>110688</v>
      </c>
      <c r="B285" t="s">
        <v>22</v>
      </c>
      <c r="C285" t="s">
        <v>17</v>
      </c>
      <c r="D285" t="s">
        <v>521</v>
      </c>
      <c r="E285" t="s">
        <v>522</v>
      </c>
      <c r="F285" s="1">
        <v>-1209710</v>
      </c>
      <c r="G285">
        <v>0</v>
      </c>
      <c r="H285">
        <v>0</v>
      </c>
      <c r="I285">
        <v>9.9999999999999994E-12</v>
      </c>
      <c r="J285">
        <v>-1209710</v>
      </c>
      <c r="K285">
        <v>-1209710</v>
      </c>
      <c r="L285">
        <v>0</v>
      </c>
      <c r="M285">
        <v>0</v>
      </c>
      <c r="N285">
        <v>-1209710</v>
      </c>
      <c r="O285">
        <v>0</v>
      </c>
      <c r="P285">
        <v>0</v>
      </c>
    </row>
    <row r="286" spans="1:16" x14ac:dyDescent="0.2">
      <c r="A286">
        <v>110714</v>
      </c>
      <c r="B286" t="s">
        <v>22</v>
      </c>
      <c r="C286" t="s">
        <v>17</v>
      </c>
      <c r="D286" t="s">
        <v>523</v>
      </c>
      <c r="E286" t="s">
        <v>102</v>
      </c>
      <c r="F286" s="1">
        <v>-3709659449</v>
      </c>
      <c r="G286">
        <v>-207037985</v>
      </c>
      <c r="H286">
        <v>-28184.04</v>
      </c>
      <c r="I286">
        <v>-28184.03999999999</v>
      </c>
      <c r="J286">
        <v>-3916697434</v>
      </c>
      <c r="K286">
        <v>-3610715363</v>
      </c>
      <c r="L286">
        <v>-207762465</v>
      </c>
      <c r="M286">
        <v>-28282.66</v>
      </c>
      <c r="N286">
        <v>-3818477828</v>
      </c>
      <c r="O286">
        <v>43508101</v>
      </c>
      <c r="P286">
        <v>141727707</v>
      </c>
    </row>
    <row r="287" spans="1:16" x14ac:dyDescent="0.2">
      <c r="A287">
        <v>343080</v>
      </c>
      <c r="B287" t="s">
        <v>22</v>
      </c>
      <c r="C287" t="s">
        <v>17</v>
      </c>
      <c r="D287" t="s">
        <v>524</v>
      </c>
      <c r="E287" t="s">
        <v>525</v>
      </c>
      <c r="F287" s="1">
        <v>-2727851</v>
      </c>
      <c r="G287">
        <v>-5510528013</v>
      </c>
      <c r="H287">
        <v>-750147.09</v>
      </c>
      <c r="I287">
        <v>-750147.09</v>
      </c>
      <c r="J287">
        <v>-5513255864</v>
      </c>
      <c r="K287">
        <v>-680159182</v>
      </c>
      <c r="L287">
        <v>-2137853899</v>
      </c>
      <c r="M287">
        <v>-291025.63</v>
      </c>
      <c r="N287">
        <v>-2818013081</v>
      </c>
      <c r="O287">
        <v>30532805731</v>
      </c>
      <c r="P287">
        <v>33228048514</v>
      </c>
    </row>
    <row r="288" spans="1:16" x14ac:dyDescent="0.2">
      <c r="A288">
        <v>110755</v>
      </c>
      <c r="B288" t="s">
        <v>22</v>
      </c>
      <c r="C288" t="s">
        <v>17</v>
      </c>
      <c r="D288" t="s">
        <v>526</v>
      </c>
      <c r="E288" t="s">
        <v>527</v>
      </c>
      <c r="F288" s="1">
        <v>-1910150677</v>
      </c>
      <c r="G288">
        <v>0</v>
      </c>
      <c r="H288">
        <v>0</v>
      </c>
      <c r="I288">
        <v>0</v>
      </c>
      <c r="J288">
        <v>-1910150677</v>
      </c>
      <c r="K288">
        <v>-1780680490</v>
      </c>
      <c r="L288">
        <v>0</v>
      </c>
      <c r="M288">
        <v>0</v>
      </c>
      <c r="N288">
        <v>-1780680490</v>
      </c>
      <c r="O288">
        <v>12926318</v>
      </c>
      <c r="P288">
        <v>142396505</v>
      </c>
    </row>
    <row r="289" spans="1:16" x14ac:dyDescent="0.2">
      <c r="A289">
        <v>110758</v>
      </c>
      <c r="B289" t="s">
        <v>22</v>
      </c>
      <c r="C289" t="s">
        <v>17</v>
      </c>
      <c r="D289" t="s">
        <v>528</v>
      </c>
      <c r="E289" t="s">
        <v>529</v>
      </c>
      <c r="F289" s="1">
        <v>-706742445</v>
      </c>
      <c r="G289">
        <v>-745878991.53999996</v>
      </c>
      <c r="H289">
        <v>-101536.36</v>
      </c>
      <c r="I289">
        <v>-101536.35999999993</v>
      </c>
      <c r="J289">
        <v>-1452621436.54</v>
      </c>
      <c r="K289">
        <v>-690578959</v>
      </c>
      <c r="L289">
        <v>-684425520.53999996</v>
      </c>
      <c r="M289">
        <v>-93170.71</v>
      </c>
      <c r="N289">
        <v>-1375004479.54</v>
      </c>
      <c r="O289">
        <v>69897872</v>
      </c>
      <c r="P289">
        <v>147514829</v>
      </c>
    </row>
    <row r="290" spans="1:16" x14ac:dyDescent="0.2">
      <c r="A290">
        <v>275246</v>
      </c>
      <c r="B290" t="s">
        <v>22</v>
      </c>
      <c r="C290" t="s">
        <v>17</v>
      </c>
      <c r="D290" t="s">
        <v>530</v>
      </c>
      <c r="E290" t="s">
        <v>106</v>
      </c>
      <c r="F290" s="1">
        <v>-5269204424</v>
      </c>
      <c r="G290">
        <v>-71600036</v>
      </c>
      <c r="H290">
        <v>-9746.9</v>
      </c>
      <c r="I290">
        <v>-9526.720000000003</v>
      </c>
      <c r="J290">
        <v>-5340804460</v>
      </c>
      <c r="K290">
        <v>-1317967380</v>
      </c>
      <c r="L290">
        <v>-150376460</v>
      </c>
      <c r="M290">
        <v>-20470.71</v>
      </c>
      <c r="N290">
        <v>-1468343840</v>
      </c>
      <c r="O290">
        <v>79598268</v>
      </c>
      <c r="P290">
        <v>3952058888</v>
      </c>
    </row>
    <row r="291" spans="1:16" x14ac:dyDescent="0.2">
      <c r="A291">
        <v>281013</v>
      </c>
      <c r="B291" t="s">
        <v>22</v>
      </c>
      <c r="C291" t="s">
        <v>17</v>
      </c>
      <c r="D291" t="s">
        <v>531</v>
      </c>
      <c r="E291" t="s">
        <v>108</v>
      </c>
      <c r="F291" s="1">
        <v>-19682723375</v>
      </c>
      <c r="G291">
        <v>-494121702</v>
      </c>
      <c r="H291">
        <v>-67264.69</v>
      </c>
      <c r="I291">
        <v>-64733.58</v>
      </c>
      <c r="J291">
        <v>-20176845077</v>
      </c>
      <c r="K291">
        <v>-19965760797</v>
      </c>
      <c r="L291">
        <v>-495902246</v>
      </c>
      <c r="M291">
        <v>-67507.08</v>
      </c>
      <c r="N291">
        <v>-20461663043</v>
      </c>
      <c r="O291">
        <v>1992332456</v>
      </c>
      <c r="P291">
        <v>1707514490</v>
      </c>
    </row>
    <row r="292" spans="1:16" x14ac:dyDescent="0.2">
      <c r="A292">
        <v>111813</v>
      </c>
      <c r="B292" t="s">
        <v>22</v>
      </c>
      <c r="C292" t="s">
        <v>17</v>
      </c>
      <c r="D292" t="s">
        <v>532</v>
      </c>
      <c r="E292" t="s">
        <v>533</v>
      </c>
      <c r="F292" s="1">
        <v>-281517076817</v>
      </c>
      <c r="G292">
        <v>-68194291777.400002</v>
      </c>
      <c r="H292">
        <v>-9283275.4700000007</v>
      </c>
      <c r="I292">
        <v>-9283275.4699999988</v>
      </c>
      <c r="J292">
        <v>-349711368594.40002</v>
      </c>
      <c r="K292">
        <v>-261733702110</v>
      </c>
      <c r="L292">
        <v>-72735155545.399994</v>
      </c>
      <c r="M292">
        <v>-9901422.3399999999</v>
      </c>
      <c r="N292">
        <v>-334468857655.40002</v>
      </c>
      <c r="O292">
        <v>44349278764</v>
      </c>
      <c r="P292">
        <v>59591789703</v>
      </c>
    </row>
    <row r="293" spans="1:16" x14ac:dyDescent="0.2">
      <c r="A293">
        <v>275288</v>
      </c>
      <c r="B293" t="s">
        <v>22</v>
      </c>
      <c r="C293" t="s">
        <v>17</v>
      </c>
      <c r="D293" t="s">
        <v>534</v>
      </c>
      <c r="E293" t="s">
        <v>52</v>
      </c>
      <c r="F293" s="1">
        <v>-338518614</v>
      </c>
      <c r="G293">
        <v>0</v>
      </c>
      <c r="H293">
        <v>0</v>
      </c>
      <c r="I293">
        <v>-1.0000999999999999E-13</v>
      </c>
      <c r="J293">
        <v>-338518614</v>
      </c>
      <c r="K293">
        <v>-189369832</v>
      </c>
      <c r="L293">
        <v>0</v>
      </c>
      <c r="M293">
        <v>0</v>
      </c>
      <c r="N293">
        <v>-189369832</v>
      </c>
      <c r="O293">
        <v>175165000</v>
      </c>
      <c r="P293">
        <v>324313782</v>
      </c>
    </row>
    <row r="294" spans="1:16" x14ac:dyDescent="0.2">
      <c r="A294">
        <v>111856</v>
      </c>
      <c r="B294" t="s">
        <v>22</v>
      </c>
      <c r="C294" t="s">
        <v>17</v>
      </c>
      <c r="D294" t="s">
        <v>535</v>
      </c>
      <c r="E294" t="s">
        <v>536</v>
      </c>
      <c r="F294" s="1">
        <v>-6220379244</v>
      </c>
      <c r="G294">
        <v>-20674973</v>
      </c>
      <c r="H294">
        <v>-2814.48</v>
      </c>
      <c r="I294">
        <v>-2814.480000000045</v>
      </c>
      <c r="J294">
        <v>-6241054217</v>
      </c>
      <c r="K294">
        <v>-2054717213</v>
      </c>
      <c r="L294">
        <v>-20748093</v>
      </c>
      <c r="M294">
        <v>-2824.43</v>
      </c>
      <c r="N294">
        <v>-2075465306</v>
      </c>
      <c r="O294">
        <v>559320</v>
      </c>
      <c r="P294">
        <v>4166148231</v>
      </c>
    </row>
    <row r="295" spans="1:16" x14ac:dyDescent="0.2">
      <c r="A295">
        <v>111859</v>
      </c>
      <c r="B295" t="s">
        <v>22</v>
      </c>
      <c r="C295" t="s">
        <v>17</v>
      </c>
      <c r="D295" t="s">
        <v>537</v>
      </c>
      <c r="E295" t="s">
        <v>538</v>
      </c>
      <c r="F295" s="1">
        <v>-3793588667</v>
      </c>
      <c r="G295">
        <v>-2180943516</v>
      </c>
      <c r="H295">
        <v>-296891.40999999997</v>
      </c>
      <c r="I295">
        <v>-296891.40999999997</v>
      </c>
      <c r="J295">
        <v>-5974532183</v>
      </c>
      <c r="K295">
        <v>-877850896</v>
      </c>
      <c r="L295">
        <v>-2187407732</v>
      </c>
      <c r="M295">
        <v>-297771.38</v>
      </c>
      <c r="N295">
        <v>-3065258628</v>
      </c>
      <c r="O295">
        <v>16074748</v>
      </c>
      <c r="P295">
        <v>2925348303</v>
      </c>
    </row>
    <row r="296" spans="1:16" x14ac:dyDescent="0.2">
      <c r="A296">
        <v>111866</v>
      </c>
      <c r="B296" t="s">
        <v>22</v>
      </c>
      <c r="C296" t="s">
        <v>17</v>
      </c>
      <c r="D296" t="s">
        <v>539</v>
      </c>
      <c r="E296" t="s">
        <v>102</v>
      </c>
      <c r="F296" s="1">
        <v>-105670617340</v>
      </c>
      <c r="G296">
        <v>-9287728088.3999996</v>
      </c>
      <c r="H296">
        <v>-1264336.5900000001</v>
      </c>
      <c r="I296">
        <v>-1264336.5899999992</v>
      </c>
      <c r="J296">
        <v>-114958345428.39999</v>
      </c>
      <c r="K296">
        <v>-103891264765</v>
      </c>
      <c r="L296">
        <v>-12075756292.4</v>
      </c>
      <c r="M296">
        <v>-1643870.31</v>
      </c>
      <c r="N296">
        <v>-115967021057.39999</v>
      </c>
      <c r="O296">
        <v>18369365137</v>
      </c>
      <c r="P296">
        <v>17360689508</v>
      </c>
    </row>
    <row r="297" spans="1:16" x14ac:dyDescent="0.2">
      <c r="A297">
        <v>111885</v>
      </c>
      <c r="B297" t="s">
        <v>22</v>
      </c>
      <c r="C297" t="s">
        <v>17</v>
      </c>
      <c r="D297" t="s">
        <v>540</v>
      </c>
      <c r="E297" t="s">
        <v>527</v>
      </c>
      <c r="F297" s="1">
        <v>-25592513779</v>
      </c>
      <c r="G297">
        <v>0</v>
      </c>
      <c r="H297">
        <v>0</v>
      </c>
      <c r="I297">
        <v>2.4000000000000001E-11</v>
      </c>
      <c r="J297">
        <v>-25592513779</v>
      </c>
      <c r="K297">
        <v>-20092323693</v>
      </c>
      <c r="L297">
        <v>0</v>
      </c>
      <c r="M297">
        <v>0</v>
      </c>
      <c r="N297">
        <v>-20092323693</v>
      </c>
      <c r="O297">
        <v>151881849</v>
      </c>
      <c r="P297">
        <v>5652071935</v>
      </c>
    </row>
    <row r="298" spans="1:16" x14ac:dyDescent="0.2">
      <c r="A298">
        <v>111887</v>
      </c>
      <c r="B298" t="s">
        <v>22</v>
      </c>
      <c r="C298" t="s">
        <v>17</v>
      </c>
      <c r="D298" t="s">
        <v>541</v>
      </c>
      <c r="E298" t="s">
        <v>529</v>
      </c>
      <c r="F298" s="1">
        <v>-20342738005</v>
      </c>
      <c r="G298">
        <v>-12857795707</v>
      </c>
      <c r="H298">
        <v>-1750329.19</v>
      </c>
      <c r="I298">
        <v>-1750329.19</v>
      </c>
      <c r="J298">
        <v>-33200533712</v>
      </c>
      <c r="K298">
        <v>-18089930218</v>
      </c>
      <c r="L298">
        <v>-12153871556</v>
      </c>
      <c r="M298">
        <v>-1654504.14</v>
      </c>
      <c r="N298">
        <v>-30243801774</v>
      </c>
      <c r="O298">
        <v>4034424657</v>
      </c>
      <c r="P298">
        <v>6991156595</v>
      </c>
    </row>
    <row r="299" spans="1:16" x14ac:dyDescent="0.2">
      <c r="A299">
        <v>276398</v>
      </c>
      <c r="B299" t="s">
        <v>22</v>
      </c>
      <c r="C299" t="s">
        <v>17</v>
      </c>
      <c r="D299" t="s">
        <v>542</v>
      </c>
      <c r="E299" t="s">
        <v>106</v>
      </c>
      <c r="F299" s="1">
        <v>-10398954970</v>
      </c>
      <c r="G299">
        <v>-20826244058</v>
      </c>
      <c r="H299">
        <v>-2835072.49</v>
      </c>
      <c r="I299">
        <v>-2835072.49</v>
      </c>
      <c r="J299">
        <v>-31225199028</v>
      </c>
      <c r="K299">
        <v>-9773556247</v>
      </c>
      <c r="L299">
        <v>-25116469577</v>
      </c>
      <c r="M299">
        <v>-3419100.03</v>
      </c>
      <c r="N299">
        <v>-34890025824</v>
      </c>
      <c r="O299">
        <v>10623202654</v>
      </c>
      <c r="P299">
        <v>6958375858</v>
      </c>
    </row>
    <row r="300" spans="1:16" x14ac:dyDescent="0.2">
      <c r="A300">
        <v>281020</v>
      </c>
      <c r="B300" t="s">
        <v>22</v>
      </c>
      <c r="C300" t="s">
        <v>17</v>
      </c>
      <c r="D300" t="s">
        <v>543</v>
      </c>
      <c r="E300" t="s">
        <v>108</v>
      </c>
      <c r="F300" s="1">
        <v>-109159766198</v>
      </c>
      <c r="G300">
        <v>-23020905435</v>
      </c>
      <c r="H300">
        <v>-3133831.31</v>
      </c>
      <c r="I300">
        <v>-3133831.31</v>
      </c>
      <c r="J300">
        <v>-132180671633</v>
      </c>
      <c r="K300">
        <v>-106764689246</v>
      </c>
      <c r="L300">
        <v>-21180902295</v>
      </c>
      <c r="M300">
        <v>-2883352.05</v>
      </c>
      <c r="N300">
        <v>-127945591541</v>
      </c>
      <c r="O300">
        <v>10978605399</v>
      </c>
      <c r="P300">
        <v>15213685491</v>
      </c>
    </row>
    <row r="301" spans="1:16" x14ac:dyDescent="0.2">
      <c r="A301">
        <v>111890</v>
      </c>
      <c r="B301" t="s">
        <v>22</v>
      </c>
      <c r="C301" t="s">
        <v>17</v>
      </c>
      <c r="D301" t="s">
        <v>544</v>
      </c>
      <c r="E301" t="s">
        <v>545</v>
      </c>
      <c r="F301" s="1">
        <v>-102914904203.25999</v>
      </c>
      <c r="G301">
        <v>-55542277450.377197</v>
      </c>
      <c r="H301">
        <v>-7560959.2599999998</v>
      </c>
      <c r="I301">
        <v>-7560959.2643335592</v>
      </c>
      <c r="J301">
        <v>-158457181653.63721</v>
      </c>
      <c r="K301">
        <v>-100744029692.25999</v>
      </c>
      <c r="L301">
        <v>-52796352307.377197</v>
      </c>
      <c r="M301">
        <v>-7187156.9500000002</v>
      </c>
      <c r="N301">
        <v>-153540381999.63721</v>
      </c>
      <c r="O301">
        <v>1016919871921</v>
      </c>
      <c r="P301">
        <v>1021836671575</v>
      </c>
    </row>
    <row r="302" spans="1:16" x14ac:dyDescent="0.2">
      <c r="A302">
        <v>111940</v>
      </c>
      <c r="B302" t="s">
        <v>22</v>
      </c>
      <c r="C302" t="s">
        <v>17</v>
      </c>
      <c r="D302" t="s">
        <v>546</v>
      </c>
      <c r="E302" t="s">
        <v>52</v>
      </c>
      <c r="F302" s="1">
        <v>-1746151334</v>
      </c>
      <c r="G302">
        <v>-4109300997.4200001</v>
      </c>
      <c r="H302">
        <v>-559398.32999999996</v>
      </c>
      <c r="I302">
        <v>-559398.33400000236</v>
      </c>
      <c r="J302">
        <v>-5855452331.4200001</v>
      </c>
      <c r="K302">
        <v>-2254981354</v>
      </c>
      <c r="L302">
        <v>-5991891046.4200001</v>
      </c>
      <c r="M302">
        <v>-815674.94</v>
      </c>
      <c r="N302">
        <v>-8246872400.4200001</v>
      </c>
      <c r="O302">
        <v>54417826169</v>
      </c>
      <c r="P302">
        <v>52026406100</v>
      </c>
    </row>
    <row r="303" spans="1:16" x14ac:dyDescent="0.2">
      <c r="A303">
        <v>111942</v>
      </c>
      <c r="B303" t="s">
        <v>22</v>
      </c>
      <c r="C303" t="s">
        <v>17</v>
      </c>
      <c r="D303" t="s">
        <v>547</v>
      </c>
      <c r="E303" t="s">
        <v>536</v>
      </c>
      <c r="F303" s="1">
        <v>-12022219298</v>
      </c>
      <c r="G303">
        <v>-1331552421.7</v>
      </c>
      <c r="H303">
        <v>-181263.97</v>
      </c>
      <c r="I303">
        <v>-181263.96832577596</v>
      </c>
      <c r="J303">
        <v>-13353771719.700001</v>
      </c>
      <c r="K303">
        <v>-11906119115</v>
      </c>
      <c r="L303">
        <v>-9556780450.7000008</v>
      </c>
      <c r="M303">
        <v>-1300962.6399999999</v>
      </c>
      <c r="N303">
        <v>-21462899565.700001</v>
      </c>
      <c r="O303">
        <v>18413921981</v>
      </c>
      <c r="P303">
        <v>10304794135</v>
      </c>
    </row>
    <row r="304" spans="1:16" x14ac:dyDescent="0.2">
      <c r="A304">
        <v>111962</v>
      </c>
      <c r="B304" t="s">
        <v>22</v>
      </c>
      <c r="C304" t="s">
        <v>17</v>
      </c>
      <c r="D304" t="s">
        <v>548</v>
      </c>
      <c r="E304" t="s">
        <v>549</v>
      </c>
      <c r="F304" s="1">
        <v>0</v>
      </c>
      <c r="G304">
        <v>-43509927</v>
      </c>
      <c r="H304">
        <v>-5923</v>
      </c>
      <c r="I304">
        <v>-5923.0020077813506</v>
      </c>
      <c r="J304">
        <v>-43509927</v>
      </c>
      <c r="K304">
        <v>0</v>
      </c>
      <c r="L304">
        <v>-43663807</v>
      </c>
      <c r="M304">
        <v>-5943.95</v>
      </c>
      <c r="N304">
        <v>-43663807</v>
      </c>
      <c r="O304">
        <v>779010853894</v>
      </c>
      <c r="P304">
        <v>779010700014</v>
      </c>
    </row>
    <row r="305" spans="1:16" x14ac:dyDescent="0.2">
      <c r="A305">
        <v>111992</v>
      </c>
      <c r="B305" t="s">
        <v>22</v>
      </c>
      <c r="C305" t="s">
        <v>17</v>
      </c>
      <c r="D305" t="s">
        <v>550</v>
      </c>
      <c r="E305" t="s">
        <v>520</v>
      </c>
      <c r="F305" s="1">
        <v>-13836475800</v>
      </c>
      <c r="G305">
        <v>-5917789307.9399996</v>
      </c>
      <c r="H305">
        <v>-805587.49</v>
      </c>
      <c r="I305">
        <v>-805587.49</v>
      </c>
      <c r="J305">
        <v>-19754265107.939999</v>
      </c>
      <c r="K305">
        <v>-15130263865</v>
      </c>
      <c r="L305">
        <v>-3861398193.9400001</v>
      </c>
      <c r="M305">
        <v>-525651.37</v>
      </c>
      <c r="N305">
        <v>-18991662058.939999</v>
      </c>
      <c r="O305">
        <v>12427839655</v>
      </c>
      <c r="P305">
        <v>13190442704</v>
      </c>
    </row>
    <row r="306" spans="1:16" x14ac:dyDescent="0.2">
      <c r="A306">
        <v>367345</v>
      </c>
      <c r="B306" t="s">
        <v>22</v>
      </c>
      <c r="C306" t="s">
        <v>17</v>
      </c>
      <c r="D306" t="s">
        <v>551</v>
      </c>
      <c r="E306" t="s">
        <v>522</v>
      </c>
      <c r="F306" s="1">
        <v>0</v>
      </c>
      <c r="G306">
        <v>-41879294</v>
      </c>
      <c r="H306">
        <v>-5701.02</v>
      </c>
      <c r="I306">
        <v>-5701.0199999999904</v>
      </c>
      <c r="J306">
        <v>-41879294</v>
      </c>
      <c r="K306">
        <v>0</v>
      </c>
      <c r="L306">
        <v>-42838316</v>
      </c>
      <c r="M306">
        <v>-5831.57</v>
      </c>
      <c r="N306">
        <v>-42838316</v>
      </c>
      <c r="O306">
        <v>959022</v>
      </c>
      <c r="P306">
        <v>0</v>
      </c>
    </row>
    <row r="307" spans="1:16" x14ac:dyDescent="0.2">
      <c r="A307">
        <v>112012</v>
      </c>
      <c r="B307" t="s">
        <v>22</v>
      </c>
      <c r="C307" t="s">
        <v>17</v>
      </c>
      <c r="D307" t="s">
        <v>552</v>
      </c>
      <c r="E307" t="s">
        <v>102</v>
      </c>
      <c r="F307" s="1">
        <v>-22501332788</v>
      </c>
      <c r="G307">
        <v>-3013672995.5999999</v>
      </c>
      <c r="H307">
        <v>-410250.71</v>
      </c>
      <c r="I307">
        <v>-410250.7099999999</v>
      </c>
      <c r="J307">
        <v>-25515005783.599998</v>
      </c>
      <c r="K307">
        <v>-19608725178</v>
      </c>
      <c r="L307">
        <v>-3024331311.5999999</v>
      </c>
      <c r="M307">
        <v>-411701.59</v>
      </c>
      <c r="N307">
        <v>-22633056489.599998</v>
      </c>
      <c r="O307">
        <v>83004231344</v>
      </c>
      <c r="P307">
        <v>85886180638</v>
      </c>
    </row>
    <row r="308" spans="1:16" x14ac:dyDescent="0.2">
      <c r="A308">
        <v>240836</v>
      </c>
      <c r="B308" t="s">
        <v>22</v>
      </c>
      <c r="C308" t="s">
        <v>17</v>
      </c>
      <c r="D308" t="s">
        <v>553</v>
      </c>
      <c r="E308" t="s">
        <v>525</v>
      </c>
      <c r="F308" s="1">
        <v>-168755675</v>
      </c>
      <c r="G308">
        <v>0</v>
      </c>
      <c r="H308">
        <v>0</v>
      </c>
      <c r="I308">
        <v>0</v>
      </c>
      <c r="J308">
        <v>-168755675</v>
      </c>
      <c r="K308">
        <v>-2942461095</v>
      </c>
      <c r="L308">
        <v>0</v>
      </c>
      <c r="M308">
        <v>0</v>
      </c>
      <c r="N308">
        <v>-2942461095</v>
      </c>
      <c r="O308">
        <v>9734761095</v>
      </c>
      <c r="P308">
        <v>6961055675</v>
      </c>
    </row>
    <row r="309" spans="1:16" x14ac:dyDescent="0.2">
      <c r="A309">
        <v>112040</v>
      </c>
      <c r="B309" t="s">
        <v>22</v>
      </c>
      <c r="C309" t="s">
        <v>17</v>
      </c>
      <c r="D309" t="s">
        <v>554</v>
      </c>
      <c r="E309" t="s">
        <v>527</v>
      </c>
      <c r="F309" s="1">
        <v>-1194515832</v>
      </c>
      <c r="G309">
        <v>-505754205</v>
      </c>
      <c r="H309">
        <v>-68848.22</v>
      </c>
      <c r="I309">
        <v>-68848.219999999972</v>
      </c>
      <c r="J309">
        <v>-1700270037</v>
      </c>
      <c r="K309">
        <v>-1169540500</v>
      </c>
      <c r="L309">
        <v>-448698895</v>
      </c>
      <c r="M309">
        <v>-61081.29</v>
      </c>
      <c r="N309">
        <v>-1618239395</v>
      </c>
      <c r="O309">
        <v>6496041815</v>
      </c>
      <c r="P309">
        <v>6578072457</v>
      </c>
    </row>
    <row r="310" spans="1:16" x14ac:dyDescent="0.2">
      <c r="A310">
        <v>112042</v>
      </c>
      <c r="B310" t="s">
        <v>22</v>
      </c>
      <c r="C310" t="s">
        <v>17</v>
      </c>
      <c r="D310" t="s">
        <v>555</v>
      </c>
      <c r="E310" t="s">
        <v>529</v>
      </c>
      <c r="F310" s="1">
        <v>-4991667573.2600002</v>
      </c>
      <c r="G310">
        <v>-5405303373.7172003</v>
      </c>
      <c r="H310">
        <v>-735822.88</v>
      </c>
      <c r="I310">
        <v>-735822.88</v>
      </c>
      <c r="J310">
        <v>-10396970946.9772</v>
      </c>
      <c r="K310">
        <v>-5014297121.2600002</v>
      </c>
      <c r="L310">
        <v>-2805158156.7171998</v>
      </c>
      <c r="M310">
        <v>-381865.62</v>
      </c>
      <c r="N310">
        <v>-7819455277.9771996</v>
      </c>
      <c r="O310">
        <v>8436733395</v>
      </c>
      <c r="P310">
        <v>11014249064</v>
      </c>
    </row>
    <row r="311" spans="1:16" x14ac:dyDescent="0.2">
      <c r="A311">
        <v>275237</v>
      </c>
      <c r="B311" t="s">
        <v>22</v>
      </c>
      <c r="C311" t="s">
        <v>17</v>
      </c>
      <c r="D311" t="s">
        <v>556</v>
      </c>
      <c r="E311" t="s">
        <v>106</v>
      </c>
      <c r="F311" s="1">
        <v>-10133672402</v>
      </c>
      <c r="G311">
        <v>-27308965428</v>
      </c>
      <c r="H311">
        <v>-3717564.07</v>
      </c>
      <c r="I311">
        <v>-3717564.07</v>
      </c>
      <c r="J311">
        <v>-37442637830</v>
      </c>
      <c r="K311">
        <v>-8500358682</v>
      </c>
      <c r="L311">
        <v>-19140974855</v>
      </c>
      <c r="M311">
        <v>-2605657.11</v>
      </c>
      <c r="N311">
        <v>-27641333537</v>
      </c>
      <c r="O311">
        <v>15992244932</v>
      </c>
      <c r="P311">
        <v>25793549225</v>
      </c>
    </row>
    <row r="312" spans="1:16" x14ac:dyDescent="0.2">
      <c r="A312">
        <v>281014</v>
      </c>
      <c r="B312" t="s">
        <v>22</v>
      </c>
      <c r="C312" t="s">
        <v>17</v>
      </c>
      <c r="D312" t="s">
        <v>557</v>
      </c>
      <c r="E312" t="s">
        <v>108</v>
      </c>
      <c r="F312" s="1">
        <v>-36320113501</v>
      </c>
      <c r="G312">
        <v>-7864549500</v>
      </c>
      <c r="H312">
        <v>-1070599.57</v>
      </c>
      <c r="I312">
        <v>-1070599.57</v>
      </c>
      <c r="J312">
        <v>-44184663001</v>
      </c>
      <c r="K312">
        <v>-34217282782</v>
      </c>
      <c r="L312">
        <v>-7880617275</v>
      </c>
      <c r="M312">
        <v>-1072786.8700000001</v>
      </c>
      <c r="N312">
        <v>-42097900057</v>
      </c>
      <c r="O312">
        <v>20507063138</v>
      </c>
      <c r="P312">
        <v>22593826082</v>
      </c>
    </row>
    <row r="313" spans="1:16" x14ac:dyDescent="0.2">
      <c r="A313">
        <v>112062</v>
      </c>
      <c r="B313" t="s">
        <v>22</v>
      </c>
      <c r="C313" t="s">
        <v>17</v>
      </c>
      <c r="D313" t="s">
        <v>558</v>
      </c>
      <c r="E313" t="s">
        <v>559</v>
      </c>
      <c r="F313" s="1">
        <v>-200000000000</v>
      </c>
      <c r="G313">
        <v>0</v>
      </c>
      <c r="H313">
        <v>0</v>
      </c>
      <c r="I313">
        <v>0</v>
      </c>
      <c r="J313">
        <v>-200000000000</v>
      </c>
      <c r="K313">
        <v>0</v>
      </c>
      <c r="L313">
        <v>0</v>
      </c>
      <c r="M313">
        <v>0</v>
      </c>
      <c r="N313">
        <v>0</v>
      </c>
      <c r="O313">
        <v>0</v>
      </c>
      <c r="P313">
        <v>200000000000</v>
      </c>
    </row>
    <row r="314" spans="1:16" x14ac:dyDescent="0.2">
      <c r="A314">
        <v>112088</v>
      </c>
      <c r="B314" t="s">
        <v>22</v>
      </c>
      <c r="C314" t="s">
        <v>17</v>
      </c>
      <c r="D314" t="s">
        <v>560</v>
      </c>
      <c r="E314" t="s">
        <v>561</v>
      </c>
      <c r="F314" s="1">
        <v>-200000000000</v>
      </c>
      <c r="G314">
        <v>0</v>
      </c>
      <c r="H314">
        <v>0</v>
      </c>
      <c r="I314">
        <v>0</v>
      </c>
      <c r="J314">
        <v>-200000000000</v>
      </c>
      <c r="K314">
        <v>0</v>
      </c>
      <c r="L314">
        <v>0</v>
      </c>
      <c r="M314">
        <v>0</v>
      </c>
      <c r="N314">
        <v>0</v>
      </c>
      <c r="O314">
        <v>0</v>
      </c>
      <c r="P314">
        <v>200000000000</v>
      </c>
    </row>
    <row r="315" spans="1:16" x14ac:dyDescent="0.2">
      <c r="A315">
        <v>321189</v>
      </c>
      <c r="B315" t="s">
        <v>22</v>
      </c>
      <c r="C315" t="s">
        <v>17</v>
      </c>
      <c r="D315" t="s">
        <v>562</v>
      </c>
      <c r="E315" t="s">
        <v>563</v>
      </c>
      <c r="F315" s="1">
        <v>-594250959448</v>
      </c>
      <c r="G315">
        <v>-75177131480</v>
      </c>
      <c r="H315">
        <v>-10233848.060000001</v>
      </c>
      <c r="I315">
        <v>-10233848.060000001</v>
      </c>
      <c r="J315">
        <v>-669428090928</v>
      </c>
      <c r="K315">
        <v>-593250959448</v>
      </c>
      <c r="L315">
        <v>-69545478853</v>
      </c>
      <c r="M315">
        <v>-9467212.3100000005</v>
      </c>
      <c r="N315">
        <v>-662796438301</v>
      </c>
      <c r="O315">
        <v>245091373</v>
      </c>
      <c r="P315">
        <v>6876744000</v>
      </c>
    </row>
    <row r="316" spans="1:16" x14ac:dyDescent="0.2">
      <c r="A316">
        <v>322865</v>
      </c>
      <c r="B316" t="s">
        <v>22</v>
      </c>
      <c r="C316" t="s">
        <v>17</v>
      </c>
      <c r="D316" t="s">
        <v>564</v>
      </c>
      <c r="E316" t="s">
        <v>52</v>
      </c>
      <c r="F316" s="1">
        <v>-97140000000</v>
      </c>
      <c r="G316">
        <v>-26501936417</v>
      </c>
      <c r="H316">
        <v>-3607703.37</v>
      </c>
      <c r="I316">
        <v>-3607703.37</v>
      </c>
      <c r="J316">
        <v>-123641936417</v>
      </c>
      <c r="K316">
        <v>-96140000000</v>
      </c>
      <c r="L316">
        <v>-20698136551</v>
      </c>
      <c r="M316">
        <v>-2817633.24</v>
      </c>
      <c r="N316">
        <v>-116838136551</v>
      </c>
      <c r="O316">
        <v>72944134</v>
      </c>
      <c r="P316">
        <v>6876744000</v>
      </c>
    </row>
    <row r="317" spans="1:16" x14ac:dyDescent="0.2">
      <c r="A317">
        <v>325520</v>
      </c>
      <c r="B317" t="s">
        <v>22</v>
      </c>
      <c r="C317" t="s">
        <v>17</v>
      </c>
      <c r="D317" t="s">
        <v>565</v>
      </c>
      <c r="E317" t="s">
        <v>566</v>
      </c>
      <c r="F317" s="1">
        <v>-18967500000</v>
      </c>
      <c r="G317">
        <v>-550944750</v>
      </c>
      <c r="H317">
        <v>-75000</v>
      </c>
      <c r="I317">
        <v>-75000</v>
      </c>
      <c r="J317">
        <v>-19518444750</v>
      </c>
      <c r="K317">
        <v>-18967500000</v>
      </c>
      <c r="L317">
        <v>-552893250</v>
      </c>
      <c r="M317">
        <v>-75265.25</v>
      </c>
      <c r="N317">
        <v>-19520393250</v>
      </c>
      <c r="O317">
        <v>1948500</v>
      </c>
      <c r="P317">
        <v>0</v>
      </c>
    </row>
    <row r="318" spans="1:16" x14ac:dyDescent="0.2">
      <c r="A318">
        <v>322875</v>
      </c>
      <c r="B318" t="s">
        <v>22</v>
      </c>
      <c r="C318" t="s">
        <v>17</v>
      </c>
      <c r="D318" t="s">
        <v>567</v>
      </c>
      <c r="E318" t="s">
        <v>568</v>
      </c>
      <c r="F318" s="1">
        <v>-117500000000</v>
      </c>
      <c r="G318">
        <v>-18364825000</v>
      </c>
      <c r="H318">
        <v>-2500000</v>
      </c>
      <c r="I318">
        <v>-2500000</v>
      </c>
      <c r="J318">
        <v>-135864825000</v>
      </c>
      <c r="K318">
        <v>-117500000000</v>
      </c>
      <c r="L318">
        <v>-18429775000</v>
      </c>
      <c r="M318">
        <v>-2508841.63</v>
      </c>
      <c r="N318">
        <v>-135929775000</v>
      </c>
      <c r="O318">
        <v>64950000</v>
      </c>
      <c r="P318">
        <v>0</v>
      </c>
    </row>
    <row r="319" spans="1:16" x14ac:dyDescent="0.2">
      <c r="A319">
        <v>322866</v>
      </c>
      <c r="B319" t="s">
        <v>22</v>
      </c>
      <c r="C319" t="s">
        <v>17</v>
      </c>
      <c r="D319" t="s">
        <v>569</v>
      </c>
      <c r="E319" t="s">
        <v>527</v>
      </c>
      <c r="F319" s="1">
        <v>-126746182875</v>
      </c>
      <c r="G319">
        <v>-2203779000</v>
      </c>
      <c r="H319">
        <v>-300000</v>
      </c>
      <c r="I319">
        <v>-300000</v>
      </c>
      <c r="J319">
        <v>-128949961875</v>
      </c>
      <c r="K319">
        <v>-126746182875</v>
      </c>
      <c r="L319">
        <v>-2211573000</v>
      </c>
      <c r="M319">
        <v>-301061</v>
      </c>
      <c r="N319">
        <v>-128957755875</v>
      </c>
      <c r="O319">
        <v>7794000</v>
      </c>
      <c r="P319">
        <v>0</v>
      </c>
    </row>
    <row r="320" spans="1:16" x14ac:dyDescent="0.2">
      <c r="A320">
        <v>322799</v>
      </c>
      <c r="B320" t="s">
        <v>22</v>
      </c>
      <c r="C320" t="s">
        <v>17</v>
      </c>
      <c r="D320" t="s">
        <v>570</v>
      </c>
      <c r="E320" t="s">
        <v>529</v>
      </c>
      <c r="F320" s="1">
        <v>-168047276573</v>
      </c>
      <c r="G320">
        <v>-27555646313</v>
      </c>
      <c r="H320">
        <v>-3751144.69</v>
      </c>
      <c r="I320">
        <v>-3751144.69</v>
      </c>
      <c r="J320">
        <v>-195602922886</v>
      </c>
      <c r="K320">
        <v>-168047276573</v>
      </c>
      <c r="L320">
        <v>-27653101052</v>
      </c>
      <c r="M320">
        <v>-3764411.19</v>
      </c>
      <c r="N320">
        <v>-195700377625</v>
      </c>
      <c r="O320">
        <v>97454739</v>
      </c>
      <c r="P320">
        <v>0</v>
      </c>
    </row>
    <row r="321" spans="1:16" x14ac:dyDescent="0.2">
      <c r="A321">
        <v>322876</v>
      </c>
      <c r="B321" t="s">
        <v>22</v>
      </c>
      <c r="C321" t="s">
        <v>17</v>
      </c>
      <c r="D321" t="s">
        <v>571</v>
      </c>
      <c r="E321" t="s">
        <v>572</v>
      </c>
      <c r="F321" s="1">
        <v>-65850000000</v>
      </c>
      <c r="G321">
        <v>0</v>
      </c>
      <c r="H321">
        <v>0</v>
      </c>
      <c r="I321">
        <v>0</v>
      </c>
      <c r="J321">
        <v>-65850000000</v>
      </c>
      <c r="K321">
        <v>-65850000000</v>
      </c>
      <c r="L321">
        <v>0</v>
      </c>
      <c r="M321">
        <v>0</v>
      </c>
      <c r="N321">
        <v>-65850000000</v>
      </c>
      <c r="O321">
        <v>0</v>
      </c>
      <c r="P321">
        <v>0</v>
      </c>
    </row>
    <row r="322" spans="1:16" x14ac:dyDescent="0.2">
      <c r="A322">
        <v>112504</v>
      </c>
      <c r="B322" t="s">
        <v>22</v>
      </c>
      <c r="C322" t="s">
        <v>17</v>
      </c>
      <c r="D322" t="s">
        <v>573</v>
      </c>
      <c r="E322" t="s">
        <v>117</v>
      </c>
      <c r="F322" s="1">
        <v>-100859826721</v>
      </c>
      <c r="G322">
        <v>0</v>
      </c>
      <c r="H322">
        <v>0</v>
      </c>
      <c r="I322">
        <v>-1.2999000000000001E-10</v>
      </c>
      <c r="J322">
        <v>-100859826721</v>
      </c>
      <c r="K322">
        <v>-105429843088</v>
      </c>
      <c r="L322">
        <v>0</v>
      </c>
      <c r="M322">
        <v>0</v>
      </c>
      <c r="N322">
        <v>-105429843088</v>
      </c>
      <c r="O322">
        <v>105429843088</v>
      </c>
      <c r="P322">
        <v>100859826721</v>
      </c>
    </row>
    <row r="323" spans="1:16" x14ac:dyDescent="0.2">
      <c r="A323">
        <v>113856</v>
      </c>
      <c r="B323" t="s">
        <v>22</v>
      </c>
      <c r="C323" t="s">
        <v>17</v>
      </c>
      <c r="D323" t="s">
        <v>574</v>
      </c>
      <c r="E323" t="s">
        <v>52</v>
      </c>
      <c r="F323" s="1">
        <v>-100859826721</v>
      </c>
      <c r="G323">
        <v>0</v>
      </c>
      <c r="H323">
        <v>0</v>
      </c>
      <c r="I323">
        <v>0</v>
      </c>
      <c r="J323">
        <v>-100859826721</v>
      </c>
      <c r="K323">
        <v>0</v>
      </c>
      <c r="L323">
        <v>0</v>
      </c>
      <c r="M323">
        <v>0</v>
      </c>
      <c r="N323">
        <v>0</v>
      </c>
      <c r="O323">
        <v>0</v>
      </c>
      <c r="P323">
        <v>100859826721</v>
      </c>
    </row>
    <row r="324" spans="1:16" x14ac:dyDescent="0.2">
      <c r="A324">
        <v>114246</v>
      </c>
      <c r="B324" t="s">
        <v>22</v>
      </c>
      <c r="C324" t="s">
        <v>17</v>
      </c>
      <c r="D324" t="s">
        <v>575</v>
      </c>
      <c r="E324" t="s">
        <v>576</v>
      </c>
      <c r="F324" s="1">
        <v>-175531316109</v>
      </c>
      <c r="G324">
        <v>-2312662396281</v>
      </c>
      <c r="H324">
        <v>-314822275.23000002</v>
      </c>
      <c r="I324">
        <v>-314822275.23000002</v>
      </c>
      <c r="J324">
        <v>-2488193712390</v>
      </c>
      <c r="K324">
        <v>-175136780119</v>
      </c>
      <c r="L324">
        <v>-2322020424472</v>
      </c>
      <c r="M324">
        <v>-316096181.75999999</v>
      </c>
      <c r="N324">
        <v>-2497157204591</v>
      </c>
      <c r="O324">
        <v>12409947353</v>
      </c>
      <c r="P324">
        <v>3446455152</v>
      </c>
    </row>
    <row r="325" spans="1:16" x14ac:dyDescent="0.2">
      <c r="A325">
        <v>114272</v>
      </c>
      <c r="B325" t="s">
        <v>22</v>
      </c>
      <c r="C325" t="s">
        <v>17</v>
      </c>
      <c r="D325" t="s">
        <v>577</v>
      </c>
      <c r="E325" t="s">
        <v>576</v>
      </c>
      <c r="F325" s="1">
        <v>-175531316109</v>
      </c>
      <c r="G325">
        <v>-2312662396281</v>
      </c>
      <c r="H325">
        <v>-314822275.23000002</v>
      </c>
      <c r="I325">
        <v>-314822275.23000002</v>
      </c>
      <c r="J325">
        <v>-2488193712390</v>
      </c>
      <c r="K325">
        <v>-175136780119</v>
      </c>
      <c r="L325">
        <v>-2322020424472</v>
      </c>
      <c r="M325">
        <v>-316096181.75999999</v>
      </c>
      <c r="N325">
        <v>-2497157204591</v>
      </c>
      <c r="O325">
        <v>12409947353</v>
      </c>
      <c r="P325">
        <v>3446455152</v>
      </c>
    </row>
    <row r="326" spans="1:16" x14ac:dyDescent="0.2">
      <c r="A326">
        <v>318738</v>
      </c>
      <c r="B326" t="s">
        <v>22</v>
      </c>
      <c r="C326" t="s">
        <v>17</v>
      </c>
      <c r="D326" t="s">
        <v>578</v>
      </c>
      <c r="E326" t="s">
        <v>579</v>
      </c>
      <c r="F326" s="1">
        <v>0</v>
      </c>
      <c r="G326">
        <v>-2312620370215</v>
      </c>
      <c r="H326">
        <v>-314816554.23000002</v>
      </c>
      <c r="I326">
        <v>-314816554.23000002</v>
      </c>
      <c r="J326">
        <v>-2312620370215</v>
      </c>
      <c r="K326">
        <v>0</v>
      </c>
      <c r="L326">
        <v>-2320799304293</v>
      </c>
      <c r="M326">
        <v>-315929950.91000003</v>
      </c>
      <c r="N326">
        <v>-2320799304293</v>
      </c>
      <c r="O326">
        <v>8178934078</v>
      </c>
      <c r="P326">
        <v>0</v>
      </c>
    </row>
    <row r="327" spans="1:16" x14ac:dyDescent="0.2">
      <c r="A327">
        <v>236262</v>
      </c>
      <c r="B327" t="s">
        <v>22</v>
      </c>
      <c r="C327" t="s">
        <v>17</v>
      </c>
      <c r="D327" t="s">
        <v>580</v>
      </c>
      <c r="E327" t="s">
        <v>581</v>
      </c>
      <c r="F327" s="1">
        <v>-175506826686</v>
      </c>
      <c r="G327">
        <v>-42026066</v>
      </c>
      <c r="H327">
        <v>-5721</v>
      </c>
      <c r="I327">
        <v>-5721</v>
      </c>
      <c r="J327">
        <v>-175548852752</v>
      </c>
      <c r="K327">
        <v>-175115536341</v>
      </c>
      <c r="L327">
        <v>-42174697</v>
      </c>
      <c r="M327">
        <v>-5741.23</v>
      </c>
      <c r="N327">
        <v>-175157711038</v>
      </c>
      <c r="O327">
        <v>148631</v>
      </c>
      <c r="P327">
        <v>391290345</v>
      </c>
    </row>
    <row r="328" spans="1:16" x14ac:dyDescent="0.2">
      <c r="A328">
        <v>347505</v>
      </c>
      <c r="B328" t="s">
        <v>22</v>
      </c>
      <c r="C328" t="s">
        <v>17</v>
      </c>
      <c r="D328" t="s">
        <v>582</v>
      </c>
      <c r="E328" t="s">
        <v>60</v>
      </c>
      <c r="F328" s="1">
        <v>-24489423</v>
      </c>
      <c r="G328">
        <v>0</v>
      </c>
      <c r="H328">
        <v>0</v>
      </c>
      <c r="I328">
        <v>3.527E-13</v>
      </c>
      <c r="J328">
        <v>-24489423</v>
      </c>
      <c r="K328">
        <v>-21243778</v>
      </c>
      <c r="L328">
        <v>-1178945482</v>
      </c>
      <c r="M328">
        <v>-160489.62</v>
      </c>
      <c r="N328">
        <v>-1200189260</v>
      </c>
      <c r="O328">
        <v>4230864644</v>
      </c>
      <c r="P328">
        <v>3055164807</v>
      </c>
    </row>
    <row r="329" spans="1:16" x14ac:dyDescent="0.2">
      <c r="A329">
        <v>318052</v>
      </c>
      <c r="B329" t="s">
        <v>22</v>
      </c>
      <c r="C329" t="s">
        <v>17</v>
      </c>
      <c r="D329" t="s">
        <v>583</v>
      </c>
      <c r="E329" t="s">
        <v>584</v>
      </c>
      <c r="F329" s="1">
        <v>0</v>
      </c>
      <c r="G329">
        <v>-2203779000000</v>
      </c>
      <c r="H329">
        <v>-300000000</v>
      </c>
      <c r="I329">
        <v>-300000000</v>
      </c>
      <c r="J329">
        <v>-2203779000000</v>
      </c>
      <c r="K329">
        <v>0</v>
      </c>
      <c r="L329">
        <v>-2211573000000</v>
      </c>
      <c r="M329">
        <v>-301060995.68000001</v>
      </c>
      <c r="N329">
        <v>-2211573000000</v>
      </c>
      <c r="O329">
        <v>7794000000</v>
      </c>
      <c r="P329">
        <v>0</v>
      </c>
    </row>
    <row r="330" spans="1:16" x14ac:dyDescent="0.2">
      <c r="A330">
        <v>318053</v>
      </c>
      <c r="B330" t="s">
        <v>22</v>
      </c>
      <c r="C330" t="s">
        <v>17</v>
      </c>
      <c r="D330" t="s">
        <v>585</v>
      </c>
      <c r="E330" t="s">
        <v>584</v>
      </c>
      <c r="F330" s="1">
        <v>0</v>
      </c>
      <c r="G330">
        <v>-2203779000000</v>
      </c>
      <c r="H330">
        <v>-300000000</v>
      </c>
      <c r="I330">
        <v>-300000000</v>
      </c>
      <c r="J330">
        <v>-2203779000000</v>
      </c>
      <c r="K330">
        <v>0</v>
      </c>
      <c r="L330">
        <v>-2211573000000</v>
      </c>
      <c r="M330">
        <v>-301060995.68000001</v>
      </c>
      <c r="N330">
        <v>-2211573000000</v>
      </c>
      <c r="O330">
        <v>7794000000</v>
      </c>
      <c r="P330">
        <v>0</v>
      </c>
    </row>
    <row r="331" spans="1:16" x14ac:dyDescent="0.2">
      <c r="A331">
        <v>318054</v>
      </c>
      <c r="B331" t="s">
        <v>22</v>
      </c>
      <c r="C331" t="s">
        <v>17</v>
      </c>
      <c r="D331" t="s">
        <v>586</v>
      </c>
      <c r="E331" t="s">
        <v>584</v>
      </c>
      <c r="F331" s="1">
        <v>0</v>
      </c>
      <c r="G331">
        <v>-2203779000000</v>
      </c>
      <c r="H331">
        <v>-300000000</v>
      </c>
      <c r="I331">
        <v>-300000000</v>
      </c>
      <c r="J331">
        <v>-2203779000000</v>
      </c>
      <c r="K331">
        <v>0</v>
      </c>
      <c r="L331">
        <v>-2211573000000</v>
      </c>
      <c r="M331">
        <v>-301060995.68000001</v>
      </c>
      <c r="N331">
        <v>-2211573000000</v>
      </c>
      <c r="O331">
        <v>7794000000</v>
      </c>
      <c r="P331">
        <v>0</v>
      </c>
    </row>
    <row r="332" spans="1:16" x14ac:dyDescent="0.2">
      <c r="A332">
        <v>114360</v>
      </c>
      <c r="B332" t="s">
        <v>22</v>
      </c>
      <c r="C332" t="s">
        <v>17</v>
      </c>
      <c r="D332" t="s">
        <v>587</v>
      </c>
      <c r="E332" t="s">
        <v>588</v>
      </c>
      <c r="F332" s="1">
        <v>-8563522453</v>
      </c>
      <c r="G332">
        <v>-32856615954</v>
      </c>
      <c r="H332">
        <v>-4472764.6399999997</v>
      </c>
      <c r="I332">
        <v>-4472764.6399999997</v>
      </c>
      <c r="J332">
        <v>-41420138407</v>
      </c>
      <c r="K332">
        <v>-8339608250</v>
      </c>
      <c r="L332">
        <v>-31252236037</v>
      </c>
      <c r="M332">
        <v>-4254360.74</v>
      </c>
      <c r="N332">
        <v>-39591844287</v>
      </c>
      <c r="O332">
        <v>2542608344</v>
      </c>
      <c r="P332">
        <v>4370902464</v>
      </c>
    </row>
    <row r="333" spans="1:16" x14ac:dyDescent="0.2">
      <c r="A333">
        <v>114386</v>
      </c>
      <c r="B333" t="s">
        <v>22</v>
      </c>
      <c r="C333" t="s">
        <v>17</v>
      </c>
      <c r="D333" t="s">
        <v>589</v>
      </c>
      <c r="E333" t="s">
        <v>590</v>
      </c>
      <c r="F333" s="1">
        <v>-8563522453</v>
      </c>
      <c r="G333">
        <v>-29360235358</v>
      </c>
      <c r="H333">
        <v>-3996803.04</v>
      </c>
      <c r="I333">
        <v>-3996803.04</v>
      </c>
      <c r="J333">
        <v>-37923757811</v>
      </c>
      <c r="K333">
        <v>-8339608250</v>
      </c>
      <c r="L333">
        <v>-28244739366</v>
      </c>
      <c r="M333">
        <v>-3844950.82</v>
      </c>
      <c r="N333">
        <v>-36584347616</v>
      </c>
      <c r="O333">
        <v>1899603344</v>
      </c>
      <c r="P333">
        <v>3239013539</v>
      </c>
    </row>
    <row r="334" spans="1:16" x14ac:dyDescent="0.2">
      <c r="A334">
        <v>114412</v>
      </c>
      <c r="B334" t="s">
        <v>22</v>
      </c>
      <c r="C334" t="s">
        <v>17</v>
      </c>
      <c r="D334" t="s">
        <v>591</v>
      </c>
      <c r="E334" t="s">
        <v>592</v>
      </c>
      <c r="F334" s="1">
        <v>-117419594919</v>
      </c>
      <c r="G334">
        <v>-4300810104</v>
      </c>
      <c r="H334">
        <v>-585468.43000000005</v>
      </c>
      <c r="I334">
        <v>-585468.42999999993</v>
      </c>
      <c r="J334">
        <v>-121720405023</v>
      </c>
      <c r="K334">
        <v>-117114646122</v>
      </c>
      <c r="L334">
        <v>-4128593007</v>
      </c>
      <c r="M334">
        <v>-562024.56999999995</v>
      </c>
      <c r="N334">
        <v>-121243239129</v>
      </c>
      <c r="O334">
        <v>90145831</v>
      </c>
      <c r="P334">
        <v>567311725</v>
      </c>
    </row>
    <row r="335" spans="1:16" x14ac:dyDescent="0.2">
      <c r="A335">
        <v>114438</v>
      </c>
      <c r="B335" t="s">
        <v>22</v>
      </c>
      <c r="C335" t="s">
        <v>17</v>
      </c>
      <c r="D335" t="s">
        <v>593</v>
      </c>
      <c r="E335" t="s">
        <v>594</v>
      </c>
      <c r="F335" s="1">
        <v>0</v>
      </c>
      <c r="G335">
        <v>-266237911371</v>
      </c>
      <c r="H335">
        <v>-36242914.289999999</v>
      </c>
      <c r="I335">
        <v>-36242914.289999999</v>
      </c>
      <c r="J335">
        <v>-266237911371</v>
      </c>
      <c r="K335">
        <v>0</v>
      </c>
      <c r="L335">
        <v>-267179502284</v>
      </c>
      <c r="M335">
        <v>-36371092.869999997</v>
      </c>
      <c r="N335">
        <v>-267179502284</v>
      </c>
      <c r="O335">
        <v>941590913</v>
      </c>
      <c r="P335">
        <v>0</v>
      </c>
    </row>
    <row r="336" spans="1:16" x14ac:dyDescent="0.2">
      <c r="A336">
        <v>114516</v>
      </c>
      <c r="B336" t="s">
        <v>22</v>
      </c>
      <c r="C336" t="s">
        <v>17</v>
      </c>
      <c r="D336" t="s">
        <v>595</v>
      </c>
      <c r="E336" t="s">
        <v>596</v>
      </c>
      <c r="F336" s="1">
        <v>108856072466</v>
      </c>
      <c r="G336">
        <v>2124311757</v>
      </c>
      <c r="H336">
        <v>289182.14</v>
      </c>
      <c r="I336">
        <v>289182.14</v>
      </c>
      <c r="J336">
        <v>110980384223</v>
      </c>
      <c r="K336">
        <v>109017248377</v>
      </c>
      <c r="L336">
        <v>2012713590</v>
      </c>
      <c r="M336">
        <v>273990.3</v>
      </c>
      <c r="N336">
        <v>111029961967</v>
      </c>
      <c r="O336">
        <v>516373096</v>
      </c>
      <c r="P336">
        <v>565950840</v>
      </c>
    </row>
    <row r="337" spans="1:16" x14ac:dyDescent="0.2">
      <c r="A337">
        <v>114568</v>
      </c>
      <c r="B337" t="s">
        <v>22</v>
      </c>
      <c r="C337" t="s">
        <v>17</v>
      </c>
      <c r="D337" t="s">
        <v>597</v>
      </c>
      <c r="E337" t="s">
        <v>598</v>
      </c>
      <c r="F337" s="1">
        <v>0</v>
      </c>
      <c r="G337">
        <v>239054174360</v>
      </c>
      <c r="H337">
        <v>32542397.539999999</v>
      </c>
      <c r="I337">
        <v>32542397.539999999</v>
      </c>
      <c r="J337">
        <v>239054174360</v>
      </c>
      <c r="K337">
        <v>0</v>
      </c>
      <c r="L337">
        <v>241070578780</v>
      </c>
      <c r="M337">
        <v>32816890.280000001</v>
      </c>
      <c r="N337">
        <v>241070578780</v>
      </c>
      <c r="O337">
        <v>0</v>
      </c>
      <c r="P337">
        <v>2016404420</v>
      </c>
    </row>
    <row r="338" spans="1:16" x14ac:dyDescent="0.2">
      <c r="A338">
        <v>318065</v>
      </c>
      <c r="B338" t="s">
        <v>22</v>
      </c>
      <c r="C338" t="s">
        <v>17</v>
      </c>
      <c r="D338" t="s">
        <v>599</v>
      </c>
      <c r="E338" t="s">
        <v>600</v>
      </c>
      <c r="F338" s="1">
        <v>0</v>
      </c>
      <c r="G338">
        <v>-3496380596</v>
      </c>
      <c r="H338">
        <v>-475961.59999999998</v>
      </c>
      <c r="I338">
        <v>-475961.59999999998</v>
      </c>
      <c r="J338">
        <v>-3496380596</v>
      </c>
      <c r="K338">
        <v>0</v>
      </c>
      <c r="L338">
        <v>-3007496671</v>
      </c>
      <c r="M338">
        <v>-409409.92</v>
      </c>
      <c r="N338">
        <v>-3007496671</v>
      </c>
      <c r="O338">
        <v>643005000</v>
      </c>
      <c r="P338">
        <v>1131888925</v>
      </c>
    </row>
    <row r="339" spans="1:16" x14ac:dyDescent="0.2">
      <c r="A339">
        <v>318066</v>
      </c>
      <c r="B339" t="s">
        <v>22</v>
      </c>
      <c r="C339" t="s">
        <v>17</v>
      </c>
      <c r="D339" t="s">
        <v>601</v>
      </c>
      <c r="E339" t="s">
        <v>600</v>
      </c>
      <c r="F339" s="1">
        <v>0</v>
      </c>
      <c r="G339">
        <v>-181811767500</v>
      </c>
      <c r="H339">
        <v>-24750000</v>
      </c>
      <c r="I339">
        <v>-24750000.000000004</v>
      </c>
      <c r="J339">
        <v>-181811767500</v>
      </c>
      <c r="K339">
        <v>0</v>
      </c>
      <c r="L339">
        <v>-182454772500</v>
      </c>
      <c r="M339">
        <v>-24837532.140000001</v>
      </c>
      <c r="N339">
        <v>-182454772500</v>
      </c>
      <c r="O339">
        <v>643005000</v>
      </c>
      <c r="P339">
        <v>0</v>
      </c>
    </row>
    <row r="340" spans="1:16" x14ac:dyDescent="0.2">
      <c r="A340">
        <v>318067</v>
      </c>
      <c r="B340" t="s">
        <v>22</v>
      </c>
      <c r="C340" t="s">
        <v>17</v>
      </c>
      <c r="D340" t="s">
        <v>602</v>
      </c>
      <c r="E340" t="s">
        <v>603</v>
      </c>
      <c r="F340" s="1">
        <v>0</v>
      </c>
      <c r="G340">
        <v>178315386904</v>
      </c>
      <c r="H340">
        <v>24274038.399999999</v>
      </c>
      <c r="I340">
        <v>24274038.400000002</v>
      </c>
      <c r="J340">
        <v>178315386904</v>
      </c>
      <c r="K340">
        <v>0</v>
      </c>
      <c r="L340">
        <v>179447275829</v>
      </c>
      <c r="M340">
        <v>24428122.219999999</v>
      </c>
      <c r="N340">
        <v>179447275829</v>
      </c>
      <c r="O340">
        <v>0</v>
      </c>
      <c r="P340">
        <v>1131888925</v>
      </c>
    </row>
    <row r="341" spans="1:16" x14ac:dyDescent="0.2">
      <c r="A341">
        <v>148036</v>
      </c>
      <c r="B341" t="s">
        <v>16</v>
      </c>
      <c r="C341" t="s">
        <v>17</v>
      </c>
      <c r="D341" t="s">
        <v>604</v>
      </c>
      <c r="E341" t="s">
        <v>605</v>
      </c>
      <c r="F341" s="1">
        <v>-10230630723809.74</v>
      </c>
      <c r="G341">
        <v>-7836106861537.8232</v>
      </c>
      <c r="H341">
        <v>-1066727679.38</v>
      </c>
      <c r="I341">
        <v>-1070358107.8298641</v>
      </c>
      <c r="J341">
        <v>-18066737585347.563</v>
      </c>
      <c r="K341">
        <v>-10249485576633.74</v>
      </c>
      <c r="L341">
        <v>-7864148425302.8232</v>
      </c>
      <c r="M341">
        <v>-1070544971.88</v>
      </c>
      <c r="N341">
        <v>-18113634001936.563</v>
      </c>
      <c r="O341">
        <v>2414877649168</v>
      </c>
      <c r="P341">
        <v>2367981232579</v>
      </c>
    </row>
    <row r="342" spans="1:16" x14ac:dyDescent="0.2">
      <c r="A342">
        <v>148063</v>
      </c>
      <c r="B342" t="s">
        <v>22</v>
      </c>
      <c r="C342" t="s">
        <v>17</v>
      </c>
      <c r="D342" t="s">
        <v>606</v>
      </c>
      <c r="E342" t="s">
        <v>512</v>
      </c>
      <c r="F342" s="1">
        <v>-6940204381958.7402</v>
      </c>
      <c r="G342">
        <v>-7426095986518.8232</v>
      </c>
      <c r="H342">
        <v>-1010912979.9400001</v>
      </c>
      <c r="I342">
        <v>-1014543473.3598641</v>
      </c>
      <c r="J342">
        <v>-14366300368477.563</v>
      </c>
      <c r="K342">
        <v>-6969403267426.7402</v>
      </c>
      <c r="L342">
        <v>-7458501040140.8232</v>
      </c>
      <c r="M342">
        <v>-1015324273.48</v>
      </c>
      <c r="N342">
        <v>-14427904307567.563</v>
      </c>
      <c r="O342">
        <v>2331998019482</v>
      </c>
      <c r="P342">
        <v>2270394080392</v>
      </c>
    </row>
    <row r="343" spans="1:16" x14ac:dyDescent="0.2">
      <c r="A343">
        <v>148090</v>
      </c>
      <c r="B343" t="s">
        <v>22</v>
      </c>
      <c r="C343" t="s">
        <v>17</v>
      </c>
      <c r="D343" t="s">
        <v>607</v>
      </c>
      <c r="E343" t="s">
        <v>608</v>
      </c>
      <c r="F343" s="1">
        <v>-3085754269638.7402</v>
      </c>
      <c r="G343">
        <v>-2040751448269.9084</v>
      </c>
      <c r="H343">
        <v>-277807091.57999998</v>
      </c>
      <c r="I343">
        <v>-277806192.14142412</v>
      </c>
      <c r="J343">
        <v>-5126505717908.6484</v>
      </c>
      <c r="K343">
        <v>-3078292173118.7402</v>
      </c>
      <c r="L343">
        <v>-2045789800714.9084</v>
      </c>
      <c r="M343">
        <v>-278492961.50999999</v>
      </c>
      <c r="N343">
        <v>-5124081973833.6484</v>
      </c>
      <c r="O343">
        <v>1865974736000</v>
      </c>
      <c r="P343">
        <v>1868398480075</v>
      </c>
    </row>
    <row r="344" spans="1:16" x14ac:dyDescent="0.2">
      <c r="A344">
        <v>148117</v>
      </c>
      <c r="B344" t="s">
        <v>22</v>
      </c>
      <c r="C344" t="s">
        <v>17</v>
      </c>
      <c r="D344" t="s">
        <v>609</v>
      </c>
      <c r="E344" t="s">
        <v>65</v>
      </c>
      <c r="F344" s="1">
        <v>-3085754269638.7402</v>
      </c>
      <c r="G344">
        <v>-2040597617149.9084</v>
      </c>
      <c r="H344">
        <v>-277786150.57999998</v>
      </c>
      <c r="I344">
        <v>-277785251.14142412</v>
      </c>
      <c r="J344">
        <v>-5126351886788.6484</v>
      </c>
      <c r="K344">
        <v>-3078292173118.7402</v>
      </c>
      <c r="L344">
        <v>-2045635425547.9084</v>
      </c>
      <c r="M344">
        <v>-278471946.44999999</v>
      </c>
      <c r="N344">
        <v>-5123927598666.6484</v>
      </c>
      <c r="O344">
        <v>1865974191953</v>
      </c>
      <c r="P344">
        <v>1868398480075</v>
      </c>
    </row>
    <row r="345" spans="1:16" x14ac:dyDescent="0.2">
      <c r="A345">
        <v>148144</v>
      </c>
      <c r="B345" t="s">
        <v>22</v>
      </c>
      <c r="C345" t="s">
        <v>17</v>
      </c>
      <c r="D345" t="s">
        <v>610</v>
      </c>
      <c r="E345" t="s">
        <v>154</v>
      </c>
      <c r="F345" s="1">
        <v>0</v>
      </c>
      <c r="G345">
        <v>-153831120</v>
      </c>
      <c r="H345">
        <v>-20941</v>
      </c>
      <c r="I345">
        <v>-20941</v>
      </c>
      <c r="J345">
        <v>-153831120</v>
      </c>
      <c r="K345">
        <v>0</v>
      </c>
      <c r="L345">
        <v>-154375167</v>
      </c>
      <c r="M345">
        <v>-21015.06</v>
      </c>
      <c r="N345">
        <v>-154375167</v>
      </c>
      <c r="O345">
        <v>544047</v>
      </c>
      <c r="P345">
        <v>0</v>
      </c>
    </row>
    <row r="346" spans="1:16" x14ac:dyDescent="0.2">
      <c r="A346">
        <v>148171</v>
      </c>
      <c r="B346" t="s">
        <v>22</v>
      </c>
      <c r="C346" t="s">
        <v>17</v>
      </c>
      <c r="D346" t="s">
        <v>611</v>
      </c>
      <c r="E346" t="s">
        <v>612</v>
      </c>
      <c r="F346" s="1">
        <v>-941397484372</v>
      </c>
      <c r="G346">
        <v>-1441305241723.1743</v>
      </c>
      <c r="H346">
        <v>-196204597.91999999</v>
      </c>
      <c r="I346">
        <v>-199841253.43744001</v>
      </c>
      <c r="J346">
        <v>-2382702726095.1743</v>
      </c>
      <c r="K346">
        <v>-931080102511</v>
      </c>
      <c r="L346">
        <v>-1446274182227.1743</v>
      </c>
      <c r="M346">
        <v>-196881018.78</v>
      </c>
      <c r="N346">
        <v>-2377354284738.1743</v>
      </c>
      <c r="O346">
        <v>120199872297</v>
      </c>
      <c r="P346">
        <v>125548313654</v>
      </c>
    </row>
    <row r="347" spans="1:16" x14ac:dyDescent="0.2">
      <c r="A347">
        <v>148198</v>
      </c>
      <c r="B347" t="s">
        <v>22</v>
      </c>
      <c r="C347" t="s">
        <v>17</v>
      </c>
      <c r="D347" t="s">
        <v>613</v>
      </c>
      <c r="E347" t="s">
        <v>65</v>
      </c>
      <c r="F347" s="1">
        <v>-848612645959</v>
      </c>
      <c r="G347">
        <v>-1321718045812.1743</v>
      </c>
      <c r="H347">
        <v>-179925216.56</v>
      </c>
      <c r="I347">
        <v>-183562357.16744</v>
      </c>
      <c r="J347">
        <v>-2170330691771.1743</v>
      </c>
      <c r="K347">
        <v>-838231657537</v>
      </c>
      <c r="L347">
        <v>-1326946327587.1743</v>
      </c>
      <c r="M347">
        <v>-180636941.49000001</v>
      </c>
      <c r="N347">
        <v>-2165177985124.1743</v>
      </c>
      <c r="O347">
        <v>116313427433</v>
      </c>
      <c r="P347">
        <v>121466134080</v>
      </c>
    </row>
    <row r="348" spans="1:16" x14ac:dyDescent="0.2">
      <c r="A348">
        <v>148252</v>
      </c>
      <c r="B348" t="s">
        <v>22</v>
      </c>
      <c r="C348" t="s">
        <v>17</v>
      </c>
      <c r="D348" t="s">
        <v>614</v>
      </c>
      <c r="E348" t="s">
        <v>615</v>
      </c>
      <c r="F348" s="1">
        <v>-75038504205</v>
      </c>
      <c r="G348">
        <v>-119587195911</v>
      </c>
      <c r="H348">
        <v>-16279381.359999999</v>
      </c>
      <c r="I348">
        <v>-16278896.27</v>
      </c>
      <c r="J348">
        <v>-194625700116</v>
      </c>
      <c r="K348">
        <v>-75468658216</v>
      </c>
      <c r="L348">
        <v>-119327854640</v>
      </c>
      <c r="M348">
        <v>-16244077.289999999</v>
      </c>
      <c r="N348">
        <v>-194796512856</v>
      </c>
      <c r="O348">
        <v>2793744210</v>
      </c>
      <c r="P348">
        <v>2622931470</v>
      </c>
    </row>
    <row r="349" spans="1:16" x14ac:dyDescent="0.2">
      <c r="A349">
        <v>376462</v>
      </c>
      <c r="B349" t="s">
        <v>22</v>
      </c>
      <c r="C349" t="s">
        <v>17</v>
      </c>
      <c r="D349" t="s">
        <v>616</v>
      </c>
      <c r="E349" t="s">
        <v>617</v>
      </c>
      <c r="F349" s="1">
        <v>-17746334208</v>
      </c>
      <c r="G349">
        <v>0</v>
      </c>
      <c r="H349">
        <v>0</v>
      </c>
      <c r="I349">
        <v>0</v>
      </c>
      <c r="J349">
        <v>-17746334208</v>
      </c>
      <c r="K349">
        <v>-17379786758</v>
      </c>
      <c r="L349">
        <v>0</v>
      </c>
      <c r="M349">
        <v>0</v>
      </c>
      <c r="N349">
        <v>-17379786758</v>
      </c>
      <c r="O349">
        <v>1092700654</v>
      </c>
      <c r="P349">
        <v>1459248104</v>
      </c>
    </row>
    <row r="350" spans="1:16" x14ac:dyDescent="0.2">
      <c r="A350">
        <v>148278</v>
      </c>
      <c r="B350" t="s">
        <v>22</v>
      </c>
      <c r="C350" t="s">
        <v>17</v>
      </c>
      <c r="D350" t="s">
        <v>618</v>
      </c>
      <c r="E350" t="s">
        <v>619</v>
      </c>
      <c r="F350" s="1">
        <v>-49423506689</v>
      </c>
      <c r="G350">
        <v>0</v>
      </c>
      <c r="H350">
        <v>0</v>
      </c>
      <c r="I350">
        <v>0</v>
      </c>
      <c r="J350">
        <v>-49423506689</v>
      </c>
      <c r="K350">
        <v>-100554937751</v>
      </c>
      <c r="L350">
        <v>0</v>
      </c>
      <c r="M350">
        <v>0</v>
      </c>
      <c r="N350">
        <v>-100554937751</v>
      </c>
      <c r="O350">
        <v>171710767708</v>
      </c>
      <c r="P350">
        <v>120579336646</v>
      </c>
    </row>
    <row r="351" spans="1:16" x14ac:dyDescent="0.2">
      <c r="A351">
        <v>148305</v>
      </c>
      <c r="B351" t="s">
        <v>22</v>
      </c>
      <c r="C351" t="s">
        <v>17</v>
      </c>
      <c r="D351" t="s">
        <v>620</v>
      </c>
      <c r="E351" t="s">
        <v>621</v>
      </c>
      <c r="F351" s="1">
        <v>-6631030325</v>
      </c>
      <c r="G351">
        <v>-30336626736.5</v>
      </c>
      <c r="H351">
        <v>-4129719</v>
      </c>
      <c r="I351">
        <v>-4129719.0070000002</v>
      </c>
      <c r="J351">
        <v>-36967657061.5</v>
      </c>
      <c r="K351">
        <v>-282518071</v>
      </c>
      <c r="L351">
        <v>-32082142494.5</v>
      </c>
      <c r="M351">
        <v>-4367335.71</v>
      </c>
      <c r="N351">
        <v>-32364660565.5</v>
      </c>
      <c r="O351">
        <v>48307763009</v>
      </c>
      <c r="P351">
        <v>52910759505</v>
      </c>
    </row>
    <row r="352" spans="1:16" x14ac:dyDescent="0.2">
      <c r="A352">
        <v>148332</v>
      </c>
      <c r="B352" t="s">
        <v>22</v>
      </c>
      <c r="C352" t="s">
        <v>17</v>
      </c>
      <c r="D352" t="s">
        <v>622</v>
      </c>
      <c r="E352" t="s">
        <v>65</v>
      </c>
      <c r="F352" s="1">
        <v>-6631030325</v>
      </c>
      <c r="G352">
        <v>-30336626736.5</v>
      </c>
      <c r="H352">
        <v>-4129719</v>
      </c>
      <c r="I352">
        <v>-4129719.0070000002</v>
      </c>
      <c r="J352">
        <v>-36967657061.5</v>
      </c>
      <c r="K352">
        <v>-282518071</v>
      </c>
      <c r="L352">
        <v>-32082142494.5</v>
      </c>
      <c r="M352">
        <v>-4367335.71</v>
      </c>
      <c r="N352">
        <v>-32364660565.5</v>
      </c>
      <c r="O352">
        <v>48307763009</v>
      </c>
      <c r="P352">
        <v>52910759505</v>
      </c>
    </row>
    <row r="353" spans="1:16" x14ac:dyDescent="0.2">
      <c r="A353">
        <v>148548</v>
      </c>
      <c r="B353" t="s">
        <v>22</v>
      </c>
      <c r="C353" t="s">
        <v>17</v>
      </c>
      <c r="D353" t="s">
        <v>623</v>
      </c>
      <c r="E353" t="s">
        <v>624</v>
      </c>
      <c r="F353" s="1">
        <v>-350637577</v>
      </c>
      <c r="G353">
        <v>0</v>
      </c>
      <c r="H353">
        <v>0</v>
      </c>
      <c r="I353">
        <v>4.9999999999999997E-12</v>
      </c>
      <c r="J353">
        <v>-350637577</v>
      </c>
      <c r="K353">
        <v>-680945402</v>
      </c>
      <c r="L353">
        <v>0</v>
      </c>
      <c r="M353">
        <v>0</v>
      </c>
      <c r="N353">
        <v>-680945402</v>
      </c>
      <c r="O353">
        <v>680307825</v>
      </c>
      <c r="P353">
        <v>350000000</v>
      </c>
    </row>
    <row r="354" spans="1:16" x14ac:dyDescent="0.2">
      <c r="A354">
        <v>148575</v>
      </c>
      <c r="B354" t="s">
        <v>22</v>
      </c>
      <c r="C354" t="s">
        <v>17</v>
      </c>
      <c r="D354" t="s">
        <v>625</v>
      </c>
      <c r="E354" t="s">
        <v>65</v>
      </c>
      <c r="F354" s="1">
        <v>-350637577</v>
      </c>
      <c r="G354">
        <v>0</v>
      </c>
      <c r="H354">
        <v>0</v>
      </c>
      <c r="I354">
        <v>4.9999999999999997E-12</v>
      </c>
      <c r="J354">
        <v>-350637577</v>
      </c>
      <c r="K354">
        <v>-680945402</v>
      </c>
      <c r="L354">
        <v>0</v>
      </c>
      <c r="M354">
        <v>0</v>
      </c>
      <c r="N354">
        <v>-680945402</v>
      </c>
      <c r="O354">
        <v>680307825</v>
      </c>
      <c r="P354">
        <v>350000000</v>
      </c>
    </row>
    <row r="355" spans="1:16" x14ac:dyDescent="0.2">
      <c r="A355">
        <v>148710</v>
      </c>
      <c r="B355" t="s">
        <v>22</v>
      </c>
      <c r="C355" t="s">
        <v>17</v>
      </c>
      <c r="D355" t="s">
        <v>626</v>
      </c>
      <c r="E355" t="s">
        <v>627</v>
      </c>
      <c r="F355" s="1">
        <v>-15017039296</v>
      </c>
      <c r="G355">
        <v>-431588078</v>
      </c>
      <c r="H355">
        <v>-58752</v>
      </c>
      <c r="I355">
        <v>-58752</v>
      </c>
      <c r="J355">
        <v>-15448627374</v>
      </c>
      <c r="K355">
        <v>-15019289296</v>
      </c>
      <c r="L355">
        <v>-432745863</v>
      </c>
      <c r="M355">
        <v>-58909.62</v>
      </c>
      <c r="N355">
        <v>-15452035159</v>
      </c>
      <c r="O355">
        <v>24795082</v>
      </c>
      <c r="P355">
        <v>21387297</v>
      </c>
    </row>
    <row r="356" spans="1:16" x14ac:dyDescent="0.2">
      <c r="A356">
        <v>383808</v>
      </c>
      <c r="B356" t="s">
        <v>22</v>
      </c>
      <c r="C356" t="s">
        <v>17</v>
      </c>
      <c r="D356" t="s">
        <v>628</v>
      </c>
      <c r="E356" t="s">
        <v>629</v>
      </c>
      <c r="F356" s="1">
        <v>-15017039296</v>
      </c>
      <c r="G356">
        <v>-431588078</v>
      </c>
      <c r="H356">
        <v>-58752</v>
      </c>
      <c r="I356">
        <v>-58752</v>
      </c>
      <c r="J356">
        <v>-15448627374</v>
      </c>
      <c r="K356">
        <v>-15019289296</v>
      </c>
      <c r="L356">
        <v>-432745863</v>
      </c>
      <c r="M356">
        <v>-58909.62</v>
      </c>
      <c r="N356">
        <v>-15452035159</v>
      </c>
      <c r="O356">
        <v>24795082</v>
      </c>
      <c r="P356">
        <v>21387297</v>
      </c>
    </row>
    <row r="357" spans="1:16" x14ac:dyDescent="0.2">
      <c r="A357">
        <v>148791</v>
      </c>
      <c r="B357" t="s">
        <v>22</v>
      </c>
      <c r="C357" t="s">
        <v>17</v>
      </c>
      <c r="D357" t="s">
        <v>630</v>
      </c>
      <c r="E357" t="s">
        <v>631</v>
      </c>
      <c r="F357" s="1">
        <v>-1822691320596</v>
      </c>
      <c r="G357">
        <v>-2596259351862</v>
      </c>
      <c r="H357">
        <v>-353428272.77999997</v>
      </c>
      <c r="I357">
        <v>-353428272.77999997</v>
      </c>
      <c r="J357">
        <v>-4418950672458</v>
      </c>
      <c r="K357">
        <v>-1819256253923</v>
      </c>
      <c r="L357">
        <v>-2608392239157</v>
      </c>
      <c r="M357">
        <v>-355079920.32999998</v>
      </c>
      <c r="N357">
        <v>-4427648493080</v>
      </c>
      <c r="O357">
        <v>18708395780</v>
      </c>
      <c r="P357">
        <v>10010575158</v>
      </c>
    </row>
    <row r="358" spans="1:16" x14ac:dyDescent="0.2">
      <c r="A358">
        <v>148818</v>
      </c>
      <c r="B358" t="s">
        <v>22</v>
      </c>
      <c r="C358" t="s">
        <v>17</v>
      </c>
      <c r="D358" t="s">
        <v>632</v>
      </c>
      <c r="E358" t="s">
        <v>65</v>
      </c>
      <c r="F358" s="1">
        <v>-1822691320596</v>
      </c>
      <c r="G358">
        <v>-2596259351862</v>
      </c>
      <c r="H358">
        <v>-353428272.77999997</v>
      </c>
      <c r="I358">
        <v>-353428272.77999997</v>
      </c>
      <c r="J358">
        <v>-4418950672458</v>
      </c>
      <c r="K358">
        <v>-1819256253923</v>
      </c>
      <c r="L358">
        <v>-2608392239157</v>
      </c>
      <c r="M358">
        <v>-355079920.32999998</v>
      </c>
      <c r="N358">
        <v>-4427648493080</v>
      </c>
      <c r="O358">
        <v>18708395780</v>
      </c>
      <c r="P358">
        <v>10010575158</v>
      </c>
    </row>
    <row r="359" spans="1:16" x14ac:dyDescent="0.2">
      <c r="A359">
        <v>149115</v>
      </c>
      <c r="B359" t="s">
        <v>22</v>
      </c>
      <c r="C359" t="s">
        <v>17</v>
      </c>
      <c r="D359" t="s">
        <v>633</v>
      </c>
      <c r="E359" t="s">
        <v>634</v>
      </c>
      <c r="F359" s="1">
        <v>0</v>
      </c>
      <c r="G359">
        <v>-18667169277</v>
      </c>
      <c r="H359">
        <v>-2541158.06</v>
      </c>
      <c r="I359">
        <v>-2535895.4</v>
      </c>
      <c r="J359">
        <v>-18667169277</v>
      </c>
      <c r="K359">
        <v>0</v>
      </c>
      <c r="L359">
        <v>-18733308080</v>
      </c>
      <c r="M359">
        <v>-2550161.52</v>
      </c>
      <c r="N359">
        <v>-18733308080</v>
      </c>
      <c r="O359">
        <v>66138803</v>
      </c>
      <c r="P359">
        <v>0</v>
      </c>
    </row>
    <row r="360" spans="1:16" x14ac:dyDescent="0.2">
      <c r="A360">
        <v>376690</v>
      </c>
      <c r="B360" t="s">
        <v>22</v>
      </c>
      <c r="C360" t="s">
        <v>17</v>
      </c>
      <c r="D360" t="s">
        <v>635</v>
      </c>
      <c r="E360" t="s">
        <v>636</v>
      </c>
      <c r="F360" s="1">
        <v>0</v>
      </c>
      <c r="G360">
        <v>-18667169277</v>
      </c>
      <c r="H360">
        <v>-2541158.06</v>
      </c>
      <c r="I360">
        <v>-2535895.4</v>
      </c>
      <c r="J360">
        <v>-18667169277</v>
      </c>
      <c r="K360">
        <v>0</v>
      </c>
      <c r="L360">
        <v>-18733308080</v>
      </c>
      <c r="M360">
        <v>-2550161.52</v>
      </c>
      <c r="N360">
        <v>-18733308080</v>
      </c>
      <c r="O360">
        <v>66138803</v>
      </c>
      <c r="P360">
        <v>0</v>
      </c>
    </row>
    <row r="361" spans="1:16" x14ac:dyDescent="0.2">
      <c r="A361">
        <v>149196</v>
      </c>
      <c r="B361" t="s">
        <v>22</v>
      </c>
      <c r="C361" t="s">
        <v>17</v>
      </c>
      <c r="D361" t="s">
        <v>637</v>
      </c>
      <c r="E361" t="s">
        <v>638</v>
      </c>
      <c r="F361" s="1">
        <v>-1018939093465</v>
      </c>
      <c r="G361">
        <v>-1298344560572.24</v>
      </c>
      <c r="H361">
        <v>-176743388.59999999</v>
      </c>
      <c r="I361">
        <v>-176743388.59400001</v>
      </c>
      <c r="J361">
        <v>-2317283654037.2402</v>
      </c>
      <c r="K361">
        <v>-1024237047354</v>
      </c>
      <c r="L361">
        <v>-1306774505874.24</v>
      </c>
      <c r="M361">
        <v>-177890955.40000001</v>
      </c>
      <c r="N361">
        <v>-2331011553228.2402</v>
      </c>
      <c r="O361">
        <v>106290686339</v>
      </c>
      <c r="P361">
        <v>92562787148</v>
      </c>
    </row>
    <row r="362" spans="1:16" x14ac:dyDescent="0.2">
      <c r="A362">
        <v>149215</v>
      </c>
      <c r="B362" t="s">
        <v>22</v>
      </c>
      <c r="C362" t="s">
        <v>17</v>
      </c>
      <c r="D362" t="s">
        <v>639</v>
      </c>
      <c r="E362" t="s">
        <v>640</v>
      </c>
      <c r="F362" s="1">
        <v>-1018939093465</v>
      </c>
      <c r="G362">
        <v>-1298344560572.24</v>
      </c>
      <c r="H362">
        <v>-176743388.59999999</v>
      </c>
      <c r="I362">
        <v>-176743388.59400001</v>
      </c>
      <c r="J362">
        <v>-2317283654037.2402</v>
      </c>
      <c r="K362">
        <v>-1024237047354</v>
      </c>
      <c r="L362">
        <v>-1306774505874.24</v>
      </c>
      <c r="M362">
        <v>-177890955.40000001</v>
      </c>
      <c r="N362">
        <v>-2331011553228.2402</v>
      </c>
      <c r="O362">
        <v>106290686339</v>
      </c>
      <c r="P362">
        <v>92562787148</v>
      </c>
    </row>
    <row r="363" spans="1:16" x14ac:dyDescent="0.2">
      <c r="A363">
        <v>149234</v>
      </c>
      <c r="B363" t="s">
        <v>22</v>
      </c>
      <c r="C363" t="s">
        <v>17</v>
      </c>
      <c r="D363" t="s">
        <v>641</v>
      </c>
      <c r="E363" t="s">
        <v>642</v>
      </c>
      <c r="F363" s="1">
        <v>-5277252195</v>
      </c>
      <c r="G363">
        <v>0</v>
      </c>
      <c r="H363">
        <v>0</v>
      </c>
      <c r="I363">
        <v>0</v>
      </c>
      <c r="J363">
        <v>-5277252195</v>
      </c>
      <c r="K363">
        <v>-2836991803</v>
      </c>
      <c r="L363">
        <v>0</v>
      </c>
      <c r="M363">
        <v>0</v>
      </c>
      <c r="N363">
        <v>-2836991803</v>
      </c>
      <c r="O363">
        <v>2837015818</v>
      </c>
      <c r="P363">
        <v>5277276210</v>
      </c>
    </row>
    <row r="364" spans="1:16" x14ac:dyDescent="0.2">
      <c r="A364">
        <v>149450</v>
      </c>
      <c r="B364" t="s">
        <v>22</v>
      </c>
      <c r="C364" t="s">
        <v>17</v>
      </c>
      <c r="D364" t="s">
        <v>643</v>
      </c>
      <c r="E364" t="s">
        <v>644</v>
      </c>
      <c r="F364" s="1">
        <v>-5277252195</v>
      </c>
      <c r="G364">
        <v>0</v>
      </c>
      <c r="H364">
        <v>0</v>
      </c>
      <c r="I364">
        <v>0</v>
      </c>
      <c r="J364">
        <v>-5277252195</v>
      </c>
      <c r="K364">
        <v>-2836991803</v>
      </c>
      <c r="L364">
        <v>0</v>
      </c>
      <c r="M364">
        <v>0</v>
      </c>
      <c r="N364">
        <v>-2836991803</v>
      </c>
      <c r="O364">
        <v>2837015818</v>
      </c>
      <c r="P364">
        <v>5277276210</v>
      </c>
    </row>
    <row r="365" spans="1:16" x14ac:dyDescent="0.2">
      <c r="A365">
        <v>149477</v>
      </c>
      <c r="B365" t="s">
        <v>22</v>
      </c>
      <c r="C365" t="s">
        <v>17</v>
      </c>
      <c r="D365" t="s">
        <v>645</v>
      </c>
      <c r="E365" t="s">
        <v>65</v>
      </c>
      <c r="F365" s="1">
        <v>-5277252195</v>
      </c>
      <c r="G365">
        <v>0</v>
      </c>
      <c r="H365">
        <v>0</v>
      </c>
      <c r="I365">
        <v>0</v>
      </c>
      <c r="J365">
        <v>-5277252195</v>
      </c>
      <c r="K365">
        <v>-2836991803</v>
      </c>
      <c r="L365">
        <v>0</v>
      </c>
      <c r="M365">
        <v>0</v>
      </c>
      <c r="N365">
        <v>-2836991803</v>
      </c>
      <c r="O365">
        <v>2837015818</v>
      </c>
      <c r="P365">
        <v>5277276210</v>
      </c>
    </row>
    <row r="366" spans="1:16" x14ac:dyDescent="0.2">
      <c r="A366">
        <v>150400</v>
      </c>
      <c r="B366" t="s">
        <v>22</v>
      </c>
      <c r="C366" t="s">
        <v>17</v>
      </c>
      <c r="D366" t="s">
        <v>646</v>
      </c>
      <c r="E366" t="s">
        <v>207</v>
      </c>
      <c r="F366" s="1">
        <v>-2818924901782</v>
      </c>
      <c r="G366">
        <v>-112358074833</v>
      </c>
      <c r="H366">
        <v>-15295282.539999999</v>
      </c>
      <c r="I366">
        <v>-15295217.57</v>
      </c>
      <c r="J366">
        <v>-2931282976615</v>
      </c>
      <c r="K366">
        <v>-2811948293293</v>
      </c>
      <c r="L366">
        <v>-105268786228</v>
      </c>
      <c r="M366">
        <v>-14330219.08</v>
      </c>
      <c r="N366">
        <v>-2917217079521</v>
      </c>
      <c r="O366">
        <v>67448168213</v>
      </c>
      <c r="P366">
        <v>81514065307</v>
      </c>
    </row>
    <row r="367" spans="1:16" x14ac:dyDescent="0.2">
      <c r="A367">
        <v>150643</v>
      </c>
      <c r="B367" t="s">
        <v>22</v>
      </c>
      <c r="C367" t="s">
        <v>17</v>
      </c>
      <c r="D367" t="s">
        <v>647</v>
      </c>
      <c r="E367" t="s">
        <v>211</v>
      </c>
      <c r="F367" s="1">
        <v>-42326804269</v>
      </c>
      <c r="G367">
        <v>0</v>
      </c>
      <c r="H367">
        <v>0</v>
      </c>
      <c r="I367">
        <v>0</v>
      </c>
      <c r="J367">
        <v>-42326804269</v>
      </c>
      <c r="K367">
        <v>-42326804269</v>
      </c>
      <c r="L367">
        <v>0</v>
      </c>
      <c r="M367">
        <v>0</v>
      </c>
      <c r="N367">
        <v>-42326804269</v>
      </c>
      <c r="O367">
        <v>0</v>
      </c>
      <c r="P367">
        <v>0</v>
      </c>
    </row>
    <row r="368" spans="1:16" x14ac:dyDescent="0.2">
      <c r="A368">
        <v>150859</v>
      </c>
      <c r="B368" t="s">
        <v>22</v>
      </c>
      <c r="C368" t="s">
        <v>17</v>
      </c>
      <c r="D368" t="s">
        <v>648</v>
      </c>
      <c r="E368" t="s">
        <v>640</v>
      </c>
      <c r="F368" s="1">
        <v>-198061610622</v>
      </c>
      <c r="G368">
        <v>-95675620636</v>
      </c>
      <c r="H368">
        <v>-13024303.34</v>
      </c>
      <c r="I368">
        <v>-13024303.34</v>
      </c>
      <c r="J368">
        <v>-293737231258</v>
      </c>
      <c r="K368">
        <v>-196027289945</v>
      </c>
      <c r="L368">
        <v>-88537296749</v>
      </c>
      <c r="M368">
        <v>-12052564.720000001</v>
      </c>
      <c r="N368">
        <v>-284564586694</v>
      </c>
      <c r="O368">
        <v>8889169124</v>
      </c>
      <c r="P368">
        <v>18061813688</v>
      </c>
    </row>
    <row r="369" spans="1:16" x14ac:dyDescent="0.2">
      <c r="A369">
        <v>150864</v>
      </c>
      <c r="B369" t="s">
        <v>22</v>
      </c>
      <c r="C369" t="s">
        <v>17</v>
      </c>
      <c r="D369" t="s">
        <v>649</v>
      </c>
      <c r="E369" t="s">
        <v>211</v>
      </c>
      <c r="F369" s="1">
        <v>-95648767158</v>
      </c>
      <c r="G369">
        <v>-20773023455</v>
      </c>
      <c r="H369">
        <v>-2827827.58</v>
      </c>
      <c r="I369">
        <v>-2827827.58</v>
      </c>
      <c r="J369">
        <v>-116421790613</v>
      </c>
      <c r="K369">
        <v>-95806370078</v>
      </c>
      <c r="L369">
        <v>-20801213471</v>
      </c>
      <c r="M369">
        <v>-2831665.08</v>
      </c>
      <c r="N369">
        <v>-116607583549</v>
      </c>
      <c r="O369">
        <v>902989326</v>
      </c>
      <c r="P369">
        <v>717196390</v>
      </c>
    </row>
    <row r="370" spans="1:16" x14ac:dyDescent="0.2">
      <c r="A370">
        <v>150866</v>
      </c>
      <c r="B370" t="s">
        <v>22</v>
      </c>
      <c r="C370" t="s">
        <v>17</v>
      </c>
      <c r="D370" t="s">
        <v>650</v>
      </c>
      <c r="E370" t="s">
        <v>213</v>
      </c>
      <c r="F370" s="1">
        <v>-3868597557</v>
      </c>
      <c r="G370">
        <v>0</v>
      </c>
      <c r="H370">
        <v>0</v>
      </c>
      <c r="I370">
        <v>0</v>
      </c>
      <c r="J370">
        <v>-3868597557</v>
      </c>
      <c r="K370">
        <v>-4059801783</v>
      </c>
      <c r="L370">
        <v>0</v>
      </c>
      <c r="M370">
        <v>0</v>
      </c>
      <c r="N370">
        <v>-4059801783</v>
      </c>
      <c r="O370">
        <v>236216599</v>
      </c>
      <c r="P370">
        <v>45012373</v>
      </c>
    </row>
    <row r="371" spans="1:16" x14ac:dyDescent="0.2">
      <c r="A371">
        <v>150868</v>
      </c>
      <c r="B371" t="s">
        <v>22</v>
      </c>
      <c r="C371" t="s">
        <v>17</v>
      </c>
      <c r="D371" t="s">
        <v>651</v>
      </c>
      <c r="E371" t="s">
        <v>215</v>
      </c>
      <c r="F371" s="1">
        <v>-785574407</v>
      </c>
      <c r="G371">
        <v>0</v>
      </c>
      <c r="H371">
        <v>0</v>
      </c>
      <c r="I371">
        <v>0</v>
      </c>
      <c r="J371">
        <v>-785574407</v>
      </c>
      <c r="K371">
        <v>-764766309</v>
      </c>
      <c r="L371">
        <v>0</v>
      </c>
      <c r="M371">
        <v>0</v>
      </c>
      <c r="N371">
        <v>-764766309</v>
      </c>
      <c r="O371">
        <v>6073587</v>
      </c>
      <c r="P371">
        <v>26881685</v>
      </c>
    </row>
    <row r="372" spans="1:16" x14ac:dyDescent="0.2">
      <c r="A372">
        <v>150872</v>
      </c>
      <c r="B372" t="s">
        <v>22</v>
      </c>
      <c r="C372" t="s">
        <v>17</v>
      </c>
      <c r="D372" t="s">
        <v>652</v>
      </c>
      <c r="E372" t="s">
        <v>217</v>
      </c>
      <c r="F372" s="1">
        <v>-89475674801</v>
      </c>
      <c r="G372">
        <v>-73831757678</v>
      </c>
      <c r="H372">
        <v>-10050702.59</v>
      </c>
      <c r="I372">
        <v>-10050702.59</v>
      </c>
      <c r="J372">
        <v>-163307432479</v>
      </c>
      <c r="K372">
        <v>-81918246025</v>
      </c>
      <c r="L372">
        <v>-66426753109</v>
      </c>
      <c r="M372">
        <v>-9042660.7799999993</v>
      </c>
      <c r="N372">
        <v>-148344999134</v>
      </c>
      <c r="O372">
        <v>2229831808</v>
      </c>
      <c r="P372">
        <v>17192265153</v>
      </c>
    </row>
    <row r="373" spans="1:16" x14ac:dyDescent="0.2">
      <c r="A373">
        <v>240597</v>
      </c>
      <c r="B373" t="s">
        <v>22</v>
      </c>
      <c r="C373" t="s">
        <v>17</v>
      </c>
      <c r="D373" t="s">
        <v>653</v>
      </c>
      <c r="E373" t="s">
        <v>654</v>
      </c>
      <c r="F373" s="1">
        <v>-8282996699</v>
      </c>
      <c r="G373">
        <v>-1070839503</v>
      </c>
      <c r="H373">
        <v>-145773.17000000001</v>
      </c>
      <c r="I373">
        <v>-145773.17000000001</v>
      </c>
      <c r="J373">
        <v>-9353836202</v>
      </c>
      <c r="K373">
        <v>-13478105750</v>
      </c>
      <c r="L373">
        <v>-1309330169</v>
      </c>
      <c r="M373">
        <v>-178238.86</v>
      </c>
      <c r="N373">
        <v>-14787435919</v>
      </c>
      <c r="O373">
        <v>5514057804</v>
      </c>
      <c r="P373">
        <v>80458087</v>
      </c>
    </row>
    <row r="374" spans="1:16" x14ac:dyDescent="0.2">
      <c r="A374">
        <v>150874</v>
      </c>
      <c r="B374" t="s">
        <v>22</v>
      </c>
      <c r="C374" t="s">
        <v>17</v>
      </c>
      <c r="D374" t="s">
        <v>655</v>
      </c>
      <c r="E374" t="s">
        <v>656</v>
      </c>
      <c r="F374" s="1">
        <v>-196626493247</v>
      </c>
      <c r="G374">
        <v>-379307096</v>
      </c>
      <c r="H374">
        <v>-51635</v>
      </c>
      <c r="I374">
        <v>-51634.999999999978</v>
      </c>
      <c r="J374">
        <v>-197005800343</v>
      </c>
      <c r="K374">
        <v>-191824582372</v>
      </c>
      <c r="L374">
        <v>-380668845</v>
      </c>
      <c r="M374">
        <v>-51820.37</v>
      </c>
      <c r="N374">
        <v>-192205251217</v>
      </c>
      <c r="O374">
        <v>58287117697</v>
      </c>
      <c r="P374">
        <v>63087666823</v>
      </c>
    </row>
    <row r="375" spans="1:16" x14ac:dyDescent="0.2">
      <c r="A375">
        <v>150901</v>
      </c>
      <c r="B375" t="s">
        <v>22</v>
      </c>
      <c r="C375" t="s">
        <v>17</v>
      </c>
      <c r="D375" t="s">
        <v>657</v>
      </c>
      <c r="E375" t="s">
        <v>658</v>
      </c>
      <c r="F375" s="1">
        <v>-7294365193</v>
      </c>
      <c r="G375">
        <v>-76625029</v>
      </c>
      <c r="H375">
        <v>-10430.950000000001</v>
      </c>
      <c r="I375">
        <v>-10430.950000000001</v>
      </c>
      <c r="J375">
        <v>-7370990222</v>
      </c>
      <c r="K375">
        <v>-7282380201</v>
      </c>
      <c r="L375">
        <v>-76896025</v>
      </c>
      <c r="M375">
        <v>-10467.84</v>
      </c>
      <c r="N375">
        <v>-7359276226</v>
      </c>
      <c r="O375">
        <v>270996</v>
      </c>
      <c r="P375">
        <v>11984992</v>
      </c>
    </row>
    <row r="376" spans="1:16" x14ac:dyDescent="0.2">
      <c r="A376">
        <v>150928</v>
      </c>
      <c r="B376" t="s">
        <v>22</v>
      </c>
      <c r="C376" t="s">
        <v>17</v>
      </c>
      <c r="D376" t="s">
        <v>659</v>
      </c>
      <c r="E376" t="s">
        <v>211</v>
      </c>
      <c r="F376" s="1">
        <v>-213635021</v>
      </c>
      <c r="G376">
        <v>-58767440</v>
      </c>
      <c r="H376">
        <v>-8000</v>
      </c>
      <c r="I376">
        <v>-8000</v>
      </c>
      <c r="J376">
        <v>-272402461</v>
      </c>
      <c r="K376">
        <v>-198624221</v>
      </c>
      <c r="L376">
        <v>-58975280</v>
      </c>
      <c r="M376">
        <v>-8028.29</v>
      </c>
      <c r="N376">
        <v>-257599501</v>
      </c>
      <c r="O376">
        <v>829889770</v>
      </c>
      <c r="P376">
        <v>844692730</v>
      </c>
    </row>
    <row r="377" spans="1:16" x14ac:dyDescent="0.2">
      <c r="A377">
        <v>150955</v>
      </c>
      <c r="B377" t="s">
        <v>22</v>
      </c>
      <c r="C377" t="s">
        <v>17</v>
      </c>
      <c r="D377" t="s">
        <v>660</v>
      </c>
      <c r="E377" t="s">
        <v>213</v>
      </c>
      <c r="F377" s="1">
        <v>-24854320</v>
      </c>
      <c r="G377">
        <v>0</v>
      </c>
      <c r="H377">
        <v>0</v>
      </c>
      <c r="I377">
        <v>0</v>
      </c>
      <c r="J377">
        <v>-24854320</v>
      </c>
      <c r="K377">
        <v>-4532749297</v>
      </c>
      <c r="L377">
        <v>0</v>
      </c>
      <c r="M377">
        <v>0</v>
      </c>
      <c r="N377">
        <v>-4532749297</v>
      </c>
      <c r="O377">
        <v>4534460166</v>
      </c>
      <c r="P377">
        <v>26565189</v>
      </c>
    </row>
    <row r="378" spans="1:16" x14ac:dyDescent="0.2">
      <c r="A378">
        <v>150982</v>
      </c>
      <c r="B378" t="s">
        <v>22</v>
      </c>
      <c r="C378" t="s">
        <v>17</v>
      </c>
      <c r="D378" t="s">
        <v>661</v>
      </c>
      <c r="E378" t="s">
        <v>215</v>
      </c>
      <c r="F378" s="1">
        <v>-153673335218</v>
      </c>
      <c r="G378">
        <v>0</v>
      </c>
      <c r="H378">
        <v>0</v>
      </c>
      <c r="I378">
        <v>0</v>
      </c>
      <c r="J378">
        <v>-153673335218</v>
      </c>
      <c r="K378">
        <v>-155019446318</v>
      </c>
      <c r="L378">
        <v>0</v>
      </c>
      <c r="M378">
        <v>0</v>
      </c>
      <c r="N378">
        <v>-155019446318</v>
      </c>
      <c r="O378">
        <v>23791499210</v>
      </c>
      <c r="P378">
        <v>22445388110</v>
      </c>
    </row>
    <row r="379" spans="1:16" x14ac:dyDescent="0.2">
      <c r="A379">
        <v>151009</v>
      </c>
      <c r="B379" t="s">
        <v>22</v>
      </c>
      <c r="C379" t="s">
        <v>17</v>
      </c>
      <c r="D379" t="s">
        <v>662</v>
      </c>
      <c r="E379" t="s">
        <v>217</v>
      </c>
      <c r="F379" s="1">
        <v>-35390303495</v>
      </c>
      <c r="G379">
        <v>-199859248</v>
      </c>
      <c r="H379">
        <v>-27206.799999999999</v>
      </c>
      <c r="I379">
        <v>-27206.800000000007</v>
      </c>
      <c r="J379">
        <v>-35590162743</v>
      </c>
      <c r="K379">
        <v>-24761382335</v>
      </c>
      <c r="L379">
        <v>-200566080</v>
      </c>
      <c r="M379">
        <v>-27303.02</v>
      </c>
      <c r="N379">
        <v>-24961948415</v>
      </c>
      <c r="O379">
        <v>23621377996</v>
      </c>
      <c r="P379">
        <v>34249592324</v>
      </c>
    </row>
    <row r="380" spans="1:16" x14ac:dyDescent="0.2">
      <c r="A380">
        <v>236036</v>
      </c>
      <c r="B380" t="s">
        <v>22</v>
      </c>
      <c r="C380" t="s">
        <v>17</v>
      </c>
      <c r="D380" t="s">
        <v>663</v>
      </c>
      <c r="E380" t="s">
        <v>654</v>
      </c>
      <c r="F380" s="1">
        <v>-30000000</v>
      </c>
      <c r="G380">
        <v>-44055379</v>
      </c>
      <c r="H380">
        <v>-5997.25</v>
      </c>
      <c r="I380">
        <v>-5997.2499999999736</v>
      </c>
      <c r="J380">
        <v>-74055379</v>
      </c>
      <c r="K380">
        <v>-30000000</v>
      </c>
      <c r="L380">
        <v>-44231460</v>
      </c>
      <c r="M380">
        <v>-6021.22</v>
      </c>
      <c r="N380">
        <v>-74231460</v>
      </c>
      <c r="O380">
        <v>5509619559</v>
      </c>
      <c r="P380">
        <v>5509443478</v>
      </c>
    </row>
    <row r="381" spans="1:16" x14ac:dyDescent="0.2">
      <c r="A381">
        <v>151036</v>
      </c>
      <c r="B381" t="s">
        <v>22</v>
      </c>
      <c r="C381" t="s">
        <v>17</v>
      </c>
      <c r="D381" t="s">
        <v>664</v>
      </c>
      <c r="E381" t="s">
        <v>612</v>
      </c>
      <c r="F381" s="1">
        <v>-19909993644</v>
      </c>
      <c r="G381">
        <v>-1010757324</v>
      </c>
      <c r="H381">
        <v>-137594.20000000001</v>
      </c>
      <c r="I381">
        <v>-137529.22999999986</v>
      </c>
      <c r="J381">
        <v>-20920750968</v>
      </c>
      <c r="K381">
        <v>-19769616707</v>
      </c>
      <c r="L381">
        <v>-1004346991</v>
      </c>
      <c r="M381">
        <v>-136721.56</v>
      </c>
      <c r="N381">
        <v>-20773963698</v>
      </c>
      <c r="O381">
        <v>217797526</v>
      </c>
      <c r="P381">
        <v>364584796</v>
      </c>
    </row>
    <row r="382" spans="1:16" x14ac:dyDescent="0.2">
      <c r="A382">
        <v>151117</v>
      </c>
      <c r="B382" t="s">
        <v>22</v>
      </c>
      <c r="C382" t="s">
        <v>17</v>
      </c>
      <c r="D382" t="s">
        <v>665</v>
      </c>
      <c r="E382" t="s">
        <v>213</v>
      </c>
      <c r="F382" s="1">
        <v>-5293727909</v>
      </c>
      <c r="G382">
        <v>-10376420</v>
      </c>
      <c r="H382">
        <v>-1412.54</v>
      </c>
      <c r="I382">
        <v>-1412.5399999999988</v>
      </c>
      <c r="J382">
        <v>-5304104329</v>
      </c>
      <c r="K382">
        <v>-5290834197</v>
      </c>
      <c r="L382">
        <v>-10413118</v>
      </c>
      <c r="M382">
        <v>-1417.54</v>
      </c>
      <c r="N382">
        <v>-5301247315</v>
      </c>
      <c r="O382">
        <v>36698</v>
      </c>
      <c r="P382">
        <v>2893712</v>
      </c>
    </row>
    <row r="383" spans="1:16" x14ac:dyDescent="0.2">
      <c r="A383">
        <v>151144</v>
      </c>
      <c r="B383" t="s">
        <v>22</v>
      </c>
      <c r="C383" t="s">
        <v>17</v>
      </c>
      <c r="D383" t="s">
        <v>666</v>
      </c>
      <c r="E383" t="s">
        <v>215</v>
      </c>
      <c r="F383" s="1">
        <v>-2074802694</v>
      </c>
      <c r="G383">
        <v>-690316177</v>
      </c>
      <c r="H383">
        <v>-93972.61</v>
      </c>
      <c r="I383">
        <v>-93907.64</v>
      </c>
      <c r="J383">
        <v>-2765118871</v>
      </c>
      <c r="K383">
        <v>-2046206610</v>
      </c>
      <c r="L383">
        <v>-692622459</v>
      </c>
      <c r="M383">
        <v>-94286.56</v>
      </c>
      <c r="N383">
        <v>-2738829069</v>
      </c>
      <c r="O383">
        <v>2442402</v>
      </c>
      <c r="P383">
        <v>28732204</v>
      </c>
    </row>
    <row r="384" spans="1:16" x14ac:dyDescent="0.2">
      <c r="A384">
        <v>151171</v>
      </c>
      <c r="B384" t="s">
        <v>22</v>
      </c>
      <c r="C384" t="s">
        <v>17</v>
      </c>
      <c r="D384" t="s">
        <v>667</v>
      </c>
      <c r="E384" t="s">
        <v>217</v>
      </c>
      <c r="F384" s="1">
        <v>-12541463041</v>
      </c>
      <c r="G384">
        <v>-310064727</v>
      </c>
      <c r="H384">
        <v>-42209.05</v>
      </c>
      <c r="I384">
        <v>-42209.04999999985</v>
      </c>
      <c r="J384">
        <v>-12851527768</v>
      </c>
      <c r="K384">
        <v>-12432575900</v>
      </c>
      <c r="L384">
        <v>-301311414</v>
      </c>
      <c r="M384">
        <v>-41017.46</v>
      </c>
      <c r="N384">
        <v>-12733887314</v>
      </c>
      <c r="O384">
        <v>215318426</v>
      </c>
      <c r="P384">
        <v>332958880</v>
      </c>
    </row>
    <row r="385" spans="1:16" x14ac:dyDescent="0.2">
      <c r="A385">
        <v>151360</v>
      </c>
      <c r="B385" t="s">
        <v>22</v>
      </c>
      <c r="C385" t="s">
        <v>17</v>
      </c>
      <c r="D385" t="s">
        <v>668</v>
      </c>
      <c r="E385" t="s">
        <v>669</v>
      </c>
      <c r="F385" s="1">
        <v>-2362000000000</v>
      </c>
      <c r="G385">
        <v>-15292389777</v>
      </c>
      <c r="H385">
        <v>-2081750</v>
      </c>
      <c r="I385">
        <v>-2081750</v>
      </c>
      <c r="J385">
        <v>-2377292389777</v>
      </c>
      <c r="K385">
        <v>-2362000000000</v>
      </c>
      <c r="L385">
        <v>-15346473643</v>
      </c>
      <c r="M385">
        <v>-2089112.43</v>
      </c>
      <c r="N385">
        <v>-2377346473643</v>
      </c>
      <c r="O385">
        <v>54083866</v>
      </c>
      <c r="P385">
        <v>0</v>
      </c>
    </row>
    <row r="386" spans="1:16" x14ac:dyDescent="0.2">
      <c r="A386">
        <v>151441</v>
      </c>
      <c r="B386" t="s">
        <v>22</v>
      </c>
      <c r="C386" t="s">
        <v>17</v>
      </c>
      <c r="D386" t="s">
        <v>670</v>
      </c>
      <c r="E386" t="s">
        <v>213</v>
      </c>
      <c r="F386" s="1">
        <v>-1915000000000</v>
      </c>
      <c r="G386">
        <v>-15292389777</v>
      </c>
      <c r="H386">
        <v>-2081750</v>
      </c>
      <c r="I386">
        <v>-2081750</v>
      </c>
      <c r="J386">
        <v>-1930292389777</v>
      </c>
      <c r="K386">
        <v>-1915000000000</v>
      </c>
      <c r="L386">
        <v>-15346473643</v>
      </c>
      <c r="M386">
        <v>-2089112.43</v>
      </c>
      <c r="N386">
        <v>-1930346473643</v>
      </c>
      <c r="O386">
        <v>54083866</v>
      </c>
      <c r="P386">
        <v>0</v>
      </c>
    </row>
    <row r="387" spans="1:16" x14ac:dyDescent="0.2">
      <c r="A387">
        <v>151468</v>
      </c>
      <c r="B387" t="s">
        <v>22</v>
      </c>
      <c r="C387" t="s">
        <v>17</v>
      </c>
      <c r="D387" t="s">
        <v>671</v>
      </c>
      <c r="E387" t="s">
        <v>215</v>
      </c>
      <c r="F387" s="1">
        <v>-2000000000</v>
      </c>
      <c r="G387">
        <v>0</v>
      </c>
      <c r="H387">
        <v>0</v>
      </c>
      <c r="I387">
        <v>0</v>
      </c>
      <c r="J387">
        <v>-2000000000</v>
      </c>
      <c r="K387">
        <v>-2000000000</v>
      </c>
      <c r="L387">
        <v>0</v>
      </c>
      <c r="M387">
        <v>0</v>
      </c>
      <c r="N387">
        <v>-2000000000</v>
      </c>
      <c r="O387">
        <v>0</v>
      </c>
      <c r="P387">
        <v>0</v>
      </c>
    </row>
    <row r="388" spans="1:16" x14ac:dyDescent="0.2">
      <c r="A388">
        <v>151495</v>
      </c>
      <c r="B388" t="s">
        <v>22</v>
      </c>
      <c r="C388" t="s">
        <v>17</v>
      </c>
      <c r="D388" t="s">
        <v>672</v>
      </c>
      <c r="E388" t="s">
        <v>217</v>
      </c>
      <c r="F388" s="1">
        <v>-445000000000</v>
      </c>
      <c r="G388">
        <v>0</v>
      </c>
      <c r="H388">
        <v>0</v>
      </c>
      <c r="I388">
        <v>0</v>
      </c>
      <c r="J388">
        <v>-445000000000</v>
      </c>
      <c r="K388">
        <v>-445000000000</v>
      </c>
      <c r="L388">
        <v>0</v>
      </c>
      <c r="M388">
        <v>0</v>
      </c>
      <c r="N388">
        <v>-445000000000</v>
      </c>
      <c r="O388">
        <v>0</v>
      </c>
      <c r="P388">
        <v>0</v>
      </c>
    </row>
    <row r="389" spans="1:16" x14ac:dyDescent="0.2">
      <c r="A389">
        <v>151630</v>
      </c>
      <c r="B389" t="s">
        <v>22</v>
      </c>
      <c r="C389" t="s">
        <v>17</v>
      </c>
      <c r="D389" t="s">
        <v>673</v>
      </c>
      <c r="E389" t="s">
        <v>674</v>
      </c>
      <c r="F389" s="1">
        <v>-417361000000</v>
      </c>
      <c r="G389">
        <v>-236759323900</v>
      </c>
      <c r="H389">
        <v>-32230000</v>
      </c>
      <c r="I389">
        <v>-32230000</v>
      </c>
      <c r="J389">
        <v>-654120323900</v>
      </c>
      <c r="K389">
        <v>-417361000000</v>
      </c>
      <c r="L389">
        <v>-237596659300</v>
      </c>
      <c r="M389">
        <v>-32343986.300000001</v>
      </c>
      <c r="N389">
        <v>-654957659300</v>
      </c>
      <c r="O389">
        <v>837335400</v>
      </c>
      <c r="P389">
        <v>0</v>
      </c>
    </row>
    <row r="390" spans="1:16" x14ac:dyDescent="0.2">
      <c r="A390">
        <v>151900</v>
      </c>
      <c r="B390" t="s">
        <v>22</v>
      </c>
      <c r="C390" t="s">
        <v>17</v>
      </c>
      <c r="D390" t="s">
        <v>675</v>
      </c>
      <c r="E390" t="s">
        <v>676</v>
      </c>
      <c r="F390" s="1">
        <v>-300000000000</v>
      </c>
      <c r="G390">
        <v>0</v>
      </c>
      <c r="H390">
        <v>0</v>
      </c>
      <c r="I390">
        <v>0</v>
      </c>
      <c r="J390">
        <v>-300000000000</v>
      </c>
      <c r="K390">
        <v>-300000000000</v>
      </c>
      <c r="L390">
        <v>0</v>
      </c>
      <c r="M390">
        <v>0</v>
      </c>
      <c r="N390">
        <v>-300000000000</v>
      </c>
      <c r="O390">
        <v>0</v>
      </c>
      <c r="P390">
        <v>0</v>
      </c>
    </row>
    <row r="391" spans="1:16" x14ac:dyDescent="0.2">
      <c r="A391">
        <v>152008</v>
      </c>
      <c r="B391" t="s">
        <v>22</v>
      </c>
      <c r="C391" t="s">
        <v>17</v>
      </c>
      <c r="D391" t="s">
        <v>677</v>
      </c>
      <c r="E391" t="s">
        <v>678</v>
      </c>
      <c r="F391" s="1">
        <v>-117361000000</v>
      </c>
      <c r="G391">
        <v>-236759323900</v>
      </c>
      <c r="H391">
        <v>-32230000</v>
      </c>
      <c r="I391">
        <v>-32230000</v>
      </c>
      <c r="J391">
        <v>-354120323900</v>
      </c>
      <c r="K391">
        <v>-117361000000</v>
      </c>
      <c r="L391">
        <v>-237596659300</v>
      </c>
      <c r="M391">
        <v>-32343986.300000001</v>
      </c>
      <c r="N391">
        <v>-354957659300</v>
      </c>
      <c r="O391">
        <v>837335400</v>
      </c>
      <c r="P391">
        <v>0</v>
      </c>
    </row>
    <row r="392" spans="1:16" x14ac:dyDescent="0.2">
      <c r="A392">
        <v>152116</v>
      </c>
      <c r="B392" t="s">
        <v>22</v>
      </c>
      <c r="C392" t="s">
        <v>17</v>
      </c>
      <c r="D392" t="s">
        <v>679</v>
      </c>
      <c r="E392" t="s">
        <v>588</v>
      </c>
      <c r="F392" s="1">
        <v>-48863187874</v>
      </c>
      <c r="G392">
        <v>-60893476286</v>
      </c>
      <c r="H392">
        <v>-8289416.9000000004</v>
      </c>
      <c r="I392">
        <v>-8289416.9000000004</v>
      </c>
      <c r="J392">
        <v>-109756664160</v>
      </c>
      <c r="K392">
        <v>-47936024111</v>
      </c>
      <c r="L392">
        <v>-62781939634</v>
      </c>
      <c r="M392">
        <v>-8546493.0199999996</v>
      </c>
      <c r="N392">
        <v>-110717963745</v>
      </c>
      <c r="O392">
        <v>11757110255</v>
      </c>
      <c r="P392">
        <v>10795810670</v>
      </c>
    </row>
    <row r="393" spans="1:16" x14ac:dyDescent="0.2">
      <c r="A393">
        <v>152143</v>
      </c>
      <c r="B393" t="s">
        <v>22</v>
      </c>
      <c r="C393" t="s">
        <v>17</v>
      </c>
      <c r="D393" t="s">
        <v>680</v>
      </c>
      <c r="E393" t="s">
        <v>590</v>
      </c>
      <c r="F393" s="1">
        <v>-48863187874</v>
      </c>
      <c r="G393">
        <v>-60893476286</v>
      </c>
      <c r="H393">
        <v>-8289416.9000000004</v>
      </c>
      <c r="I393">
        <v>-8289416.9000000004</v>
      </c>
      <c r="J393">
        <v>-109756664160</v>
      </c>
      <c r="K393">
        <v>-47936024111</v>
      </c>
      <c r="L393">
        <v>-62781939634</v>
      </c>
      <c r="M393">
        <v>-8546493.0199999996</v>
      </c>
      <c r="N393">
        <v>-110717963745</v>
      </c>
      <c r="O393">
        <v>11757110255</v>
      </c>
      <c r="P393">
        <v>10795810670</v>
      </c>
    </row>
    <row r="394" spans="1:16" x14ac:dyDescent="0.2">
      <c r="A394">
        <v>152170</v>
      </c>
      <c r="B394" t="s">
        <v>22</v>
      </c>
      <c r="C394" t="s">
        <v>17</v>
      </c>
      <c r="D394" t="s">
        <v>681</v>
      </c>
      <c r="E394" t="s">
        <v>682</v>
      </c>
      <c r="F394" s="1">
        <v>-998184736131</v>
      </c>
      <c r="G394">
        <v>-248322185013</v>
      </c>
      <c r="H394">
        <v>-33804049.990000002</v>
      </c>
      <c r="I394">
        <v>-33804050</v>
      </c>
      <c r="J394">
        <v>-1246506921144</v>
      </c>
      <c r="K394">
        <v>-996910611943</v>
      </c>
      <c r="L394">
        <v>-249144891661</v>
      </c>
      <c r="M394">
        <v>-33916044.840000004</v>
      </c>
      <c r="N394">
        <v>-1246055503604</v>
      </c>
      <c r="O394">
        <v>1906013177</v>
      </c>
      <c r="P394">
        <v>2357430717</v>
      </c>
    </row>
    <row r="395" spans="1:16" x14ac:dyDescent="0.2">
      <c r="A395">
        <v>152224</v>
      </c>
      <c r="B395" t="s">
        <v>22</v>
      </c>
      <c r="C395" t="s">
        <v>17</v>
      </c>
      <c r="D395" t="s">
        <v>683</v>
      </c>
      <c r="E395" t="s">
        <v>684</v>
      </c>
      <c r="F395" s="1">
        <v>-666479896</v>
      </c>
      <c r="G395">
        <v>-7459864</v>
      </c>
      <c r="H395">
        <v>-1015.51</v>
      </c>
      <c r="I395">
        <v>-1015.5100000000007</v>
      </c>
      <c r="J395">
        <v>-673939760</v>
      </c>
      <c r="K395">
        <v>-2418367352</v>
      </c>
      <c r="L395">
        <v>-2224241184</v>
      </c>
      <c r="M395">
        <v>-302785.55</v>
      </c>
      <c r="N395">
        <v>-4642608536</v>
      </c>
      <c r="O395">
        <v>7493666361</v>
      </c>
      <c r="P395">
        <v>3524997585</v>
      </c>
    </row>
    <row r="396" spans="1:16" x14ac:dyDescent="0.2">
      <c r="A396">
        <v>152278</v>
      </c>
      <c r="B396" t="s">
        <v>22</v>
      </c>
      <c r="C396" t="s">
        <v>17</v>
      </c>
      <c r="D396" t="s">
        <v>685</v>
      </c>
      <c r="E396" t="s">
        <v>686</v>
      </c>
      <c r="F396" s="1">
        <v>949988028153</v>
      </c>
      <c r="G396">
        <v>187436168591</v>
      </c>
      <c r="H396">
        <v>25515648.600000001</v>
      </c>
      <c r="I396">
        <v>25515648.609999999</v>
      </c>
      <c r="J396">
        <v>1137424196744</v>
      </c>
      <c r="K396">
        <v>951392955184</v>
      </c>
      <c r="L396">
        <v>188587193211</v>
      </c>
      <c r="M396">
        <v>25672337.370000001</v>
      </c>
      <c r="N396">
        <v>1139980148395</v>
      </c>
      <c r="O396">
        <v>2357430717</v>
      </c>
      <c r="P396">
        <v>4913382368</v>
      </c>
    </row>
    <row r="397" spans="1:16" x14ac:dyDescent="0.2">
      <c r="A397">
        <v>184613</v>
      </c>
      <c r="B397" t="s">
        <v>16</v>
      </c>
      <c r="C397" t="s">
        <v>17</v>
      </c>
      <c r="D397" t="s">
        <v>687</v>
      </c>
      <c r="E397" t="s">
        <v>688</v>
      </c>
      <c r="F397" s="1">
        <v>-79971412773</v>
      </c>
      <c r="G397">
        <v>-27260532905.700001</v>
      </c>
      <c r="H397">
        <v>-3710970.96</v>
      </c>
      <c r="I397">
        <v>-3710970.9600000018</v>
      </c>
      <c r="J397">
        <v>-107231945678.7</v>
      </c>
      <c r="K397">
        <v>-111305628924</v>
      </c>
      <c r="L397">
        <v>-29963522523.700001</v>
      </c>
      <c r="M397">
        <v>-4078928.41</v>
      </c>
      <c r="N397">
        <v>-141269151447.70001</v>
      </c>
      <c r="O397">
        <v>101635181301</v>
      </c>
      <c r="P397">
        <v>67597975532</v>
      </c>
    </row>
    <row r="398" spans="1:16" x14ac:dyDescent="0.2">
      <c r="A398">
        <v>184641</v>
      </c>
      <c r="B398" t="s">
        <v>16</v>
      </c>
      <c r="C398" t="s">
        <v>17</v>
      </c>
      <c r="D398" t="s">
        <v>689</v>
      </c>
      <c r="E398" t="s">
        <v>690</v>
      </c>
      <c r="F398" s="1">
        <v>-16161802479</v>
      </c>
      <c r="G398">
        <v>0</v>
      </c>
      <c r="H398">
        <v>0</v>
      </c>
      <c r="I398">
        <v>0</v>
      </c>
      <c r="J398">
        <v>-16161802479</v>
      </c>
      <c r="K398">
        <v>-17651579051</v>
      </c>
      <c r="L398">
        <v>0</v>
      </c>
      <c r="M398">
        <v>0</v>
      </c>
      <c r="N398">
        <v>-17651579051</v>
      </c>
      <c r="O398">
        <v>20351691032</v>
      </c>
      <c r="P398">
        <v>18861914460</v>
      </c>
    </row>
    <row r="399" spans="1:16" x14ac:dyDescent="0.2">
      <c r="A399">
        <v>184669</v>
      </c>
      <c r="B399" t="s">
        <v>16</v>
      </c>
      <c r="C399" t="s">
        <v>17</v>
      </c>
      <c r="D399" t="s">
        <v>691</v>
      </c>
      <c r="E399" t="s">
        <v>692</v>
      </c>
      <c r="F399" s="1">
        <v>-3276047180</v>
      </c>
      <c r="G399">
        <v>0</v>
      </c>
      <c r="H399">
        <v>0</v>
      </c>
      <c r="I399">
        <v>0</v>
      </c>
      <c r="J399">
        <v>-3276047180</v>
      </c>
      <c r="K399">
        <v>-3226823756</v>
      </c>
      <c r="L399">
        <v>0</v>
      </c>
      <c r="M399">
        <v>0</v>
      </c>
      <c r="N399">
        <v>-3226823756</v>
      </c>
      <c r="O399">
        <v>1473600</v>
      </c>
      <c r="P399">
        <v>50697024</v>
      </c>
    </row>
    <row r="400" spans="1:16" x14ac:dyDescent="0.2">
      <c r="A400">
        <v>185008</v>
      </c>
      <c r="B400" t="s">
        <v>16</v>
      </c>
      <c r="C400" t="s">
        <v>17</v>
      </c>
      <c r="D400" t="s">
        <v>693</v>
      </c>
      <c r="E400" t="s">
        <v>694</v>
      </c>
      <c r="F400" s="1">
        <v>-12885755299</v>
      </c>
      <c r="G400">
        <v>0</v>
      </c>
      <c r="H400">
        <v>0</v>
      </c>
      <c r="I400">
        <v>0</v>
      </c>
      <c r="J400">
        <v>-12885755299</v>
      </c>
      <c r="K400">
        <v>-14424755295</v>
      </c>
      <c r="L400">
        <v>0</v>
      </c>
      <c r="M400">
        <v>0</v>
      </c>
      <c r="N400">
        <v>-14424755295</v>
      </c>
      <c r="O400">
        <v>20350217432</v>
      </c>
      <c r="P400">
        <v>18811217436</v>
      </c>
    </row>
    <row r="401" spans="1:16" x14ac:dyDescent="0.2">
      <c r="A401">
        <v>185514</v>
      </c>
      <c r="B401" t="s">
        <v>484</v>
      </c>
      <c r="C401" t="s">
        <v>17</v>
      </c>
      <c r="D401" t="s">
        <v>695</v>
      </c>
      <c r="E401" t="s">
        <v>696</v>
      </c>
      <c r="F401" s="1">
        <v>-12500705966</v>
      </c>
      <c r="G401">
        <v>0</v>
      </c>
      <c r="H401">
        <v>0</v>
      </c>
      <c r="I401">
        <v>0</v>
      </c>
      <c r="J401">
        <v>-12500705966</v>
      </c>
      <c r="K401">
        <v>-12500705966</v>
      </c>
      <c r="L401">
        <v>0</v>
      </c>
      <c r="M401">
        <v>0</v>
      </c>
      <c r="N401">
        <v>-12500705966</v>
      </c>
      <c r="O401">
        <v>0</v>
      </c>
      <c r="P401">
        <v>0</v>
      </c>
    </row>
    <row r="402" spans="1:16" x14ac:dyDescent="0.2">
      <c r="A402">
        <v>185541</v>
      </c>
      <c r="B402" t="s">
        <v>484</v>
      </c>
      <c r="C402" t="s">
        <v>17</v>
      </c>
      <c r="D402" t="s">
        <v>697</v>
      </c>
      <c r="E402" t="s">
        <v>696</v>
      </c>
      <c r="F402" s="1">
        <v>-12500705966</v>
      </c>
      <c r="G402">
        <v>0</v>
      </c>
      <c r="H402">
        <v>0</v>
      </c>
      <c r="I402">
        <v>0</v>
      </c>
      <c r="J402">
        <v>-12500705966</v>
      </c>
      <c r="K402">
        <v>-12500705966</v>
      </c>
      <c r="L402">
        <v>0</v>
      </c>
      <c r="M402">
        <v>0</v>
      </c>
      <c r="N402">
        <v>-12500705966</v>
      </c>
      <c r="O402">
        <v>0</v>
      </c>
      <c r="P402">
        <v>0</v>
      </c>
    </row>
    <row r="403" spans="1:16" x14ac:dyDescent="0.2">
      <c r="A403">
        <v>185570</v>
      </c>
      <c r="B403" t="s">
        <v>16</v>
      </c>
      <c r="C403" t="s">
        <v>17</v>
      </c>
      <c r="D403" t="s">
        <v>698</v>
      </c>
      <c r="E403" t="s">
        <v>699</v>
      </c>
      <c r="F403" s="1">
        <v>-51308904328</v>
      </c>
      <c r="G403">
        <v>-27260532905.700001</v>
      </c>
      <c r="H403">
        <v>-3710970.96</v>
      </c>
      <c r="I403">
        <v>-3710970.9600000018</v>
      </c>
      <c r="J403">
        <v>-78569437233.699997</v>
      </c>
      <c r="K403">
        <v>-81153343907</v>
      </c>
      <c r="L403">
        <v>-29963522523.700001</v>
      </c>
      <c r="M403">
        <v>-4078928.41</v>
      </c>
      <c r="N403">
        <v>-111116866430.7</v>
      </c>
      <c r="O403">
        <v>81283490269</v>
      </c>
      <c r="P403">
        <v>48736061072</v>
      </c>
    </row>
    <row r="404" spans="1:16" x14ac:dyDescent="0.2">
      <c r="A404">
        <v>185705</v>
      </c>
      <c r="B404" t="s">
        <v>16</v>
      </c>
      <c r="C404" t="s">
        <v>17</v>
      </c>
      <c r="D404" t="s">
        <v>700</v>
      </c>
      <c r="E404" t="s">
        <v>701</v>
      </c>
      <c r="F404" s="1">
        <v>-433482013</v>
      </c>
      <c r="G404">
        <v>0</v>
      </c>
      <c r="H404">
        <v>0</v>
      </c>
      <c r="I404">
        <v>0</v>
      </c>
      <c r="J404">
        <v>-433482013</v>
      </c>
      <c r="K404">
        <v>-267467208</v>
      </c>
      <c r="L404">
        <v>0</v>
      </c>
      <c r="M404">
        <v>0</v>
      </c>
      <c r="N404">
        <v>-267467208</v>
      </c>
      <c r="O404">
        <v>264629272</v>
      </c>
      <c r="P404">
        <v>430644077</v>
      </c>
    </row>
    <row r="405" spans="1:16" x14ac:dyDescent="0.2">
      <c r="A405">
        <v>185732</v>
      </c>
      <c r="B405" t="s">
        <v>16</v>
      </c>
      <c r="C405" t="s">
        <v>17</v>
      </c>
      <c r="D405" t="s">
        <v>702</v>
      </c>
      <c r="E405" t="s">
        <v>65</v>
      </c>
      <c r="F405" s="1">
        <v>-433482013</v>
      </c>
      <c r="G405">
        <v>0</v>
      </c>
      <c r="H405">
        <v>0</v>
      </c>
      <c r="I405">
        <v>0</v>
      </c>
      <c r="J405">
        <v>-433482013</v>
      </c>
      <c r="K405">
        <v>-267467208</v>
      </c>
      <c r="L405">
        <v>0</v>
      </c>
      <c r="M405">
        <v>0</v>
      </c>
      <c r="N405">
        <v>-267467208</v>
      </c>
      <c r="O405">
        <v>264629272</v>
      </c>
      <c r="P405">
        <v>430644077</v>
      </c>
    </row>
    <row r="406" spans="1:16" x14ac:dyDescent="0.2">
      <c r="A406">
        <v>186306</v>
      </c>
      <c r="B406" t="s">
        <v>16</v>
      </c>
      <c r="C406" t="s">
        <v>17</v>
      </c>
      <c r="D406" t="s">
        <v>703</v>
      </c>
      <c r="E406" t="s">
        <v>282</v>
      </c>
      <c r="F406" s="1">
        <v>-50875422315</v>
      </c>
      <c r="G406">
        <v>-27260532905.700001</v>
      </c>
      <c r="H406">
        <v>-3710970.96</v>
      </c>
      <c r="I406">
        <v>-3710970.9600000018</v>
      </c>
      <c r="J406">
        <v>-78135955220.699997</v>
      </c>
      <c r="K406">
        <v>-80885876699</v>
      </c>
      <c r="L406">
        <v>-29963522523.700001</v>
      </c>
      <c r="M406">
        <v>-4078928.41</v>
      </c>
      <c r="N406">
        <v>-110849399222.7</v>
      </c>
      <c r="O406">
        <v>81018860997</v>
      </c>
      <c r="P406">
        <v>48305416995</v>
      </c>
    </row>
    <row r="407" spans="1:16" x14ac:dyDescent="0.2">
      <c r="A407">
        <v>186333</v>
      </c>
      <c r="B407" t="s">
        <v>16</v>
      </c>
      <c r="C407" t="s">
        <v>17</v>
      </c>
      <c r="D407" t="s">
        <v>704</v>
      </c>
      <c r="E407" t="s">
        <v>65</v>
      </c>
      <c r="F407" s="1">
        <v>-46830512548</v>
      </c>
      <c r="G407">
        <v>-27260532905.700001</v>
      </c>
      <c r="H407">
        <v>-3710970.96</v>
      </c>
      <c r="I407">
        <v>-3710970.9600000018</v>
      </c>
      <c r="J407">
        <v>-74091045453.699997</v>
      </c>
      <c r="K407">
        <v>-76533148717</v>
      </c>
      <c r="L407">
        <v>-29963522523.700001</v>
      </c>
      <c r="M407">
        <v>-4078928.41</v>
      </c>
      <c r="N407">
        <v>-106496671240.7</v>
      </c>
      <c r="O407">
        <v>80706203632</v>
      </c>
      <c r="P407">
        <v>48300577845</v>
      </c>
    </row>
    <row r="408" spans="1:16" x14ac:dyDescent="0.2">
      <c r="A408">
        <v>406954</v>
      </c>
      <c r="B408" t="s">
        <v>16</v>
      </c>
      <c r="C408" t="s">
        <v>17</v>
      </c>
      <c r="D408" t="s">
        <v>705</v>
      </c>
      <c r="E408" t="s">
        <v>706</v>
      </c>
      <c r="F408" s="1">
        <v>-4044909767</v>
      </c>
      <c r="G408">
        <v>0</v>
      </c>
      <c r="H408">
        <v>0</v>
      </c>
      <c r="I408">
        <v>0</v>
      </c>
      <c r="J408">
        <v>-4044909767</v>
      </c>
      <c r="K408">
        <v>-4352727982</v>
      </c>
      <c r="L408">
        <v>0</v>
      </c>
      <c r="M408">
        <v>0</v>
      </c>
      <c r="N408">
        <v>-4352727982</v>
      </c>
      <c r="O408">
        <v>312657365</v>
      </c>
      <c r="P408">
        <v>4839150</v>
      </c>
    </row>
    <row r="409" spans="1:16" x14ac:dyDescent="0.2">
      <c r="A409">
        <v>187776</v>
      </c>
      <c r="B409" t="s">
        <v>16</v>
      </c>
      <c r="C409" t="s">
        <v>17</v>
      </c>
      <c r="D409" t="s">
        <v>707</v>
      </c>
      <c r="E409" t="s">
        <v>708</v>
      </c>
      <c r="F409" s="1">
        <v>-95196714164</v>
      </c>
      <c r="G409">
        <v>-13718485342</v>
      </c>
      <c r="H409">
        <v>-1867494.7</v>
      </c>
      <c r="I409">
        <v>-1867494.7</v>
      </c>
      <c r="J409">
        <v>-108915199506</v>
      </c>
      <c r="K409">
        <v>-107381481223</v>
      </c>
      <c r="L409">
        <v>-11741187539</v>
      </c>
      <c r="M409">
        <v>-1598325.54</v>
      </c>
      <c r="N409">
        <v>-119122668762</v>
      </c>
      <c r="O409">
        <v>15050148567</v>
      </c>
      <c r="P409">
        <v>4842679311</v>
      </c>
    </row>
    <row r="410" spans="1:16" x14ac:dyDescent="0.2">
      <c r="A410">
        <v>187803</v>
      </c>
      <c r="B410" t="s">
        <v>16</v>
      </c>
      <c r="C410" t="s">
        <v>17</v>
      </c>
      <c r="D410" t="s">
        <v>709</v>
      </c>
      <c r="E410" t="s">
        <v>710</v>
      </c>
      <c r="F410" s="1">
        <v>-86027887598</v>
      </c>
      <c r="G410">
        <v>-13709798266</v>
      </c>
      <c r="H410">
        <v>-1866312.13</v>
      </c>
      <c r="I410">
        <v>-1866312.13</v>
      </c>
      <c r="J410">
        <v>-99737685864</v>
      </c>
      <c r="K410">
        <v>-97195549035</v>
      </c>
      <c r="L410">
        <v>-11732469739</v>
      </c>
      <c r="M410">
        <v>-1597138.79</v>
      </c>
      <c r="N410">
        <v>-108928018774</v>
      </c>
      <c r="O410">
        <v>14013327244</v>
      </c>
      <c r="P410">
        <v>4822994334</v>
      </c>
    </row>
    <row r="411" spans="1:16" x14ac:dyDescent="0.2">
      <c r="A411">
        <v>187829</v>
      </c>
      <c r="B411" t="s">
        <v>16</v>
      </c>
      <c r="C411" t="s">
        <v>17</v>
      </c>
      <c r="D411" t="s">
        <v>711</v>
      </c>
      <c r="E411" t="s">
        <v>712</v>
      </c>
      <c r="F411" s="1">
        <v>-48184870812</v>
      </c>
      <c r="G411">
        <v>0</v>
      </c>
      <c r="H411">
        <v>0</v>
      </c>
      <c r="I411">
        <v>0</v>
      </c>
      <c r="J411">
        <v>-48184870812</v>
      </c>
      <c r="K411">
        <v>-59284000000</v>
      </c>
      <c r="L411">
        <v>0</v>
      </c>
      <c r="M411">
        <v>0</v>
      </c>
      <c r="N411">
        <v>-59284000000</v>
      </c>
      <c r="O411">
        <v>11099129188</v>
      </c>
      <c r="P411">
        <v>0</v>
      </c>
    </row>
    <row r="412" spans="1:16" x14ac:dyDescent="0.2">
      <c r="A412">
        <v>187856</v>
      </c>
      <c r="B412" t="s">
        <v>16</v>
      </c>
      <c r="C412" t="s">
        <v>17</v>
      </c>
      <c r="D412" t="s">
        <v>713</v>
      </c>
      <c r="E412" t="s">
        <v>714</v>
      </c>
      <c r="F412" s="1">
        <v>-37843016786</v>
      </c>
      <c r="G412">
        <v>-13709798266</v>
      </c>
      <c r="H412">
        <v>-1866312.13</v>
      </c>
      <c r="I412">
        <v>-1866312.13</v>
      </c>
      <c r="J412">
        <v>-51552815052</v>
      </c>
      <c r="K412">
        <v>-37911549035</v>
      </c>
      <c r="L412">
        <v>-11732469739</v>
      </c>
      <c r="M412">
        <v>-1597138.79</v>
      </c>
      <c r="N412">
        <v>-49644018774</v>
      </c>
      <c r="O412">
        <v>2914198056</v>
      </c>
      <c r="P412">
        <v>4822994334</v>
      </c>
    </row>
    <row r="413" spans="1:16" x14ac:dyDescent="0.2">
      <c r="A413">
        <v>188558</v>
      </c>
      <c r="B413" t="s">
        <v>16</v>
      </c>
      <c r="C413" t="s">
        <v>17</v>
      </c>
      <c r="D413" t="s">
        <v>715</v>
      </c>
      <c r="E413" t="s">
        <v>716</v>
      </c>
      <c r="F413" s="1">
        <v>-9168826566</v>
      </c>
      <c r="G413">
        <v>-8687076</v>
      </c>
      <c r="H413">
        <v>-1182.57</v>
      </c>
      <c r="I413">
        <v>-1182.5700000000022</v>
      </c>
      <c r="J413">
        <v>-9177513642</v>
      </c>
      <c r="K413">
        <v>-10185932188</v>
      </c>
      <c r="L413">
        <v>-8717800</v>
      </c>
      <c r="M413">
        <v>-1186.75</v>
      </c>
      <c r="N413">
        <v>-10194649988</v>
      </c>
      <c r="O413">
        <v>1036821323</v>
      </c>
      <c r="P413">
        <v>19684977</v>
      </c>
    </row>
    <row r="414" spans="1:16" x14ac:dyDescent="0.2">
      <c r="A414">
        <v>188583</v>
      </c>
      <c r="B414" t="s">
        <v>16</v>
      </c>
      <c r="C414" t="s">
        <v>17</v>
      </c>
      <c r="D414" t="s">
        <v>717</v>
      </c>
      <c r="E414" t="s">
        <v>718</v>
      </c>
      <c r="F414" s="1">
        <v>-562396585</v>
      </c>
      <c r="G414">
        <v>-8687076</v>
      </c>
      <c r="H414">
        <v>-1182.57</v>
      </c>
      <c r="I414">
        <v>-1182.5700000000111</v>
      </c>
      <c r="J414">
        <v>-571083661</v>
      </c>
      <c r="K414">
        <v>-551337752</v>
      </c>
      <c r="L414">
        <v>-8717800</v>
      </c>
      <c r="M414">
        <v>-1186.75</v>
      </c>
      <c r="N414">
        <v>-560055552</v>
      </c>
      <c r="O414">
        <v>8656868</v>
      </c>
      <c r="P414">
        <v>19684977</v>
      </c>
    </row>
    <row r="415" spans="1:16" x14ac:dyDescent="0.2">
      <c r="A415">
        <v>188608</v>
      </c>
      <c r="B415" t="s">
        <v>16</v>
      </c>
      <c r="C415" t="s">
        <v>17</v>
      </c>
      <c r="D415" t="s">
        <v>719</v>
      </c>
      <c r="E415" t="s">
        <v>65</v>
      </c>
      <c r="F415" s="1">
        <v>-562396585</v>
      </c>
      <c r="G415">
        <v>-8687076</v>
      </c>
      <c r="H415">
        <v>-1182.57</v>
      </c>
      <c r="I415">
        <v>-1182.5700000000111</v>
      </c>
      <c r="J415">
        <v>-571083661</v>
      </c>
      <c r="K415">
        <v>-551337752</v>
      </c>
      <c r="L415">
        <v>-8717800</v>
      </c>
      <c r="M415">
        <v>-1186.75</v>
      </c>
      <c r="N415">
        <v>-560055552</v>
      </c>
      <c r="O415">
        <v>8656868</v>
      </c>
      <c r="P415">
        <v>19684977</v>
      </c>
    </row>
    <row r="416" spans="1:16" x14ac:dyDescent="0.2">
      <c r="A416">
        <v>188690</v>
      </c>
      <c r="B416" t="s">
        <v>16</v>
      </c>
      <c r="C416" t="s">
        <v>17</v>
      </c>
      <c r="D416" t="s">
        <v>720</v>
      </c>
      <c r="E416" t="s">
        <v>721</v>
      </c>
      <c r="F416" s="1">
        <v>-6030164048</v>
      </c>
      <c r="G416">
        <v>0</v>
      </c>
      <c r="H416">
        <v>0</v>
      </c>
      <c r="I416">
        <v>0</v>
      </c>
      <c r="J416">
        <v>-6030164048</v>
      </c>
      <c r="K416">
        <v>-7058328503</v>
      </c>
      <c r="L416">
        <v>0</v>
      </c>
      <c r="M416">
        <v>0</v>
      </c>
      <c r="N416">
        <v>-7058328503</v>
      </c>
      <c r="O416">
        <v>1028164455</v>
      </c>
      <c r="P416">
        <v>0</v>
      </c>
    </row>
    <row r="417" spans="1:16" x14ac:dyDescent="0.2">
      <c r="A417">
        <v>188745</v>
      </c>
      <c r="B417" t="s">
        <v>722</v>
      </c>
      <c r="C417" t="s">
        <v>17</v>
      </c>
      <c r="D417" t="s">
        <v>723</v>
      </c>
      <c r="E417" t="s">
        <v>724</v>
      </c>
      <c r="F417" s="1">
        <v>-2576265933</v>
      </c>
      <c r="G417">
        <v>0</v>
      </c>
      <c r="H417">
        <v>0</v>
      </c>
      <c r="I417">
        <v>8.8999999999999996E-12</v>
      </c>
      <c r="J417">
        <v>-2576265933</v>
      </c>
      <c r="K417">
        <v>-2576265933</v>
      </c>
      <c r="L417">
        <v>0</v>
      </c>
      <c r="M417">
        <v>0</v>
      </c>
      <c r="N417">
        <v>-2576265933</v>
      </c>
      <c r="O417">
        <v>0</v>
      </c>
      <c r="P417">
        <v>0</v>
      </c>
    </row>
    <row r="418" spans="1:16" x14ac:dyDescent="0.2">
      <c r="A418">
        <v>188816</v>
      </c>
      <c r="B418" t="s">
        <v>16</v>
      </c>
      <c r="C418" t="s">
        <v>17</v>
      </c>
      <c r="D418" t="s">
        <v>725</v>
      </c>
      <c r="E418" t="s">
        <v>726</v>
      </c>
      <c r="F418" s="1">
        <v>-4059163438032.1602</v>
      </c>
      <c r="G418">
        <v>0</v>
      </c>
      <c r="H418">
        <v>0</v>
      </c>
      <c r="I418">
        <v>0</v>
      </c>
      <c r="J418">
        <v>-4059163438032.1602</v>
      </c>
      <c r="K418">
        <v>-4068398924324.1602</v>
      </c>
      <c r="L418">
        <v>0</v>
      </c>
      <c r="M418">
        <v>0</v>
      </c>
      <c r="N418">
        <v>-4068398924324.1602</v>
      </c>
      <c r="O418">
        <v>87476932113</v>
      </c>
      <c r="P418">
        <v>78241445821</v>
      </c>
    </row>
    <row r="419" spans="1:16" x14ac:dyDescent="0.2">
      <c r="A419">
        <v>188847</v>
      </c>
      <c r="B419" t="s">
        <v>16</v>
      </c>
      <c r="C419" t="s">
        <v>17</v>
      </c>
      <c r="D419" t="s">
        <v>727</v>
      </c>
      <c r="E419" t="s">
        <v>726</v>
      </c>
      <c r="F419" s="1">
        <v>-4059163438032.1602</v>
      </c>
      <c r="G419">
        <v>0</v>
      </c>
      <c r="H419">
        <v>0</v>
      </c>
      <c r="I419">
        <v>0</v>
      </c>
      <c r="J419">
        <v>-4059163438032.1602</v>
      </c>
      <c r="K419">
        <v>-4068398924324.1602</v>
      </c>
      <c r="L419">
        <v>0</v>
      </c>
      <c r="M419">
        <v>0</v>
      </c>
      <c r="N419">
        <v>-4068398924324.1602</v>
      </c>
      <c r="O419">
        <v>87476932113</v>
      </c>
      <c r="P419">
        <v>78241445821</v>
      </c>
    </row>
    <row r="420" spans="1:16" x14ac:dyDescent="0.2">
      <c r="A420">
        <v>188878</v>
      </c>
      <c r="B420" t="s">
        <v>16</v>
      </c>
      <c r="C420" t="s">
        <v>17</v>
      </c>
      <c r="D420" t="s">
        <v>728</v>
      </c>
      <c r="E420" t="s">
        <v>729</v>
      </c>
      <c r="F420" s="1">
        <v>-1400000000000</v>
      </c>
      <c r="G420">
        <v>0</v>
      </c>
      <c r="H420">
        <v>0</v>
      </c>
      <c r="I420">
        <v>0</v>
      </c>
      <c r="J420">
        <v>-1400000000000</v>
      </c>
      <c r="K420">
        <v>-1400000000000</v>
      </c>
      <c r="L420">
        <v>0</v>
      </c>
      <c r="M420">
        <v>0</v>
      </c>
      <c r="N420">
        <v>-1400000000000</v>
      </c>
      <c r="O420">
        <v>15905027588</v>
      </c>
      <c r="P420">
        <v>15905027588</v>
      </c>
    </row>
    <row r="421" spans="1:16" x14ac:dyDescent="0.2">
      <c r="A421">
        <v>188905</v>
      </c>
      <c r="B421" t="s">
        <v>16</v>
      </c>
      <c r="C421" t="s">
        <v>17</v>
      </c>
      <c r="D421" t="s">
        <v>730</v>
      </c>
      <c r="E421" t="s">
        <v>731</v>
      </c>
      <c r="F421" s="1">
        <v>-1396946130000</v>
      </c>
      <c r="G421">
        <v>0</v>
      </c>
      <c r="H421">
        <v>0</v>
      </c>
      <c r="I421">
        <v>0</v>
      </c>
      <c r="J421">
        <v>-1396946130000</v>
      </c>
      <c r="K421">
        <v>-1396946130000</v>
      </c>
      <c r="L421">
        <v>0</v>
      </c>
      <c r="M421">
        <v>0</v>
      </c>
      <c r="N421">
        <v>-1396946130000</v>
      </c>
      <c r="O421">
        <v>15870333382</v>
      </c>
      <c r="P421">
        <v>15870333382</v>
      </c>
    </row>
    <row r="422" spans="1:16" x14ac:dyDescent="0.2">
      <c r="A422">
        <v>188986</v>
      </c>
      <c r="B422" t="s">
        <v>16</v>
      </c>
      <c r="C422" t="s">
        <v>17</v>
      </c>
      <c r="D422" t="s">
        <v>732</v>
      </c>
      <c r="E422" t="s">
        <v>733</v>
      </c>
      <c r="F422" s="1">
        <v>-3053870000</v>
      </c>
      <c r="G422">
        <v>0</v>
      </c>
      <c r="H422">
        <v>0</v>
      </c>
      <c r="I422">
        <v>0</v>
      </c>
      <c r="J422">
        <v>-3053870000</v>
      </c>
      <c r="K422">
        <v>-3053870000</v>
      </c>
      <c r="L422">
        <v>0</v>
      </c>
      <c r="M422">
        <v>0</v>
      </c>
      <c r="N422">
        <v>-3053870000</v>
      </c>
      <c r="O422">
        <v>34694206</v>
      </c>
      <c r="P422">
        <v>34694206</v>
      </c>
    </row>
    <row r="423" spans="1:16" x14ac:dyDescent="0.2">
      <c r="A423">
        <v>189013</v>
      </c>
      <c r="B423" t="s">
        <v>16</v>
      </c>
      <c r="C423" t="s">
        <v>17</v>
      </c>
      <c r="D423" t="s">
        <v>734</v>
      </c>
      <c r="E423" t="s">
        <v>733</v>
      </c>
      <c r="F423" s="1">
        <v>-3053870000</v>
      </c>
      <c r="G423">
        <v>0</v>
      </c>
      <c r="H423">
        <v>0</v>
      </c>
      <c r="I423">
        <v>0</v>
      </c>
      <c r="J423">
        <v>-3053870000</v>
      </c>
      <c r="K423">
        <v>-3053870000</v>
      </c>
      <c r="L423">
        <v>0</v>
      </c>
      <c r="M423">
        <v>0</v>
      </c>
      <c r="N423">
        <v>-3053870000</v>
      </c>
      <c r="O423">
        <v>34694206</v>
      </c>
      <c r="P423">
        <v>34694206</v>
      </c>
    </row>
    <row r="424" spans="1:16" x14ac:dyDescent="0.2">
      <c r="A424">
        <v>189067</v>
      </c>
      <c r="B424" t="s">
        <v>16</v>
      </c>
      <c r="C424" t="s">
        <v>17</v>
      </c>
      <c r="D424" t="s">
        <v>735</v>
      </c>
      <c r="E424" t="s">
        <v>736</v>
      </c>
      <c r="F424" s="1">
        <v>-877496877765</v>
      </c>
      <c r="G424">
        <v>0</v>
      </c>
      <c r="H424">
        <v>0</v>
      </c>
      <c r="I424">
        <v>0</v>
      </c>
      <c r="J424">
        <v>-877496877765</v>
      </c>
      <c r="K424">
        <v>-877496877765</v>
      </c>
      <c r="L424">
        <v>0</v>
      </c>
      <c r="M424">
        <v>0</v>
      </c>
      <c r="N424">
        <v>-877496877765</v>
      </c>
      <c r="O424">
        <v>9968996127</v>
      </c>
      <c r="P424">
        <v>9968996127</v>
      </c>
    </row>
    <row r="425" spans="1:16" x14ac:dyDescent="0.2">
      <c r="A425">
        <v>189094</v>
      </c>
      <c r="B425" t="s">
        <v>16</v>
      </c>
      <c r="C425" t="s">
        <v>17</v>
      </c>
      <c r="D425" t="s">
        <v>737</v>
      </c>
      <c r="E425" t="s">
        <v>738</v>
      </c>
      <c r="F425" s="1">
        <v>-877495779372</v>
      </c>
      <c r="G425">
        <v>0</v>
      </c>
      <c r="H425">
        <v>0</v>
      </c>
      <c r="I425">
        <v>0</v>
      </c>
      <c r="J425">
        <v>-877495779372</v>
      </c>
      <c r="K425">
        <v>-877495779372</v>
      </c>
      <c r="L425">
        <v>0</v>
      </c>
      <c r="M425">
        <v>0</v>
      </c>
      <c r="N425">
        <v>-877495779372</v>
      </c>
      <c r="O425">
        <v>9968996127</v>
      </c>
      <c r="P425">
        <v>9968996127</v>
      </c>
    </row>
    <row r="426" spans="1:16" x14ac:dyDescent="0.2">
      <c r="A426">
        <v>189151</v>
      </c>
      <c r="B426" t="s">
        <v>440</v>
      </c>
      <c r="C426" t="s">
        <v>17</v>
      </c>
      <c r="D426" t="s">
        <v>739</v>
      </c>
      <c r="E426" t="s">
        <v>740</v>
      </c>
      <c r="F426" s="1">
        <v>-1098393</v>
      </c>
      <c r="G426">
        <v>0</v>
      </c>
      <c r="H426">
        <v>0</v>
      </c>
      <c r="I426">
        <v>0</v>
      </c>
      <c r="J426">
        <v>-1098393</v>
      </c>
      <c r="K426">
        <v>-1098393</v>
      </c>
      <c r="L426">
        <v>0</v>
      </c>
      <c r="M426">
        <v>0</v>
      </c>
      <c r="N426">
        <v>-1098393</v>
      </c>
      <c r="O426">
        <v>0</v>
      </c>
      <c r="P426">
        <v>0</v>
      </c>
    </row>
    <row r="427" spans="1:16" x14ac:dyDescent="0.2">
      <c r="A427">
        <v>189235</v>
      </c>
      <c r="B427" t="s">
        <v>741</v>
      </c>
      <c r="C427" t="s">
        <v>17</v>
      </c>
      <c r="D427" t="s">
        <v>742</v>
      </c>
      <c r="E427" t="s">
        <v>743</v>
      </c>
      <c r="F427" s="1">
        <v>-39142250845</v>
      </c>
      <c r="G427">
        <v>0</v>
      </c>
      <c r="H427">
        <v>0</v>
      </c>
      <c r="I427">
        <v>0</v>
      </c>
      <c r="J427">
        <v>-39142250845</v>
      </c>
      <c r="K427">
        <v>-39142250845</v>
      </c>
      <c r="L427">
        <v>0</v>
      </c>
      <c r="M427">
        <v>0</v>
      </c>
      <c r="N427">
        <v>-39142250845</v>
      </c>
      <c r="O427">
        <v>0</v>
      </c>
      <c r="P427">
        <v>0</v>
      </c>
    </row>
    <row r="428" spans="1:16" x14ac:dyDescent="0.2">
      <c r="A428">
        <v>189262</v>
      </c>
      <c r="B428" t="s">
        <v>741</v>
      </c>
      <c r="C428" t="s">
        <v>17</v>
      </c>
      <c r="D428" t="s">
        <v>744</v>
      </c>
      <c r="E428" t="s">
        <v>745</v>
      </c>
      <c r="F428" s="1">
        <v>-39142250845</v>
      </c>
      <c r="G428">
        <v>0</v>
      </c>
      <c r="H428">
        <v>0</v>
      </c>
      <c r="I428">
        <v>0</v>
      </c>
      <c r="J428">
        <v>-39142250845</v>
      </c>
      <c r="K428">
        <v>-39142250845</v>
      </c>
      <c r="L428">
        <v>0</v>
      </c>
      <c r="M428">
        <v>0</v>
      </c>
      <c r="N428">
        <v>-39142250845</v>
      </c>
      <c r="O428">
        <v>0</v>
      </c>
      <c r="P428">
        <v>0</v>
      </c>
    </row>
    <row r="429" spans="1:16" x14ac:dyDescent="0.2">
      <c r="A429">
        <v>189424</v>
      </c>
      <c r="B429" t="s">
        <v>16</v>
      </c>
      <c r="C429" t="s">
        <v>17</v>
      </c>
      <c r="D429" t="s">
        <v>746</v>
      </c>
      <c r="E429" t="s">
        <v>747</v>
      </c>
      <c r="F429" s="1">
        <v>-1102240680100</v>
      </c>
      <c r="G429">
        <v>0</v>
      </c>
      <c r="H429">
        <v>0</v>
      </c>
      <c r="I429">
        <v>0</v>
      </c>
      <c r="J429">
        <v>-1102240680100</v>
      </c>
      <c r="K429">
        <v>-1102240680100</v>
      </c>
      <c r="L429">
        <v>0</v>
      </c>
      <c r="M429">
        <v>0</v>
      </c>
      <c r="N429">
        <v>-1102240680100</v>
      </c>
      <c r="O429">
        <v>12077785216</v>
      </c>
      <c r="P429">
        <v>12077785216</v>
      </c>
    </row>
    <row r="430" spans="1:16" x14ac:dyDescent="0.2">
      <c r="A430">
        <v>189478</v>
      </c>
      <c r="B430" t="s">
        <v>748</v>
      </c>
      <c r="C430" t="s">
        <v>17</v>
      </c>
      <c r="D430" t="s">
        <v>749</v>
      </c>
      <c r="E430" t="s">
        <v>750</v>
      </c>
      <c r="F430" s="1">
        <v>-39124052155</v>
      </c>
      <c r="G430">
        <v>0</v>
      </c>
      <c r="H430">
        <v>0</v>
      </c>
      <c r="I430">
        <v>0</v>
      </c>
      <c r="J430">
        <v>-39124052155</v>
      </c>
      <c r="K430">
        <v>-39124052155</v>
      </c>
      <c r="L430">
        <v>0</v>
      </c>
      <c r="M430">
        <v>0</v>
      </c>
      <c r="N430">
        <v>-39124052155</v>
      </c>
      <c r="O430">
        <v>0</v>
      </c>
      <c r="P430">
        <v>0</v>
      </c>
    </row>
    <row r="431" spans="1:16" x14ac:dyDescent="0.2">
      <c r="A431">
        <v>189535</v>
      </c>
      <c r="B431" t="s">
        <v>16</v>
      </c>
      <c r="C431" t="s">
        <v>17</v>
      </c>
      <c r="D431" t="s">
        <v>751</v>
      </c>
      <c r="E431" t="s">
        <v>752</v>
      </c>
      <c r="F431" s="1">
        <v>-1063116627945</v>
      </c>
      <c r="G431">
        <v>0</v>
      </c>
      <c r="H431">
        <v>0</v>
      </c>
      <c r="I431">
        <v>0</v>
      </c>
      <c r="J431">
        <v>-1063116627945</v>
      </c>
      <c r="K431">
        <v>-1063116627945</v>
      </c>
      <c r="L431">
        <v>0</v>
      </c>
      <c r="M431">
        <v>0</v>
      </c>
      <c r="N431">
        <v>-1063116627945</v>
      </c>
      <c r="O431">
        <v>12077785216</v>
      </c>
      <c r="P431">
        <v>12077785216</v>
      </c>
    </row>
    <row r="432" spans="1:16" x14ac:dyDescent="0.2">
      <c r="A432">
        <v>189616</v>
      </c>
      <c r="B432" t="s">
        <v>753</v>
      </c>
      <c r="C432" t="s">
        <v>17</v>
      </c>
      <c r="D432" t="s">
        <v>754</v>
      </c>
      <c r="E432" t="s">
        <v>755</v>
      </c>
      <c r="F432" s="1">
        <v>-0.1599999999</v>
      </c>
      <c r="G432">
        <v>0</v>
      </c>
      <c r="H432">
        <v>0</v>
      </c>
      <c r="I432">
        <v>0</v>
      </c>
      <c r="J432">
        <v>-0.1599999999</v>
      </c>
      <c r="K432">
        <v>-0.1599999999</v>
      </c>
      <c r="L432">
        <v>0</v>
      </c>
      <c r="M432">
        <v>0</v>
      </c>
      <c r="N432">
        <v>-0.1599999999</v>
      </c>
      <c r="O432">
        <v>0</v>
      </c>
      <c r="P432">
        <v>0</v>
      </c>
    </row>
    <row r="433" spans="1:16" x14ac:dyDescent="0.2">
      <c r="A433">
        <v>189643</v>
      </c>
      <c r="B433" t="s">
        <v>753</v>
      </c>
      <c r="C433" t="s">
        <v>17</v>
      </c>
      <c r="D433" t="s">
        <v>756</v>
      </c>
      <c r="E433" t="s">
        <v>757</v>
      </c>
      <c r="F433" s="1">
        <v>-0.1599999999</v>
      </c>
      <c r="G433">
        <v>0</v>
      </c>
      <c r="H433">
        <v>0</v>
      </c>
      <c r="I433">
        <v>0</v>
      </c>
      <c r="J433">
        <v>-0.1599999999</v>
      </c>
      <c r="K433">
        <v>-0.1599999999</v>
      </c>
      <c r="L433">
        <v>0</v>
      </c>
      <c r="M433">
        <v>0</v>
      </c>
      <c r="N433">
        <v>-0.1599999999</v>
      </c>
      <c r="O433">
        <v>0</v>
      </c>
      <c r="P433">
        <v>0</v>
      </c>
    </row>
    <row r="434" spans="1:16" x14ac:dyDescent="0.2">
      <c r="A434">
        <v>189805</v>
      </c>
      <c r="B434" t="s">
        <v>16</v>
      </c>
      <c r="C434" t="s">
        <v>17</v>
      </c>
      <c r="D434" t="s">
        <v>758</v>
      </c>
      <c r="E434" t="s">
        <v>759</v>
      </c>
      <c r="F434" s="1">
        <v>-640283629322</v>
      </c>
      <c r="G434">
        <v>0</v>
      </c>
      <c r="H434">
        <v>0</v>
      </c>
      <c r="I434">
        <v>0</v>
      </c>
      <c r="J434">
        <v>-640283629322</v>
      </c>
      <c r="K434">
        <v>-649519115614</v>
      </c>
      <c r="L434">
        <v>0</v>
      </c>
      <c r="M434">
        <v>0</v>
      </c>
      <c r="N434">
        <v>-649519115614</v>
      </c>
      <c r="O434">
        <v>49525123182</v>
      </c>
      <c r="P434">
        <v>40289636890</v>
      </c>
    </row>
    <row r="435" spans="1:16" x14ac:dyDescent="0.2">
      <c r="A435">
        <v>189836</v>
      </c>
      <c r="B435" t="s">
        <v>16</v>
      </c>
      <c r="C435" t="s">
        <v>17</v>
      </c>
      <c r="D435" t="s">
        <v>760</v>
      </c>
      <c r="E435" t="s">
        <v>761</v>
      </c>
      <c r="F435" s="1">
        <v>-640283629322</v>
      </c>
      <c r="G435">
        <v>0</v>
      </c>
      <c r="H435">
        <v>0</v>
      </c>
      <c r="I435">
        <v>0</v>
      </c>
      <c r="J435">
        <v>-640283629322</v>
      </c>
      <c r="K435">
        <v>-649519115614</v>
      </c>
      <c r="L435">
        <v>0</v>
      </c>
      <c r="M435">
        <v>0</v>
      </c>
      <c r="N435">
        <v>-649519115614</v>
      </c>
      <c r="O435">
        <v>49525123182</v>
      </c>
      <c r="P435">
        <v>40289636890</v>
      </c>
    </row>
    <row r="436" spans="1:16" x14ac:dyDescent="0.2">
      <c r="A436">
        <v>189925</v>
      </c>
      <c r="B436" t="s">
        <v>16</v>
      </c>
      <c r="C436" t="s">
        <v>17</v>
      </c>
      <c r="D436" t="s">
        <v>762</v>
      </c>
      <c r="E436" t="s">
        <v>763</v>
      </c>
      <c r="F436" s="1">
        <v>1207287194492</v>
      </c>
      <c r="G436">
        <v>548670380293</v>
      </c>
      <c r="H436">
        <v>74690390.5</v>
      </c>
      <c r="I436">
        <v>74598596.810000002</v>
      </c>
      <c r="J436">
        <v>1755957574785</v>
      </c>
      <c r="K436">
        <v>1211039995387</v>
      </c>
      <c r="L436">
        <v>528495369489</v>
      </c>
      <c r="M436">
        <v>71943970.269999996</v>
      </c>
      <c r="N436">
        <v>1739535364876</v>
      </c>
      <c r="O436">
        <v>58310776112</v>
      </c>
      <c r="P436">
        <v>41888566203</v>
      </c>
    </row>
    <row r="437" spans="1:16" x14ac:dyDescent="0.2">
      <c r="A437">
        <v>189952</v>
      </c>
      <c r="B437" t="s">
        <v>16</v>
      </c>
      <c r="C437" t="s">
        <v>17</v>
      </c>
      <c r="D437" t="s">
        <v>764</v>
      </c>
      <c r="E437" t="s">
        <v>765</v>
      </c>
      <c r="F437" s="1">
        <v>1207287194492</v>
      </c>
      <c r="G437">
        <v>548670380293</v>
      </c>
      <c r="H437">
        <v>74690390.5</v>
      </c>
      <c r="I437">
        <v>74598596.810000002</v>
      </c>
      <c r="J437">
        <v>1755957574785</v>
      </c>
      <c r="K437">
        <v>1211039995387</v>
      </c>
      <c r="L437">
        <v>528495369489</v>
      </c>
      <c r="M437">
        <v>71943970.269999996</v>
      </c>
      <c r="N437">
        <v>1739535364876</v>
      </c>
      <c r="O437">
        <v>58310776112</v>
      </c>
      <c r="P437">
        <v>41888566203</v>
      </c>
    </row>
    <row r="438" spans="1:16" x14ac:dyDescent="0.2">
      <c r="A438">
        <v>189978</v>
      </c>
      <c r="B438" t="s">
        <v>16</v>
      </c>
      <c r="C438" t="s">
        <v>17</v>
      </c>
      <c r="D438" t="s">
        <v>766</v>
      </c>
      <c r="E438" t="s">
        <v>765</v>
      </c>
      <c r="F438" s="1">
        <v>1207287194492</v>
      </c>
      <c r="G438">
        <v>548670380293</v>
      </c>
      <c r="H438">
        <v>74690390.5</v>
      </c>
      <c r="I438">
        <v>74598596.810000002</v>
      </c>
      <c r="J438">
        <v>1755957574785</v>
      </c>
      <c r="K438">
        <v>1211039995387</v>
      </c>
      <c r="L438">
        <v>528495369489</v>
      </c>
      <c r="M438">
        <v>71943970.269999996</v>
      </c>
      <c r="N438">
        <v>1739535364876</v>
      </c>
      <c r="O438">
        <v>58310776112</v>
      </c>
      <c r="P438">
        <v>41888566203</v>
      </c>
    </row>
    <row r="439" spans="1:16" x14ac:dyDescent="0.2">
      <c r="A439">
        <v>190079</v>
      </c>
      <c r="B439" t="s">
        <v>16</v>
      </c>
      <c r="C439" t="s">
        <v>17</v>
      </c>
      <c r="D439" t="s">
        <v>767</v>
      </c>
      <c r="E439" t="s">
        <v>768</v>
      </c>
      <c r="F439" s="1">
        <v>0</v>
      </c>
      <c r="G439">
        <v>57439340788</v>
      </c>
      <c r="H439">
        <v>7819206.1200000001</v>
      </c>
      <c r="I439">
        <v>7744888</v>
      </c>
      <c r="J439">
        <v>57439340788</v>
      </c>
      <c r="K439">
        <v>0</v>
      </c>
      <c r="L439">
        <v>57955729629</v>
      </c>
      <c r="M439">
        <v>7889502.0099999998</v>
      </c>
      <c r="N439">
        <v>57955729629</v>
      </c>
      <c r="O439">
        <v>0</v>
      </c>
      <c r="P439">
        <v>516388841</v>
      </c>
    </row>
    <row r="440" spans="1:16" x14ac:dyDescent="0.2">
      <c r="A440">
        <v>190104</v>
      </c>
      <c r="B440" t="s">
        <v>16</v>
      </c>
      <c r="C440" t="s">
        <v>17</v>
      </c>
      <c r="D440" t="s">
        <v>769</v>
      </c>
      <c r="E440" t="s">
        <v>65</v>
      </c>
      <c r="F440" s="1">
        <v>0</v>
      </c>
      <c r="G440">
        <v>57439340788</v>
      </c>
      <c r="H440">
        <v>7819206.1200000001</v>
      </c>
      <c r="I440">
        <v>7744888</v>
      </c>
      <c r="J440">
        <v>57439340788</v>
      </c>
      <c r="K440">
        <v>0</v>
      </c>
      <c r="L440">
        <v>57955729629</v>
      </c>
      <c r="M440">
        <v>7889502.0099999998</v>
      </c>
      <c r="N440">
        <v>57955729629</v>
      </c>
      <c r="O440">
        <v>0</v>
      </c>
      <c r="P440">
        <v>516388841</v>
      </c>
    </row>
    <row r="441" spans="1:16" x14ac:dyDescent="0.2">
      <c r="A441">
        <v>190185</v>
      </c>
      <c r="B441" t="s">
        <v>16</v>
      </c>
      <c r="C441" t="s">
        <v>17</v>
      </c>
      <c r="D441" t="s">
        <v>770</v>
      </c>
      <c r="E441" t="s">
        <v>771</v>
      </c>
      <c r="F441" s="1">
        <v>490733836119</v>
      </c>
      <c r="G441">
        <v>205161906365</v>
      </c>
      <c r="H441">
        <v>27928649.789999999</v>
      </c>
      <c r="I441">
        <v>27920098.599999998</v>
      </c>
      <c r="J441">
        <v>695895742484</v>
      </c>
      <c r="K441">
        <v>491072636119</v>
      </c>
      <c r="L441">
        <v>208467855387</v>
      </c>
      <c r="M441">
        <v>28378687.969999999</v>
      </c>
      <c r="N441">
        <v>699540491506</v>
      </c>
      <c r="O441">
        <v>0</v>
      </c>
      <c r="P441">
        <v>3644749022</v>
      </c>
    </row>
    <row r="442" spans="1:16" x14ac:dyDescent="0.2">
      <c r="A442">
        <v>190210</v>
      </c>
      <c r="B442" t="s">
        <v>16</v>
      </c>
      <c r="C442" t="s">
        <v>17</v>
      </c>
      <c r="D442" t="s">
        <v>772</v>
      </c>
      <c r="E442" t="s">
        <v>65</v>
      </c>
      <c r="F442" s="1">
        <v>490733836119</v>
      </c>
      <c r="G442">
        <v>205161906365</v>
      </c>
      <c r="H442">
        <v>27928649.789999999</v>
      </c>
      <c r="I442">
        <v>27920098.599999998</v>
      </c>
      <c r="J442">
        <v>695895742484</v>
      </c>
      <c r="K442">
        <v>491072636119</v>
      </c>
      <c r="L442">
        <v>208467855387</v>
      </c>
      <c r="M442">
        <v>28378687.969999999</v>
      </c>
      <c r="N442">
        <v>699540491506</v>
      </c>
      <c r="O442">
        <v>0</v>
      </c>
      <c r="P442">
        <v>3644749022</v>
      </c>
    </row>
    <row r="443" spans="1:16" x14ac:dyDescent="0.2">
      <c r="A443">
        <v>190325</v>
      </c>
      <c r="B443" t="s">
        <v>16</v>
      </c>
      <c r="C443" t="s">
        <v>17</v>
      </c>
      <c r="D443" t="s">
        <v>773</v>
      </c>
      <c r="E443" t="s">
        <v>774</v>
      </c>
      <c r="F443" s="1">
        <v>0</v>
      </c>
      <c r="G443">
        <v>107258405771</v>
      </c>
      <c r="H443">
        <v>14601065.59</v>
      </c>
      <c r="I443">
        <v>14592141.209999999</v>
      </c>
      <c r="J443">
        <v>107258405771</v>
      </c>
      <c r="K443">
        <v>0</v>
      </c>
      <c r="L443">
        <v>90195304740</v>
      </c>
      <c r="M443">
        <v>12278269.01</v>
      </c>
      <c r="N443">
        <v>90195304740</v>
      </c>
      <c r="O443">
        <v>17381168243</v>
      </c>
      <c r="P443">
        <v>318067212</v>
      </c>
    </row>
    <row r="444" spans="1:16" x14ac:dyDescent="0.2">
      <c r="A444">
        <v>190350</v>
      </c>
      <c r="B444" t="s">
        <v>16</v>
      </c>
      <c r="C444" t="s">
        <v>17</v>
      </c>
      <c r="D444" t="s">
        <v>775</v>
      </c>
      <c r="E444" t="s">
        <v>776</v>
      </c>
      <c r="F444" s="1">
        <v>0</v>
      </c>
      <c r="G444">
        <v>107258405771</v>
      </c>
      <c r="H444">
        <v>14601065.59</v>
      </c>
      <c r="I444">
        <v>14592141.209999999</v>
      </c>
      <c r="J444">
        <v>107258405771</v>
      </c>
      <c r="K444">
        <v>0</v>
      </c>
      <c r="L444">
        <v>90195304740</v>
      </c>
      <c r="M444">
        <v>12278269.01</v>
      </c>
      <c r="N444">
        <v>90195304740</v>
      </c>
      <c r="O444">
        <v>17381168243</v>
      </c>
      <c r="P444">
        <v>318067212</v>
      </c>
    </row>
    <row r="445" spans="1:16" x14ac:dyDescent="0.2">
      <c r="A445">
        <v>190791</v>
      </c>
      <c r="B445" t="s">
        <v>16</v>
      </c>
      <c r="C445" t="s">
        <v>17</v>
      </c>
      <c r="D445" t="s">
        <v>777</v>
      </c>
      <c r="E445" t="s">
        <v>778</v>
      </c>
      <c r="F445" s="1">
        <v>376985046148</v>
      </c>
      <c r="G445">
        <v>178810727369</v>
      </c>
      <c r="H445">
        <v>24341469</v>
      </c>
      <c r="I445">
        <v>24341469</v>
      </c>
      <c r="J445">
        <v>555795773517</v>
      </c>
      <c r="K445">
        <v>382497741801</v>
      </c>
      <c r="L445">
        <v>171876479733</v>
      </c>
      <c r="M445">
        <v>23397511.280000001</v>
      </c>
      <c r="N445">
        <v>554374221534</v>
      </c>
      <c r="O445">
        <v>34024087930</v>
      </c>
      <c r="P445">
        <v>32602535947</v>
      </c>
    </row>
    <row r="446" spans="1:16" x14ac:dyDescent="0.2">
      <c r="A446">
        <v>190817</v>
      </c>
      <c r="B446" t="s">
        <v>16</v>
      </c>
      <c r="C446" t="s">
        <v>17</v>
      </c>
      <c r="D446" t="s">
        <v>779</v>
      </c>
      <c r="E446" t="s">
        <v>65</v>
      </c>
      <c r="F446" s="1">
        <v>376985046148</v>
      </c>
      <c r="G446">
        <v>178810727369</v>
      </c>
      <c r="H446">
        <v>24341469</v>
      </c>
      <c r="I446">
        <v>24341469</v>
      </c>
      <c r="J446">
        <v>555795773517</v>
      </c>
      <c r="K446">
        <v>382497741801</v>
      </c>
      <c r="L446">
        <v>171876479733</v>
      </c>
      <c r="M446">
        <v>23397511.280000001</v>
      </c>
      <c r="N446">
        <v>554374221534</v>
      </c>
      <c r="O446">
        <v>34024087930</v>
      </c>
      <c r="P446">
        <v>32602535947</v>
      </c>
    </row>
    <row r="447" spans="1:16" x14ac:dyDescent="0.2">
      <c r="A447">
        <v>190889</v>
      </c>
      <c r="B447" t="s">
        <v>16</v>
      </c>
      <c r="C447" t="s">
        <v>17</v>
      </c>
      <c r="D447" t="s">
        <v>780</v>
      </c>
      <c r="E447" t="s">
        <v>781</v>
      </c>
      <c r="F447" s="1">
        <v>339568312225</v>
      </c>
      <c r="G447">
        <v>0</v>
      </c>
      <c r="H447">
        <v>0</v>
      </c>
      <c r="I447">
        <v>0</v>
      </c>
      <c r="J447">
        <v>339568312225</v>
      </c>
      <c r="K447">
        <v>337469617467</v>
      </c>
      <c r="L447">
        <v>0</v>
      </c>
      <c r="M447">
        <v>0</v>
      </c>
      <c r="N447">
        <v>337469617467</v>
      </c>
      <c r="O447">
        <v>6905519939</v>
      </c>
      <c r="P447">
        <v>4806825181</v>
      </c>
    </row>
    <row r="448" spans="1:16" x14ac:dyDescent="0.2">
      <c r="A448">
        <v>190915</v>
      </c>
      <c r="B448" t="s">
        <v>16</v>
      </c>
      <c r="C448" t="s">
        <v>17</v>
      </c>
      <c r="D448" t="s">
        <v>782</v>
      </c>
      <c r="E448" t="s">
        <v>65</v>
      </c>
      <c r="F448" s="1">
        <v>339568312225</v>
      </c>
      <c r="G448">
        <v>0</v>
      </c>
      <c r="H448">
        <v>0</v>
      </c>
      <c r="I448">
        <v>0</v>
      </c>
      <c r="J448">
        <v>339568312225</v>
      </c>
      <c r="K448">
        <v>337469617467</v>
      </c>
      <c r="L448">
        <v>0</v>
      </c>
      <c r="M448">
        <v>0</v>
      </c>
      <c r="N448">
        <v>337469617467</v>
      </c>
      <c r="O448">
        <v>6905519939</v>
      </c>
      <c r="P448">
        <v>4806825181</v>
      </c>
    </row>
    <row r="449" spans="1:16" x14ac:dyDescent="0.2">
      <c r="A449">
        <v>191706</v>
      </c>
      <c r="B449" t="s">
        <v>16</v>
      </c>
      <c r="C449" t="s">
        <v>17</v>
      </c>
      <c r="D449" t="s">
        <v>783</v>
      </c>
      <c r="E449" t="s">
        <v>784</v>
      </c>
      <c r="F449" s="1">
        <v>-1207287194492</v>
      </c>
      <c r="G449">
        <v>-548670380293</v>
      </c>
      <c r="H449">
        <v>-74690390.5</v>
      </c>
      <c r="I449">
        <v>-74598596.810000002</v>
      </c>
      <c r="J449">
        <v>-1755957574785</v>
      </c>
      <c r="K449">
        <v>-1211039995387</v>
      </c>
      <c r="L449">
        <v>-528495369489</v>
      </c>
      <c r="M449">
        <v>-71943970.269999996</v>
      </c>
      <c r="N449">
        <v>-1739535364876</v>
      </c>
      <c r="O449">
        <v>41888566203</v>
      </c>
      <c r="P449">
        <v>58310776112</v>
      </c>
    </row>
    <row r="450" spans="1:16" x14ac:dyDescent="0.2">
      <c r="A450">
        <v>191732</v>
      </c>
      <c r="B450" t="s">
        <v>16</v>
      </c>
      <c r="C450" t="s">
        <v>17</v>
      </c>
      <c r="D450" t="s">
        <v>785</v>
      </c>
      <c r="E450" t="s">
        <v>784</v>
      </c>
      <c r="F450" s="1">
        <v>-1207287194492</v>
      </c>
      <c r="G450">
        <v>-548670380293</v>
      </c>
      <c r="H450">
        <v>-74690390.5</v>
      </c>
      <c r="I450">
        <v>-74598596.810000002</v>
      </c>
      <c r="J450">
        <v>-1755957574785</v>
      </c>
      <c r="K450">
        <v>-1211039995387</v>
      </c>
      <c r="L450">
        <v>-528495369489</v>
      </c>
      <c r="M450">
        <v>-71943970.269999996</v>
      </c>
      <c r="N450">
        <v>-1739535364876</v>
      </c>
      <c r="O450">
        <v>41888566203</v>
      </c>
      <c r="P450">
        <v>58310776112</v>
      </c>
    </row>
    <row r="451" spans="1:16" x14ac:dyDescent="0.2">
      <c r="A451">
        <v>191983</v>
      </c>
      <c r="B451" t="s">
        <v>16</v>
      </c>
      <c r="C451" t="s">
        <v>17</v>
      </c>
      <c r="D451" t="s">
        <v>786</v>
      </c>
      <c r="E451" t="s">
        <v>787</v>
      </c>
      <c r="F451" s="1">
        <v>0</v>
      </c>
      <c r="G451">
        <v>-57439340788</v>
      </c>
      <c r="H451">
        <v>-7819206.1200000001</v>
      </c>
      <c r="I451">
        <v>-7744888</v>
      </c>
      <c r="J451">
        <v>-57439340788</v>
      </c>
      <c r="K451">
        <v>0</v>
      </c>
      <c r="L451">
        <v>-57955729629</v>
      </c>
      <c r="M451">
        <v>-7889502.0099999998</v>
      </c>
      <c r="N451">
        <v>-57955729629</v>
      </c>
      <c r="O451">
        <v>516388841</v>
      </c>
      <c r="P451">
        <v>0</v>
      </c>
    </row>
    <row r="452" spans="1:16" x14ac:dyDescent="0.2">
      <c r="A452">
        <v>192008</v>
      </c>
      <c r="B452" t="s">
        <v>16</v>
      </c>
      <c r="C452" t="s">
        <v>17</v>
      </c>
      <c r="D452" t="s">
        <v>788</v>
      </c>
      <c r="E452" t="s">
        <v>65</v>
      </c>
      <c r="F452" s="1">
        <v>0</v>
      </c>
      <c r="G452">
        <v>-57439340788</v>
      </c>
      <c r="H452">
        <v>-7819206.1200000001</v>
      </c>
      <c r="I452">
        <v>-7744888</v>
      </c>
      <c r="J452">
        <v>-57439340788</v>
      </c>
      <c r="K452">
        <v>0</v>
      </c>
      <c r="L452">
        <v>-57955729629</v>
      </c>
      <c r="M452">
        <v>-7889502.0099999998</v>
      </c>
      <c r="N452">
        <v>-57955729629</v>
      </c>
      <c r="O452">
        <v>516388841</v>
      </c>
      <c r="P452">
        <v>0</v>
      </c>
    </row>
    <row r="453" spans="1:16" x14ac:dyDescent="0.2">
      <c r="A453">
        <v>192088</v>
      </c>
      <c r="B453" t="s">
        <v>16</v>
      </c>
      <c r="C453" t="s">
        <v>17</v>
      </c>
      <c r="D453" t="s">
        <v>789</v>
      </c>
      <c r="E453" t="s">
        <v>790</v>
      </c>
      <c r="F453" s="1">
        <v>-490733836119</v>
      </c>
      <c r="G453">
        <v>-205161906365</v>
      </c>
      <c r="H453">
        <v>-27928649.789999999</v>
      </c>
      <c r="I453">
        <v>-27920098.599999998</v>
      </c>
      <c r="J453">
        <v>-695895742484</v>
      </c>
      <c r="K453">
        <v>-491072636119</v>
      </c>
      <c r="L453">
        <v>-208467855387</v>
      </c>
      <c r="M453">
        <v>-28378687.969999999</v>
      </c>
      <c r="N453">
        <v>-699540491506</v>
      </c>
      <c r="O453">
        <v>3644749022</v>
      </c>
      <c r="P453">
        <v>0</v>
      </c>
    </row>
    <row r="454" spans="1:16" x14ac:dyDescent="0.2">
      <c r="A454">
        <v>192113</v>
      </c>
      <c r="B454" t="s">
        <v>16</v>
      </c>
      <c r="C454" t="s">
        <v>17</v>
      </c>
      <c r="D454" t="s">
        <v>791</v>
      </c>
      <c r="E454" t="s">
        <v>65</v>
      </c>
      <c r="F454" s="1">
        <v>-490733836119</v>
      </c>
      <c r="G454">
        <v>-205161906365</v>
      </c>
      <c r="H454">
        <v>-27928649.789999999</v>
      </c>
      <c r="I454">
        <v>-27920098.599999998</v>
      </c>
      <c r="J454">
        <v>-695895742484</v>
      </c>
      <c r="K454">
        <v>-491072636119</v>
      </c>
      <c r="L454">
        <v>-208467855387</v>
      </c>
      <c r="M454">
        <v>-28378687.969999999</v>
      </c>
      <c r="N454">
        <v>-699540491506</v>
      </c>
      <c r="O454">
        <v>3644749022</v>
      </c>
      <c r="P454">
        <v>0</v>
      </c>
    </row>
    <row r="455" spans="1:16" x14ac:dyDescent="0.2">
      <c r="A455">
        <v>192402</v>
      </c>
      <c r="B455" t="s">
        <v>16</v>
      </c>
      <c r="C455" t="s">
        <v>17</v>
      </c>
      <c r="D455" t="s">
        <v>792</v>
      </c>
      <c r="E455" t="s">
        <v>793</v>
      </c>
      <c r="F455" s="1">
        <v>0</v>
      </c>
      <c r="G455">
        <v>-107258405771</v>
      </c>
      <c r="H455">
        <v>-14601065.59</v>
      </c>
      <c r="I455">
        <v>-14592141.209999999</v>
      </c>
      <c r="J455">
        <v>-107258405771</v>
      </c>
      <c r="K455">
        <v>0</v>
      </c>
      <c r="L455">
        <v>-90195304740</v>
      </c>
      <c r="M455">
        <v>-12278269.01</v>
      </c>
      <c r="N455">
        <v>-90195304740</v>
      </c>
      <c r="O455">
        <v>318067212</v>
      </c>
      <c r="P455">
        <v>17381168243</v>
      </c>
    </row>
    <row r="456" spans="1:16" x14ac:dyDescent="0.2">
      <c r="A456">
        <v>192552</v>
      </c>
      <c r="B456" t="s">
        <v>16</v>
      </c>
      <c r="C456" t="s">
        <v>17</v>
      </c>
      <c r="D456" t="s">
        <v>794</v>
      </c>
      <c r="E456" t="s">
        <v>50</v>
      </c>
      <c r="F456" s="1">
        <v>0</v>
      </c>
      <c r="G456">
        <v>-107258405771</v>
      </c>
      <c r="H456">
        <v>-14601065.59</v>
      </c>
      <c r="I456">
        <v>-14592141.209999999</v>
      </c>
      <c r="J456">
        <v>-107258405771</v>
      </c>
      <c r="K456">
        <v>0</v>
      </c>
      <c r="L456">
        <v>-90195304740</v>
      </c>
      <c r="M456">
        <v>-12278269.01</v>
      </c>
      <c r="N456">
        <v>-90195304740</v>
      </c>
      <c r="O456">
        <v>318067212</v>
      </c>
      <c r="P456">
        <v>17381168243</v>
      </c>
    </row>
    <row r="457" spans="1:16" x14ac:dyDescent="0.2">
      <c r="A457">
        <v>192918</v>
      </c>
      <c r="B457" t="s">
        <v>16</v>
      </c>
      <c r="C457" t="s">
        <v>17</v>
      </c>
      <c r="D457" t="s">
        <v>795</v>
      </c>
      <c r="E457" t="s">
        <v>796</v>
      </c>
      <c r="F457" s="1">
        <v>-376985046148</v>
      </c>
      <c r="G457">
        <v>-178810727369</v>
      </c>
      <c r="H457">
        <v>-24341469</v>
      </c>
      <c r="I457">
        <v>-24341469</v>
      </c>
      <c r="J457">
        <v>-555795773517</v>
      </c>
      <c r="K457">
        <v>-382497741801</v>
      </c>
      <c r="L457">
        <v>-171876479733</v>
      </c>
      <c r="M457">
        <v>-23397511.280000001</v>
      </c>
      <c r="N457">
        <v>-554374221534</v>
      </c>
      <c r="O457">
        <v>32602535947</v>
      </c>
      <c r="P457">
        <v>34024087930</v>
      </c>
    </row>
    <row r="458" spans="1:16" x14ac:dyDescent="0.2">
      <c r="A458">
        <v>192965</v>
      </c>
      <c r="B458" t="s">
        <v>16</v>
      </c>
      <c r="C458" t="s">
        <v>17</v>
      </c>
      <c r="D458" t="s">
        <v>797</v>
      </c>
      <c r="E458" t="s">
        <v>798</v>
      </c>
      <c r="F458" s="1">
        <v>-339568312225</v>
      </c>
      <c r="G458">
        <v>0</v>
      </c>
      <c r="H458">
        <v>0</v>
      </c>
      <c r="I458">
        <v>0</v>
      </c>
      <c r="J458">
        <v>-339568312225</v>
      </c>
      <c r="K458">
        <v>-337469617467</v>
      </c>
      <c r="L458">
        <v>0</v>
      </c>
      <c r="M458">
        <v>0</v>
      </c>
      <c r="N458">
        <v>-337469617467</v>
      </c>
      <c r="O458">
        <v>4806825181</v>
      </c>
      <c r="P458">
        <v>6905519939</v>
      </c>
    </row>
    <row r="459" spans="1:16" x14ac:dyDescent="0.2">
      <c r="A459">
        <v>193706</v>
      </c>
      <c r="B459" t="s">
        <v>16</v>
      </c>
      <c r="C459" t="s">
        <v>17</v>
      </c>
      <c r="D459" t="s">
        <v>799</v>
      </c>
      <c r="E459" t="s">
        <v>800</v>
      </c>
      <c r="F459" s="1">
        <v>22715176183705.199</v>
      </c>
      <c r="G459">
        <v>11928261767649</v>
      </c>
      <c r="H459">
        <v>1623791918.46</v>
      </c>
      <c r="I459">
        <v>1636191927.8258243</v>
      </c>
      <c r="J459">
        <v>34643437951354.199</v>
      </c>
      <c r="K459">
        <v>22301379421107.199</v>
      </c>
      <c r="L459">
        <v>11864380185047</v>
      </c>
      <c r="M459">
        <v>1615095731.26</v>
      </c>
      <c r="N459">
        <v>34165759606154.199</v>
      </c>
      <c r="O459">
        <v>757930726645</v>
      </c>
      <c r="P459">
        <v>280252381445</v>
      </c>
    </row>
    <row r="460" spans="1:16" x14ac:dyDescent="0.2">
      <c r="A460">
        <v>193734</v>
      </c>
      <c r="B460" t="s">
        <v>16</v>
      </c>
      <c r="C460" t="s">
        <v>17</v>
      </c>
      <c r="D460" t="s">
        <v>801</v>
      </c>
      <c r="E460" t="s">
        <v>802</v>
      </c>
      <c r="F460" s="1">
        <v>22715176183705.199</v>
      </c>
      <c r="G460">
        <v>11928261767649</v>
      </c>
      <c r="H460">
        <v>1623791918.46</v>
      </c>
      <c r="I460">
        <v>1636191927.8258243</v>
      </c>
      <c r="J460">
        <v>34643437951354.199</v>
      </c>
      <c r="K460">
        <v>22301379421107.199</v>
      </c>
      <c r="L460">
        <v>11864380185047</v>
      </c>
      <c r="M460">
        <v>1615095731.26</v>
      </c>
      <c r="N460">
        <v>34165759606154.199</v>
      </c>
      <c r="O460">
        <v>757930726645</v>
      </c>
      <c r="P460">
        <v>280252381445</v>
      </c>
    </row>
    <row r="461" spans="1:16" x14ac:dyDescent="0.2">
      <c r="A461">
        <v>193762</v>
      </c>
      <c r="B461" t="s">
        <v>16</v>
      </c>
      <c r="C461" t="s">
        <v>17</v>
      </c>
      <c r="D461" t="s">
        <v>803</v>
      </c>
      <c r="E461" t="s">
        <v>804</v>
      </c>
      <c r="F461" s="1">
        <v>19811985643066</v>
      </c>
      <c r="G461">
        <v>7781356602261</v>
      </c>
      <c r="H461">
        <v>1059274537.35</v>
      </c>
      <c r="I461">
        <v>1071732042.5458243</v>
      </c>
      <c r="J461">
        <v>27593342245327</v>
      </c>
      <c r="K461">
        <v>19431361628333</v>
      </c>
      <c r="L461">
        <v>7738291208248</v>
      </c>
      <c r="M461">
        <v>1053412053.8099999</v>
      </c>
      <c r="N461">
        <v>27169652836581</v>
      </c>
      <c r="O461">
        <v>541467059815</v>
      </c>
      <c r="P461">
        <v>117777651069</v>
      </c>
    </row>
    <row r="462" spans="1:16" x14ac:dyDescent="0.2">
      <c r="A462">
        <v>193790</v>
      </c>
      <c r="B462" t="s">
        <v>16</v>
      </c>
      <c r="C462" t="s">
        <v>17</v>
      </c>
      <c r="D462" t="s">
        <v>805</v>
      </c>
      <c r="E462" t="s">
        <v>806</v>
      </c>
      <c r="F462" s="1">
        <v>11254854641147</v>
      </c>
      <c r="G462">
        <v>189488580724</v>
      </c>
      <c r="H462">
        <v>25795043.059999999</v>
      </c>
      <c r="I462">
        <v>38337321</v>
      </c>
      <c r="J462">
        <v>11444343221871</v>
      </c>
      <c r="K462">
        <v>11269024620057</v>
      </c>
      <c r="L462">
        <v>189985618263</v>
      </c>
      <c r="M462">
        <v>25862704.710000001</v>
      </c>
      <c r="N462">
        <v>11459010238320</v>
      </c>
      <c r="O462">
        <v>49775552194</v>
      </c>
      <c r="P462">
        <v>64442568643</v>
      </c>
    </row>
    <row r="463" spans="1:16" x14ac:dyDescent="0.2">
      <c r="A463">
        <v>193844</v>
      </c>
      <c r="B463" t="s">
        <v>16</v>
      </c>
      <c r="C463" t="s">
        <v>17</v>
      </c>
      <c r="D463" t="s">
        <v>807</v>
      </c>
      <c r="E463" t="s">
        <v>808</v>
      </c>
      <c r="F463" s="1">
        <v>126293769223</v>
      </c>
      <c r="G463">
        <v>110415130299</v>
      </c>
      <c r="H463">
        <v>15030789.880000001</v>
      </c>
      <c r="I463">
        <v>15030789.880000001</v>
      </c>
      <c r="J463">
        <v>236708899522</v>
      </c>
      <c r="K463">
        <v>126609956657</v>
      </c>
      <c r="L463">
        <v>110766308679</v>
      </c>
      <c r="M463">
        <v>15078595.74</v>
      </c>
      <c r="N463">
        <v>237376265336</v>
      </c>
      <c r="O463">
        <v>5262654038</v>
      </c>
      <c r="P463">
        <v>5930019852</v>
      </c>
    </row>
    <row r="464" spans="1:16" x14ac:dyDescent="0.2">
      <c r="A464">
        <v>193871</v>
      </c>
      <c r="B464" t="s">
        <v>809</v>
      </c>
      <c r="C464" t="s">
        <v>17</v>
      </c>
      <c r="D464" t="s">
        <v>810</v>
      </c>
      <c r="E464" t="s">
        <v>811</v>
      </c>
      <c r="F464" s="1">
        <v>0</v>
      </c>
      <c r="G464">
        <v>1</v>
      </c>
      <c r="H464">
        <v>0.01</v>
      </c>
      <c r="I464">
        <v>0</v>
      </c>
      <c r="J464">
        <v>1</v>
      </c>
      <c r="K464">
        <v>0</v>
      </c>
      <c r="L464">
        <v>1</v>
      </c>
      <c r="M464">
        <v>0.01</v>
      </c>
      <c r="N464">
        <v>1</v>
      </c>
      <c r="O464">
        <v>0</v>
      </c>
      <c r="P464">
        <v>0</v>
      </c>
    </row>
    <row r="465" spans="1:16" x14ac:dyDescent="0.2">
      <c r="A465">
        <v>193980</v>
      </c>
      <c r="B465" t="s">
        <v>812</v>
      </c>
      <c r="C465" t="s">
        <v>17</v>
      </c>
      <c r="D465" t="s">
        <v>813</v>
      </c>
      <c r="E465" t="s">
        <v>814</v>
      </c>
      <c r="F465" s="1">
        <v>0</v>
      </c>
      <c r="G465">
        <v>-1</v>
      </c>
      <c r="H465">
        <v>0</v>
      </c>
      <c r="I465">
        <v>0</v>
      </c>
      <c r="J465">
        <v>-1</v>
      </c>
      <c r="K465">
        <v>0</v>
      </c>
      <c r="L465">
        <v>-1</v>
      </c>
      <c r="M465">
        <v>0</v>
      </c>
      <c r="N465">
        <v>-1</v>
      </c>
      <c r="O465">
        <v>0</v>
      </c>
      <c r="P465">
        <v>0</v>
      </c>
    </row>
    <row r="466" spans="1:16" x14ac:dyDescent="0.2">
      <c r="A466">
        <v>194007</v>
      </c>
      <c r="B466" t="s">
        <v>16</v>
      </c>
      <c r="C466" t="s">
        <v>17</v>
      </c>
      <c r="D466" t="s">
        <v>815</v>
      </c>
      <c r="E466" t="s">
        <v>816</v>
      </c>
      <c r="F466" s="1">
        <v>4655332670555</v>
      </c>
      <c r="G466">
        <v>35</v>
      </c>
      <c r="H466">
        <v>-0.01</v>
      </c>
      <c r="I466">
        <v>-9.9999999999999994E-12</v>
      </c>
      <c r="J466">
        <v>4655332670590</v>
      </c>
      <c r="K466">
        <v>4659939389905</v>
      </c>
      <c r="L466">
        <v>35</v>
      </c>
      <c r="M466">
        <v>-0.01</v>
      </c>
      <c r="N466">
        <v>4659939389940</v>
      </c>
      <c r="O466">
        <v>14048221713</v>
      </c>
      <c r="P466">
        <v>18654941063</v>
      </c>
    </row>
    <row r="467" spans="1:16" x14ac:dyDescent="0.2">
      <c r="A467">
        <v>194093</v>
      </c>
      <c r="B467" t="s">
        <v>16</v>
      </c>
      <c r="C467" t="s">
        <v>17</v>
      </c>
      <c r="D467" t="s">
        <v>817</v>
      </c>
      <c r="E467" t="s">
        <v>818</v>
      </c>
      <c r="F467" s="1">
        <v>2825620562102</v>
      </c>
      <c r="G467">
        <v>49</v>
      </c>
      <c r="H467">
        <v>0.03</v>
      </c>
      <c r="I467">
        <v>0</v>
      </c>
      <c r="J467">
        <v>2825620562151</v>
      </c>
      <c r="K467">
        <v>2831168052773</v>
      </c>
      <c r="L467">
        <v>49</v>
      </c>
      <c r="M467">
        <v>0.03</v>
      </c>
      <c r="N467">
        <v>2831168052822</v>
      </c>
      <c r="O467">
        <v>3082844881</v>
      </c>
      <c r="P467">
        <v>8630335552</v>
      </c>
    </row>
    <row r="468" spans="1:16" x14ac:dyDescent="0.2">
      <c r="A468">
        <v>194120</v>
      </c>
      <c r="B468" t="s">
        <v>16</v>
      </c>
      <c r="C468" t="s">
        <v>17</v>
      </c>
      <c r="D468" t="s">
        <v>819</v>
      </c>
      <c r="E468" t="s">
        <v>820</v>
      </c>
      <c r="F468" s="1">
        <v>119749307344</v>
      </c>
      <c r="G468">
        <v>9</v>
      </c>
      <c r="H468">
        <v>0</v>
      </c>
      <c r="I468">
        <v>0</v>
      </c>
      <c r="J468">
        <v>119749307353</v>
      </c>
      <c r="K468">
        <v>120283637290</v>
      </c>
      <c r="L468">
        <v>9</v>
      </c>
      <c r="M468">
        <v>0</v>
      </c>
      <c r="N468">
        <v>120283637299</v>
      </c>
      <c r="O468">
        <v>1976419096</v>
      </c>
      <c r="P468">
        <v>2510749042</v>
      </c>
    </row>
    <row r="469" spans="1:16" x14ac:dyDescent="0.2">
      <c r="A469">
        <v>389850</v>
      </c>
      <c r="B469" t="s">
        <v>16</v>
      </c>
      <c r="C469" t="s">
        <v>17</v>
      </c>
      <c r="D469" t="s">
        <v>821</v>
      </c>
      <c r="E469" t="s">
        <v>822</v>
      </c>
      <c r="F469" s="1">
        <v>290855733623</v>
      </c>
      <c r="G469">
        <v>78</v>
      </c>
      <c r="H469">
        <v>-0.01</v>
      </c>
      <c r="I469">
        <v>0</v>
      </c>
      <c r="J469">
        <v>290855733701</v>
      </c>
      <c r="K469">
        <v>290580897363</v>
      </c>
      <c r="L469">
        <v>78</v>
      </c>
      <c r="M469">
        <v>-0.01</v>
      </c>
      <c r="N469">
        <v>290580897441</v>
      </c>
      <c r="O469">
        <v>629916807</v>
      </c>
      <c r="P469">
        <v>355080547</v>
      </c>
    </row>
    <row r="470" spans="1:16" x14ac:dyDescent="0.2">
      <c r="A470">
        <v>390254</v>
      </c>
      <c r="B470" t="s">
        <v>16</v>
      </c>
      <c r="C470" t="s">
        <v>17</v>
      </c>
      <c r="D470" t="s">
        <v>823</v>
      </c>
      <c r="E470" t="s">
        <v>824</v>
      </c>
      <c r="F470" s="1">
        <v>0</v>
      </c>
      <c r="G470">
        <v>11649158385</v>
      </c>
      <c r="H470">
        <v>1585797.63</v>
      </c>
      <c r="I470">
        <v>1585797.63</v>
      </c>
      <c r="J470">
        <v>11649158385</v>
      </c>
      <c r="K470">
        <v>0</v>
      </c>
      <c r="L470">
        <v>11692675061</v>
      </c>
      <c r="M470">
        <v>1591721.55</v>
      </c>
      <c r="N470">
        <v>11692675061</v>
      </c>
      <c r="O470">
        <v>362154</v>
      </c>
      <c r="P470">
        <v>43878830</v>
      </c>
    </row>
    <row r="471" spans="1:16" x14ac:dyDescent="0.2">
      <c r="A471">
        <v>390261</v>
      </c>
      <c r="B471" t="s">
        <v>825</v>
      </c>
      <c r="C471" t="s">
        <v>17</v>
      </c>
      <c r="D471" t="s">
        <v>826</v>
      </c>
      <c r="E471" t="s">
        <v>827</v>
      </c>
      <c r="F471" s="1">
        <v>0</v>
      </c>
      <c r="G471">
        <v>6</v>
      </c>
      <c r="H471">
        <v>0</v>
      </c>
      <c r="I471">
        <v>0</v>
      </c>
      <c r="J471">
        <v>6</v>
      </c>
      <c r="K471">
        <v>0</v>
      </c>
      <c r="L471">
        <v>6</v>
      </c>
      <c r="M471">
        <v>0</v>
      </c>
      <c r="N471">
        <v>6</v>
      </c>
      <c r="O471">
        <v>0</v>
      </c>
      <c r="P471">
        <v>0</v>
      </c>
    </row>
    <row r="472" spans="1:16" x14ac:dyDescent="0.2">
      <c r="A472">
        <v>389852</v>
      </c>
      <c r="B472" t="s">
        <v>16</v>
      </c>
      <c r="C472" t="s">
        <v>17</v>
      </c>
      <c r="D472" t="s">
        <v>828</v>
      </c>
      <c r="E472" t="s">
        <v>829</v>
      </c>
      <c r="F472" s="1">
        <v>0</v>
      </c>
      <c r="G472">
        <v>737254949</v>
      </c>
      <c r="H472">
        <v>100362.37</v>
      </c>
      <c r="I472">
        <v>100362.37</v>
      </c>
      <c r="J472">
        <v>737254949</v>
      </c>
      <c r="K472">
        <v>0</v>
      </c>
      <c r="L472">
        <v>737544855</v>
      </c>
      <c r="M472">
        <v>100401.83</v>
      </c>
      <c r="N472">
        <v>737544855</v>
      </c>
      <c r="O472">
        <v>2309340</v>
      </c>
      <c r="P472">
        <v>2599246</v>
      </c>
    </row>
    <row r="473" spans="1:16" x14ac:dyDescent="0.2">
      <c r="A473">
        <v>389853</v>
      </c>
      <c r="B473" t="s">
        <v>16</v>
      </c>
      <c r="C473" t="s">
        <v>17</v>
      </c>
      <c r="D473" t="s">
        <v>830</v>
      </c>
      <c r="E473" t="s">
        <v>831</v>
      </c>
      <c r="F473" s="1">
        <v>1335067403914</v>
      </c>
      <c r="G473">
        <v>21802816054</v>
      </c>
      <c r="H473">
        <v>2968013.04</v>
      </c>
      <c r="I473">
        <v>15510291</v>
      </c>
      <c r="J473">
        <v>1356870219968</v>
      </c>
      <c r="K473">
        <v>1337529796929</v>
      </c>
      <c r="L473">
        <v>21706807352</v>
      </c>
      <c r="M473">
        <v>2954943.39</v>
      </c>
      <c r="N473">
        <v>1359236604281</v>
      </c>
      <c r="O473">
        <v>22969160433</v>
      </c>
      <c r="P473">
        <v>25335544746</v>
      </c>
    </row>
    <row r="474" spans="1:16" x14ac:dyDescent="0.2">
      <c r="A474">
        <v>389854</v>
      </c>
      <c r="B474" t="s">
        <v>16</v>
      </c>
      <c r="C474" t="s">
        <v>17</v>
      </c>
      <c r="D474" t="s">
        <v>832</v>
      </c>
      <c r="E474" t="s">
        <v>833</v>
      </c>
      <c r="F474" s="1">
        <v>563533270916</v>
      </c>
      <c r="G474">
        <v>4</v>
      </c>
      <c r="H474">
        <v>0</v>
      </c>
      <c r="I474">
        <v>0</v>
      </c>
      <c r="J474">
        <v>563533270920</v>
      </c>
      <c r="K474">
        <v>563035524473</v>
      </c>
      <c r="L474">
        <v>4</v>
      </c>
      <c r="M474">
        <v>0</v>
      </c>
      <c r="N474">
        <v>563035524477</v>
      </c>
      <c r="O474">
        <v>1123871295</v>
      </c>
      <c r="P474">
        <v>626124852</v>
      </c>
    </row>
    <row r="475" spans="1:16" x14ac:dyDescent="0.2">
      <c r="A475">
        <v>390260</v>
      </c>
      <c r="B475" t="s">
        <v>16</v>
      </c>
      <c r="C475" t="s">
        <v>17</v>
      </c>
      <c r="D475" t="s">
        <v>834</v>
      </c>
      <c r="E475" t="s">
        <v>835</v>
      </c>
      <c r="F475" s="1">
        <v>48804680406</v>
      </c>
      <c r="G475">
        <v>-5</v>
      </c>
      <c r="H475">
        <v>0</v>
      </c>
      <c r="I475">
        <v>0</v>
      </c>
      <c r="J475">
        <v>48804680401</v>
      </c>
      <c r="K475">
        <v>48800922538</v>
      </c>
      <c r="L475">
        <v>-5</v>
      </c>
      <c r="M475">
        <v>0</v>
      </c>
      <c r="N475">
        <v>48800922533</v>
      </c>
      <c r="O475">
        <v>3757868</v>
      </c>
      <c r="P475">
        <v>0</v>
      </c>
    </row>
    <row r="476" spans="1:16" x14ac:dyDescent="0.2">
      <c r="A476">
        <v>389859</v>
      </c>
      <c r="B476" t="s">
        <v>16</v>
      </c>
      <c r="C476" t="s">
        <v>17</v>
      </c>
      <c r="D476" t="s">
        <v>836</v>
      </c>
      <c r="E476" t="s">
        <v>837</v>
      </c>
      <c r="F476" s="1">
        <v>993619623323</v>
      </c>
      <c r="G476">
        <v>44884220859</v>
      </c>
      <c r="H476">
        <v>6110080.1200000001</v>
      </c>
      <c r="I476">
        <v>6110080.1200000001</v>
      </c>
      <c r="J476">
        <v>1038503844182</v>
      </c>
      <c r="K476">
        <v>994085795056</v>
      </c>
      <c r="L476">
        <v>45082282138</v>
      </c>
      <c r="M476">
        <v>6137042.1799999997</v>
      </c>
      <c r="N476">
        <v>1039168077194</v>
      </c>
      <c r="O476">
        <v>676034569</v>
      </c>
      <c r="P476">
        <v>1340267581</v>
      </c>
    </row>
    <row r="477" spans="1:16" x14ac:dyDescent="0.2">
      <c r="A477">
        <v>392836</v>
      </c>
      <c r="B477" t="s">
        <v>838</v>
      </c>
      <c r="C477" t="s">
        <v>17</v>
      </c>
      <c r="D477" t="s">
        <v>839</v>
      </c>
      <c r="E477" t="s">
        <v>840</v>
      </c>
      <c r="F477" s="1">
        <v>0</v>
      </c>
      <c r="G477">
        <v>2</v>
      </c>
      <c r="H477">
        <v>0</v>
      </c>
      <c r="I477">
        <v>0</v>
      </c>
      <c r="J477">
        <v>2</v>
      </c>
      <c r="K477">
        <v>0</v>
      </c>
      <c r="L477">
        <v>2</v>
      </c>
      <c r="M477">
        <v>0</v>
      </c>
      <c r="N477">
        <v>2</v>
      </c>
      <c r="O477">
        <v>0</v>
      </c>
      <c r="P477">
        <v>0</v>
      </c>
    </row>
    <row r="478" spans="1:16" x14ac:dyDescent="0.2">
      <c r="A478">
        <v>407149</v>
      </c>
      <c r="B478" t="s">
        <v>16</v>
      </c>
      <c r="C478" t="s">
        <v>17</v>
      </c>
      <c r="D478" t="s">
        <v>841</v>
      </c>
      <c r="E478" t="s">
        <v>842</v>
      </c>
      <c r="F478" s="1">
        <v>295977619741</v>
      </c>
      <c r="G478">
        <v>0</v>
      </c>
      <c r="H478">
        <v>0</v>
      </c>
      <c r="I478">
        <v>0</v>
      </c>
      <c r="J478">
        <v>295977619741</v>
      </c>
      <c r="K478">
        <v>296990647073</v>
      </c>
      <c r="L478">
        <v>0</v>
      </c>
      <c r="M478">
        <v>0</v>
      </c>
      <c r="N478">
        <v>296990647073</v>
      </c>
      <c r="O478">
        <v>0</v>
      </c>
      <c r="P478">
        <v>1013027332</v>
      </c>
    </row>
    <row r="479" spans="1:16" x14ac:dyDescent="0.2">
      <c r="A479">
        <v>194201</v>
      </c>
      <c r="B479" t="s">
        <v>16</v>
      </c>
      <c r="C479" t="s">
        <v>17</v>
      </c>
      <c r="D479" t="s">
        <v>843</v>
      </c>
      <c r="E479" t="s">
        <v>844</v>
      </c>
      <c r="F479" s="1">
        <v>8557131001919</v>
      </c>
      <c r="G479">
        <v>7591868021537</v>
      </c>
      <c r="H479">
        <v>1033479494.29</v>
      </c>
      <c r="I479">
        <v>1033394721.5458243</v>
      </c>
      <c r="J479">
        <v>16148999023456</v>
      </c>
      <c r="K479">
        <v>8162337008276</v>
      </c>
      <c r="L479">
        <v>7548305589985</v>
      </c>
      <c r="M479">
        <v>1027549349.1</v>
      </c>
      <c r="N479">
        <v>15710642598261</v>
      </c>
      <c r="O479">
        <v>491691507621</v>
      </c>
      <c r="P479">
        <v>53335082426</v>
      </c>
    </row>
    <row r="480" spans="1:16" x14ac:dyDescent="0.2">
      <c r="A480">
        <v>194394</v>
      </c>
      <c r="B480" t="s">
        <v>16</v>
      </c>
      <c r="C480" t="s">
        <v>17</v>
      </c>
      <c r="D480" t="s">
        <v>845</v>
      </c>
      <c r="E480" t="s">
        <v>846</v>
      </c>
      <c r="F480" s="1">
        <v>349288364444</v>
      </c>
      <c r="G480">
        <v>388101473479</v>
      </c>
      <c r="H480">
        <v>52832176.93</v>
      </c>
      <c r="I480">
        <v>52832176.93</v>
      </c>
      <c r="J480">
        <v>737389837923</v>
      </c>
      <c r="K480">
        <v>342669861889</v>
      </c>
      <c r="L480">
        <v>397394103719</v>
      </c>
      <c r="M480">
        <v>54097180.840000004</v>
      </c>
      <c r="N480">
        <v>740063965608</v>
      </c>
      <c r="O480">
        <v>9139679931</v>
      </c>
      <c r="P480">
        <v>11813807616</v>
      </c>
    </row>
    <row r="481" spans="1:16" x14ac:dyDescent="0.2">
      <c r="A481">
        <v>194421</v>
      </c>
      <c r="B481" t="s">
        <v>16</v>
      </c>
      <c r="C481" t="s">
        <v>17</v>
      </c>
      <c r="D481" t="s">
        <v>847</v>
      </c>
      <c r="E481" t="s">
        <v>848</v>
      </c>
      <c r="F481" s="1">
        <v>349259976057</v>
      </c>
      <c r="G481">
        <v>388101473477</v>
      </c>
      <c r="H481">
        <v>52832176.93</v>
      </c>
      <c r="I481">
        <v>52832176.93</v>
      </c>
      <c r="J481">
        <v>737361449534</v>
      </c>
      <c r="K481">
        <v>342641473502</v>
      </c>
      <c r="L481">
        <v>397394103717</v>
      </c>
      <c r="M481">
        <v>54097180.840000004</v>
      </c>
      <c r="N481">
        <v>740035577219</v>
      </c>
      <c r="O481">
        <v>9139679931</v>
      </c>
      <c r="P481">
        <v>11813807616</v>
      </c>
    </row>
    <row r="482" spans="1:16" x14ac:dyDescent="0.2">
      <c r="A482">
        <v>194475</v>
      </c>
      <c r="B482" t="s">
        <v>16</v>
      </c>
      <c r="C482" t="s">
        <v>17</v>
      </c>
      <c r="D482" t="s">
        <v>849</v>
      </c>
      <c r="E482" t="s">
        <v>850</v>
      </c>
      <c r="F482" s="1">
        <v>349259976057</v>
      </c>
      <c r="G482">
        <v>388101473477</v>
      </c>
      <c r="H482">
        <v>52832176.93</v>
      </c>
      <c r="I482">
        <v>52832176.93</v>
      </c>
      <c r="J482">
        <v>737361449534</v>
      </c>
      <c r="K482">
        <v>342641473502</v>
      </c>
      <c r="L482">
        <v>397394103717</v>
      </c>
      <c r="M482">
        <v>54097180.840000004</v>
      </c>
      <c r="N482">
        <v>740035577219</v>
      </c>
      <c r="O482">
        <v>9139679931</v>
      </c>
      <c r="P482">
        <v>11813807616</v>
      </c>
    </row>
    <row r="483" spans="1:16" x14ac:dyDescent="0.2">
      <c r="A483">
        <v>194615</v>
      </c>
      <c r="B483" t="s">
        <v>851</v>
      </c>
      <c r="C483" t="s">
        <v>17</v>
      </c>
      <c r="D483" t="s">
        <v>852</v>
      </c>
      <c r="E483" t="s">
        <v>853</v>
      </c>
      <c r="F483" s="1">
        <v>388387</v>
      </c>
      <c r="G483">
        <v>2</v>
      </c>
      <c r="H483">
        <v>0</v>
      </c>
      <c r="I483">
        <v>0</v>
      </c>
      <c r="J483">
        <v>388389</v>
      </c>
      <c r="K483">
        <v>388387</v>
      </c>
      <c r="L483">
        <v>2</v>
      </c>
      <c r="M483">
        <v>0</v>
      </c>
      <c r="N483">
        <v>388389</v>
      </c>
      <c r="O483">
        <v>0</v>
      </c>
      <c r="P483">
        <v>0</v>
      </c>
    </row>
    <row r="484" spans="1:16" x14ac:dyDescent="0.2">
      <c r="A484">
        <v>194642</v>
      </c>
      <c r="B484" t="s">
        <v>854</v>
      </c>
      <c r="C484" t="s">
        <v>17</v>
      </c>
      <c r="D484" t="s">
        <v>855</v>
      </c>
      <c r="E484" t="s">
        <v>856</v>
      </c>
      <c r="F484" s="1">
        <v>28000000</v>
      </c>
      <c r="G484">
        <v>0</v>
      </c>
      <c r="H484">
        <v>0</v>
      </c>
      <c r="I484">
        <v>0</v>
      </c>
      <c r="J484">
        <v>28000000</v>
      </c>
      <c r="K484">
        <v>28000000</v>
      </c>
      <c r="L484">
        <v>0</v>
      </c>
      <c r="M484">
        <v>0</v>
      </c>
      <c r="N484">
        <v>28000000</v>
      </c>
      <c r="O484">
        <v>0</v>
      </c>
      <c r="P484">
        <v>0</v>
      </c>
    </row>
    <row r="485" spans="1:16" x14ac:dyDescent="0.2">
      <c r="A485">
        <v>194669</v>
      </c>
      <c r="B485" t="s">
        <v>857</v>
      </c>
      <c r="C485" t="s">
        <v>17</v>
      </c>
      <c r="D485" t="s">
        <v>858</v>
      </c>
      <c r="E485" t="s">
        <v>859</v>
      </c>
      <c r="F485" s="1">
        <v>28000000</v>
      </c>
      <c r="G485">
        <v>0</v>
      </c>
      <c r="H485">
        <v>0</v>
      </c>
      <c r="I485">
        <v>0</v>
      </c>
      <c r="J485">
        <v>28000000</v>
      </c>
      <c r="K485">
        <v>28000000</v>
      </c>
      <c r="L485">
        <v>0</v>
      </c>
      <c r="M485">
        <v>0</v>
      </c>
      <c r="N485">
        <v>28000000</v>
      </c>
      <c r="O485">
        <v>0</v>
      </c>
      <c r="P485">
        <v>0</v>
      </c>
    </row>
    <row r="486" spans="1:16" x14ac:dyDescent="0.2">
      <c r="A486">
        <v>194802</v>
      </c>
      <c r="B486" t="s">
        <v>16</v>
      </c>
      <c r="C486" t="s">
        <v>17</v>
      </c>
      <c r="D486" t="s">
        <v>860</v>
      </c>
      <c r="E486" t="s">
        <v>861</v>
      </c>
      <c r="F486" s="1">
        <v>0</v>
      </c>
      <c r="G486">
        <v>16454163050</v>
      </c>
      <c r="H486">
        <v>2239901.9700000002</v>
      </c>
      <c r="I486">
        <v>2182406.1399999997</v>
      </c>
      <c r="J486">
        <v>16454163050</v>
      </c>
      <c r="K486">
        <v>0</v>
      </c>
      <c r="L486">
        <v>16513661456</v>
      </c>
      <c r="M486">
        <v>2248001.4700000002</v>
      </c>
      <c r="N486">
        <v>16513661456</v>
      </c>
      <c r="O486">
        <v>0</v>
      </c>
      <c r="P486">
        <v>59498406</v>
      </c>
    </row>
    <row r="487" spans="1:16" x14ac:dyDescent="0.2">
      <c r="A487">
        <v>194829</v>
      </c>
      <c r="B487" t="s">
        <v>16</v>
      </c>
      <c r="C487" t="s">
        <v>17</v>
      </c>
      <c r="D487" t="s">
        <v>862</v>
      </c>
      <c r="E487" t="s">
        <v>863</v>
      </c>
      <c r="F487" s="1">
        <v>0</v>
      </c>
      <c r="G487">
        <v>16454163050</v>
      </c>
      <c r="H487">
        <v>2239901.9700000002</v>
      </c>
      <c r="I487">
        <v>2182406.1399999997</v>
      </c>
      <c r="J487">
        <v>16454163050</v>
      </c>
      <c r="K487">
        <v>0</v>
      </c>
      <c r="L487">
        <v>16513661456</v>
      </c>
      <c r="M487">
        <v>2248001.4700000002</v>
      </c>
      <c r="N487">
        <v>16513661456</v>
      </c>
      <c r="O487">
        <v>0</v>
      </c>
      <c r="P487">
        <v>59498406</v>
      </c>
    </row>
    <row r="488" spans="1:16" x14ac:dyDescent="0.2">
      <c r="A488">
        <v>195226</v>
      </c>
      <c r="B488" t="s">
        <v>16</v>
      </c>
      <c r="C488" t="s">
        <v>17</v>
      </c>
      <c r="D488" t="s">
        <v>864</v>
      </c>
      <c r="E488" t="s">
        <v>865</v>
      </c>
      <c r="F488" s="1">
        <v>2553902176195.2002</v>
      </c>
      <c r="G488">
        <v>3742349528859</v>
      </c>
      <c r="H488">
        <v>509445302.20999998</v>
      </c>
      <c r="I488">
        <v>509445302.20999998</v>
      </c>
      <c r="J488">
        <v>6296251705054.2002</v>
      </c>
      <c r="K488">
        <v>2527347930885.2002</v>
      </c>
      <c r="L488">
        <v>3712181211624</v>
      </c>
      <c r="M488">
        <v>505338495.13999999</v>
      </c>
      <c r="N488">
        <v>6239529142509.2002</v>
      </c>
      <c r="O488">
        <v>207323986899</v>
      </c>
      <c r="P488">
        <v>150601424354</v>
      </c>
    </row>
    <row r="489" spans="1:16" x14ac:dyDescent="0.2">
      <c r="A489">
        <v>195253</v>
      </c>
      <c r="B489" t="s">
        <v>16</v>
      </c>
      <c r="C489" t="s">
        <v>17</v>
      </c>
      <c r="D489" t="s">
        <v>866</v>
      </c>
      <c r="E489" t="s">
        <v>867</v>
      </c>
      <c r="F489" s="1">
        <v>1554047628457</v>
      </c>
      <c r="G489">
        <v>3084029927194</v>
      </c>
      <c r="H489">
        <v>419828384.86000001</v>
      </c>
      <c r="I489">
        <v>419828384.86000001</v>
      </c>
      <c r="J489">
        <v>4638077555651</v>
      </c>
      <c r="K489">
        <v>1556107463682</v>
      </c>
      <c r="L489">
        <v>3050724980907</v>
      </c>
      <c r="M489">
        <v>415294589.10000002</v>
      </c>
      <c r="N489">
        <v>4606832444589</v>
      </c>
      <c r="O489">
        <v>44056275997</v>
      </c>
      <c r="P489">
        <v>12811164935</v>
      </c>
    </row>
    <row r="490" spans="1:16" x14ac:dyDescent="0.2">
      <c r="A490">
        <v>195280</v>
      </c>
      <c r="B490" t="s">
        <v>16</v>
      </c>
      <c r="C490" t="s">
        <v>17</v>
      </c>
      <c r="D490" t="s">
        <v>868</v>
      </c>
      <c r="E490" t="s">
        <v>869</v>
      </c>
      <c r="F490" s="1">
        <v>1515098567269</v>
      </c>
      <c r="G490">
        <v>2940784292194</v>
      </c>
      <c r="H490">
        <v>400328384.86000001</v>
      </c>
      <c r="I490">
        <v>400328384.86000001</v>
      </c>
      <c r="J490">
        <v>4455882859463</v>
      </c>
      <c r="K490">
        <v>1517158402494</v>
      </c>
      <c r="L490">
        <v>2906972735907</v>
      </c>
      <c r="M490">
        <v>395725624.38</v>
      </c>
      <c r="N490">
        <v>4424131138401</v>
      </c>
      <c r="O490">
        <v>44056275997</v>
      </c>
      <c r="P490">
        <v>12304554935</v>
      </c>
    </row>
    <row r="491" spans="1:16" x14ac:dyDescent="0.2">
      <c r="A491">
        <v>195376</v>
      </c>
      <c r="B491" t="s">
        <v>16</v>
      </c>
      <c r="C491" t="s">
        <v>17</v>
      </c>
      <c r="D491" t="s">
        <v>870</v>
      </c>
      <c r="E491" t="s">
        <v>282</v>
      </c>
      <c r="F491" s="1">
        <v>38949061188</v>
      </c>
      <c r="G491">
        <v>143245635000</v>
      </c>
      <c r="H491">
        <v>19500000</v>
      </c>
      <c r="I491">
        <v>19500000</v>
      </c>
      <c r="J491">
        <v>182194696188</v>
      </c>
      <c r="K491">
        <v>38949061188</v>
      </c>
      <c r="L491">
        <v>143752245000</v>
      </c>
      <c r="M491">
        <v>19568964.719999999</v>
      </c>
      <c r="N491">
        <v>182701306188</v>
      </c>
      <c r="O491">
        <v>0</v>
      </c>
      <c r="P491">
        <v>506610000</v>
      </c>
    </row>
    <row r="492" spans="1:16" x14ac:dyDescent="0.2">
      <c r="A492">
        <v>195579</v>
      </c>
      <c r="B492" t="s">
        <v>16</v>
      </c>
      <c r="C492" t="s">
        <v>17</v>
      </c>
      <c r="D492" t="s">
        <v>871</v>
      </c>
      <c r="E492" t="s">
        <v>872</v>
      </c>
      <c r="F492" s="1">
        <v>467067970210</v>
      </c>
      <c r="G492">
        <v>557601742616</v>
      </c>
      <c r="H492">
        <v>75906215.090000004</v>
      </c>
      <c r="I492">
        <v>75906215.090000004</v>
      </c>
      <c r="J492">
        <v>1024669712826</v>
      </c>
      <c r="K492">
        <v>467067970210</v>
      </c>
      <c r="L492">
        <v>559573786084</v>
      </c>
      <c r="M492">
        <v>76174668.980000004</v>
      </c>
      <c r="N492">
        <v>1026641756294</v>
      </c>
      <c r="O492">
        <v>0</v>
      </c>
      <c r="P492">
        <v>1972043468</v>
      </c>
    </row>
    <row r="493" spans="1:16" x14ac:dyDescent="0.2">
      <c r="A493">
        <v>398024</v>
      </c>
      <c r="B493" t="s">
        <v>16</v>
      </c>
      <c r="C493" t="s">
        <v>17</v>
      </c>
      <c r="D493" t="s">
        <v>873</v>
      </c>
      <c r="E493" t="s">
        <v>874</v>
      </c>
      <c r="F493" s="1">
        <v>5829935792</v>
      </c>
      <c r="G493">
        <v>20053163232</v>
      </c>
      <c r="H493">
        <v>2729833.15</v>
      </c>
      <c r="I493">
        <v>2729833.15</v>
      </c>
      <c r="J493">
        <v>25883099024</v>
      </c>
      <c r="K493">
        <v>5829935792</v>
      </c>
      <c r="L493">
        <v>20124084297</v>
      </c>
      <c r="M493">
        <v>2739487.62</v>
      </c>
      <c r="N493">
        <v>25954020089</v>
      </c>
      <c r="O493">
        <v>0</v>
      </c>
      <c r="P493">
        <v>70921065</v>
      </c>
    </row>
    <row r="494" spans="1:16" x14ac:dyDescent="0.2">
      <c r="A494">
        <v>398025</v>
      </c>
      <c r="B494" t="s">
        <v>16</v>
      </c>
      <c r="C494" t="s">
        <v>17</v>
      </c>
      <c r="D494" t="s">
        <v>875</v>
      </c>
      <c r="E494" t="s">
        <v>876</v>
      </c>
      <c r="F494" s="1">
        <v>5254375792</v>
      </c>
      <c r="G494">
        <v>20053163232</v>
      </c>
      <c r="H494">
        <v>2729833.15</v>
      </c>
      <c r="I494">
        <v>2729833.15</v>
      </c>
      <c r="J494">
        <v>25307539024</v>
      </c>
      <c r="K494">
        <v>5254375792</v>
      </c>
      <c r="L494">
        <v>20124084297</v>
      </c>
      <c r="M494">
        <v>2739487.62</v>
      </c>
      <c r="N494">
        <v>25378460089</v>
      </c>
      <c r="O494">
        <v>0</v>
      </c>
      <c r="P494">
        <v>70921065</v>
      </c>
    </row>
    <row r="495" spans="1:16" x14ac:dyDescent="0.2">
      <c r="A495">
        <v>398026</v>
      </c>
      <c r="B495" t="s">
        <v>877</v>
      </c>
      <c r="C495" t="s">
        <v>17</v>
      </c>
      <c r="D495" t="s">
        <v>878</v>
      </c>
      <c r="E495" t="s">
        <v>879</v>
      </c>
      <c r="F495" s="1">
        <v>575560000</v>
      </c>
      <c r="G495">
        <v>0</v>
      </c>
      <c r="H495">
        <v>0</v>
      </c>
      <c r="I495">
        <v>0</v>
      </c>
      <c r="J495">
        <v>575560000</v>
      </c>
      <c r="K495">
        <v>575560000</v>
      </c>
      <c r="L495">
        <v>0</v>
      </c>
      <c r="M495">
        <v>0</v>
      </c>
      <c r="N495">
        <v>575560000</v>
      </c>
      <c r="O495">
        <v>0</v>
      </c>
      <c r="P495">
        <v>0</v>
      </c>
    </row>
    <row r="496" spans="1:16" x14ac:dyDescent="0.2">
      <c r="A496">
        <v>195821</v>
      </c>
      <c r="B496" t="s">
        <v>16</v>
      </c>
      <c r="C496" t="s">
        <v>17</v>
      </c>
      <c r="D496" t="s">
        <v>880</v>
      </c>
      <c r="E496" t="s">
        <v>881</v>
      </c>
      <c r="F496" s="1">
        <v>154468791577.20001</v>
      </c>
      <c r="G496">
        <v>0</v>
      </c>
      <c r="H496">
        <v>0</v>
      </c>
      <c r="I496">
        <v>0</v>
      </c>
      <c r="J496">
        <v>154468791577.20001</v>
      </c>
      <c r="K496">
        <v>128684557083.2</v>
      </c>
      <c r="L496">
        <v>0</v>
      </c>
      <c r="M496">
        <v>0</v>
      </c>
      <c r="N496">
        <v>128684557083.2</v>
      </c>
      <c r="O496">
        <v>159856256063</v>
      </c>
      <c r="P496">
        <v>134072021569</v>
      </c>
    </row>
    <row r="497" spans="1:16" x14ac:dyDescent="0.2">
      <c r="A497">
        <v>195898</v>
      </c>
      <c r="B497" t="s">
        <v>16</v>
      </c>
      <c r="C497" t="s">
        <v>17</v>
      </c>
      <c r="D497" t="s">
        <v>882</v>
      </c>
      <c r="E497" t="s">
        <v>883</v>
      </c>
      <c r="F497" s="1">
        <v>154468791577.20001</v>
      </c>
      <c r="G497">
        <v>0</v>
      </c>
      <c r="H497">
        <v>0</v>
      </c>
      <c r="I497">
        <v>0</v>
      </c>
      <c r="J497">
        <v>154468791577.20001</v>
      </c>
      <c r="K497">
        <v>128684557083.2</v>
      </c>
      <c r="L497">
        <v>0</v>
      </c>
      <c r="M497">
        <v>0</v>
      </c>
      <c r="N497">
        <v>128684557083.2</v>
      </c>
      <c r="O497">
        <v>159856256063</v>
      </c>
      <c r="P497">
        <v>134072021569</v>
      </c>
    </row>
    <row r="498" spans="1:16" x14ac:dyDescent="0.2">
      <c r="A498">
        <v>347015</v>
      </c>
      <c r="B498" t="s">
        <v>16</v>
      </c>
      <c r="C498" t="s">
        <v>17</v>
      </c>
      <c r="D498" t="s">
        <v>884</v>
      </c>
      <c r="E498" t="s">
        <v>885</v>
      </c>
      <c r="F498" s="1">
        <v>372487850159</v>
      </c>
      <c r="G498">
        <v>80664695817</v>
      </c>
      <c r="H498">
        <v>10980869.109999999</v>
      </c>
      <c r="I498">
        <v>10980869.109999999</v>
      </c>
      <c r="J498">
        <v>453152545976</v>
      </c>
      <c r="K498">
        <v>369658004118</v>
      </c>
      <c r="L498">
        <v>81758360336</v>
      </c>
      <c r="M498">
        <v>11129749.439999999</v>
      </c>
      <c r="N498">
        <v>451416364454</v>
      </c>
      <c r="O498">
        <v>3411454839</v>
      </c>
      <c r="P498">
        <v>1675273317</v>
      </c>
    </row>
    <row r="499" spans="1:16" x14ac:dyDescent="0.2">
      <c r="A499">
        <v>347020</v>
      </c>
      <c r="B499" t="s">
        <v>886</v>
      </c>
      <c r="C499" t="s">
        <v>17</v>
      </c>
      <c r="D499" t="s">
        <v>887</v>
      </c>
      <c r="E499" t="s">
        <v>314</v>
      </c>
      <c r="F499" s="1">
        <v>250243469</v>
      </c>
      <c r="G499">
        <v>0</v>
      </c>
      <c r="H499">
        <v>0</v>
      </c>
      <c r="I499">
        <v>0</v>
      </c>
      <c r="J499">
        <v>250243469</v>
      </c>
      <c r="K499">
        <v>250243469</v>
      </c>
      <c r="L499">
        <v>0</v>
      </c>
      <c r="M499">
        <v>0</v>
      </c>
      <c r="N499">
        <v>250243469</v>
      </c>
      <c r="O499">
        <v>0</v>
      </c>
      <c r="P499">
        <v>0</v>
      </c>
    </row>
    <row r="500" spans="1:16" x14ac:dyDescent="0.2">
      <c r="A500">
        <v>347021</v>
      </c>
      <c r="B500" t="s">
        <v>16</v>
      </c>
      <c r="C500" t="s">
        <v>17</v>
      </c>
      <c r="D500" t="s">
        <v>888</v>
      </c>
      <c r="E500" t="s">
        <v>889</v>
      </c>
      <c r="F500" s="1">
        <v>372237606690</v>
      </c>
      <c r="G500">
        <v>80664695817</v>
      </c>
      <c r="H500">
        <v>10980869.109999999</v>
      </c>
      <c r="I500">
        <v>10980869.109999999</v>
      </c>
      <c r="J500">
        <v>452902302507</v>
      </c>
      <c r="K500">
        <v>369407760649</v>
      </c>
      <c r="L500">
        <v>81758360336</v>
      </c>
      <c r="M500">
        <v>11129749.439999999</v>
      </c>
      <c r="N500">
        <v>451166120985</v>
      </c>
      <c r="O500">
        <v>3411454839</v>
      </c>
      <c r="P500">
        <v>1675273317</v>
      </c>
    </row>
    <row r="501" spans="1:16" x14ac:dyDescent="0.2">
      <c r="A501">
        <v>196033</v>
      </c>
      <c r="B501" t="s">
        <v>16</v>
      </c>
      <c r="C501" t="s">
        <v>17</v>
      </c>
      <c r="D501" t="s">
        <v>890</v>
      </c>
      <c r="E501" t="s">
        <v>891</v>
      </c>
      <c r="F501" s="1">
        <v>-22715176183705.199</v>
      </c>
      <c r="G501">
        <v>-11928261767640</v>
      </c>
      <c r="H501">
        <v>-1623791918.5</v>
      </c>
      <c r="I501">
        <v>-1636191927.8258243</v>
      </c>
      <c r="J501">
        <v>-34643437951345.199</v>
      </c>
      <c r="K501">
        <v>-22327163655601.199</v>
      </c>
      <c r="L501">
        <v>-11838595950544</v>
      </c>
      <c r="M501">
        <v>-1611585728.46</v>
      </c>
      <c r="N501">
        <v>-34165759606145.199</v>
      </c>
      <c r="O501">
        <v>272010679466</v>
      </c>
      <c r="P501">
        <v>749689024666</v>
      </c>
    </row>
    <row r="502" spans="1:16" x14ac:dyDescent="0.2">
      <c r="A502">
        <v>196061</v>
      </c>
      <c r="B502" t="s">
        <v>16</v>
      </c>
      <c r="C502" t="s">
        <v>17</v>
      </c>
      <c r="D502" t="s">
        <v>892</v>
      </c>
      <c r="E502" t="s">
        <v>893</v>
      </c>
      <c r="F502" s="1">
        <v>-19811985643066</v>
      </c>
      <c r="G502">
        <v>-7781356602247</v>
      </c>
      <c r="H502">
        <v>-1059274537.39</v>
      </c>
      <c r="I502">
        <v>-1071732042.5458243</v>
      </c>
      <c r="J502">
        <v>-27593342245313</v>
      </c>
      <c r="K502">
        <v>-19431361628333</v>
      </c>
      <c r="L502">
        <v>-7738291208234</v>
      </c>
      <c r="M502">
        <v>-1053412053.8099999</v>
      </c>
      <c r="N502">
        <v>-27169652836567</v>
      </c>
      <c r="O502">
        <v>109508274335</v>
      </c>
      <c r="P502">
        <v>533197683081</v>
      </c>
    </row>
    <row r="503" spans="1:16" x14ac:dyDescent="0.2">
      <c r="A503">
        <v>196089</v>
      </c>
      <c r="B503" t="s">
        <v>16</v>
      </c>
      <c r="C503" t="s">
        <v>17</v>
      </c>
      <c r="D503" t="s">
        <v>894</v>
      </c>
      <c r="E503" t="s">
        <v>895</v>
      </c>
      <c r="F503" s="1">
        <v>-11254854641147</v>
      </c>
      <c r="G503">
        <v>-189488580727</v>
      </c>
      <c r="H503">
        <v>-25795043.079999998</v>
      </c>
      <c r="I503">
        <v>-38337321</v>
      </c>
      <c r="J503">
        <v>-11444343221874</v>
      </c>
      <c r="K503">
        <v>-11269024620057</v>
      </c>
      <c r="L503">
        <v>-189985618264</v>
      </c>
      <c r="M503">
        <v>-25862704.690000001</v>
      </c>
      <c r="N503">
        <v>-11459010238321</v>
      </c>
      <c r="O503">
        <v>56173191907</v>
      </c>
      <c r="P503">
        <v>41506175460</v>
      </c>
    </row>
    <row r="504" spans="1:16" x14ac:dyDescent="0.2">
      <c r="A504">
        <v>196116</v>
      </c>
      <c r="B504" t="s">
        <v>16</v>
      </c>
      <c r="C504" t="s">
        <v>17</v>
      </c>
      <c r="D504" t="s">
        <v>896</v>
      </c>
      <c r="E504" t="s">
        <v>65</v>
      </c>
      <c r="F504" s="1">
        <v>-11254854641147</v>
      </c>
      <c r="G504">
        <v>-189488580727</v>
      </c>
      <c r="H504">
        <v>-25795043.079999998</v>
      </c>
      <c r="I504">
        <v>-38337321</v>
      </c>
      <c r="J504">
        <v>-11444343221874</v>
      </c>
      <c r="K504">
        <v>-11269024620057</v>
      </c>
      <c r="L504">
        <v>-189985618264</v>
      </c>
      <c r="M504">
        <v>-25862704.690000001</v>
      </c>
      <c r="N504">
        <v>-11459010238321</v>
      </c>
      <c r="O504">
        <v>56173191907</v>
      </c>
      <c r="P504">
        <v>41506175460</v>
      </c>
    </row>
    <row r="505" spans="1:16" x14ac:dyDescent="0.2">
      <c r="A505">
        <v>196225</v>
      </c>
      <c r="B505" t="s">
        <v>16</v>
      </c>
      <c r="C505" t="s">
        <v>17</v>
      </c>
      <c r="D505" t="s">
        <v>897</v>
      </c>
      <c r="E505" t="s">
        <v>898</v>
      </c>
      <c r="F505" s="1">
        <v>-8557131001919</v>
      </c>
      <c r="G505">
        <v>-7591868021520</v>
      </c>
      <c r="H505">
        <v>-1033479494.3099999</v>
      </c>
      <c r="I505">
        <v>-1033394721.5458243</v>
      </c>
      <c r="J505">
        <v>-16148999023439</v>
      </c>
      <c r="K505">
        <v>-8162337008276</v>
      </c>
      <c r="L505">
        <v>-7548305589970</v>
      </c>
      <c r="M505">
        <v>-1027549349.12</v>
      </c>
      <c r="N505">
        <v>-15710642598246</v>
      </c>
      <c r="O505">
        <v>53335082428</v>
      </c>
      <c r="P505">
        <v>491691507621</v>
      </c>
    </row>
    <row r="506" spans="1:16" x14ac:dyDescent="0.2">
      <c r="A506">
        <v>196253</v>
      </c>
      <c r="B506" t="s">
        <v>16</v>
      </c>
      <c r="C506" t="s">
        <v>17</v>
      </c>
      <c r="D506" t="s">
        <v>899</v>
      </c>
      <c r="E506" t="s">
        <v>65</v>
      </c>
      <c r="F506" s="1">
        <v>-8557131001919</v>
      </c>
      <c r="G506">
        <v>-7591868021520</v>
      </c>
      <c r="H506">
        <v>-1033479494.3099999</v>
      </c>
      <c r="I506">
        <v>-1033394721.5458243</v>
      </c>
      <c r="J506">
        <v>-16148999023439</v>
      </c>
      <c r="K506">
        <v>-8162337008276</v>
      </c>
      <c r="L506">
        <v>-7548305589970</v>
      </c>
      <c r="M506">
        <v>-1027549349.12</v>
      </c>
      <c r="N506">
        <v>-15710642598246</v>
      </c>
      <c r="O506">
        <v>53335082428</v>
      </c>
      <c r="P506">
        <v>491691507621</v>
      </c>
    </row>
    <row r="507" spans="1:16" x14ac:dyDescent="0.2">
      <c r="A507">
        <v>196419</v>
      </c>
      <c r="B507" t="s">
        <v>16</v>
      </c>
      <c r="C507" t="s">
        <v>17</v>
      </c>
      <c r="D507" t="s">
        <v>900</v>
      </c>
      <c r="E507" t="s">
        <v>901</v>
      </c>
      <c r="F507" s="1">
        <v>-349288364444</v>
      </c>
      <c r="G507">
        <v>-388101473484</v>
      </c>
      <c r="H507">
        <v>-52832176.93</v>
      </c>
      <c r="I507">
        <v>-52832176.93</v>
      </c>
      <c r="J507">
        <v>-737389837928</v>
      </c>
      <c r="K507">
        <v>-342669861889</v>
      </c>
      <c r="L507">
        <v>-397394103724</v>
      </c>
      <c r="M507">
        <v>-54097180.840000004</v>
      </c>
      <c r="N507">
        <v>-740063965613</v>
      </c>
      <c r="O507">
        <v>11813807616</v>
      </c>
      <c r="P507">
        <v>9139679931</v>
      </c>
    </row>
    <row r="508" spans="1:16" x14ac:dyDescent="0.2">
      <c r="A508">
        <v>196446</v>
      </c>
      <c r="B508" t="s">
        <v>851</v>
      </c>
      <c r="C508" t="s">
        <v>17</v>
      </c>
      <c r="D508" t="s">
        <v>902</v>
      </c>
      <c r="E508" t="s">
        <v>903</v>
      </c>
      <c r="F508" s="1">
        <v>-388387</v>
      </c>
      <c r="G508">
        <v>-2</v>
      </c>
      <c r="H508">
        <v>0</v>
      </c>
      <c r="I508">
        <v>0</v>
      </c>
      <c r="J508">
        <v>-388389</v>
      </c>
      <c r="K508">
        <v>-388387</v>
      </c>
      <c r="L508">
        <v>-2</v>
      </c>
      <c r="M508">
        <v>0</v>
      </c>
      <c r="N508">
        <v>-388389</v>
      </c>
      <c r="O508">
        <v>0</v>
      </c>
      <c r="P508">
        <v>0</v>
      </c>
    </row>
    <row r="509" spans="1:16" x14ac:dyDescent="0.2">
      <c r="A509">
        <v>196473</v>
      </c>
      <c r="B509" t="s">
        <v>904</v>
      </c>
      <c r="C509" t="s">
        <v>17</v>
      </c>
      <c r="D509" t="s">
        <v>905</v>
      </c>
      <c r="E509" t="s">
        <v>906</v>
      </c>
      <c r="F509" s="1">
        <v>-28000000</v>
      </c>
      <c r="G509">
        <v>0</v>
      </c>
      <c r="H509">
        <v>0</v>
      </c>
      <c r="I509">
        <v>0</v>
      </c>
      <c r="J509">
        <v>-28000000</v>
      </c>
      <c r="K509">
        <v>-28000000</v>
      </c>
      <c r="L509">
        <v>0</v>
      </c>
      <c r="M509">
        <v>0</v>
      </c>
      <c r="N509">
        <v>-28000000</v>
      </c>
      <c r="O509">
        <v>0</v>
      </c>
      <c r="P509">
        <v>0</v>
      </c>
    </row>
    <row r="510" spans="1:16" x14ac:dyDescent="0.2">
      <c r="A510">
        <v>196500</v>
      </c>
      <c r="B510" t="s">
        <v>857</v>
      </c>
      <c r="C510" t="s">
        <v>17</v>
      </c>
      <c r="D510" t="s">
        <v>907</v>
      </c>
      <c r="E510" t="s">
        <v>859</v>
      </c>
      <c r="F510" s="1">
        <v>-28000000</v>
      </c>
      <c r="G510">
        <v>0</v>
      </c>
      <c r="H510">
        <v>0</v>
      </c>
      <c r="I510">
        <v>0</v>
      </c>
      <c r="J510">
        <v>-28000000</v>
      </c>
      <c r="K510">
        <v>-28000000</v>
      </c>
      <c r="L510">
        <v>0</v>
      </c>
      <c r="M510">
        <v>0</v>
      </c>
      <c r="N510">
        <v>-28000000</v>
      </c>
      <c r="O510">
        <v>0</v>
      </c>
      <c r="P510">
        <v>0</v>
      </c>
    </row>
    <row r="511" spans="1:16" x14ac:dyDescent="0.2">
      <c r="A511">
        <v>196620</v>
      </c>
      <c r="B511" t="s">
        <v>16</v>
      </c>
      <c r="C511" t="s">
        <v>17</v>
      </c>
      <c r="D511" t="s">
        <v>908</v>
      </c>
      <c r="E511" t="s">
        <v>909</v>
      </c>
      <c r="F511" s="1">
        <v>-349259976057</v>
      </c>
      <c r="G511">
        <v>-388101473482</v>
      </c>
      <c r="H511">
        <v>-52832176.93</v>
      </c>
      <c r="I511">
        <v>-52832176.93</v>
      </c>
      <c r="J511">
        <v>-737361449539</v>
      </c>
      <c r="K511">
        <v>-342641473502</v>
      </c>
      <c r="L511">
        <v>-397394103722</v>
      </c>
      <c r="M511">
        <v>-54097180.840000004</v>
      </c>
      <c r="N511">
        <v>-740035577224</v>
      </c>
      <c r="O511">
        <v>11813807616</v>
      </c>
      <c r="P511">
        <v>9139679931</v>
      </c>
    </row>
    <row r="512" spans="1:16" x14ac:dyDescent="0.2">
      <c r="A512">
        <v>196701</v>
      </c>
      <c r="B512" t="s">
        <v>16</v>
      </c>
      <c r="C512" t="s">
        <v>17</v>
      </c>
      <c r="D512" t="s">
        <v>910</v>
      </c>
      <c r="E512" t="s">
        <v>911</v>
      </c>
      <c r="F512" s="1">
        <v>-349259976057</v>
      </c>
      <c r="G512">
        <v>-388101473482</v>
      </c>
      <c r="H512">
        <v>-52832176.93</v>
      </c>
      <c r="I512">
        <v>-52832176.93</v>
      </c>
      <c r="J512">
        <v>-737361449539</v>
      </c>
      <c r="K512">
        <v>-342641473502</v>
      </c>
      <c r="L512">
        <v>-397394103722</v>
      </c>
      <c r="M512">
        <v>-54097180.840000004</v>
      </c>
      <c r="N512">
        <v>-740035577224</v>
      </c>
      <c r="O512">
        <v>11813807616</v>
      </c>
      <c r="P512">
        <v>9139679931</v>
      </c>
    </row>
    <row r="513" spans="1:16" x14ac:dyDescent="0.2">
      <c r="A513">
        <v>196857</v>
      </c>
      <c r="B513" t="s">
        <v>16</v>
      </c>
      <c r="C513" t="s">
        <v>17</v>
      </c>
      <c r="D513" t="s">
        <v>912</v>
      </c>
      <c r="E513" t="s">
        <v>913</v>
      </c>
      <c r="F513" s="1">
        <v>0</v>
      </c>
      <c r="G513">
        <v>-16454163050</v>
      </c>
      <c r="H513">
        <v>-2239901.9700000002</v>
      </c>
      <c r="I513">
        <v>-2182406.1399999997</v>
      </c>
      <c r="J513">
        <v>-16454163050</v>
      </c>
      <c r="K513">
        <v>0</v>
      </c>
      <c r="L513">
        <v>-16513661456</v>
      </c>
      <c r="M513">
        <v>-2248001.4700000002</v>
      </c>
      <c r="N513">
        <v>-16513661456</v>
      </c>
      <c r="O513">
        <v>59498406</v>
      </c>
      <c r="P513">
        <v>0</v>
      </c>
    </row>
    <row r="514" spans="1:16" x14ac:dyDescent="0.2">
      <c r="A514">
        <v>197046</v>
      </c>
      <c r="B514" t="s">
        <v>16</v>
      </c>
      <c r="C514" t="s">
        <v>17</v>
      </c>
      <c r="D514" t="s">
        <v>914</v>
      </c>
      <c r="E514" t="s">
        <v>915</v>
      </c>
      <c r="F514" s="1">
        <v>0</v>
      </c>
      <c r="G514">
        <v>-16454163050</v>
      </c>
      <c r="H514">
        <v>-2239901.9700000002</v>
      </c>
      <c r="I514">
        <v>-2182406.1399999997</v>
      </c>
      <c r="J514">
        <v>-16454163050</v>
      </c>
      <c r="K514">
        <v>0</v>
      </c>
      <c r="L514">
        <v>-16513661456</v>
      </c>
      <c r="M514">
        <v>-2248001.4700000002</v>
      </c>
      <c r="N514">
        <v>-16513661456</v>
      </c>
      <c r="O514">
        <v>59498406</v>
      </c>
      <c r="P514">
        <v>0</v>
      </c>
    </row>
    <row r="515" spans="1:16" x14ac:dyDescent="0.2">
      <c r="A515">
        <v>197100</v>
      </c>
      <c r="B515" t="s">
        <v>16</v>
      </c>
      <c r="C515" t="s">
        <v>17</v>
      </c>
      <c r="D515" t="s">
        <v>916</v>
      </c>
      <c r="E515" t="s">
        <v>917</v>
      </c>
      <c r="F515" s="1">
        <v>0</v>
      </c>
      <c r="G515">
        <v>-16454163050</v>
      </c>
      <c r="H515">
        <v>-2239901.9700000002</v>
      </c>
      <c r="I515">
        <v>-2182406.1399999997</v>
      </c>
      <c r="J515">
        <v>-16454163050</v>
      </c>
      <c r="K515">
        <v>0</v>
      </c>
      <c r="L515">
        <v>-16513661456</v>
      </c>
      <c r="M515">
        <v>-2248001.4700000002</v>
      </c>
      <c r="N515">
        <v>-16513661456</v>
      </c>
      <c r="O515">
        <v>59498406</v>
      </c>
      <c r="P515">
        <v>0</v>
      </c>
    </row>
    <row r="516" spans="1:16" x14ac:dyDescent="0.2">
      <c r="A516">
        <v>197325</v>
      </c>
      <c r="B516" t="s">
        <v>16</v>
      </c>
      <c r="C516" t="s">
        <v>17</v>
      </c>
      <c r="D516" t="s">
        <v>918</v>
      </c>
      <c r="E516" t="s">
        <v>919</v>
      </c>
      <c r="F516" s="1">
        <v>-2553902176195.2002</v>
      </c>
      <c r="G516">
        <v>-3742349528859</v>
      </c>
      <c r="H516">
        <v>-509445302.20999998</v>
      </c>
      <c r="I516">
        <v>-509445302.20999998</v>
      </c>
      <c r="J516">
        <v>-6296251705054.2002</v>
      </c>
      <c r="K516">
        <v>-2553132165379.2002</v>
      </c>
      <c r="L516">
        <v>-3686396977130</v>
      </c>
      <c r="M516">
        <v>-501828492.33999997</v>
      </c>
      <c r="N516">
        <v>-6239529142509.2002</v>
      </c>
      <c r="O516">
        <v>150629099109</v>
      </c>
      <c r="P516">
        <v>207351661654</v>
      </c>
    </row>
    <row r="517" spans="1:16" x14ac:dyDescent="0.2">
      <c r="A517">
        <v>197491</v>
      </c>
      <c r="B517" t="s">
        <v>16</v>
      </c>
      <c r="C517" t="s">
        <v>17</v>
      </c>
      <c r="D517" t="s">
        <v>920</v>
      </c>
      <c r="E517" t="s">
        <v>921</v>
      </c>
      <c r="F517" s="1">
        <v>-467067970210</v>
      </c>
      <c r="G517">
        <v>-557601742616</v>
      </c>
      <c r="H517">
        <v>-75906215.090000004</v>
      </c>
      <c r="I517">
        <v>-75906215.090000004</v>
      </c>
      <c r="J517">
        <v>-1024669712826</v>
      </c>
      <c r="K517">
        <v>-467067970210</v>
      </c>
      <c r="L517">
        <v>-559573786084</v>
      </c>
      <c r="M517">
        <v>-76174668.980000004</v>
      </c>
      <c r="N517">
        <v>-1026641756294</v>
      </c>
      <c r="O517">
        <v>1972043468</v>
      </c>
      <c r="P517">
        <v>0</v>
      </c>
    </row>
    <row r="518" spans="1:16" x14ac:dyDescent="0.2">
      <c r="A518">
        <v>197574</v>
      </c>
      <c r="B518" t="s">
        <v>16</v>
      </c>
      <c r="C518" t="s">
        <v>17</v>
      </c>
      <c r="D518" t="s">
        <v>922</v>
      </c>
      <c r="E518" t="s">
        <v>923</v>
      </c>
      <c r="F518" s="1">
        <v>-1554047628457</v>
      </c>
      <c r="G518">
        <v>-3084029927194</v>
      </c>
      <c r="H518">
        <v>-419828384.86000001</v>
      </c>
      <c r="I518">
        <v>-419828384.86000001</v>
      </c>
      <c r="J518">
        <v>-4638077555651</v>
      </c>
      <c r="K518">
        <v>-1556107463682</v>
      </c>
      <c r="L518">
        <v>-3050724980907</v>
      </c>
      <c r="M518">
        <v>-415294589.10000002</v>
      </c>
      <c r="N518">
        <v>-4606832444589</v>
      </c>
      <c r="O518">
        <v>12811164935</v>
      </c>
      <c r="P518">
        <v>44056275997</v>
      </c>
    </row>
    <row r="519" spans="1:16" x14ac:dyDescent="0.2">
      <c r="A519">
        <v>197601</v>
      </c>
      <c r="B519" t="s">
        <v>16</v>
      </c>
      <c r="C519" t="s">
        <v>17</v>
      </c>
      <c r="D519" t="s">
        <v>924</v>
      </c>
      <c r="E519" t="s">
        <v>869</v>
      </c>
      <c r="F519" s="1">
        <v>-1515098567269</v>
      </c>
      <c r="G519">
        <v>-2940784292194</v>
      </c>
      <c r="H519">
        <v>-400328384.86000001</v>
      </c>
      <c r="I519">
        <v>-400328384.86000001</v>
      </c>
      <c r="J519">
        <v>-4455882859463</v>
      </c>
      <c r="K519">
        <v>-1517158402494</v>
      </c>
      <c r="L519">
        <v>-2906972735907</v>
      </c>
      <c r="M519">
        <v>-395725624.38</v>
      </c>
      <c r="N519">
        <v>-4424131138401</v>
      </c>
      <c r="O519">
        <v>12304554935</v>
      </c>
      <c r="P519">
        <v>44056275997</v>
      </c>
    </row>
    <row r="520" spans="1:16" x14ac:dyDescent="0.2">
      <c r="A520">
        <v>197684</v>
      </c>
      <c r="B520" t="s">
        <v>16</v>
      </c>
      <c r="C520" t="s">
        <v>17</v>
      </c>
      <c r="D520" t="s">
        <v>925</v>
      </c>
      <c r="E520" t="s">
        <v>282</v>
      </c>
      <c r="F520" s="1">
        <v>-38949061188</v>
      </c>
      <c r="G520">
        <v>-143245635000</v>
      </c>
      <c r="H520">
        <v>-19500000</v>
      </c>
      <c r="I520">
        <v>-19500000</v>
      </c>
      <c r="J520">
        <v>-182194696188</v>
      </c>
      <c r="K520">
        <v>-38949061188</v>
      </c>
      <c r="L520">
        <v>-143752245000</v>
      </c>
      <c r="M520">
        <v>-19568964.719999999</v>
      </c>
      <c r="N520">
        <v>-182701306188</v>
      </c>
      <c r="O520">
        <v>506610000</v>
      </c>
      <c r="P520">
        <v>0</v>
      </c>
    </row>
    <row r="521" spans="1:16" x14ac:dyDescent="0.2">
      <c r="A521">
        <v>197782</v>
      </c>
      <c r="B521" t="s">
        <v>16</v>
      </c>
      <c r="C521" t="s">
        <v>17</v>
      </c>
      <c r="D521" t="s">
        <v>926</v>
      </c>
      <c r="E521" t="s">
        <v>876</v>
      </c>
      <c r="F521" s="1">
        <v>-5829935792</v>
      </c>
      <c r="G521">
        <v>-20053163232</v>
      </c>
      <c r="H521">
        <v>-2729833.15</v>
      </c>
      <c r="I521">
        <v>-2729833.15</v>
      </c>
      <c r="J521">
        <v>-25883099024</v>
      </c>
      <c r="K521">
        <v>-5829935792</v>
      </c>
      <c r="L521">
        <v>-20124084297</v>
      </c>
      <c r="M521">
        <v>-2739487.62</v>
      </c>
      <c r="N521">
        <v>-25954020089</v>
      </c>
      <c r="O521">
        <v>70921065</v>
      </c>
      <c r="P521">
        <v>0</v>
      </c>
    </row>
    <row r="522" spans="1:16" x14ac:dyDescent="0.2">
      <c r="A522">
        <v>197858</v>
      </c>
      <c r="B522" t="s">
        <v>16</v>
      </c>
      <c r="C522" t="s">
        <v>17</v>
      </c>
      <c r="D522" t="s">
        <v>927</v>
      </c>
      <c r="E522" t="s">
        <v>881</v>
      </c>
      <c r="F522" s="1">
        <v>-154468791577.20001</v>
      </c>
      <c r="G522">
        <v>0</v>
      </c>
      <c r="H522">
        <v>0</v>
      </c>
      <c r="I522">
        <v>0</v>
      </c>
      <c r="J522">
        <v>-154468791577.20001</v>
      </c>
      <c r="K522">
        <v>-154468791577.20001</v>
      </c>
      <c r="L522">
        <v>25784234494</v>
      </c>
      <c r="M522">
        <v>3510002.8</v>
      </c>
      <c r="N522">
        <v>-128684557083.2</v>
      </c>
      <c r="O522">
        <v>134099696324</v>
      </c>
      <c r="P522">
        <v>159883930818</v>
      </c>
    </row>
    <row r="523" spans="1:16" x14ac:dyDescent="0.2">
      <c r="A523">
        <v>197933</v>
      </c>
      <c r="B523" t="s">
        <v>16</v>
      </c>
      <c r="C523" t="s">
        <v>17</v>
      </c>
      <c r="D523" t="s">
        <v>928</v>
      </c>
      <c r="E523" t="s">
        <v>883</v>
      </c>
      <c r="F523" s="1">
        <v>-154468791577.20001</v>
      </c>
      <c r="G523">
        <v>0</v>
      </c>
      <c r="H523">
        <v>0</v>
      </c>
      <c r="I523">
        <v>0</v>
      </c>
      <c r="J523">
        <v>-154468791577.20001</v>
      </c>
      <c r="K523">
        <v>-154468791577.20001</v>
      </c>
      <c r="L523">
        <v>25784234494</v>
      </c>
      <c r="M523">
        <v>3510002.8</v>
      </c>
      <c r="N523">
        <v>-128684557083.2</v>
      </c>
      <c r="O523">
        <v>134099696324</v>
      </c>
      <c r="P523">
        <v>159883930818</v>
      </c>
    </row>
    <row r="524" spans="1:16" x14ac:dyDescent="0.2">
      <c r="A524">
        <v>347123</v>
      </c>
      <c r="B524" t="s">
        <v>16</v>
      </c>
      <c r="C524" t="s">
        <v>17</v>
      </c>
      <c r="D524" t="s">
        <v>929</v>
      </c>
      <c r="E524" t="s">
        <v>885</v>
      </c>
      <c r="F524" s="1">
        <v>-372487850159</v>
      </c>
      <c r="G524">
        <v>-80664695817</v>
      </c>
      <c r="H524">
        <v>-10980869.109999999</v>
      </c>
      <c r="I524">
        <v>-10980869.109999999</v>
      </c>
      <c r="J524">
        <v>-453152545976</v>
      </c>
      <c r="K524">
        <v>-369658004118</v>
      </c>
      <c r="L524">
        <v>-81758360336</v>
      </c>
      <c r="M524">
        <v>-11129749.439999999</v>
      </c>
      <c r="N524">
        <v>-451416364454</v>
      </c>
      <c r="O524">
        <v>1675273317</v>
      </c>
      <c r="P524">
        <v>3411454839</v>
      </c>
    </row>
    <row r="525" spans="1:16" x14ac:dyDescent="0.2">
      <c r="A525">
        <v>347017</v>
      </c>
      <c r="B525" t="s">
        <v>886</v>
      </c>
      <c r="C525" t="s">
        <v>17</v>
      </c>
      <c r="D525" t="s">
        <v>930</v>
      </c>
      <c r="E525" t="s">
        <v>314</v>
      </c>
      <c r="F525" s="1">
        <v>-250243469</v>
      </c>
      <c r="G525">
        <v>0</v>
      </c>
      <c r="H525">
        <v>0</v>
      </c>
      <c r="I525">
        <v>0</v>
      </c>
      <c r="J525">
        <v>-250243469</v>
      </c>
      <c r="K525">
        <v>-250243469</v>
      </c>
      <c r="L525">
        <v>0</v>
      </c>
      <c r="M525">
        <v>0</v>
      </c>
      <c r="N525">
        <v>-250243469</v>
      </c>
      <c r="O525">
        <v>0</v>
      </c>
      <c r="P525">
        <v>0</v>
      </c>
    </row>
    <row r="526" spans="1:16" x14ac:dyDescent="0.2">
      <c r="A526">
        <v>347124</v>
      </c>
      <c r="B526" t="s">
        <v>16</v>
      </c>
      <c r="C526" t="s">
        <v>17</v>
      </c>
      <c r="D526" t="s">
        <v>931</v>
      </c>
      <c r="E526" t="s">
        <v>889</v>
      </c>
      <c r="F526" s="1">
        <v>-372237606690</v>
      </c>
      <c r="G526">
        <v>-80664695817</v>
      </c>
      <c r="H526">
        <v>-10980869.109999999</v>
      </c>
      <c r="I526">
        <v>-10980869.109999999</v>
      </c>
      <c r="J526">
        <v>-452902302507</v>
      </c>
      <c r="K526">
        <v>-369407760649</v>
      </c>
      <c r="L526">
        <v>-81758360336</v>
      </c>
      <c r="M526">
        <v>-11129749.439999999</v>
      </c>
      <c r="N526">
        <v>-451166120985</v>
      </c>
      <c r="O526">
        <v>1675273317</v>
      </c>
      <c r="P526">
        <v>3411454839</v>
      </c>
    </row>
    <row r="527" spans="1:16" x14ac:dyDescent="0.2">
      <c r="A527">
        <v>198369</v>
      </c>
      <c r="B527" t="s">
        <v>16</v>
      </c>
      <c r="C527" t="s">
        <v>17</v>
      </c>
      <c r="D527" t="s">
        <v>932</v>
      </c>
      <c r="E527" t="s">
        <v>933</v>
      </c>
      <c r="F527" s="1">
        <v>-10460081169854</v>
      </c>
      <c r="G527">
        <v>-765892441462</v>
      </c>
      <c r="H527">
        <v>-109538491.94</v>
      </c>
      <c r="I527">
        <v>-109538491.94</v>
      </c>
      <c r="J527">
        <v>-11225973611316</v>
      </c>
      <c r="K527">
        <v>-10371400584649</v>
      </c>
      <c r="L527">
        <v>-755584618804</v>
      </c>
      <c r="M527">
        <v>-108134901.78</v>
      </c>
      <c r="N527">
        <v>-11126985203453</v>
      </c>
      <c r="O527">
        <v>50706139056</v>
      </c>
      <c r="P527">
        <v>149694546919</v>
      </c>
    </row>
    <row r="528" spans="1:16" x14ac:dyDescent="0.2">
      <c r="A528">
        <v>198401</v>
      </c>
      <c r="B528" t="s">
        <v>16</v>
      </c>
      <c r="C528" t="s">
        <v>17</v>
      </c>
      <c r="D528" t="s">
        <v>934</v>
      </c>
      <c r="E528" t="s">
        <v>935</v>
      </c>
      <c r="F528" s="1">
        <v>-8367115445957</v>
      </c>
      <c r="G528">
        <v>-684279911940</v>
      </c>
      <c r="H528">
        <v>-97711941.939999998</v>
      </c>
      <c r="I528">
        <v>-97711941.939999998</v>
      </c>
      <c r="J528">
        <v>-9051395357897</v>
      </c>
      <c r="K528">
        <v>-8297228836810</v>
      </c>
      <c r="L528">
        <v>-675321646678</v>
      </c>
      <c r="M528">
        <v>-96492455.060000002</v>
      </c>
      <c r="N528">
        <v>-8972550483488</v>
      </c>
      <c r="O528">
        <v>50652783632</v>
      </c>
      <c r="P528">
        <v>129497658041</v>
      </c>
    </row>
    <row r="529" spans="1:16" x14ac:dyDescent="0.2">
      <c r="A529">
        <v>198433</v>
      </c>
      <c r="B529" t="s">
        <v>16</v>
      </c>
      <c r="C529" t="s">
        <v>17</v>
      </c>
      <c r="D529" t="s">
        <v>936</v>
      </c>
      <c r="E529" t="s">
        <v>937</v>
      </c>
      <c r="F529" s="1">
        <v>-77576959788</v>
      </c>
      <c r="G529">
        <v>-56774398803</v>
      </c>
      <c r="H529">
        <v>-8072090.5999999996</v>
      </c>
      <c r="I529">
        <v>-8072090.5999999996</v>
      </c>
      <c r="J529">
        <v>-134351358591</v>
      </c>
      <c r="K529">
        <v>-75376256006</v>
      </c>
      <c r="L529">
        <v>-55073232010</v>
      </c>
      <c r="M529">
        <v>-7840511.0999999996</v>
      </c>
      <c r="N529">
        <v>-130449488016</v>
      </c>
      <c r="O529">
        <v>0</v>
      </c>
      <c r="P529">
        <v>3901870575</v>
      </c>
    </row>
    <row r="530" spans="1:16" x14ac:dyDescent="0.2">
      <c r="A530">
        <v>198460</v>
      </c>
      <c r="B530" t="s">
        <v>16</v>
      </c>
      <c r="C530" t="s">
        <v>17</v>
      </c>
      <c r="D530" t="s">
        <v>938</v>
      </c>
      <c r="E530" t="s">
        <v>939</v>
      </c>
      <c r="F530" s="1">
        <v>-70714259464</v>
      </c>
      <c r="G530">
        <v>-56774398803</v>
      </c>
      <c r="H530">
        <v>-8072090.5999999996</v>
      </c>
      <c r="I530">
        <v>-8072090.5999999996</v>
      </c>
      <c r="J530">
        <v>-127488658267</v>
      </c>
      <c r="K530">
        <v>-68537813406</v>
      </c>
      <c r="L530">
        <v>-55073232010</v>
      </c>
      <c r="M530">
        <v>-7840511.0999999996</v>
      </c>
      <c r="N530">
        <v>-123611045416</v>
      </c>
      <c r="O530">
        <v>0</v>
      </c>
      <c r="P530">
        <v>3877612851</v>
      </c>
    </row>
    <row r="531" spans="1:16" x14ac:dyDescent="0.2">
      <c r="A531">
        <v>198487</v>
      </c>
      <c r="B531" t="s">
        <v>16</v>
      </c>
      <c r="C531" t="s">
        <v>17</v>
      </c>
      <c r="D531" t="s">
        <v>940</v>
      </c>
      <c r="E531" t="s">
        <v>941</v>
      </c>
      <c r="F531" s="1">
        <v>-70714259463</v>
      </c>
      <c r="G531">
        <v>-39426338914</v>
      </c>
      <c r="H531">
        <v>-5620329.5</v>
      </c>
      <c r="I531">
        <v>-5620329.5</v>
      </c>
      <c r="J531">
        <v>-110140598377</v>
      </c>
      <c r="K531">
        <v>-68537813405</v>
      </c>
      <c r="L531">
        <v>-38148714276</v>
      </c>
      <c r="M531">
        <v>-5446406.71</v>
      </c>
      <c r="N531">
        <v>-106686527681</v>
      </c>
      <c r="O531">
        <v>0</v>
      </c>
      <c r="P531">
        <v>3454070696</v>
      </c>
    </row>
    <row r="532" spans="1:16" x14ac:dyDescent="0.2">
      <c r="A532">
        <v>198764</v>
      </c>
      <c r="B532" t="s">
        <v>16</v>
      </c>
      <c r="C532" t="s">
        <v>17</v>
      </c>
      <c r="D532" t="s">
        <v>942</v>
      </c>
      <c r="E532" t="s">
        <v>943</v>
      </c>
      <c r="F532" s="1">
        <v>-1</v>
      </c>
      <c r="G532">
        <v>-17348059889</v>
      </c>
      <c r="H532">
        <v>-2451761.1</v>
      </c>
      <c r="I532">
        <v>-2451761.1</v>
      </c>
      <c r="J532">
        <v>-17348059890</v>
      </c>
      <c r="K532">
        <v>-1</v>
      </c>
      <c r="L532">
        <v>-16924517734</v>
      </c>
      <c r="M532">
        <v>-2394104.39</v>
      </c>
      <c r="N532">
        <v>-16924517735</v>
      </c>
      <c r="O532">
        <v>0</v>
      </c>
      <c r="P532">
        <v>423542155</v>
      </c>
    </row>
    <row r="533" spans="1:16" x14ac:dyDescent="0.2">
      <c r="A533">
        <v>199277</v>
      </c>
      <c r="B533" t="s">
        <v>16</v>
      </c>
      <c r="C533" t="s">
        <v>17</v>
      </c>
      <c r="D533" t="s">
        <v>944</v>
      </c>
      <c r="E533" t="s">
        <v>945</v>
      </c>
      <c r="F533" s="1">
        <v>-6836874411</v>
      </c>
      <c r="G533">
        <v>0</v>
      </c>
      <c r="H533">
        <v>0</v>
      </c>
      <c r="I533">
        <v>0</v>
      </c>
      <c r="J533">
        <v>-6836874411</v>
      </c>
      <c r="K533">
        <v>-6812616687</v>
      </c>
      <c r="L533">
        <v>0</v>
      </c>
      <c r="M533">
        <v>0</v>
      </c>
      <c r="N533">
        <v>-6812616687</v>
      </c>
      <c r="O533">
        <v>0</v>
      </c>
      <c r="P533">
        <v>24257724</v>
      </c>
    </row>
    <row r="534" spans="1:16" x14ac:dyDescent="0.2">
      <c r="A534">
        <v>199358</v>
      </c>
      <c r="B534" t="s">
        <v>16</v>
      </c>
      <c r="C534" t="s">
        <v>17</v>
      </c>
      <c r="D534" t="s">
        <v>946</v>
      </c>
      <c r="E534" t="s">
        <v>947</v>
      </c>
      <c r="F534" s="1">
        <v>-6836874411</v>
      </c>
      <c r="G534">
        <v>0</v>
      </c>
      <c r="H534">
        <v>0</v>
      </c>
      <c r="I534">
        <v>0</v>
      </c>
      <c r="J534">
        <v>-6836874411</v>
      </c>
      <c r="K534">
        <v>-6812616687</v>
      </c>
      <c r="L534">
        <v>0</v>
      </c>
      <c r="M534">
        <v>0</v>
      </c>
      <c r="N534">
        <v>-6812616687</v>
      </c>
      <c r="O534">
        <v>0</v>
      </c>
      <c r="P534">
        <v>24257724</v>
      </c>
    </row>
    <row r="535" spans="1:16" x14ac:dyDescent="0.2">
      <c r="A535">
        <v>398443</v>
      </c>
      <c r="B535" t="s">
        <v>948</v>
      </c>
      <c r="C535" t="s">
        <v>17</v>
      </c>
      <c r="D535" t="s">
        <v>949</v>
      </c>
      <c r="E535" t="s">
        <v>950</v>
      </c>
      <c r="F535" s="1">
        <v>-25825913</v>
      </c>
      <c r="G535">
        <v>0</v>
      </c>
      <c r="H535">
        <v>0</v>
      </c>
      <c r="I535">
        <v>0</v>
      </c>
      <c r="J535">
        <v>-25825913</v>
      </c>
      <c r="K535">
        <v>-25825913</v>
      </c>
      <c r="L535">
        <v>0</v>
      </c>
      <c r="M535">
        <v>0</v>
      </c>
      <c r="N535">
        <v>-25825913</v>
      </c>
      <c r="O535">
        <v>0</v>
      </c>
      <c r="P535">
        <v>0</v>
      </c>
    </row>
    <row r="536" spans="1:16" x14ac:dyDescent="0.2">
      <c r="A536">
        <v>398453</v>
      </c>
      <c r="B536" t="s">
        <v>948</v>
      </c>
      <c r="C536" t="s">
        <v>17</v>
      </c>
      <c r="D536" t="s">
        <v>951</v>
      </c>
      <c r="E536" t="s">
        <v>952</v>
      </c>
      <c r="F536" s="1">
        <v>-25825913</v>
      </c>
      <c r="G536">
        <v>0</v>
      </c>
      <c r="H536">
        <v>0</v>
      </c>
      <c r="I536">
        <v>0</v>
      </c>
      <c r="J536">
        <v>-25825913</v>
      </c>
      <c r="K536">
        <v>-25825913</v>
      </c>
      <c r="L536">
        <v>0</v>
      </c>
      <c r="M536">
        <v>0</v>
      </c>
      <c r="N536">
        <v>-25825913</v>
      </c>
      <c r="O536">
        <v>0</v>
      </c>
      <c r="P536">
        <v>0</v>
      </c>
    </row>
    <row r="537" spans="1:16" x14ac:dyDescent="0.2">
      <c r="A537">
        <v>199655</v>
      </c>
      <c r="B537" t="s">
        <v>16</v>
      </c>
      <c r="C537" t="s">
        <v>17</v>
      </c>
      <c r="D537" t="s">
        <v>953</v>
      </c>
      <c r="E537" t="s">
        <v>954</v>
      </c>
      <c r="F537" s="1">
        <v>-831343048118</v>
      </c>
      <c r="G537">
        <v>-499086721773</v>
      </c>
      <c r="H537">
        <v>-71361765.989999995</v>
      </c>
      <c r="I537">
        <v>-71361765.989999995</v>
      </c>
      <c r="J537">
        <v>-1330429769891</v>
      </c>
      <c r="K537">
        <v>-821418172619</v>
      </c>
      <c r="L537">
        <v>-494698606973</v>
      </c>
      <c r="M537">
        <v>-70764412.790000007</v>
      </c>
      <c r="N537">
        <v>-1316116779592</v>
      </c>
      <c r="O537">
        <v>45763566638</v>
      </c>
      <c r="P537">
        <v>60076556937</v>
      </c>
    </row>
    <row r="538" spans="1:16" x14ac:dyDescent="0.2">
      <c r="A538">
        <v>199683</v>
      </c>
      <c r="B538" t="s">
        <v>16</v>
      </c>
      <c r="C538" t="s">
        <v>17</v>
      </c>
      <c r="D538" t="s">
        <v>955</v>
      </c>
      <c r="E538" t="s">
        <v>956</v>
      </c>
      <c r="F538" s="1">
        <v>-99878021842</v>
      </c>
      <c r="G538">
        <v>-97317317371</v>
      </c>
      <c r="H538">
        <v>-13908992.98</v>
      </c>
      <c r="I538">
        <v>-13908992.98</v>
      </c>
      <c r="J538">
        <v>-197195339213</v>
      </c>
      <c r="K538">
        <v>-98629765630</v>
      </c>
      <c r="L538">
        <v>-96305300847</v>
      </c>
      <c r="M538">
        <v>-13771227.369999999</v>
      </c>
      <c r="N538">
        <v>-194935066477</v>
      </c>
      <c r="O538">
        <v>0</v>
      </c>
      <c r="P538">
        <v>2260272736</v>
      </c>
    </row>
    <row r="539" spans="1:16" x14ac:dyDescent="0.2">
      <c r="A539">
        <v>199711</v>
      </c>
      <c r="B539" t="s">
        <v>16</v>
      </c>
      <c r="C539" t="s">
        <v>17</v>
      </c>
      <c r="D539" t="s">
        <v>957</v>
      </c>
      <c r="E539" t="s">
        <v>958</v>
      </c>
      <c r="F539" s="1">
        <v>-99878021842</v>
      </c>
      <c r="G539">
        <v>-94223331940</v>
      </c>
      <c r="H539">
        <v>-13468264.32</v>
      </c>
      <c r="I539">
        <v>-13468264.32</v>
      </c>
      <c r="J539">
        <v>-194101353782</v>
      </c>
      <c r="K539">
        <v>-98629765630</v>
      </c>
      <c r="L539">
        <v>-93229698900</v>
      </c>
      <c r="M539">
        <v>-13333001.25</v>
      </c>
      <c r="N539">
        <v>-191859464530</v>
      </c>
      <c r="O539">
        <v>0</v>
      </c>
      <c r="P539">
        <v>2241889252</v>
      </c>
    </row>
    <row r="540" spans="1:16" x14ac:dyDescent="0.2">
      <c r="A540">
        <v>199965</v>
      </c>
      <c r="B540" t="s">
        <v>16</v>
      </c>
      <c r="C540" t="s">
        <v>17</v>
      </c>
      <c r="D540" t="s">
        <v>959</v>
      </c>
      <c r="E540" t="s">
        <v>960</v>
      </c>
      <c r="F540" s="1">
        <v>0</v>
      </c>
      <c r="G540">
        <v>-3093985431</v>
      </c>
      <c r="H540">
        <v>-440728.66</v>
      </c>
      <c r="I540">
        <v>-440728.66</v>
      </c>
      <c r="J540">
        <v>-3093985431</v>
      </c>
      <c r="K540">
        <v>0</v>
      </c>
      <c r="L540">
        <v>-3075601947</v>
      </c>
      <c r="M540">
        <v>-438226.12</v>
      </c>
      <c r="N540">
        <v>-3075601947</v>
      </c>
      <c r="O540">
        <v>0</v>
      </c>
      <c r="P540">
        <v>18383484</v>
      </c>
    </row>
    <row r="541" spans="1:16" x14ac:dyDescent="0.2">
      <c r="A541">
        <v>199992</v>
      </c>
      <c r="B541" t="s">
        <v>16</v>
      </c>
      <c r="C541" t="s">
        <v>17</v>
      </c>
      <c r="D541" t="s">
        <v>961</v>
      </c>
      <c r="E541" t="s">
        <v>962</v>
      </c>
      <c r="F541" s="1">
        <v>-431425290046</v>
      </c>
      <c r="G541">
        <v>-315897352279</v>
      </c>
      <c r="H541">
        <v>-45160994.130000003</v>
      </c>
      <c r="I541">
        <v>-45160994.130000003</v>
      </c>
      <c r="J541">
        <v>-747322642325</v>
      </c>
      <c r="K541">
        <v>-427480400148</v>
      </c>
      <c r="L541">
        <v>-313708479415</v>
      </c>
      <c r="M541">
        <v>-44863023.299999997</v>
      </c>
      <c r="N541">
        <v>-741188879563</v>
      </c>
      <c r="O541">
        <v>40563850626</v>
      </c>
      <c r="P541">
        <v>46697613388</v>
      </c>
    </row>
    <row r="542" spans="1:16" x14ac:dyDescent="0.2">
      <c r="A542">
        <v>200020</v>
      </c>
      <c r="B542" t="s">
        <v>16</v>
      </c>
      <c r="C542" t="s">
        <v>17</v>
      </c>
      <c r="D542" t="s">
        <v>963</v>
      </c>
      <c r="E542" t="s">
        <v>958</v>
      </c>
      <c r="F542" s="1">
        <v>-431425290046</v>
      </c>
      <c r="G542">
        <v>-306891696675</v>
      </c>
      <c r="H542">
        <v>-43892667.009999998</v>
      </c>
      <c r="I542">
        <v>-43892667.009999998</v>
      </c>
      <c r="J542">
        <v>-738316986721</v>
      </c>
      <c r="K542">
        <v>-427480400148</v>
      </c>
      <c r="L542">
        <v>-304873027395</v>
      </c>
      <c r="M542">
        <v>-43617865.960000001</v>
      </c>
      <c r="N542">
        <v>-732353427543</v>
      </c>
      <c r="O542">
        <v>40563850626</v>
      </c>
      <c r="P542">
        <v>46527409804</v>
      </c>
    </row>
    <row r="543" spans="1:16" x14ac:dyDescent="0.2">
      <c r="A543">
        <v>200244</v>
      </c>
      <c r="B543" t="s">
        <v>16</v>
      </c>
      <c r="C543" t="s">
        <v>17</v>
      </c>
      <c r="D543" t="s">
        <v>964</v>
      </c>
      <c r="E543" t="s">
        <v>960</v>
      </c>
      <c r="F543" s="1">
        <v>0</v>
      </c>
      <c r="G543">
        <v>-9005655604</v>
      </c>
      <c r="H543">
        <v>-1268327.1200000001</v>
      </c>
      <c r="I543">
        <v>-1268327.1200000001</v>
      </c>
      <c r="J543">
        <v>-9005655604</v>
      </c>
      <c r="K543">
        <v>0</v>
      </c>
      <c r="L543">
        <v>-8835452020</v>
      </c>
      <c r="M543">
        <v>-1245157.3400000001</v>
      </c>
      <c r="N543">
        <v>-8835452020</v>
      </c>
      <c r="O543">
        <v>0</v>
      </c>
      <c r="P543">
        <v>170203584</v>
      </c>
    </row>
    <row r="544" spans="1:16" x14ac:dyDescent="0.2">
      <c r="A544">
        <v>200460</v>
      </c>
      <c r="B544" t="s">
        <v>16</v>
      </c>
      <c r="C544" t="s">
        <v>17</v>
      </c>
      <c r="D544" t="s">
        <v>965</v>
      </c>
      <c r="E544" t="s">
        <v>966</v>
      </c>
      <c r="F544" s="1">
        <v>-63999122682</v>
      </c>
      <c r="G544">
        <v>-30536837768</v>
      </c>
      <c r="H544">
        <v>-4368333.7300000004</v>
      </c>
      <c r="I544">
        <v>-4368333.7300000004</v>
      </c>
      <c r="J544">
        <v>-94535960450</v>
      </c>
      <c r="K544">
        <v>-63408168695</v>
      </c>
      <c r="L544">
        <v>-30203880913</v>
      </c>
      <c r="M544">
        <v>-4323008.38</v>
      </c>
      <c r="N544">
        <v>-93612049608</v>
      </c>
      <c r="O544">
        <v>0</v>
      </c>
      <c r="P544">
        <v>923910842</v>
      </c>
    </row>
    <row r="545" spans="1:16" x14ac:dyDescent="0.2">
      <c r="A545">
        <v>200487</v>
      </c>
      <c r="B545" t="s">
        <v>16</v>
      </c>
      <c r="C545" t="s">
        <v>17</v>
      </c>
      <c r="D545" t="s">
        <v>967</v>
      </c>
      <c r="E545" t="s">
        <v>65</v>
      </c>
      <c r="F545" s="1">
        <v>-63999122682</v>
      </c>
      <c r="G545">
        <v>-30536837768</v>
      </c>
      <c r="H545">
        <v>-4368333.7300000004</v>
      </c>
      <c r="I545">
        <v>-4368333.7300000004</v>
      </c>
      <c r="J545">
        <v>-94535960450</v>
      </c>
      <c r="K545">
        <v>-63408168695</v>
      </c>
      <c r="L545">
        <v>-30203880913</v>
      </c>
      <c r="M545">
        <v>-4323008.38</v>
      </c>
      <c r="N545">
        <v>-93612049608</v>
      </c>
      <c r="O545">
        <v>0</v>
      </c>
      <c r="P545">
        <v>923910842</v>
      </c>
    </row>
    <row r="546" spans="1:16" x14ac:dyDescent="0.2">
      <c r="A546">
        <v>200649</v>
      </c>
      <c r="B546" t="s">
        <v>16</v>
      </c>
      <c r="C546" t="s">
        <v>17</v>
      </c>
      <c r="D546" t="s">
        <v>968</v>
      </c>
      <c r="E546" t="s">
        <v>969</v>
      </c>
      <c r="F546" s="1">
        <v>0</v>
      </c>
      <c r="G546">
        <v>-542956167</v>
      </c>
      <c r="H546">
        <v>-75839.98</v>
      </c>
      <c r="I546">
        <v>-75839.98</v>
      </c>
      <c r="J546">
        <v>-542956167</v>
      </c>
      <c r="K546">
        <v>0</v>
      </c>
      <c r="L546">
        <v>-528465585</v>
      </c>
      <c r="M546">
        <v>-73867.38</v>
      </c>
      <c r="N546">
        <v>-528465585</v>
      </c>
      <c r="O546">
        <v>0</v>
      </c>
      <c r="P546">
        <v>14490582</v>
      </c>
    </row>
    <row r="547" spans="1:16" x14ac:dyDescent="0.2">
      <c r="A547">
        <v>200676</v>
      </c>
      <c r="B547" t="s">
        <v>16</v>
      </c>
      <c r="C547" t="s">
        <v>17</v>
      </c>
      <c r="D547" t="s">
        <v>970</v>
      </c>
      <c r="E547" t="s">
        <v>65</v>
      </c>
      <c r="F547" s="1">
        <v>0</v>
      </c>
      <c r="G547">
        <v>-542956167</v>
      </c>
      <c r="H547">
        <v>-75839.98</v>
      </c>
      <c r="I547">
        <v>-75839.98</v>
      </c>
      <c r="J547">
        <v>-542956167</v>
      </c>
      <c r="K547">
        <v>0</v>
      </c>
      <c r="L547">
        <v>-528465585</v>
      </c>
      <c r="M547">
        <v>-73867.38</v>
      </c>
      <c r="N547">
        <v>-528465585</v>
      </c>
      <c r="O547">
        <v>0</v>
      </c>
      <c r="P547">
        <v>14490582</v>
      </c>
    </row>
    <row r="548" spans="1:16" x14ac:dyDescent="0.2">
      <c r="A548">
        <v>200748</v>
      </c>
      <c r="B548" t="s">
        <v>16</v>
      </c>
      <c r="C548" t="s">
        <v>17</v>
      </c>
      <c r="D548" t="s">
        <v>971</v>
      </c>
      <c r="E548" t="s">
        <v>972</v>
      </c>
      <c r="F548" s="1">
        <v>-24276984136</v>
      </c>
      <c r="G548">
        <v>-4576238111</v>
      </c>
      <c r="H548">
        <v>-650860.89</v>
      </c>
      <c r="I548">
        <v>-650860.89</v>
      </c>
      <c r="J548">
        <v>-28853222247</v>
      </c>
      <c r="K548">
        <v>-21853883861</v>
      </c>
      <c r="L548">
        <v>-4110712716</v>
      </c>
      <c r="M548">
        <v>-587489.01</v>
      </c>
      <c r="N548">
        <v>-25964596577</v>
      </c>
      <c r="O548">
        <v>0</v>
      </c>
      <c r="P548">
        <v>2888625670</v>
      </c>
    </row>
    <row r="549" spans="1:16" x14ac:dyDescent="0.2">
      <c r="A549">
        <v>200775</v>
      </c>
      <c r="B549" t="s">
        <v>16</v>
      </c>
      <c r="C549" t="s">
        <v>17</v>
      </c>
      <c r="D549" t="s">
        <v>973</v>
      </c>
      <c r="E549" t="s">
        <v>65</v>
      </c>
      <c r="F549" s="1">
        <v>-24276984136</v>
      </c>
      <c r="G549">
        <v>-4576238111</v>
      </c>
      <c r="H549">
        <v>-650860.89</v>
      </c>
      <c r="I549">
        <v>-650860.89</v>
      </c>
      <c r="J549">
        <v>-28853222247</v>
      </c>
      <c r="K549">
        <v>-21853883861</v>
      </c>
      <c r="L549">
        <v>-4110712716</v>
      </c>
      <c r="M549">
        <v>-587489.01</v>
      </c>
      <c r="N549">
        <v>-25964596577</v>
      </c>
      <c r="O549">
        <v>0</v>
      </c>
      <c r="P549">
        <v>2888625670</v>
      </c>
    </row>
    <row r="550" spans="1:16" x14ac:dyDescent="0.2">
      <c r="A550">
        <v>200919</v>
      </c>
      <c r="B550" t="s">
        <v>974</v>
      </c>
      <c r="C550" t="s">
        <v>17</v>
      </c>
      <c r="D550" t="s">
        <v>975</v>
      </c>
      <c r="E550" t="s">
        <v>976</v>
      </c>
      <c r="F550" s="1">
        <v>0</v>
      </c>
      <c r="G550">
        <v>-192647440</v>
      </c>
      <c r="H550">
        <v>-27314.33</v>
      </c>
      <c r="I550">
        <v>-27314.33</v>
      </c>
      <c r="J550">
        <v>-192647440</v>
      </c>
      <c r="K550">
        <v>0</v>
      </c>
      <c r="L550">
        <v>-192647440</v>
      </c>
      <c r="M550">
        <v>-27314.33</v>
      </c>
      <c r="N550">
        <v>-192647440</v>
      </c>
      <c r="O550">
        <v>0</v>
      </c>
      <c r="P550">
        <v>0</v>
      </c>
    </row>
    <row r="551" spans="1:16" x14ac:dyDescent="0.2">
      <c r="A551">
        <v>200946</v>
      </c>
      <c r="B551" t="s">
        <v>974</v>
      </c>
      <c r="C551" t="s">
        <v>17</v>
      </c>
      <c r="D551" t="s">
        <v>977</v>
      </c>
      <c r="E551" t="s">
        <v>978</v>
      </c>
      <c r="F551" s="1">
        <v>0</v>
      </c>
      <c r="G551">
        <v>-192647440</v>
      </c>
      <c r="H551">
        <v>-27314.33</v>
      </c>
      <c r="I551">
        <v>-27314.33</v>
      </c>
      <c r="J551">
        <v>-192647440</v>
      </c>
      <c r="K551">
        <v>0</v>
      </c>
      <c r="L551">
        <v>-192647440</v>
      </c>
      <c r="M551">
        <v>-27314.33</v>
      </c>
      <c r="N551">
        <v>-192647440</v>
      </c>
      <c r="O551">
        <v>0</v>
      </c>
      <c r="P551">
        <v>0</v>
      </c>
    </row>
    <row r="552" spans="1:16" x14ac:dyDescent="0.2">
      <c r="A552">
        <v>201320</v>
      </c>
      <c r="B552" t="s">
        <v>16</v>
      </c>
      <c r="C552" t="s">
        <v>17</v>
      </c>
      <c r="D552" t="s">
        <v>979</v>
      </c>
      <c r="E552" t="s">
        <v>980</v>
      </c>
      <c r="F552" s="1">
        <v>-33021858022</v>
      </c>
      <c r="G552">
        <v>0</v>
      </c>
      <c r="H552">
        <v>0</v>
      </c>
      <c r="I552">
        <v>0</v>
      </c>
      <c r="J552">
        <v>-33021858022</v>
      </c>
      <c r="K552">
        <v>-33004064180</v>
      </c>
      <c r="L552">
        <v>0</v>
      </c>
      <c r="M552">
        <v>0</v>
      </c>
      <c r="N552">
        <v>-33004064180</v>
      </c>
      <c r="O552">
        <v>5185385253</v>
      </c>
      <c r="P552">
        <v>5203179095</v>
      </c>
    </row>
    <row r="553" spans="1:16" x14ac:dyDescent="0.2">
      <c r="A553">
        <v>201347</v>
      </c>
      <c r="B553" t="s">
        <v>16</v>
      </c>
      <c r="C553" t="s">
        <v>17</v>
      </c>
      <c r="D553" t="s">
        <v>981</v>
      </c>
      <c r="E553" t="s">
        <v>65</v>
      </c>
      <c r="F553" s="1">
        <v>-33021858022</v>
      </c>
      <c r="G553">
        <v>0</v>
      </c>
      <c r="H553">
        <v>0</v>
      </c>
      <c r="I553">
        <v>0</v>
      </c>
      <c r="J553">
        <v>-33021858022</v>
      </c>
      <c r="K553">
        <v>-33004064180</v>
      </c>
      <c r="L553">
        <v>0</v>
      </c>
      <c r="M553">
        <v>0</v>
      </c>
      <c r="N553">
        <v>-33004064180</v>
      </c>
      <c r="O553">
        <v>5185385253</v>
      </c>
      <c r="P553">
        <v>5203179095</v>
      </c>
    </row>
    <row r="554" spans="1:16" x14ac:dyDescent="0.2">
      <c r="A554">
        <v>201474</v>
      </c>
      <c r="B554" t="s">
        <v>16</v>
      </c>
      <c r="C554" t="s">
        <v>17</v>
      </c>
      <c r="D554" t="s">
        <v>982</v>
      </c>
      <c r="E554" t="s">
        <v>983</v>
      </c>
      <c r="F554" s="1">
        <v>-12210312780</v>
      </c>
      <c r="G554">
        <v>0</v>
      </c>
      <c r="H554">
        <v>0</v>
      </c>
      <c r="I554">
        <v>0</v>
      </c>
      <c r="J554">
        <v>-12210312780</v>
      </c>
      <c r="K554">
        <v>-12115825715</v>
      </c>
      <c r="L554">
        <v>0</v>
      </c>
      <c r="M554">
        <v>0</v>
      </c>
      <c r="N554">
        <v>-12115825715</v>
      </c>
      <c r="O554">
        <v>0</v>
      </c>
      <c r="P554">
        <v>94487065</v>
      </c>
    </row>
    <row r="555" spans="1:16" x14ac:dyDescent="0.2">
      <c r="A555">
        <v>201508</v>
      </c>
      <c r="B555" t="s">
        <v>16</v>
      </c>
      <c r="C555" t="s">
        <v>17</v>
      </c>
      <c r="D555" t="s">
        <v>984</v>
      </c>
      <c r="E555" t="s">
        <v>985</v>
      </c>
      <c r="F555" s="1">
        <v>-12210312780</v>
      </c>
      <c r="G555">
        <v>0</v>
      </c>
      <c r="H555">
        <v>0</v>
      </c>
      <c r="I555">
        <v>0</v>
      </c>
      <c r="J555">
        <v>-12210312780</v>
      </c>
      <c r="K555">
        <v>-12115825715</v>
      </c>
      <c r="L555">
        <v>0</v>
      </c>
      <c r="M555">
        <v>0</v>
      </c>
      <c r="N555">
        <v>-12115825715</v>
      </c>
      <c r="O555">
        <v>0</v>
      </c>
      <c r="P555">
        <v>94487065</v>
      </c>
    </row>
    <row r="556" spans="1:16" x14ac:dyDescent="0.2">
      <c r="A556">
        <v>201648</v>
      </c>
      <c r="B556" t="s">
        <v>986</v>
      </c>
      <c r="C556" t="s">
        <v>17</v>
      </c>
      <c r="D556" t="s">
        <v>987</v>
      </c>
      <c r="E556" t="s">
        <v>988</v>
      </c>
      <c r="F556" s="1">
        <v>-42986278</v>
      </c>
      <c r="G556">
        <v>0</v>
      </c>
      <c r="H556">
        <v>0</v>
      </c>
      <c r="I556">
        <v>0</v>
      </c>
      <c r="J556">
        <v>-42986278</v>
      </c>
      <c r="K556">
        <v>-42986278</v>
      </c>
      <c r="L556">
        <v>0</v>
      </c>
      <c r="M556">
        <v>0</v>
      </c>
      <c r="N556">
        <v>-42986278</v>
      </c>
      <c r="O556">
        <v>0</v>
      </c>
      <c r="P556">
        <v>0</v>
      </c>
    </row>
    <row r="557" spans="1:16" x14ac:dyDescent="0.2">
      <c r="A557">
        <v>201729</v>
      </c>
      <c r="B557" t="s">
        <v>986</v>
      </c>
      <c r="C557" t="s">
        <v>17</v>
      </c>
      <c r="D557" t="s">
        <v>989</v>
      </c>
      <c r="E557" t="s">
        <v>947</v>
      </c>
      <c r="F557" s="1">
        <v>-42986278</v>
      </c>
      <c r="G557">
        <v>0</v>
      </c>
      <c r="H557">
        <v>0</v>
      </c>
      <c r="I557">
        <v>0</v>
      </c>
      <c r="J557">
        <v>-42986278</v>
      </c>
      <c r="K557">
        <v>-42986278</v>
      </c>
      <c r="L557">
        <v>0</v>
      </c>
      <c r="M557">
        <v>0</v>
      </c>
      <c r="N557">
        <v>-42986278</v>
      </c>
      <c r="O557">
        <v>0</v>
      </c>
      <c r="P557">
        <v>0</v>
      </c>
    </row>
    <row r="558" spans="1:16" x14ac:dyDescent="0.2">
      <c r="A558">
        <v>202031</v>
      </c>
      <c r="B558" t="s">
        <v>16</v>
      </c>
      <c r="C558" t="s">
        <v>17</v>
      </c>
      <c r="D558" t="s">
        <v>990</v>
      </c>
      <c r="E558" t="s">
        <v>991</v>
      </c>
      <c r="F558" s="1">
        <v>-76332735248</v>
      </c>
      <c r="G558">
        <v>-40378606075</v>
      </c>
      <c r="H558">
        <v>-5784130.3600000003</v>
      </c>
      <c r="I558">
        <v>-5784130.3600000003</v>
      </c>
      <c r="J558">
        <v>-116711341323</v>
      </c>
      <c r="K558">
        <v>-75379391887</v>
      </c>
      <c r="L558">
        <v>-40050169471</v>
      </c>
      <c r="M558">
        <v>-5739420.3499999996</v>
      </c>
      <c r="N558">
        <v>-115429561358</v>
      </c>
      <c r="O558">
        <v>0</v>
      </c>
      <c r="P558">
        <v>1281779965</v>
      </c>
    </row>
    <row r="559" spans="1:16" x14ac:dyDescent="0.2">
      <c r="A559">
        <v>202058</v>
      </c>
      <c r="B559" t="s">
        <v>16</v>
      </c>
      <c r="C559" t="s">
        <v>17</v>
      </c>
      <c r="D559" t="s">
        <v>992</v>
      </c>
      <c r="E559" t="s">
        <v>993</v>
      </c>
      <c r="F559" s="1">
        <v>-76332735248</v>
      </c>
      <c r="G559">
        <v>-40378606075</v>
      </c>
      <c r="H559">
        <v>-5784130.3600000003</v>
      </c>
      <c r="I559">
        <v>-5784130.3600000003</v>
      </c>
      <c r="J559">
        <v>-116711341323</v>
      </c>
      <c r="K559">
        <v>-75379391887</v>
      </c>
      <c r="L559">
        <v>-40050169471</v>
      </c>
      <c r="M559">
        <v>-5739420.3499999996</v>
      </c>
      <c r="N559">
        <v>-115429561358</v>
      </c>
      <c r="O559">
        <v>0</v>
      </c>
      <c r="P559">
        <v>1281779965</v>
      </c>
    </row>
    <row r="560" spans="1:16" x14ac:dyDescent="0.2">
      <c r="A560">
        <v>398858</v>
      </c>
      <c r="B560" t="s">
        <v>16</v>
      </c>
      <c r="C560" t="s">
        <v>17</v>
      </c>
      <c r="D560" t="s">
        <v>994</v>
      </c>
      <c r="E560" t="s">
        <v>950</v>
      </c>
      <c r="F560" s="1">
        <v>-90155737084</v>
      </c>
      <c r="G560">
        <v>-9644766562</v>
      </c>
      <c r="H560">
        <v>-1385299.59</v>
      </c>
      <c r="I560">
        <v>-1385299.59</v>
      </c>
      <c r="J560">
        <v>-99800503646</v>
      </c>
      <c r="K560">
        <v>-89503686225</v>
      </c>
      <c r="L560">
        <v>-9598950586</v>
      </c>
      <c r="M560">
        <v>-1379062.67</v>
      </c>
      <c r="N560">
        <v>-99102636811</v>
      </c>
      <c r="O560">
        <v>14330759</v>
      </c>
      <c r="P560">
        <v>712197594</v>
      </c>
    </row>
    <row r="561" spans="1:16" x14ac:dyDescent="0.2">
      <c r="A561">
        <v>398859</v>
      </c>
      <c r="B561" t="s">
        <v>16</v>
      </c>
      <c r="C561" t="s">
        <v>17</v>
      </c>
      <c r="D561" t="s">
        <v>995</v>
      </c>
      <c r="E561" t="s">
        <v>952</v>
      </c>
      <c r="F561" s="1">
        <v>-90155737084</v>
      </c>
      <c r="G561">
        <v>-9644766562</v>
      </c>
      <c r="H561">
        <v>-1385299.59</v>
      </c>
      <c r="I561">
        <v>-1385299.59</v>
      </c>
      <c r="J561">
        <v>-99800503646</v>
      </c>
      <c r="K561">
        <v>-89503686225</v>
      </c>
      <c r="L561">
        <v>-9598950586</v>
      </c>
      <c r="M561">
        <v>-1379062.67</v>
      </c>
      <c r="N561">
        <v>-99102636811</v>
      </c>
      <c r="O561">
        <v>14330759</v>
      </c>
      <c r="P561">
        <v>712197594</v>
      </c>
    </row>
    <row r="562" spans="1:16" x14ac:dyDescent="0.2">
      <c r="A562">
        <v>202240</v>
      </c>
      <c r="B562" t="s">
        <v>16</v>
      </c>
      <c r="C562" t="s">
        <v>17</v>
      </c>
      <c r="D562" t="s">
        <v>996</v>
      </c>
      <c r="E562" t="s">
        <v>997</v>
      </c>
      <c r="F562" s="1">
        <v>-6984539057</v>
      </c>
      <c r="G562">
        <v>-6502081929</v>
      </c>
      <c r="H562">
        <v>-910283.99</v>
      </c>
      <c r="I562">
        <v>-910283.99</v>
      </c>
      <c r="J562">
        <v>-13486620986</v>
      </c>
      <c r="K562">
        <v>-6844756249</v>
      </c>
      <c r="L562">
        <v>-4666214428</v>
      </c>
      <c r="M562">
        <v>-660367.71</v>
      </c>
      <c r="N562">
        <v>-11510970677</v>
      </c>
      <c r="O562">
        <v>1021091322</v>
      </c>
      <c r="P562">
        <v>2996741631</v>
      </c>
    </row>
    <row r="563" spans="1:16" x14ac:dyDescent="0.2">
      <c r="A563">
        <v>202267</v>
      </c>
      <c r="B563" t="s">
        <v>16</v>
      </c>
      <c r="C563" t="s">
        <v>17</v>
      </c>
      <c r="D563" t="s">
        <v>998</v>
      </c>
      <c r="E563" t="s">
        <v>999</v>
      </c>
      <c r="F563" s="1">
        <v>-2808286666</v>
      </c>
      <c r="G563">
        <v>-2742624804</v>
      </c>
      <c r="H563">
        <v>-387489.08</v>
      </c>
      <c r="I563">
        <v>-387489.08</v>
      </c>
      <c r="J563">
        <v>-5550911470</v>
      </c>
      <c r="K563">
        <v>-2700677468</v>
      </c>
      <c r="L563">
        <v>-2740772528</v>
      </c>
      <c r="M563">
        <v>-387236.93</v>
      </c>
      <c r="N563">
        <v>-5441449996</v>
      </c>
      <c r="O563">
        <v>0</v>
      </c>
      <c r="P563">
        <v>109461474</v>
      </c>
    </row>
    <row r="564" spans="1:16" x14ac:dyDescent="0.2">
      <c r="A564">
        <v>202294</v>
      </c>
      <c r="B564" t="s">
        <v>16</v>
      </c>
      <c r="C564" t="s">
        <v>17</v>
      </c>
      <c r="D564" t="s">
        <v>1000</v>
      </c>
      <c r="E564" t="s">
        <v>958</v>
      </c>
      <c r="F564" s="1">
        <v>-2808286666</v>
      </c>
      <c r="G564">
        <v>-2742624804</v>
      </c>
      <c r="H564">
        <v>-387489.08</v>
      </c>
      <c r="I564">
        <v>-387489.08</v>
      </c>
      <c r="J564">
        <v>-5550911470</v>
      </c>
      <c r="K564">
        <v>-2700677468</v>
      </c>
      <c r="L564">
        <v>-2740772528</v>
      </c>
      <c r="M564">
        <v>-387236.93</v>
      </c>
      <c r="N564">
        <v>-5441449996</v>
      </c>
      <c r="O564">
        <v>0</v>
      </c>
      <c r="P564">
        <v>109461474</v>
      </c>
    </row>
    <row r="565" spans="1:16" x14ac:dyDescent="0.2">
      <c r="A565">
        <v>202472</v>
      </c>
      <c r="B565" t="s">
        <v>16</v>
      </c>
      <c r="C565" t="s">
        <v>17</v>
      </c>
      <c r="D565" t="s">
        <v>1001</v>
      </c>
      <c r="E565" t="s">
        <v>1002</v>
      </c>
      <c r="F565" s="1">
        <v>-1952886584</v>
      </c>
      <c r="G565">
        <v>-1158133423</v>
      </c>
      <c r="H565">
        <v>-164710.32</v>
      </c>
      <c r="I565">
        <v>-164710.32</v>
      </c>
      <c r="J565">
        <v>-3111020007</v>
      </c>
      <c r="K565">
        <v>-1928487633</v>
      </c>
      <c r="L565">
        <v>-1158133423</v>
      </c>
      <c r="M565">
        <v>-164710.32</v>
      </c>
      <c r="N565">
        <v>-3086621056</v>
      </c>
      <c r="O565">
        <v>0</v>
      </c>
      <c r="P565">
        <v>24398951</v>
      </c>
    </row>
    <row r="566" spans="1:16" x14ac:dyDescent="0.2">
      <c r="A566">
        <v>202503</v>
      </c>
      <c r="B566" t="s">
        <v>16</v>
      </c>
      <c r="C566" t="s">
        <v>17</v>
      </c>
      <c r="D566" t="s">
        <v>1003</v>
      </c>
      <c r="E566" t="s">
        <v>1004</v>
      </c>
      <c r="F566" s="1">
        <v>-1952886584</v>
      </c>
      <c r="G566">
        <v>-1158133423</v>
      </c>
      <c r="H566">
        <v>-164710.32</v>
      </c>
      <c r="I566">
        <v>-164710.32</v>
      </c>
      <c r="J566">
        <v>-3111020007</v>
      </c>
      <c r="K566">
        <v>-1928487633</v>
      </c>
      <c r="L566">
        <v>-1158133423</v>
      </c>
      <c r="M566">
        <v>-164710.32</v>
      </c>
      <c r="N566">
        <v>-3086621056</v>
      </c>
      <c r="O566">
        <v>0</v>
      </c>
      <c r="P566">
        <v>24398951</v>
      </c>
    </row>
    <row r="567" spans="1:16" x14ac:dyDescent="0.2">
      <c r="A567">
        <v>202727</v>
      </c>
      <c r="B567" t="s">
        <v>447</v>
      </c>
      <c r="C567" t="s">
        <v>17</v>
      </c>
      <c r="D567" t="s">
        <v>1005</v>
      </c>
      <c r="E567" t="s">
        <v>1006</v>
      </c>
      <c r="F567" s="1">
        <v>-16987041</v>
      </c>
      <c r="G567">
        <v>0</v>
      </c>
      <c r="H567">
        <v>0</v>
      </c>
      <c r="I567">
        <v>0</v>
      </c>
      <c r="J567">
        <v>-16987041</v>
      </c>
      <c r="K567">
        <v>-16987041</v>
      </c>
      <c r="L567">
        <v>0</v>
      </c>
      <c r="M567">
        <v>0</v>
      </c>
      <c r="N567">
        <v>-16987041</v>
      </c>
      <c r="O567">
        <v>0</v>
      </c>
      <c r="P567">
        <v>0</v>
      </c>
    </row>
    <row r="568" spans="1:16" x14ac:dyDescent="0.2">
      <c r="A568">
        <v>202754</v>
      </c>
      <c r="B568" t="s">
        <v>447</v>
      </c>
      <c r="C568" t="s">
        <v>17</v>
      </c>
      <c r="D568" t="s">
        <v>1007</v>
      </c>
      <c r="E568" t="s">
        <v>1008</v>
      </c>
      <c r="F568" s="1">
        <v>-14166848</v>
      </c>
      <c r="G568">
        <v>0</v>
      </c>
      <c r="H568">
        <v>0</v>
      </c>
      <c r="I568">
        <v>0</v>
      </c>
      <c r="J568">
        <v>-14166848</v>
      </c>
      <c r="K568">
        <v>-14166848</v>
      </c>
      <c r="L568">
        <v>0</v>
      </c>
      <c r="M568">
        <v>0</v>
      </c>
      <c r="N568">
        <v>-14166848</v>
      </c>
      <c r="O568">
        <v>0</v>
      </c>
      <c r="P568">
        <v>0</v>
      </c>
    </row>
    <row r="569" spans="1:16" x14ac:dyDescent="0.2">
      <c r="A569">
        <v>202858</v>
      </c>
      <c r="B569" t="s">
        <v>1009</v>
      </c>
      <c r="C569" t="s">
        <v>17</v>
      </c>
      <c r="D569" t="s">
        <v>1010</v>
      </c>
      <c r="E569" t="s">
        <v>1011</v>
      </c>
      <c r="F569" s="1">
        <v>-2820193</v>
      </c>
      <c r="G569">
        <v>0</v>
      </c>
      <c r="H569">
        <v>0</v>
      </c>
      <c r="I569">
        <v>0</v>
      </c>
      <c r="J569">
        <v>-2820193</v>
      </c>
      <c r="K569">
        <v>-2820193</v>
      </c>
      <c r="L569">
        <v>0</v>
      </c>
      <c r="M569">
        <v>0</v>
      </c>
      <c r="N569">
        <v>-2820193</v>
      </c>
      <c r="O569">
        <v>0</v>
      </c>
      <c r="P569">
        <v>0</v>
      </c>
    </row>
    <row r="570" spans="1:16" x14ac:dyDescent="0.2">
      <c r="A570">
        <v>203016</v>
      </c>
      <c r="B570" t="s">
        <v>447</v>
      </c>
      <c r="C570" t="s">
        <v>17</v>
      </c>
      <c r="D570" t="s">
        <v>1012</v>
      </c>
      <c r="E570" t="s">
        <v>1013</v>
      </c>
      <c r="F570" s="1">
        <v>-42936129</v>
      </c>
      <c r="G570">
        <v>0</v>
      </c>
      <c r="H570">
        <v>0</v>
      </c>
      <c r="I570">
        <v>0</v>
      </c>
      <c r="J570">
        <v>-42936129</v>
      </c>
      <c r="K570">
        <v>-42936129</v>
      </c>
      <c r="L570">
        <v>0</v>
      </c>
      <c r="M570">
        <v>0</v>
      </c>
      <c r="N570">
        <v>-42936129</v>
      </c>
      <c r="O570">
        <v>0</v>
      </c>
      <c r="P570">
        <v>0</v>
      </c>
    </row>
    <row r="571" spans="1:16" x14ac:dyDescent="0.2">
      <c r="A571">
        <v>203043</v>
      </c>
      <c r="B571" t="s">
        <v>447</v>
      </c>
      <c r="C571" t="s">
        <v>17</v>
      </c>
      <c r="D571" t="s">
        <v>1014</v>
      </c>
      <c r="E571" t="s">
        <v>993</v>
      </c>
      <c r="F571" s="1">
        <v>-42936129</v>
      </c>
      <c r="G571">
        <v>0</v>
      </c>
      <c r="H571">
        <v>0</v>
      </c>
      <c r="I571">
        <v>0</v>
      </c>
      <c r="J571">
        <v>-42936129</v>
      </c>
      <c r="K571">
        <v>-42936129</v>
      </c>
      <c r="L571">
        <v>0</v>
      </c>
      <c r="M571">
        <v>0</v>
      </c>
      <c r="N571">
        <v>-42936129</v>
      </c>
      <c r="O571">
        <v>0</v>
      </c>
      <c r="P571">
        <v>0</v>
      </c>
    </row>
    <row r="572" spans="1:16" x14ac:dyDescent="0.2">
      <c r="A572">
        <v>203104</v>
      </c>
      <c r="B572" t="s">
        <v>16</v>
      </c>
      <c r="C572" t="s">
        <v>17</v>
      </c>
      <c r="D572" t="s">
        <v>1015</v>
      </c>
      <c r="E572" t="s">
        <v>1016</v>
      </c>
      <c r="F572" s="1">
        <v>-2163442637</v>
      </c>
      <c r="G572">
        <v>-2601323702</v>
      </c>
      <c r="H572">
        <v>-358084.59</v>
      </c>
      <c r="I572">
        <v>-358084.59</v>
      </c>
      <c r="J572">
        <v>-4764766339</v>
      </c>
      <c r="K572">
        <v>-2155667978</v>
      </c>
      <c r="L572">
        <v>-767308477</v>
      </c>
      <c r="M572">
        <v>-108420.46</v>
      </c>
      <c r="N572">
        <v>-2922976455</v>
      </c>
      <c r="O572">
        <v>1021091322</v>
      </c>
      <c r="P572">
        <v>2862881206</v>
      </c>
    </row>
    <row r="573" spans="1:16" x14ac:dyDescent="0.2">
      <c r="A573">
        <v>203131</v>
      </c>
      <c r="B573" t="s">
        <v>16</v>
      </c>
      <c r="C573" t="s">
        <v>17</v>
      </c>
      <c r="D573" t="s">
        <v>1017</v>
      </c>
      <c r="E573" t="s">
        <v>65</v>
      </c>
      <c r="F573" s="1">
        <v>-2163442637</v>
      </c>
      <c r="G573">
        <v>-2601323702</v>
      </c>
      <c r="H573">
        <v>-358084.59</v>
      </c>
      <c r="I573">
        <v>-358084.59</v>
      </c>
      <c r="J573">
        <v>-4764766339</v>
      </c>
      <c r="K573">
        <v>-2155667978</v>
      </c>
      <c r="L573">
        <v>-767308477</v>
      </c>
      <c r="M573">
        <v>-108420.46</v>
      </c>
      <c r="N573">
        <v>-2922976455</v>
      </c>
      <c r="O573">
        <v>1021091322</v>
      </c>
      <c r="P573">
        <v>2862881206</v>
      </c>
    </row>
    <row r="574" spans="1:16" x14ac:dyDescent="0.2">
      <c r="A574">
        <v>203430</v>
      </c>
      <c r="B574" t="s">
        <v>16</v>
      </c>
      <c r="C574" t="s">
        <v>17</v>
      </c>
      <c r="D574" t="s">
        <v>1018</v>
      </c>
      <c r="E574" t="s">
        <v>1019</v>
      </c>
      <c r="F574" s="1">
        <v>-6974165777881</v>
      </c>
      <c r="G574">
        <v>0</v>
      </c>
      <c r="H574">
        <v>0</v>
      </c>
      <c r="I574">
        <v>0</v>
      </c>
      <c r="J574">
        <v>-6974165777881</v>
      </c>
      <c r="K574">
        <v>-6920676062501</v>
      </c>
      <c r="L574">
        <v>0</v>
      </c>
      <c r="M574">
        <v>0</v>
      </c>
      <c r="N574">
        <v>-6920676062501</v>
      </c>
      <c r="O574">
        <v>3868119261</v>
      </c>
      <c r="P574">
        <v>57357834641</v>
      </c>
    </row>
    <row r="575" spans="1:16" x14ac:dyDescent="0.2">
      <c r="A575">
        <v>203457</v>
      </c>
      <c r="B575" t="s">
        <v>16</v>
      </c>
      <c r="C575" t="s">
        <v>17</v>
      </c>
      <c r="D575" t="s">
        <v>1020</v>
      </c>
      <c r="E575" t="s">
        <v>1021</v>
      </c>
      <c r="F575" s="1">
        <v>-4091966455048</v>
      </c>
      <c r="G575">
        <v>0</v>
      </c>
      <c r="H575">
        <v>0</v>
      </c>
      <c r="I575">
        <v>0</v>
      </c>
      <c r="J575">
        <v>-4091966455048</v>
      </c>
      <c r="K575">
        <v>-4085034205135</v>
      </c>
      <c r="L575">
        <v>0</v>
      </c>
      <c r="M575">
        <v>0</v>
      </c>
      <c r="N575">
        <v>-4085034205135</v>
      </c>
      <c r="O575">
        <v>3868119230</v>
      </c>
      <c r="P575">
        <v>10800369143</v>
      </c>
    </row>
    <row r="576" spans="1:16" x14ac:dyDescent="0.2">
      <c r="A576">
        <v>203484</v>
      </c>
      <c r="B576" t="s">
        <v>16</v>
      </c>
      <c r="C576" t="s">
        <v>17</v>
      </c>
      <c r="D576" t="s">
        <v>1022</v>
      </c>
      <c r="E576" t="s">
        <v>1023</v>
      </c>
      <c r="F576" s="1">
        <v>-559045952549</v>
      </c>
      <c r="G576">
        <v>0</v>
      </c>
      <c r="H576">
        <v>0</v>
      </c>
      <c r="I576">
        <v>0</v>
      </c>
      <c r="J576">
        <v>-559045952549</v>
      </c>
      <c r="K576">
        <v>-558729605297</v>
      </c>
      <c r="L576">
        <v>0</v>
      </c>
      <c r="M576">
        <v>0</v>
      </c>
      <c r="N576">
        <v>-558729605297</v>
      </c>
      <c r="O576">
        <v>22</v>
      </c>
      <c r="P576">
        <v>316347274</v>
      </c>
    </row>
    <row r="577" spans="1:16" x14ac:dyDescent="0.2">
      <c r="A577">
        <v>203687</v>
      </c>
      <c r="B577" t="s">
        <v>16</v>
      </c>
      <c r="C577" t="s">
        <v>17</v>
      </c>
      <c r="D577" t="s">
        <v>1024</v>
      </c>
      <c r="E577" t="s">
        <v>1025</v>
      </c>
      <c r="F577" s="1">
        <v>-485256230677</v>
      </c>
      <c r="G577">
        <v>0</v>
      </c>
      <c r="H577">
        <v>0</v>
      </c>
      <c r="I577">
        <v>0</v>
      </c>
      <c r="J577">
        <v>-485256230677</v>
      </c>
      <c r="K577">
        <v>-485086597072</v>
      </c>
      <c r="L577">
        <v>0</v>
      </c>
      <c r="M577">
        <v>0</v>
      </c>
      <c r="N577">
        <v>-485086597072</v>
      </c>
      <c r="O577">
        <v>24</v>
      </c>
      <c r="P577">
        <v>169633629</v>
      </c>
    </row>
    <row r="578" spans="1:16" x14ac:dyDescent="0.2">
      <c r="A578">
        <v>203767</v>
      </c>
      <c r="B578" t="s">
        <v>16</v>
      </c>
      <c r="C578" t="s">
        <v>17</v>
      </c>
      <c r="D578" t="s">
        <v>1026</v>
      </c>
      <c r="E578" t="s">
        <v>1027</v>
      </c>
      <c r="F578" s="1">
        <v>-2930859809114</v>
      </c>
      <c r="G578">
        <v>0</v>
      </c>
      <c r="H578">
        <v>0</v>
      </c>
      <c r="I578">
        <v>0</v>
      </c>
      <c r="J578">
        <v>-2930859809114</v>
      </c>
      <c r="K578">
        <v>-2925012537530</v>
      </c>
      <c r="L578">
        <v>0</v>
      </c>
      <c r="M578">
        <v>0</v>
      </c>
      <c r="N578">
        <v>-2925012537530</v>
      </c>
      <c r="O578">
        <v>3868119184</v>
      </c>
      <c r="P578">
        <v>9715390768</v>
      </c>
    </row>
    <row r="579" spans="1:16" x14ac:dyDescent="0.2">
      <c r="A579">
        <v>203848</v>
      </c>
      <c r="B579" t="s">
        <v>16</v>
      </c>
      <c r="C579" t="s">
        <v>17</v>
      </c>
      <c r="D579" t="s">
        <v>1028</v>
      </c>
      <c r="E579" t="s">
        <v>1029</v>
      </c>
      <c r="F579" s="1">
        <v>-116804462708</v>
      </c>
      <c r="G579">
        <v>0</v>
      </c>
      <c r="H579">
        <v>0</v>
      </c>
      <c r="I579">
        <v>0</v>
      </c>
      <c r="J579">
        <v>-116804462708</v>
      </c>
      <c r="K579">
        <v>-116205465236</v>
      </c>
      <c r="L579">
        <v>0</v>
      </c>
      <c r="M579">
        <v>0</v>
      </c>
      <c r="N579">
        <v>-116205465236</v>
      </c>
      <c r="O579">
        <v>0</v>
      </c>
      <c r="P579">
        <v>598997472</v>
      </c>
    </row>
    <row r="580" spans="1:16" x14ac:dyDescent="0.2">
      <c r="A580">
        <v>204024</v>
      </c>
      <c r="B580" t="s">
        <v>16</v>
      </c>
      <c r="C580" t="s">
        <v>17</v>
      </c>
      <c r="D580" t="s">
        <v>1030</v>
      </c>
      <c r="E580" t="s">
        <v>1031</v>
      </c>
      <c r="F580" s="1">
        <v>-2882199322833</v>
      </c>
      <c r="G580">
        <v>0</v>
      </c>
      <c r="H580">
        <v>0</v>
      </c>
      <c r="I580">
        <v>0</v>
      </c>
      <c r="J580">
        <v>-2882199322833</v>
      </c>
      <c r="K580">
        <v>-2835641857366</v>
      </c>
      <c r="L580">
        <v>0</v>
      </c>
      <c r="M580">
        <v>0</v>
      </c>
      <c r="N580">
        <v>-2835641857366</v>
      </c>
      <c r="O580">
        <v>31</v>
      </c>
      <c r="P580">
        <v>46557465498</v>
      </c>
    </row>
    <row r="581" spans="1:16" x14ac:dyDescent="0.2">
      <c r="A581">
        <v>204051</v>
      </c>
      <c r="B581" t="s">
        <v>16</v>
      </c>
      <c r="C581" t="s">
        <v>17</v>
      </c>
      <c r="D581" t="s">
        <v>1032</v>
      </c>
      <c r="E581" t="s">
        <v>1033</v>
      </c>
      <c r="F581" s="1">
        <v>-1044540528839</v>
      </c>
      <c r="G581">
        <v>0</v>
      </c>
      <c r="H581">
        <v>0</v>
      </c>
      <c r="I581">
        <v>0</v>
      </c>
      <c r="J581">
        <v>-1044540528839</v>
      </c>
      <c r="K581">
        <v>-1026333759859</v>
      </c>
      <c r="L581">
        <v>0</v>
      </c>
      <c r="M581">
        <v>0</v>
      </c>
      <c r="N581">
        <v>-1026333759859</v>
      </c>
      <c r="O581">
        <v>31</v>
      </c>
      <c r="P581">
        <v>18206769011</v>
      </c>
    </row>
    <row r="582" spans="1:16" x14ac:dyDescent="0.2">
      <c r="A582">
        <v>204132</v>
      </c>
      <c r="B582" t="s">
        <v>16</v>
      </c>
      <c r="C582" t="s">
        <v>17</v>
      </c>
      <c r="D582" t="s">
        <v>1034</v>
      </c>
      <c r="E582" t="s">
        <v>1035</v>
      </c>
      <c r="F582" s="1">
        <v>-1837658793994</v>
      </c>
      <c r="G582">
        <v>0</v>
      </c>
      <c r="H582">
        <v>0</v>
      </c>
      <c r="I582">
        <v>0</v>
      </c>
      <c r="J582">
        <v>-1837658793994</v>
      </c>
      <c r="K582">
        <v>-1809308097507</v>
      </c>
      <c r="L582">
        <v>0</v>
      </c>
      <c r="M582">
        <v>0</v>
      </c>
      <c r="N582">
        <v>-1809308097507</v>
      </c>
      <c r="O582">
        <v>0</v>
      </c>
      <c r="P582">
        <v>28350696487</v>
      </c>
    </row>
    <row r="583" spans="1:16" x14ac:dyDescent="0.2">
      <c r="A583">
        <v>204213</v>
      </c>
      <c r="B583" t="s">
        <v>16</v>
      </c>
      <c r="C583" t="s">
        <v>17</v>
      </c>
      <c r="D583" t="s">
        <v>1036</v>
      </c>
      <c r="E583" t="s">
        <v>1037</v>
      </c>
      <c r="F583" s="1">
        <v>-204997058180</v>
      </c>
      <c r="G583">
        <v>-2830280102</v>
      </c>
      <c r="H583">
        <v>-406004.4</v>
      </c>
      <c r="I583">
        <v>-406004.4</v>
      </c>
      <c r="J583">
        <v>-207827338282</v>
      </c>
      <c r="K583">
        <v>-202881138648</v>
      </c>
      <c r="L583">
        <v>-2807539894</v>
      </c>
      <c r="M583">
        <v>-402908.78</v>
      </c>
      <c r="N583">
        <v>-205688678542</v>
      </c>
      <c r="O583">
        <v>0</v>
      </c>
      <c r="P583">
        <v>2138659740</v>
      </c>
    </row>
    <row r="584" spans="1:16" x14ac:dyDescent="0.2">
      <c r="A584">
        <v>204244</v>
      </c>
      <c r="B584" t="s">
        <v>16</v>
      </c>
      <c r="C584" t="s">
        <v>17</v>
      </c>
      <c r="D584" t="s">
        <v>1038</v>
      </c>
      <c r="E584" t="s">
        <v>1039</v>
      </c>
      <c r="F584" s="1">
        <v>-166011572348</v>
      </c>
      <c r="G584">
        <v>0</v>
      </c>
      <c r="H584">
        <v>0</v>
      </c>
      <c r="I584">
        <v>0</v>
      </c>
      <c r="J584">
        <v>-166011572348</v>
      </c>
      <c r="K584">
        <v>-164213368923</v>
      </c>
      <c r="L584">
        <v>0</v>
      </c>
      <c r="M584">
        <v>0</v>
      </c>
      <c r="N584">
        <v>-164213368923</v>
      </c>
      <c r="O584">
        <v>0</v>
      </c>
      <c r="P584">
        <v>1798203425</v>
      </c>
    </row>
    <row r="585" spans="1:16" x14ac:dyDescent="0.2">
      <c r="A585">
        <v>204271</v>
      </c>
      <c r="B585" t="s">
        <v>16</v>
      </c>
      <c r="C585" t="s">
        <v>17</v>
      </c>
      <c r="D585" t="s">
        <v>1040</v>
      </c>
      <c r="E585" t="s">
        <v>1041</v>
      </c>
      <c r="F585" s="1">
        <v>-166011572348</v>
      </c>
      <c r="G585">
        <v>0</v>
      </c>
      <c r="H585">
        <v>0</v>
      </c>
      <c r="I585">
        <v>0</v>
      </c>
      <c r="J585">
        <v>-166011572348</v>
      </c>
      <c r="K585">
        <v>-164213368923</v>
      </c>
      <c r="L585">
        <v>0</v>
      </c>
      <c r="M585">
        <v>0</v>
      </c>
      <c r="N585">
        <v>-164213368923</v>
      </c>
      <c r="O585">
        <v>0</v>
      </c>
      <c r="P585">
        <v>1798203425</v>
      </c>
    </row>
    <row r="586" spans="1:16" x14ac:dyDescent="0.2">
      <c r="A586">
        <v>204433</v>
      </c>
      <c r="B586" t="s">
        <v>16</v>
      </c>
      <c r="C586" t="s">
        <v>17</v>
      </c>
      <c r="D586" t="s">
        <v>1042</v>
      </c>
      <c r="E586" t="s">
        <v>1043</v>
      </c>
      <c r="F586" s="1">
        <v>-38985485832</v>
      </c>
      <c r="G586">
        <v>-2830280102</v>
      </c>
      <c r="H586">
        <v>-406004.4</v>
      </c>
      <c r="I586">
        <v>-406004.4</v>
      </c>
      <c r="J586">
        <v>-41815765934</v>
      </c>
      <c r="K586">
        <v>-38667769725</v>
      </c>
      <c r="L586">
        <v>-2807539894</v>
      </c>
      <c r="M586">
        <v>-402908.78</v>
      </c>
      <c r="N586">
        <v>-41475309619</v>
      </c>
      <c r="O586">
        <v>0</v>
      </c>
      <c r="P586">
        <v>340456315</v>
      </c>
    </row>
    <row r="587" spans="1:16" x14ac:dyDescent="0.2">
      <c r="A587">
        <v>204463</v>
      </c>
      <c r="B587" t="s">
        <v>16</v>
      </c>
      <c r="C587" t="s">
        <v>17</v>
      </c>
      <c r="D587" t="s">
        <v>1044</v>
      </c>
      <c r="E587" t="s">
        <v>1043</v>
      </c>
      <c r="F587" s="1">
        <v>-38985485832</v>
      </c>
      <c r="G587">
        <v>-2830280102</v>
      </c>
      <c r="H587">
        <v>-406004.4</v>
      </c>
      <c r="I587">
        <v>-406004.4</v>
      </c>
      <c r="J587">
        <v>-41815765934</v>
      </c>
      <c r="K587">
        <v>-38667769725</v>
      </c>
      <c r="L587">
        <v>-2807539894</v>
      </c>
      <c r="M587">
        <v>-402908.78</v>
      </c>
      <c r="N587">
        <v>-41475309619</v>
      </c>
      <c r="O587">
        <v>0</v>
      </c>
      <c r="P587">
        <v>340456315</v>
      </c>
    </row>
    <row r="588" spans="1:16" x14ac:dyDescent="0.2">
      <c r="A588">
        <v>204554</v>
      </c>
      <c r="B588" t="s">
        <v>16</v>
      </c>
      <c r="C588" t="s">
        <v>17</v>
      </c>
      <c r="D588" t="s">
        <v>1045</v>
      </c>
      <c r="E588" t="s">
        <v>1046</v>
      </c>
      <c r="F588" s="1">
        <v>-272048062933</v>
      </c>
      <c r="G588">
        <v>-119086429333</v>
      </c>
      <c r="H588">
        <v>-16961796.960000001</v>
      </c>
      <c r="I588">
        <v>-16961796.960000001</v>
      </c>
      <c r="J588">
        <v>-391134492266</v>
      </c>
      <c r="K588">
        <v>-270032450787</v>
      </c>
      <c r="L588">
        <v>-118076053373</v>
      </c>
      <c r="M588">
        <v>-16824254.68</v>
      </c>
      <c r="N588">
        <v>-388108504160</v>
      </c>
      <c r="O588">
        <v>6411</v>
      </c>
      <c r="P588">
        <v>3025994517</v>
      </c>
    </row>
    <row r="589" spans="1:16" x14ac:dyDescent="0.2">
      <c r="A589">
        <v>204581</v>
      </c>
      <c r="B589" t="s">
        <v>16</v>
      </c>
      <c r="C589" t="s">
        <v>17</v>
      </c>
      <c r="D589" t="s">
        <v>1047</v>
      </c>
      <c r="E589" t="s">
        <v>1048</v>
      </c>
      <c r="F589" s="1">
        <v>-272048062933</v>
      </c>
      <c r="G589">
        <v>-119086429333</v>
      </c>
      <c r="H589">
        <v>-16961796.960000001</v>
      </c>
      <c r="I589">
        <v>-16961796.960000001</v>
      </c>
      <c r="J589">
        <v>-391134492266</v>
      </c>
      <c r="K589">
        <v>-270032450787</v>
      </c>
      <c r="L589">
        <v>-118076053373</v>
      </c>
      <c r="M589">
        <v>-16824254.68</v>
      </c>
      <c r="N589">
        <v>-388108504160</v>
      </c>
      <c r="O589">
        <v>6411</v>
      </c>
      <c r="P589">
        <v>3025994517</v>
      </c>
    </row>
    <row r="590" spans="1:16" x14ac:dyDescent="0.2">
      <c r="A590">
        <v>204608</v>
      </c>
      <c r="B590" t="s">
        <v>16</v>
      </c>
      <c r="C590" t="s">
        <v>17</v>
      </c>
      <c r="D590" t="s">
        <v>1049</v>
      </c>
      <c r="E590" t="s">
        <v>65</v>
      </c>
      <c r="F590" s="1">
        <v>-272048062933</v>
      </c>
      <c r="G590">
        <v>-118712321795</v>
      </c>
      <c r="H590">
        <v>-16910694.190000001</v>
      </c>
      <c r="I590">
        <v>-16910694.190000001</v>
      </c>
      <c r="J590">
        <v>-390760384728</v>
      </c>
      <c r="K590">
        <v>-270032450787</v>
      </c>
      <c r="L590">
        <v>-117701945835</v>
      </c>
      <c r="M590">
        <v>-16773151.91</v>
      </c>
      <c r="N590">
        <v>-387734396622</v>
      </c>
      <c r="O590">
        <v>6411</v>
      </c>
      <c r="P590">
        <v>3025994517</v>
      </c>
    </row>
    <row r="591" spans="1:16" x14ac:dyDescent="0.2">
      <c r="A591">
        <v>204945</v>
      </c>
      <c r="B591" t="s">
        <v>262</v>
      </c>
      <c r="C591" t="s">
        <v>17</v>
      </c>
      <c r="D591" t="s">
        <v>1050</v>
      </c>
      <c r="E591" t="s">
        <v>154</v>
      </c>
      <c r="F591" s="1">
        <v>0</v>
      </c>
      <c r="G591">
        <v>-374107538</v>
      </c>
      <c r="H591">
        <v>-51102.77</v>
      </c>
      <c r="I591">
        <v>-51102.77</v>
      </c>
      <c r="J591">
        <v>-374107538</v>
      </c>
      <c r="K591">
        <v>0</v>
      </c>
      <c r="L591">
        <v>-374107538</v>
      </c>
      <c r="M591">
        <v>-51102.77</v>
      </c>
      <c r="N591">
        <v>-374107538</v>
      </c>
      <c r="O591">
        <v>0</v>
      </c>
      <c r="P591">
        <v>0</v>
      </c>
    </row>
    <row r="592" spans="1:16" x14ac:dyDescent="0.2">
      <c r="A592">
        <v>205053</v>
      </c>
      <c r="B592" t="s">
        <v>16</v>
      </c>
      <c r="C592" t="s">
        <v>17</v>
      </c>
      <c r="D592" t="s">
        <v>1051</v>
      </c>
      <c r="E592" t="s">
        <v>1052</v>
      </c>
      <c r="F592" s="1">
        <v>-193006999279</v>
      </c>
      <c r="G592">
        <v>-57283558600</v>
      </c>
      <c r="H592">
        <v>-8322293.5</v>
      </c>
      <c r="I592">
        <v>-8322293.5</v>
      </c>
      <c r="J592">
        <v>-250290557879</v>
      </c>
      <c r="K592">
        <v>-191711286540</v>
      </c>
      <c r="L592">
        <v>-56559017756</v>
      </c>
      <c r="M592">
        <v>-8223273.5999999996</v>
      </c>
      <c r="N592">
        <v>-248270304296</v>
      </c>
      <c r="O592">
        <v>12095978</v>
      </c>
      <c r="P592">
        <v>2032349561</v>
      </c>
    </row>
    <row r="593" spans="1:16" x14ac:dyDescent="0.2">
      <c r="A593">
        <v>205085</v>
      </c>
      <c r="B593" t="s">
        <v>16</v>
      </c>
      <c r="C593" t="s">
        <v>17</v>
      </c>
      <c r="D593" t="s">
        <v>1053</v>
      </c>
      <c r="E593" t="s">
        <v>1052</v>
      </c>
      <c r="F593" s="1">
        <v>-193006999279</v>
      </c>
      <c r="G593">
        <v>-57283558600</v>
      </c>
      <c r="H593">
        <v>-8322293.5</v>
      </c>
      <c r="I593">
        <v>-8322293.5</v>
      </c>
      <c r="J593">
        <v>-250290557879</v>
      </c>
      <c r="K593">
        <v>-191711286540</v>
      </c>
      <c r="L593">
        <v>-56559017756</v>
      </c>
      <c r="M593">
        <v>-8223273.5999999996</v>
      </c>
      <c r="N593">
        <v>-248270304296</v>
      </c>
      <c r="O593">
        <v>12095978</v>
      </c>
      <c r="P593">
        <v>2032349561</v>
      </c>
    </row>
    <row r="594" spans="1:16" x14ac:dyDescent="0.2">
      <c r="A594">
        <v>205113</v>
      </c>
      <c r="B594" t="s">
        <v>1054</v>
      </c>
      <c r="C594" t="s">
        <v>17</v>
      </c>
      <c r="D594" t="s">
        <v>1055</v>
      </c>
      <c r="E594" t="s">
        <v>790</v>
      </c>
      <c r="F594" s="1">
        <v>-6610911476</v>
      </c>
      <c r="G594">
        <v>-3859341177</v>
      </c>
      <c r="H594">
        <v>-555014.46</v>
      </c>
      <c r="I594">
        <v>-555014.46</v>
      </c>
      <c r="J594">
        <v>-10470252653</v>
      </c>
      <c r="K594">
        <v>-6610911476</v>
      </c>
      <c r="L594">
        <v>-3859341177</v>
      </c>
      <c r="M594">
        <v>-555014.46</v>
      </c>
      <c r="N594">
        <v>-10470252653</v>
      </c>
      <c r="O594">
        <v>0</v>
      </c>
      <c r="P594">
        <v>0</v>
      </c>
    </row>
    <row r="595" spans="1:16" x14ac:dyDescent="0.2">
      <c r="A595">
        <v>205140</v>
      </c>
      <c r="B595" t="s">
        <v>1054</v>
      </c>
      <c r="C595" t="s">
        <v>17</v>
      </c>
      <c r="D595" t="s">
        <v>1056</v>
      </c>
      <c r="E595" t="s">
        <v>65</v>
      </c>
      <c r="F595" s="1">
        <v>-6610911476</v>
      </c>
      <c r="G595">
        <v>-3859341177</v>
      </c>
      <c r="H595">
        <v>-555014.46</v>
      </c>
      <c r="I595">
        <v>-555014.46</v>
      </c>
      <c r="J595">
        <v>-10470252653</v>
      </c>
      <c r="K595">
        <v>-6610911476</v>
      </c>
      <c r="L595">
        <v>-3859341177</v>
      </c>
      <c r="M595">
        <v>-555014.46</v>
      </c>
      <c r="N595">
        <v>-10470252653</v>
      </c>
      <c r="O595">
        <v>0</v>
      </c>
      <c r="P595">
        <v>0</v>
      </c>
    </row>
    <row r="596" spans="1:16" x14ac:dyDescent="0.2">
      <c r="A596">
        <v>205239</v>
      </c>
      <c r="B596" t="s">
        <v>16</v>
      </c>
      <c r="C596" t="s">
        <v>17</v>
      </c>
      <c r="D596" t="s">
        <v>1057</v>
      </c>
      <c r="E596" t="s">
        <v>1058</v>
      </c>
      <c r="F596" s="1">
        <v>-107382407400</v>
      </c>
      <c r="G596">
        <v>-2604545807</v>
      </c>
      <c r="H596">
        <v>-372081.35</v>
      </c>
      <c r="I596">
        <v>-372081.35</v>
      </c>
      <c r="J596">
        <v>-109986953207</v>
      </c>
      <c r="K596">
        <v>-107247653716</v>
      </c>
      <c r="L596">
        <v>-2604479693</v>
      </c>
      <c r="M596">
        <v>-372072.35</v>
      </c>
      <c r="N596">
        <v>-109852133409</v>
      </c>
      <c r="O596">
        <v>0</v>
      </c>
      <c r="P596">
        <v>134819798</v>
      </c>
    </row>
    <row r="597" spans="1:16" x14ac:dyDescent="0.2">
      <c r="A597">
        <v>205266</v>
      </c>
      <c r="B597" t="s">
        <v>16</v>
      </c>
      <c r="C597" t="s">
        <v>17</v>
      </c>
      <c r="D597" t="s">
        <v>1059</v>
      </c>
      <c r="E597" t="s">
        <v>65</v>
      </c>
      <c r="F597" s="1">
        <v>-107382407400</v>
      </c>
      <c r="G597">
        <v>-2604545807</v>
      </c>
      <c r="H597">
        <v>-372081.35</v>
      </c>
      <c r="I597">
        <v>-372081.35</v>
      </c>
      <c r="J597">
        <v>-109986953207</v>
      </c>
      <c r="K597">
        <v>-107247653716</v>
      </c>
      <c r="L597">
        <v>-2604479693</v>
      </c>
      <c r="M597">
        <v>-372072.35</v>
      </c>
      <c r="N597">
        <v>-109852133409</v>
      </c>
      <c r="O597">
        <v>0</v>
      </c>
      <c r="P597">
        <v>134819798</v>
      </c>
    </row>
    <row r="598" spans="1:16" x14ac:dyDescent="0.2">
      <c r="A598">
        <v>205804</v>
      </c>
      <c r="B598" t="s">
        <v>16</v>
      </c>
      <c r="C598" t="s">
        <v>17</v>
      </c>
      <c r="D598" t="s">
        <v>1060</v>
      </c>
      <c r="E598" t="s">
        <v>1061</v>
      </c>
      <c r="F598" s="1">
        <v>-2570532870</v>
      </c>
      <c r="G598">
        <v>-9768930348</v>
      </c>
      <c r="H598">
        <v>-1396336.42</v>
      </c>
      <c r="I598">
        <v>-1396336.42</v>
      </c>
      <c r="J598">
        <v>-12339463218</v>
      </c>
      <c r="K598">
        <v>-2554559991</v>
      </c>
      <c r="L598">
        <v>-9717067614</v>
      </c>
      <c r="M598">
        <v>-1389301.02</v>
      </c>
      <c r="N598">
        <v>-12271627605</v>
      </c>
      <c r="O598">
        <v>0</v>
      </c>
      <c r="P598">
        <v>67835613</v>
      </c>
    </row>
    <row r="599" spans="1:16" x14ac:dyDescent="0.2">
      <c r="A599">
        <v>205831</v>
      </c>
      <c r="B599" t="s">
        <v>16</v>
      </c>
      <c r="C599" t="s">
        <v>17</v>
      </c>
      <c r="D599" t="s">
        <v>1062</v>
      </c>
      <c r="E599" t="s">
        <v>65</v>
      </c>
      <c r="F599" s="1">
        <v>-2570532870</v>
      </c>
      <c r="G599">
        <v>-8817216131</v>
      </c>
      <c r="H599">
        <v>-1258165.49</v>
      </c>
      <c r="I599">
        <v>-1258165.49</v>
      </c>
      <c r="J599">
        <v>-11387749001</v>
      </c>
      <c r="K599">
        <v>-2554559991</v>
      </c>
      <c r="L599">
        <v>-8765353397</v>
      </c>
      <c r="M599">
        <v>-1251130.0900000001</v>
      </c>
      <c r="N599">
        <v>-11319913388</v>
      </c>
      <c r="O599">
        <v>0</v>
      </c>
      <c r="P599">
        <v>67835613</v>
      </c>
    </row>
    <row r="600" spans="1:16" x14ac:dyDescent="0.2">
      <c r="A600">
        <v>205940</v>
      </c>
      <c r="B600" t="s">
        <v>1063</v>
      </c>
      <c r="C600" t="s">
        <v>17</v>
      </c>
      <c r="D600" t="s">
        <v>1064</v>
      </c>
      <c r="E600" t="s">
        <v>154</v>
      </c>
      <c r="F600" s="1">
        <v>0</v>
      </c>
      <c r="G600">
        <v>-951714217</v>
      </c>
      <c r="H600">
        <v>-138170.93</v>
      </c>
      <c r="I600">
        <v>-138170.93</v>
      </c>
      <c r="J600">
        <v>-951714217</v>
      </c>
      <c r="K600">
        <v>0</v>
      </c>
      <c r="L600">
        <v>-951714217</v>
      </c>
      <c r="M600">
        <v>-138170.93</v>
      </c>
      <c r="N600">
        <v>-951714217</v>
      </c>
      <c r="O600">
        <v>0</v>
      </c>
      <c r="P600">
        <v>0</v>
      </c>
    </row>
    <row r="601" spans="1:16" x14ac:dyDescent="0.2">
      <c r="A601">
        <v>206163</v>
      </c>
      <c r="B601" t="s">
        <v>16</v>
      </c>
      <c r="C601" t="s">
        <v>17</v>
      </c>
      <c r="D601" t="s">
        <v>1065</v>
      </c>
      <c r="E601" t="s">
        <v>1066</v>
      </c>
      <c r="F601" s="1">
        <v>0</v>
      </c>
      <c r="G601">
        <v>-1982315464</v>
      </c>
      <c r="H601">
        <v>-284196.25</v>
      </c>
      <c r="I601">
        <v>-284196.25</v>
      </c>
      <c r="J601">
        <v>-1982315464</v>
      </c>
      <c r="K601">
        <v>0</v>
      </c>
      <c r="L601">
        <v>-1950899566</v>
      </c>
      <c r="M601">
        <v>-279919.61</v>
      </c>
      <c r="N601">
        <v>-1950899566</v>
      </c>
      <c r="O601">
        <v>0</v>
      </c>
      <c r="P601">
        <v>31415898</v>
      </c>
    </row>
    <row r="602" spans="1:16" x14ac:dyDescent="0.2">
      <c r="A602">
        <v>206190</v>
      </c>
      <c r="B602" t="s">
        <v>16</v>
      </c>
      <c r="C602" t="s">
        <v>17</v>
      </c>
      <c r="D602" t="s">
        <v>1067</v>
      </c>
      <c r="E602" t="s">
        <v>65</v>
      </c>
      <c r="F602" s="1">
        <v>0</v>
      </c>
      <c r="G602">
        <v>-1982315464</v>
      </c>
      <c r="H602">
        <v>-284196.25</v>
      </c>
      <c r="I602">
        <v>-284196.25</v>
      </c>
      <c r="J602">
        <v>-1982315464</v>
      </c>
      <c r="K602">
        <v>0</v>
      </c>
      <c r="L602">
        <v>-1950899566</v>
      </c>
      <c r="M602">
        <v>-279919.61</v>
      </c>
      <c r="N602">
        <v>-1950899566</v>
      </c>
      <c r="O602">
        <v>0</v>
      </c>
      <c r="P602">
        <v>31415898</v>
      </c>
    </row>
    <row r="603" spans="1:16" x14ac:dyDescent="0.2">
      <c r="A603">
        <v>206264</v>
      </c>
      <c r="B603" t="s">
        <v>1068</v>
      </c>
      <c r="C603" t="s">
        <v>17</v>
      </c>
      <c r="D603" t="s">
        <v>1069</v>
      </c>
      <c r="E603" t="s">
        <v>1070</v>
      </c>
      <c r="F603" s="1">
        <v>0</v>
      </c>
      <c r="G603">
        <v>-64787945</v>
      </c>
      <c r="H603">
        <v>-9279.48</v>
      </c>
      <c r="I603">
        <v>-9279.48</v>
      </c>
      <c r="J603">
        <v>-64787945</v>
      </c>
      <c r="K603">
        <v>0</v>
      </c>
      <c r="L603">
        <v>-64787945</v>
      </c>
      <c r="M603">
        <v>-9279.48</v>
      </c>
      <c r="N603">
        <v>-64787945</v>
      </c>
      <c r="O603">
        <v>0</v>
      </c>
      <c r="P603">
        <v>0</v>
      </c>
    </row>
    <row r="604" spans="1:16" x14ac:dyDescent="0.2">
      <c r="A604">
        <v>206291</v>
      </c>
      <c r="B604" t="s">
        <v>1068</v>
      </c>
      <c r="C604" t="s">
        <v>17</v>
      </c>
      <c r="D604" t="s">
        <v>1071</v>
      </c>
      <c r="E604" t="s">
        <v>65</v>
      </c>
      <c r="F604" s="1">
        <v>0</v>
      </c>
      <c r="G604">
        <v>-64787945</v>
      </c>
      <c r="H604">
        <v>-9279.48</v>
      </c>
      <c r="I604">
        <v>-9279.48</v>
      </c>
      <c r="J604">
        <v>-64787945</v>
      </c>
      <c r="K604">
        <v>0</v>
      </c>
      <c r="L604">
        <v>-64787945</v>
      </c>
      <c r="M604">
        <v>-9279.48</v>
      </c>
      <c r="N604">
        <v>-64787945</v>
      </c>
      <c r="O604">
        <v>0</v>
      </c>
      <c r="P604">
        <v>0</v>
      </c>
    </row>
    <row r="605" spans="1:16" x14ac:dyDescent="0.2">
      <c r="A605">
        <v>206385</v>
      </c>
      <c r="B605" t="s">
        <v>484</v>
      </c>
      <c r="C605" t="s">
        <v>17</v>
      </c>
      <c r="D605" t="s">
        <v>1072</v>
      </c>
      <c r="E605" t="s">
        <v>1073</v>
      </c>
      <c r="F605" s="1">
        <v>0</v>
      </c>
      <c r="G605">
        <v>-189298467</v>
      </c>
      <c r="H605">
        <v>-27041.94</v>
      </c>
      <c r="I605">
        <v>-27041.94</v>
      </c>
      <c r="J605">
        <v>-189298467</v>
      </c>
      <c r="K605">
        <v>0</v>
      </c>
      <c r="L605">
        <v>-189298467</v>
      </c>
      <c r="M605">
        <v>-27041.94</v>
      </c>
      <c r="N605">
        <v>-189298467</v>
      </c>
      <c r="O605">
        <v>0</v>
      </c>
      <c r="P605">
        <v>0</v>
      </c>
    </row>
    <row r="606" spans="1:16" x14ac:dyDescent="0.2">
      <c r="A606">
        <v>206412</v>
      </c>
      <c r="B606" t="s">
        <v>484</v>
      </c>
      <c r="C606" t="s">
        <v>17</v>
      </c>
      <c r="D606" t="s">
        <v>1074</v>
      </c>
      <c r="E606" t="s">
        <v>65</v>
      </c>
      <c r="F606" s="1">
        <v>0</v>
      </c>
      <c r="G606">
        <v>-189298467</v>
      </c>
      <c r="H606">
        <v>-27041.94</v>
      </c>
      <c r="I606">
        <v>-27041.94</v>
      </c>
      <c r="J606">
        <v>-189298467</v>
      </c>
      <c r="K606">
        <v>0</v>
      </c>
      <c r="L606">
        <v>-189298467</v>
      </c>
      <c r="M606">
        <v>-27041.94</v>
      </c>
      <c r="N606">
        <v>-189298467</v>
      </c>
      <c r="O606">
        <v>0</v>
      </c>
      <c r="P606">
        <v>0</v>
      </c>
    </row>
    <row r="607" spans="1:16" x14ac:dyDescent="0.2">
      <c r="A607">
        <v>206504</v>
      </c>
      <c r="B607" t="s">
        <v>16</v>
      </c>
      <c r="C607" t="s">
        <v>17</v>
      </c>
      <c r="D607" t="s">
        <v>1075</v>
      </c>
      <c r="E607" t="s">
        <v>1076</v>
      </c>
      <c r="F607" s="1">
        <v>-19316785062</v>
      </c>
      <c r="G607">
        <v>-13586629645</v>
      </c>
      <c r="H607">
        <v>-2061816.49</v>
      </c>
      <c r="I607">
        <v>-2061816.49</v>
      </c>
      <c r="J607">
        <v>-32903414707</v>
      </c>
      <c r="K607">
        <v>-18727767395</v>
      </c>
      <c r="L607">
        <v>-13112064436</v>
      </c>
      <c r="M607">
        <v>-1996785.07</v>
      </c>
      <c r="N607">
        <v>-31839831831</v>
      </c>
      <c r="O607">
        <v>11898233</v>
      </c>
      <c r="P607">
        <v>1075481109</v>
      </c>
    </row>
    <row r="608" spans="1:16" x14ac:dyDescent="0.2">
      <c r="A608">
        <v>206531</v>
      </c>
      <c r="B608" t="s">
        <v>16</v>
      </c>
      <c r="C608" t="s">
        <v>17</v>
      </c>
      <c r="D608" t="s">
        <v>1077</v>
      </c>
      <c r="E608" t="s">
        <v>65</v>
      </c>
      <c r="F608" s="1">
        <v>-19316785062</v>
      </c>
      <c r="G608">
        <v>-13586629645</v>
      </c>
      <c r="H608">
        <v>-2061816.49</v>
      </c>
      <c r="I608">
        <v>-2061816.49</v>
      </c>
      <c r="J608">
        <v>-32903414707</v>
      </c>
      <c r="K608">
        <v>-18727767395</v>
      </c>
      <c r="L608">
        <v>-13112064436</v>
      </c>
      <c r="M608">
        <v>-1996785.07</v>
      </c>
      <c r="N608">
        <v>-31839831831</v>
      </c>
      <c r="O608">
        <v>11898233</v>
      </c>
      <c r="P608">
        <v>1075481109</v>
      </c>
    </row>
    <row r="609" spans="1:16" x14ac:dyDescent="0.2">
      <c r="A609">
        <v>206921</v>
      </c>
      <c r="B609" t="s">
        <v>16</v>
      </c>
      <c r="C609" t="s">
        <v>17</v>
      </c>
      <c r="D609" t="s">
        <v>1078</v>
      </c>
      <c r="E609" t="s">
        <v>1079</v>
      </c>
      <c r="F609" s="1">
        <v>-749094405</v>
      </c>
      <c r="G609">
        <v>0</v>
      </c>
      <c r="H609">
        <v>0</v>
      </c>
      <c r="I609">
        <v>0</v>
      </c>
      <c r="J609">
        <v>-749094405</v>
      </c>
      <c r="K609">
        <v>-744958041</v>
      </c>
      <c r="L609">
        <v>0</v>
      </c>
      <c r="M609">
        <v>0</v>
      </c>
      <c r="N609">
        <v>-744958041</v>
      </c>
      <c r="O609">
        <v>0</v>
      </c>
      <c r="P609">
        <v>4136364</v>
      </c>
    </row>
    <row r="610" spans="1:16" x14ac:dyDescent="0.2">
      <c r="A610">
        <v>206948</v>
      </c>
      <c r="B610" t="s">
        <v>16</v>
      </c>
      <c r="C610" t="s">
        <v>17</v>
      </c>
      <c r="D610" t="s">
        <v>1080</v>
      </c>
      <c r="E610" t="s">
        <v>65</v>
      </c>
      <c r="F610" s="1">
        <v>-749094405</v>
      </c>
      <c r="G610">
        <v>0</v>
      </c>
      <c r="H610">
        <v>0</v>
      </c>
      <c r="I610">
        <v>0</v>
      </c>
      <c r="J610">
        <v>-749094405</v>
      </c>
      <c r="K610">
        <v>-744958041</v>
      </c>
      <c r="L610">
        <v>0</v>
      </c>
      <c r="M610">
        <v>0</v>
      </c>
      <c r="N610">
        <v>-744958041</v>
      </c>
      <c r="O610">
        <v>0</v>
      </c>
      <c r="P610">
        <v>4136364</v>
      </c>
    </row>
    <row r="611" spans="1:16" x14ac:dyDescent="0.2">
      <c r="A611">
        <v>207345</v>
      </c>
      <c r="B611" t="s">
        <v>16</v>
      </c>
      <c r="C611" t="s">
        <v>17</v>
      </c>
      <c r="D611" t="s">
        <v>1081</v>
      </c>
      <c r="E611" t="s">
        <v>282</v>
      </c>
      <c r="F611" s="1">
        <v>-56377268066</v>
      </c>
      <c r="G611">
        <v>-25227709747</v>
      </c>
      <c r="H611">
        <v>-3616527.11</v>
      </c>
      <c r="I611">
        <v>-3616527.11</v>
      </c>
      <c r="J611">
        <v>-81604977813</v>
      </c>
      <c r="K611">
        <v>-55825435921</v>
      </c>
      <c r="L611">
        <v>-25061078858</v>
      </c>
      <c r="M611">
        <v>-3593859.67</v>
      </c>
      <c r="N611">
        <v>-80886514779</v>
      </c>
      <c r="O611">
        <v>197745</v>
      </c>
      <c r="P611">
        <v>718660779</v>
      </c>
    </row>
    <row r="612" spans="1:16" x14ac:dyDescent="0.2">
      <c r="A612">
        <v>207373</v>
      </c>
      <c r="B612" t="s">
        <v>16</v>
      </c>
      <c r="C612" t="s">
        <v>17</v>
      </c>
      <c r="D612" t="s">
        <v>1082</v>
      </c>
      <c r="E612" t="s">
        <v>282</v>
      </c>
      <c r="F612" s="1">
        <v>-56377268066</v>
      </c>
      <c r="G612">
        <v>-24585668844</v>
      </c>
      <c r="H612">
        <v>-3525618.02</v>
      </c>
      <c r="I612">
        <v>-3525618.02</v>
      </c>
      <c r="J612">
        <v>-80962936910</v>
      </c>
      <c r="K612">
        <v>-55825435921</v>
      </c>
      <c r="L612">
        <v>-24419037955</v>
      </c>
      <c r="M612">
        <v>-3502950.58</v>
      </c>
      <c r="N612">
        <v>-80244473876</v>
      </c>
      <c r="O612">
        <v>197745</v>
      </c>
      <c r="P612">
        <v>718660779</v>
      </c>
    </row>
    <row r="613" spans="1:16" x14ac:dyDescent="0.2">
      <c r="A613">
        <v>207855</v>
      </c>
      <c r="B613" t="s">
        <v>1083</v>
      </c>
      <c r="C613" t="s">
        <v>17</v>
      </c>
      <c r="D613" t="s">
        <v>1084</v>
      </c>
      <c r="E613" t="s">
        <v>154</v>
      </c>
      <c r="F613" s="1">
        <v>0</v>
      </c>
      <c r="G613">
        <v>-642040903</v>
      </c>
      <c r="H613">
        <v>-90909.09</v>
      </c>
      <c r="I613">
        <v>-90909.09</v>
      </c>
      <c r="J613">
        <v>-642040903</v>
      </c>
      <c r="K613">
        <v>0</v>
      </c>
      <c r="L613">
        <v>-642040903</v>
      </c>
      <c r="M613">
        <v>-90909.09</v>
      </c>
      <c r="N613">
        <v>-642040903</v>
      </c>
      <c r="O613">
        <v>0</v>
      </c>
      <c r="P613">
        <v>0</v>
      </c>
    </row>
    <row r="614" spans="1:16" x14ac:dyDescent="0.2">
      <c r="A614">
        <v>207882</v>
      </c>
      <c r="B614" t="s">
        <v>16</v>
      </c>
      <c r="C614" t="s">
        <v>17</v>
      </c>
      <c r="D614" t="s">
        <v>1085</v>
      </c>
      <c r="E614" t="s">
        <v>1086</v>
      </c>
      <c r="F614" s="1">
        <v>-1784199151187</v>
      </c>
      <c r="G614">
        <v>-23051022296</v>
      </c>
      <c r="H614">
        <v>-3321674.98</v>
      </c>
      <c r="I614">
        <v>-3321674.98</v>
      </c>
      <c r="J614">
        <v>-1807250173483</v>
      </c>
      <c r="K614">
        <v>-1768257856244</v>
      </c>
      <c r="L614">
        <v>-22445118751</v>
      </c>
      <c r="M614">
        <v>-3239193.45</v>
      </c>
      <c r="N614">
        <v>-1790702974995</v>
      </c>
      <c r="O614">
        <v>0</v>
      </c>
      <c r="P614">
        <v>16547198488</v>
      </c>
    </row>
    <row r="615" spans="1:16" x14ac:dyDescent="0.2">
      <c r="A615">
        <v>207913</v>
      </c>
      <c r="B615" t="s">
        <v>16</v>
      </c>
      <c r="C615" t="s">
        <v>17</v>
      </c>
      <c r="D615" t="s">
        <v>1087</v>
      </c>
      <c r="E615" t="s">
        <v>1088</v>
      </c>
      <c r="F615" s="1">
        <v>-80395036083</v>
      </c>
      <c r="G615">
        <v>-18103343387</v>
      </c>
      <c r="H615">
        <v>-2617054.35</v>
      </c>
      <c r="I615">
        <v>-2617054.35</v>
      </c>
      <c r="J615">
        <v>-98498379470</v>
      </c>
      <c r="K615">
        <v>-79913519793</v>
      </c>
      <c r="L615">
        <v>-18103343387</v>
      </c>
      <c r="M615">
        <v>-2617054.35</v>
      </c>
      <c r="N615">
        <v>-98016863180</v>
      </c>
      <c r="O615">
        <v>0</v>
      </c>
      <c r="P615">
        <v>481516290</v>
      </c>
    </row>
    <row r="616" spans="1:16" x14ac:dyDescent="0.2">
      <c r="A616">
        <v>207940</v>
      </c>
      <c r="B616" t="s">
        <v>16</v>
      </c>
      <c r="C616" t="s">
        <v>17</v>
      </c>
      <c r="D616" t="s">
        <v>1089</v>
      </c>
      <c r="E616" t="s">
        <v>255</v>
      </c>
      <c r="F616" s="1">
        <v>-5769615855</v>
      </c>
      <c r="G616">
        <v>-18103343387</v>
      </c>
      <c r="H616">
        <v>-2617054.35</v>
      </c>
      <c r="I616">
        <v>-2617054.35</v>
      </c>
      <c r="J616">
        <v>-23872959242</v>
      </c>
      <c r="K616">
        <v>-5707984350</v>
      </c>
      <c r="L616">
        <v>-18103343387</v>
      </c>
      <c r="M616">
        <v>-2617054.35</v>
      </c>
      <c r="N616">
        <v>-23811327737</v>
      </c>
      <c r="O616">
        <v>0</v>
      </c>
      <c r="P616">
        <v>61631505</v>
      </c>
    </row>
    <row r="617" spans="1:16" x14ac:dyDescent="0.2">
      <c r="A617">
        <v>207967</v>
      </c>
      <c r="B617" t="s">
        <v>16</v>
      </c>
      <c r="C617" t="s">
        <v>17</v>
      </c>
      <c r="D617" t="s">
        <v>1090</v>
      </c>
      <c r="E617" t="s">
        <v>1091</v>
      </c>
      <c r="F617" s="1">
        <v>-5769615855</v>
      </c>
      <c r="G617">
        <v>-18103343387</v>
      </c>
      <c r="H617">
        <v>-2617054.35</v>
      </c>
      <c r="I617">
        <v>-2617054.35</v>
      </c>
      <c r="J617">
        <v>-23872959242</v>
      </c>
      <c r="K617">
        <v>-5707984350</v>
      </c>
      <c r="L617">
        <v>-18103343387</v>
      </c>
      <c r="M617">
        <v>-2617054.35</v>
      </c>
      <c r="N617">
        <v>-23811327737</v>
      </c>
      <c r="O617">
        <v>0</v>
      </c>
      <c r="P617">
        <v>61631505</v>
      </c>
    </row>
    <row r="618" spans="1:16" x14ac:dyDescent="0.2">
      <c r="A618">
        <v>208336</v>
      </c>
      <c r="B618" t="s">
        <v>16</v>
      </c>
      <c r="C618" t="s">
        <v>17</v>
      </c>
      <c r="D618" t="s">
        <v>1092</v>
      </c>
      <c r="E618" t="s">
        <v>1093</v>
      </c>
      <c r="F618" s="1">
        <v>-74625420228</v>
      </c>
      <c r="G618">
        <v>0</v>
      </c>
      <c r="H618">
        <v>0</v>
      </c>
      <c r="I618">
        <v>0</v>
      </c>
      <c r="J618">
        <v>-74625420228</v>
      </c>
      <c r="K618">
        <v>-74205535443</v>
      </c>
      <c r="L618">
        <v>0</v>
      </c>
      <c r="M618">
        <v>0</v>
      </c>
      <c r="N618">
        <v>-74205535443</v>
      </c>
      <c r="O618">
        <v>0</v>
      </c>
      <c r="P618">
        <v>419884785</v>
      </c>
    </row>
    <row r="619" spans="1:16" x14ac:dyDescent="0.2">
      <c r="A619">
        <v>208363</v>
      </c>
      <c r="B619" t="s">
        <v>16</v>
      </c>
      <c r="C619" t="s">
        <v>17</v>
      </c>
      <c r="D619" t="s">
        <v>1094</v>
      </c>
      <c r="E619" t="s">
        <v>1095</v>
      </c>
      <c r="F619" s="1">
        <v>-67652044714</v>
      </c>
      <c r="G619">
        <v>0</v>
      </c>
      <c r="H619">
        <v>0</v>
      </c>
      <c r="I619">
        <v>0</v>
      </c>
      <c r="J619">
        <v>-67652044714</v>
      </c>
      <c r="K619">
        <v>-67232159929</v>
      </c>
      <c r="L619">
        <v>0</v>
      </c>
      <c r="M619">
        <v>0</v>
      </c>
      <c r="N619">
        <v>-67232159929</v>
      </c>
      <c r="O619">
        <v>0</v>
      </c>
      <c r="P619">
        <v>419884785</v>
      </c>
    </row>
    <row r="620" spans="1:16" x14ac:dyDescent="0.2">
      <c r="A620">
        <v>385824</v>
      </c>
      <c r="B620" t="s">
        <v>1096</v>
      </c>
      <c r="C620" t="s">
        <v>17</v>
      </c>
      <c r="D620" t="s">
        <v>1097</v>
      </c>
      <c r="E620" t="s">
        <v>1098</v>
      </c>
      <c r="F620" s="1">
        <v>-6973375514</v>
      </c>
      <c r="G620">
        <v>0</v>
      </c>
      <c r="H620">
        <v>0</v>
      </c>
      <c r="I620">
        <v>0</v>
      </c>
      <c r="J620">
        <v>-6973375514</v>
      </c>
      <c r="K620">
        <v>-6973375514</v>
      </c>
      <c r="L620">
        <v>0</v>
      </c>
      <c r="M620">
        <v>0</v>
      </c>
      <c r="N620">
        <v>-6973375514</v>
      </c>
      <c r="O620">
        <v>0</v>
      </c>
      <c r="P620">
        <v>0</v>
      </c>
    </row>
    <row r="621" spans="1:16" x14ac:dyDescent="0.2">
      <c r="A621">
        <v>209160</v>
      </c>
      <c r="B621" t="s">
        <v>262</v>
      </c>
      <c r="C621" t="s">
        <v>17</v>
      </c>
      <c r="D621" t="s">
        <v>1099</v>
      </c>
      <c r="E621" t="s">
        <v>1100</v>
      </c>
      <c r="F621" s="1">
        <v>-878149346</v>
      </c>
      <c r="G621">
        <v>-683808068</v>
      </c>
      <c r="H621">
        <v>-98441.54</v>
      </c>
      <c r="I621">
        <v>-98441.54</v>
      </c>
      <c r="J621">
        <v>-1561957414</v>
      </c>
      <c r="K621">
        <v>-878149346</v>
      </c>
      <c r="L621">
        <v>-683808068</v>
      </c>
      <c r="M621">
        <v>-98441.54</v>
      </c>
      <c r="N621">
        <v>-1561957414</v>
      </c>
      <c r="O621">
        <v>0</v>
      </c>
      <c r="P621">
        <v>0</v>
      </c>
    </row>
    <row r="622" spans="1:16" x14ac:dyDescent="0.2">
      <c r="A622">
        <v>209187</v>
      </c>
      <c r="B622" t="s">
        <v>262</v>
      </c>
      <c r="C622" t="s">
        <v>17</v>
      </c>
      <c r="D622" t="s">
        <v>1101</v>
      </c>
      <c r="E622" t="s">
        <v>1100</v>
      </c>
      <c r="F622" s="1">
        <v>-878149346</v>
      </c>
      <c r="G622">
        <v>-683808068</v>
      </c>
      <c r="H622">
        <v>-98441.54</v>
      </c>
      <c r="I622">
        <v>-98441.54</v>
      </c>
      <c r="J622">
        <v>-1561957414</v>
      </c>
      <c r="K622">
        <v>-878149346</v>
      </c>
      <c r="L622">
        <v>-683808068</v>
      </c>
      <c r="M622">
        <v>-98441.54</v>
      </c>
      <c r="N622">
        <v>-1561957414</v>
      </c>
      <c r="O622">
        <v>0</v>
      </c>
      <c r="P622">
        <v>0</v>
      </c>
    </row>
    <row r="623" spans="1:16" x14ac:dyDescent="0.2">
      <c r="A623">
        <v>209214</v>
      </c>
      <c r="B623" t="s">
        <v>262</v>
      </c>
      <c r="C623" t="s">
        <v>17</v>
      </c>
      <c r="D623" t="s">
        <v>1102</v>
      </c>
      <c r="E623" t="s">
        <v>1103</v>
      </c>
      <c r="F623" s="1">
        <v>-878149346</v>
      </c>
      <c r="G623">
        <v>-683808068</v>
      </c>
      <c r="H623">
        <v>-98441.54</v>
      </c>
      <c r="I623">
        <v>-98441.54</v>
      </c>
      <c r="J623">
        <v>-1561957414</v>
      </c>
      <c r="K623">
        <v>-878149346</v>
      </c>
      <c r="L623">
        <v>-683808068</v>
      </c>
      <c r="M623">
        <v>-98441.54</v>
      </c>
      <c r="N623">
        <v>-1561957414</v>
      </c>
      <c r="O623">
        <v>0</v>
      </c>
      <c r="P623">
        <v>0</v>
      </c>
    </row>
    <row r="624" spans="1:16" x14ac:dyDescent="0.2">
      <c r="A624">
        <v>209317</v>
      </c>
      <c r="B624" t="s">
        <v>741</v>
      </c>
      <c r="C624" t="s">
        <v>17</v>
      </c>
      <c r="D624" t="s">
        <v>1104</v>
      </c>
      <c r="E624" t="s">
        <v>1105</v>
      </c>
      <c r="F624" s="1">
        <v>-228690379</v>
      </c>
      <c r="G624">
        <v>0</v>
      </c>
      <c r="H624">
        <v>0</v>
      </c>
      <c r="I624">
        <v>0</v>
      </c>
      <c r="J624">
        <v>-228690379</v>
      </c>
      <c r="K624">
        <v>-228690379</v>
      </c>
      <c r="L624">
        <v>0</v>
      </c>
      <c r="M624">
        <v>0</v>
      </c>
      <c r="N624">
        <v>-228690379</v>
      </c>
      <c r="O624">
        <v>0</v>
      </c>
      <c r="P624">
        <v>0</v>
      </c>
    </row>
    <row r="625" spans="1:16" x14ac:dyDescent="0.2">
      <c r="A625">
        <v>209439</v>
      </c>
      <c r="B625" t="s">
        <v>741</v>
      </c>
      <c r="C625" t="s">
        <v>17</v>
      </c>
      <c r="D625" t="s">
        <v>1106</v>
      </c>
      <c r="E625" t="s">
        <v>282</v>
      </c>
      <c r="F625" s="1">
        <v>-228690379</v>
      </c>
      <c r="G625">
        <v>0</v>
      </c>
      <c r="H625">
        <v>0</v>
      </c>
      <c r="I625">
        <v>0</v>
      </c>
      <c r="J625">
        <v>-228690379</v>
      </c>
      <c r="K625">
        <v>-228690379</v>
      </c>
      <c r="L625">
        <v>0</v>
      </c>
      <c r="M625">
        <v>0</v>
      </c>
      <c r="N625">
        <v>-228690379</v>
      </c>
      <c r="O625">
        <v>0</v>
      </c>
      <c r="P625">
        <v>0</v>
      </c>
    </row>
    <row r="626" spans="1:16" x14ac:dyDescent="0.2">
      <c r="A626">
        <v>209466</v>
      </c>
      <c r="B626" t="s">
        <v>741</v>
      </c>
      <c r="C626" t="s">
        <v>17</v>
      </c>
      <c r="D626" t="s">
        <v>1107</v>
      </c>
      <c r="E626" t="s">
        <v>65</v>
      </c>
      <c r="F626" s="1">
        <v>-228690379</v>
      </c>
      <c r="G626">
        <v>0</v>
      </c>
      <c r="H626">
        <v>0</v>
      </c>
      <c r="I626">
        <v>0</v>
      </c>
      <c r="J626">
        <v>-228690379</v>
      </c>
      <c r="K626">
        <v>-228690379</v>
      </c>
      <c r="L626">
        <v>0</v>
      </c>
      <c r="M626">
        <v>0</v>
      </c>
      <c r="N626">
        <v>-228690379</v>
      </c>
      <c r="O626">
        <v>0</v>
      </c>
      <c r="P626">
        <v>0</v>
      </c>
    </row>
    <row r="627" spans="1:16" x14ac:dyDescent="0.2">
      <c r="A627">
        <v>209569</v>
      </c>
      <c r="B627" t="s">
        <v>16</v>
      </c>
      <c r="C627" t="s">
        <v>17</v>
      </c>
      <c r="D627" t="s">
        <v>1108</v>
      </c>
      <c r="E627" t="s">
        <v>1019</v>
      </c>
      <c r="F627" s="1">
        <v>-1700118916293</v>
      </c>
      <c r="G627">
        <v>0</v>
      </c>
      <c r="H627">
        <v>0</v>
      </c>
      <c r="I627">
        <v>0</v>
      </c>
      <c r="J627">
        <v>-1700118916293</v>
      </c>
      <c r="K627">
        <v>-1684803963785</v>
      </c>
      <c r="L627">
        <v>0</v>
      </c>
      <c r="M627">
        <v>0</v>
      </c>
      <c r="N627">
        <v>-1684803963785</v>
      </c>
      <c r="O627">
        <v>0</v>
      </c>
      <c r="P627">
        <v>15314952508</v>
      </c>
    </row>
    <row r="628" spans="1:16" x14ac:dyDescent="0.2">
      <c r="A628">
        <v>209596</v>
      </c>
      <c r="B628" t="s">
        <v>16</v>
      </c>
      <c r="C628" t="s">
        <v>17</v>
      </c>
      <c r="D628" t="s">
        <v>1109</v>
      </c>
      <c r="E628" t="s">
        <v>1110</v>
      </c>
      <c r="F628" s="1">
        <v>-1691556845968</v>
      </c>
      <c r="G628">
        <v>0</v>
      </c>
      <c r="H628">
        <v>0</v>
      </c>
      <c r="I628">
        <v>0</v>
      </c>
      <c r="J628">
        <v>-1691556845968</v>
      </c>
      <c r="K628">
        <v>-1676388868722</v>
      </c>
      <c r="L628">
        <v>0</v>
      </c>
      <c r="M628">
        <v>0</v>
      </c>
      <c r="N628">
        <v>-1676388868722</v>
      </c>
      <c r="O628">
        <v>0</v>
      </c>
      <c r="P628">
        <v>15167977246</v>
      </c>
    </row>
    <row r="629" spans="1:16" x14ac:dyDescent="0.2">
      <c r="A629">
        <v>209623</v>
      </c>
      <c r="B629" t="s">
        <v>16</v>
      </c>
      <c r="C629" t="s">
        <v>17</v>
      </c>
      <c r="D629" t="s">
        <v>1111</v>
      </c>
      <c r="E629" t="s">
        <v>1112</v>
      </c>
      <c r="F629" s="1">
        <v>-1626069926635</v>
      </c>
      <c r="G629">
        <v>0</v>
      </c>
      <c r="H629">
        <v>0</v>
      </c>
      <c r="I629">
        <v>0</v>
      </c>
      <c r="J629">
        <v>-1626069926635</v>
      </c>
      <c r="K629">
        <v>-1611351148820</v>
      </c>
      <c r="L629">
        <v>0</v>
      </c>
      <c r="M629">
        <v>0</v>
      </c>
      <c r="N629">
        <v>-1611351148820</v>
      </c>
      <c r="O629">
        <v>0</v>
      </c>
      <c r="P629">
        <v>14718777815</v>
      </c>
    </row>
    <row r="630" spans="1:16" x14ac:dyDescent="0.2">
      <c r="A630">
        <v>209704</v>
      </c>
      <c r="B630" t="s">
        <v>16</v>
      </c>
      <c r="C630" t="s">
        <v>17</v>
      </c>
      <c r="D630" t="s">
        <v>1113</v>
      </c>
      <c r="E630" t="s">
        <v>1114</v>
      </c>
      <c r="F630" s="1">
        <v>-65486919333</v>
      </c>
      <c r="G630">
        <v>0</v>
      </c>
      <c r="H630">
        <v>0</v>
      </c>
      <c r="I630">
        <v>0</v>
      </c>
      <c r="J630">
        <v>-65486919333</v>
      </c>
      <c r="K630">
        <v>-65037719902</v>
      </c>
      <c r="L630">
        <v>0</v>
      </c>
      <c r="M630">
        <v>0</v>
      </c>
      <c r="N630">
        <v>-65037719902</v>
      </c>
      <c r="O630">
        <v>0</v>
      </c>
      <c r="P630">
        <v>449199431</v>
      </c>
    </row>
    <row r="631" spans="1:16" x14ac:dyDescent="0.2">
      <c r="A631">
        <v>209779</v>
      </c>
      <c r="B631" t="s">
        <v>16</v>
      </c>
      <c r="C631" t="s">
        <v>17</v>
      </c>
      <c r="D631" t="s">
        <v>1115</v>
      </c>
      <c r="E631" t="s">
        <v>1116</v>
      </c>
      <c r="F631" s="1">
        <v>-8562070325</v>
      </c>
      <c r="G631">
        <v>0</v>
      </c>
      <c r="H631">
        <v>0</v>
      </c>
      <c r="I631">
        <v>0</v>
      </c>
      <c r="J631">
        <v>-8562070325</v>
      </c>
      <c r="K631">
        <v>-8415095063</v>
      </c>
      <c r="L631">
        <v>0</v>
      </c>
      <c r="M631">
        <v>0</v>
      </c>
      <c r="N631">
        <v>-8415095063</v>
      </c>
      <c r="O631">
        <v>0</v>
      </c>
      <c r="P631">
        <v>146975262</v>
      </c>
    </row>
    <row r="632" spans="1:16" x14ac:dyDescent="0.2">
      <c r="A632">
        <v>209806</v>
      </c>
      <c r="B632" t="s">
        <v>16</v>
      </c>
      <c r="C632" t="s">
        <v>17</v>
      </c>
      <c r="D632" t="s">
        <v>1117</v>
      </c>
      <c r="E632" t="s">
        <v>1118</v>
      </c>
      <c r="F632" s="1">
        <v>-7019531503</v>
      </c>
      <c r="G632">
        <v>0</v>
      </c>
      <c r="H632">
        <v>0</v>
      </c>
      <c r="I632">
        <v>0</v>
      </c>
      <c r="J632">
        <v>-7019531503</v>
      </c>
      <c r="K632">
        <v>-6913934401</v>
      </c>
      <c r="L632">
        <v>0</v>
      </c>
      <c r="M632">
        <v>0</v>
      </c>
      <c r="N632">
        <v>-6913934401</v>
      </c>
      <c r="O632">
        <v>0</v>
      </c>
      <c r="P632">
        <v>105597102</v>
      </c>
    </row>
    <row r="633" spans="1:16" x14ac:dyDescent="0.2">
      <c r="A633">
        <v>209887</v>
      </c>
      <c r="B633" t="s">
        <v>16</v>
      </c>
      <c r="C633" t="s">
        <v>17</v>
      </c>
      <c r="D633" t="s">
        <v>1119</v>
      </c>
      <c r="E633" t="s">
        <v>710</v>
      </c>
      <c r="F633" s="1">
        <v>-1542538822</v>
      </c>
      <c r="G633">
        <v>0</v>
      </c>
      <c r="H633">
        <v>0</v>
      </c>
      <c r="I633">
        <v>0</v>
      </c>
      <c r="J633">
        <v>-1542538822</v>
      </c>
      <c r="K633">
        <v>-1501160662</v>
      </c>
      <c r="L633">
        <v>0</v>
      </c>
      <c r="M633">
        <v>0</v>
      </c>
      <c r="N633">
        <v>-1501160662</v>
      </c>
      <c r="O633">
        <v>0</v>
      </c>
      <c r="P633">
        <v>41378160</v>
      </c>
    </row>
    <row r="634" spans="1:16" x14ac:dyDescent="0.2">
      <c r="A634">
        <v>210145</v>
      </c>
      <c r="B634" t="s">
        <v>16</v>
      </c>
      <c r="C634" t="s">
        <v>17</v>
      </c>
      <c r="D634" t="s">
        <v>1120</v>
      </c>
      <c r="E634" t="s">
        <v>869</v>
      </c>
      <c r="F634" s="1">
        <v>-2578359086</v>
      </c>
      <c r="G634">
        <v>-4263870841</v>
      </c>
      <c r="H634">
        <v>-606179.09</v>
      </c>
      <c r="I634">
        <v>-606179.09</v>
      </c>
      <c r="J634">
        <v>-6842229927</v>
      </c>
      <c r="K634">
        <v>-2433532941</v>
      </c>
      <c r="L634">
        <v>-3657967296</v>
      </c>
      <c r="M634">
        <v>-523697.56</v>
      </c>
      <c r="N634">
        <v>-6091500237</v>
      </c>
      <c r="O634">
        <v>0</v>
      </c>
      <c r="P634">
        <v>750729690</v>
      </c>
    </row>
    <row r="635" spans="1:16" x14ac:dyDescent="0.2">
      <c r="A635">
        <v>210172</v>
      </c>
      <c r="B635" t="s">
        <v>16</v>
      </c>
      <c r="C635" t="s">
        <v>17</v>
      </c>
      <c r="D635" t="s">
        <v>1121</v>
      </c>
      <c r="E635" t="s">
        <v>1122</v>
      </c>
      <c r="F635" s="1">
        <v>-2578359086</v>
      </c>
      <c r="G635">
        <v>-4263870841</v>
      </c>
      <c r="H635">
        <v>-606179.09</v>
      </c>
      <c r="I635">
        <v>-606179.09</v>
      </c>
      <c r="J635">
        <v>-6842229927</v>
      </c>
      <c r="K635">
        <v>-2433532941</v>
      </c>
      <c r="L635">
        <v>-3657967296</v>
      </c>
      <c r="M635">
        <v>-523697.56</v>
      </c>
      <c r="N635">
        <v>-6091500237</v>
      </c>
      <c r="O635">
        <v>0</v>
      </c>
      <c r="P635">
        <v>750729690</v>
      </c>
    </row>
    <row r="636" spans="1:16" x14ac:dyDescent="0.2">
      <c r="A636">
        <v>210226</v>
      </c>
      <c r="B636" t="s">
        <v>16</v>
      </c>
      <c r="C636" t="s">
        <v>17</v>
      </c>
      <c r="D636" t="s">
        <v>1123</v>
      </c>
      <c r="E636" t="s">
        <v>1124</v>
      </c>
      <c r="F636" s="1">
        <v>-115759573431</v>
      </c>
      <c r="G636">
        <v>-1277948626</v>
      </c>
      <c r="H636">
        <v>-182581.52</v>
      </c>
      <c r="I636">
        <v>-182581.52</v>
      </c>
      <c r="J636">
        <v>-117037522057</v>
      </c>
      <c r="K636">
        <v>-114202605055</v>
      </c>
      <c r="L636">
        <v>-1258835619</v>
      </c>
      <c r="M636">
        <v>-179979.67</v>
      </c>
      <c r="N636">
        <v>-115461440674</v>
      </c>
      <c r="O636">
        <v>41259446</v>
      </c>
      <c r="P636">
        <v>1617340829</v>
      </c>
    </row>
    <row r="637" spans="1:16" x14ac:dyDescent="0.2">
      <c r="A637">
        <v>210257</v>
      </c>
      <c r="B637" t="s">
        <v>16</v>
      </c>
      <c r="C637" t="s">
        <v>17</v>
      </c>
      <c r="D637" t="s">
        <v>1125</v>
      </c>
      <c r="E637" t="s">
        <v>1124</v>
      </c>
      <c r="F637" s="1">
        <v>-115759573431</v>
      </c>
      <c r="G637">
        <v>-1277948626</v>
      </c>
      <c r="H637">
        <v>-182581.52</v>
      </c>
      <c r="I637">
        <v>-182581.52</v>
      </c>
      <c r="J637">
        <v>-117037522057</v>
      </c>
      <c r="K637">
        <v>-114202605055</v>
      </c>
      <c r="L637">
        <v>-1258835619</v>
      </c>
      <c r="M637">
        <v>-179979.67</v>
      </c>
      <c r="N637">
        <v>-115461440674</v>
      </c>
      <c r="O637">
        <v>41259446</v>
      </c>
      <c r="P637">
        <v>1617340829</v>
      </c>
    </row>
    <row r="638" spans="1:16" x14ac:dyDescent="0.2">
      <c r="A638">
        <v>210284</v>
      </c>
      <c r="B638" t="s">
        <v>16</v>
      </c>
      <c r="C638" t="s">
        <v>17</v>
      </c>
      <c r="D638" t="s">
        <v>1126</v>
      </c>
      <c r="E638" t="s">
        <v>1127</v>
      </c>
      <c r="F638" s="1">
        <v>-1819298351</v>
      </c>
      <c r="G638">
        <v>-152506323</v>
      </c>
      <c r="H638">
        <v>-21928.27</v>
      </c>
      <c r="I638">
        <v>-21928.27</v>
      </c>
      <c r="J638">
        <v>-1971804674</v>
      </c>
      <c r="K638">
        <v>-1819043427</v>
      </c>
      <c r="L638">
        <v>-152506323</v>
      </c>
      <c r="M638">
        <v>-21928.27</v>
      </c>
      <c r="N638">
        <v>-1971549750</v>
      </c>
      <c r="O638">
        <v>0</v>
      </c>
      <c r="P638">
        <v>254924</v>
      </c>
    </row>
    <row r="639" spans="1:16" x14ac:dyDescent="0.2">
      <c r="A639">
        <v>210409</v>
      </c>
      <c r="B639" t="s">
        <v>16</v>
      </c>
      <c r="C639" t="s">
        <v>17</v>
      </c>
      <c r="D639" t="s">
        <v>1128</v>
      </c>
      <c r="E639" t="s">
        <v>1129</v>
      </c>
      <c r="F639" s="1">
        <v>-828429780</v>
      </c>
      <c r="G639">
        <v>0</v>
      </c>
      <c r="H639">
        <v>0</v>
      </c>
      <c r="I639">
        <v>0</v>
      </c>
      <c r="J639">
        <v>-828429780</v>
      </c>
      <c r="K639">
        <v>-844472175</v>
      </c>
      <c r="L639">
        <v>0</v>
      </c>
      <c r="M639">
        <v>0</v>
      </c>
      <c r="N639">
        <v>-844472175</v>
      </c>
      <c r="O639">
        <v>39197623</v>
      </c>
      <c r="P639">
        <v>23155228</v>
      </c>
    </row>
    <row r="640" spans="1:16" x14ac:dyDescent="0.2">
      <c r="A640">
        <v>210482</v>
      </c>
      <c r="B640" t="s">
        <v>16</v>
      </c>
      <c r="C640" t="s">
        <v>17</v>
      </c>
      <c r="D640" t="s">
        <v>1130</v>
      </c>
      <c r="E640" t="s">
        <v>282</v>
      </c>
      <c r="F640" s="1">
        <v>-113111845300</v>
      </c>
      <c r="G640">
        <v>-1125442303</v>
      </c>
      <c r="H640">
        <v>-160653.25</v>
      </c>
      <c r="I640">
        <v>-160653.25</v>
      </c>
      <c r="J640">
        <v>-114237287603</v>
      </c>
      <c r="K640">
        <v>-111539089453</v>
      </c>
      <c r="L640">
        <v>-1106329296</v>
      </c>
      <c r="M640">
        <v>-158051.4</v>
      </c>
      <c r="N640">
        <v>-112645418749</v>
      </c>
      <c r="O640">
        <v>2061823</v>
      </c>
      <c r="P640">
        <v>1593930677</v>
      </c>
    </row>
    <row r="641" spans="1:16" x14ac:dyDescent="0.2">
      <c r="A641">
        <v>211024</v>
      </c>
      <c r="B641" t="s">
        <v>16</v>
      </c>
      <c r="C641" t="s">
        <v>17</v>
      </c>
      <c r="D641" t="s">
        <v>1131</v>
      </c>
      <c r="E641" t="s">
        <v>1132</v>
      </c>
      <c r="F641" s="1">
        <v>10135909372771</v>
      </c>
      <c r="G641">
        <v>449780609223</v>
      </c>
      <c r="H641">
        <v>64118803.840000004</v>
      </c>
      <c r="I641">
        <v>64118803.840000004</v>
      </c>
      <c r="J641">
        <v>10585689981994</v>
      </c>
      <c r="K641">
        <v>10036626578630</v>
      </c>
      <c r="L641">
        <v>440839509209</v>
      </c>
      <c r="M641">
        <v>62901653.659999996</v>
      </c>
      <c r="N641">
        <v>10477466087839</v>
      </c>
      <c r="O641">
        <v>152574989295</v>
      </c>
      <c r="P641">
        <v>44351095140</v>
      </c>
    </row>
    <row r="642" spans="1:16" x14ac:dyDescent="0.2">
      <c r="A642">
        <v>211055</v>
      </c>
      <c r="B642" t="s">
        <v>16</v>
      </c>
      <c r="C642" t="s">
        <v>17</v>
      </c>
      <c r="D642" t="s">
        <v>1133</v>
      </c>
      <c r="E642" t="s">
        <v>1134</v>
      </c>
      <c r="F642" s="1">
        <v>7811287520078</v>
      </c>
      <c r="G642">
        <v>408255693726</v>
      </c>
      <c r="H642">
        <v>58203530.270000003</v>
      </c>
      <c r="I642">
        <v>58203530.270000003</v>
      </c>
      <c r="J642">
        <v>8219543213804</v>
      </c>
      <c r="K642">
        <v>7725701169671</v>
      </c>
      <c r="L642">
        <v>402504945875</v>
      </c>
      <c r="M642">
        <v>57420682.100000001</v>
      </c>
      <c r="N642">
        <v>8128206115546</v>
      </c>
      <c r="O642">
        <v>91337674564</v>
      </c>
      <c r="P642">
        <v>576306</v>
      </c>
    </row>
    <row r="643" spans="1:16" x14ac:dyDescent="0.2">
      <c r="A643">
        <v>211086</v>
      </c>
      <c r="B643" t="s">
        <v>16</v>
      </c>
      <c r="C643" t="s">
        <v>17</v>
      </c>
      <c r="D643" t="s">
        <v>1135</v>
      </c>
      <c r="E643" t="s">
        <v>1136</v>
      </c>
      <c r="F643" s="1">
        <v>75952879620</v>
      </c>
      <c r="G643">
        <v>72291547692</v>
      </c>
      <c r="H643">
        <v>10271089.039999999</v>
      </c>
      <c r="I643">
        <v>10271089.039999999</v>
      </c>
      <c r="J643">
        <v>148244427312</v>
      </c>
      <c r="K643">
        <v>75340970474</v>
      </c>
      <c r="L643">
        <v>71088426355</v>
      </c>
      <c r="M643">
        <v>10107308.369999999</v>
      </c>
      <c r="N643">
        <v>146429396829</v>
      </c>
      <c r="O643">
        <v>1815030483</v>
      </c>
      <c r="P643">
        <v>0</v>
      </c>
    </row>
    <row r="644" spans="1:16" x14ac:dyDescent="0.2">
      <c r="A644">
        <v>211113</v>
      </c>
      <c r="B644" t="s">
        <v>16</v>
      </c>
      <c r="C644" t="s">
        <v>17</v>
      </c>
      <c r="D644" t="s">
        <v>1137</v>
      </c>
      <c r="E644" t="s">
        <v>1138</v>
      </c>
      <c r="F644" s="1">
        <v>63313777872</v>
      </c>
      <c r="G644">
        <v>4193137158</v>
      </c>
      <c r="H644">
        <v>595143.09</v>
      </c>
      <c r="I644">
        <v>595143.09</v>
      </c>
      <c r="J644">
        <v>67506915030</v>
      </c>
      <c r="K644">
        <v>62793211887</v>
      </c>
      <c r="L644">
        <v>4156862663</v>
      </c>
      <c r="M644">
        <v>590205.05000000005</v>
      </c>
      <c r="N644">
        <v>66950074550</v>
      </c>
      <c r="O644">
        <v>556840480</v>
      </c>
      <c r="P644">
        <v>0</v>
      </c>
    </row>
    <row r="645" spans="1:16" x14ac:dyDescent="0.2">
      <c r="A645">
        <v>211140</v>
      </c>
      <c r="B645" t="s">
        <v>16</v>
      </c>
      <c r="C645" t="s">
        <v>17</v>
      </c>
      <c r="D645" t="s">
        <v>1139</v>
      </c>
      <c r="E645" t="s">
        <v>958</v>
      </c>
      <c r="F645" s="1">
        <v>63313777872</v>
      </c>
      <c r="G645">
        <v>4193137158</v>
      </c>
      <c r="H645">
        <v>595143.09</v>
      </c>
      <c r="I645">
        <v>595143.09</v>
      </c>
      <c r="J645">
        <v>67506915030</v>
      </c>
      <c r="K645">
        <v>62793211887</v>
      </c>
      <c r="L645">
        <v>4156862663</v>
      </c>
      <c r="M645">
        <v>590205.05000000005</v>
      </c>
      <c r="N645">
        <v>66950074550</v>
      </c>
      <c r="O645">
        <v>556840480</v>
      </c>
      <c r="P645">
        <v>0</v>
      </c>
    </row>
    <row r="646" spans="1:16" x14ac:dyDescent="0.2">
      <c r="A646">
        <v>211560</v>
      </c>
      <c r="B646" t="s">
        <v>16</v>
      </c>
      <c r="C646" t="s">
        <v>17</v>
      </c>
      <c r="D646" t="s">
        <v>1140</v>
      </c>
      <c r="E646" t="s">
        <v>1141</v>
      </c>
      <c r="F646" s="1">
        <v>11484439711</v>
      </c>
      <c r="G646">
        <v>68098410534</v>
      </c>
      <c r="H646">
        <v>9675945.9499999993</v>
      </c>
      <c r="I646">
        <v>9675945.9499999993</v>
      </c>
      <c r="J646">
        <v>79582850245</v>
      </c>
      <c r="K646">
        <v>11393096550</v>
      </c>
      <c r="L646">
        <v>66931563692</v>
      </c>
      <c r="M646">
        <v>9517103.3200000003</v>
      </c>
      <c r="N646">
        <v>78324660242</v>
      </c>
      <c r="O646">
        <v>1258190003</v>
      </c>
      <c r="P646">
        <v>0</v>
      </c>
    </row>
    <row r="647" spans="1:16" x14ac:dyDescent="0.2">
      <c r="A647">
        <v>381608</v>
      </c>
      <c r="B647" t="s">
        <v>16</v>
      </c>
      <c r="C647" t="s">
        <v>17</v>
      </c>
      <c r="D647" t="s">
        <v>1142</v>
      </c>
      <c r="E647" t="s">
        <v>1143</v>
      </c>
      <c r="F647" s="1">
        <v>11484439711</v>
      </c>
      <c r="G647">
        <v>4709873</v>
      </c>
      <c r="H647">
        <v>677.2</v>
      </c>
      <c r="I647">
        <v>677.2</v>
      </c>
      <c r="J647">
        <v>11489149584</v>
      </c>
      <c r="K647">
        <v>11393096550</v>
      </c>
      <c r="L647">
        <v>4689304</v>
      </c>
      <c r="M647">
        <v>674.4</v>
      </c>
      <c r="N647">
        <v>11397785854</v>
      </c>
      <c r="O647">
        <v>91363730</v>
      </c>
      <c r="P647">
        <v>0</v>
      </c>
    </row>
    <row r="648" spans="1:16" x14ac:dyDescent="0.2">
      <c r="A648">
        <v>211586</v>
      </c>
      <c r="B648" t="s">
        <v>16</v>
      </c>
      <c r="C648" t="s">
        <v>17</v>
      </c>
      <c r="D648" t="s">
        <v>1144</v>
      </c>
      <c r="E648" t="s">
        <v>1145</v>
      </c>
      <c r="F648" s="1">
        <v>0</v>
      </c>
      <c r="G648">
        <v>68093700661</v>
      </c>
      <c r="H648">
        <v>9675268.75</v>
      </c>
      <c r="I648">
        <v>9675268.75</v>
      </c>
      <c r="J648">
        <v>68093700661</v>
      </c>
      <c r="K648">
        <v>0</v>
      </c>
      <c r="L648">
        <v>66926874388</v>
      </c>
      <c r="M648">
        <v>9516428.9199999999</v>
      </c>
      <c r="N648">
        <v>66926874388</v>
      </c>
      <c r="O648">
        <v>1166826273</v>
      </c>
      <c r="P648">
        <v>0</v>
      </c>
    </row>
    <row r="649" spans="1:16" x14ac:dyDescent="0.2">
      <c r="A649">
        <v>211638</v>
      </c>
      <c r="B649" t="s">
        <v>1054</v>
      </c>
      <c r="C649" t="s">
        <v>17</v>
      </c>
      <c r="D649" t="s">
        <v>1146</v>
      </c>
      <c r="E649" t="s">
        <v>1147</v>
      </c>
      <c r="F649" s="1">
        <v>1154662037</v>
      </c>
      <c r="G649">
        <v>0</v>
      </c>
      <c r="H649">
        <v>0</v>
      </c>
      <c r="I649">
        <v>0</v>
      </c>
      <c r="J649">
        <v>1154662037</v>
      </c>
      <c r="K649">
        <v>1154662037</v>
      </c>
      <c r="L649">
        <v>0</v>
      </c>
      <c r="M649">
        <v>0</v>
      </c>
      <c r="N649">
        <v>1154662037</v>
      </c>
      <c r="O649">
        <v>0</v>
      </c>
      <c r="P649">
        <v>0</v>
      </c>
    </row>
    <row r="650" spans="1:16" x14ac:dyDescent="0.2">
      <c r="A650">
        <v>211664</v>
      </c>
      <c r="B650" t="s">
        <v>1054</v>
      </c>
      <c r="C650" t="s">
        <v>17</v>
      </c>
      <c r="D650" t="s">
        <v>1148</v>
      </c>
      <c r="E650" t="s">
        <v>1149</v>
      </c>
      <c r="F650" s="1">
        <v>1154662037</v>
      </c>
      <c r="G650">
        <v>0</v>
      </c>
      <c r="H650">
        <v>0</v>
      </c>
      <c r="I650">
        <v>0</v>
      </c>
      <c r="J650">
        <v>1154662037</v>
      </c>
      <c r="K650">
        <v>1154662037</v>
      </c>
      <c r="L650">
        <v>0</v>
      </c>
      <c r="M650">
        <v>0</v>
      </c>
      <c r="N650">
        <v>1154662037</v>
      </c>
      <c r="O650">
        <v>0</v>
      </c>
      <c r="P650">
        <v>0</v>
      </c>
    </row>
    <row r="651" spans="1:16" x14ac:dyDescent="0.2">
      <c r="A651">
        <v>211872</v>
      </c>
      <c r="B651" t="s">
        <v>16</v>
      </c>
      <c r="C651" t="s">
        <v>17</v>
      </c>
      <c r="D651" t="s">
        <v>1150</v>
      </c>
      <c r="E651" t="s">
        <v>1151</v>
      </c>
      <c r="F651" s="1">
        <v>311529197403</v>
      </c>
      <c r="G651">
        <v>181666075767</v>
      </c>
      <c r="H651">
        <v>25977630.949999999</v>
      </c>
      <c r="I651">
        <v>25977630.949999999</v>
      </c>
      <c r="J651">
        <v>493195273170</v>
      </c>
      <c r="K651">
        <v>306876364930</v>
      </c>
      <c r="L651">
        <v>178221038808</v>
      </c>
      <c r="M651">
        <v>25508658.75</v>
      </c>
      <c r="N651">
        <v>485097403738</v>
      </c>
      <c r="O651">
        <v>8098445701</v>
      </c>
      <c r="P651">
        <v>576269</v>
      </c>
    </row>
    <row r="652" spans="1:16" x14ac:dyDescent="0.2">
      <c r="A652">
        <v>211899</v>
      </c>
      <c r="B652" t="s">
        <v>16</v>
      </c>
      <c r="C652" t="s">
        <v>17</v>
      </c>
      <c r="D652" t="s">
        <v>1152</v>
      </c>
      <c r="E652" t="s">
        <v>1153</v>
      </c>
      <c r="F652" s="1">
        <v>17447445247</v>
      </c>
      <c r="G652">
        <v>11187372265</v>
      </c>
      <c r="H652">
        <v>1583386.94</v>
      </c>
      <c r="I652">
        <v>1583386.94</v>
      </c>
      <c r="J652">
        <v>28634817512</v>
      </c>
      <c r="K652">
        <v>16060185768</v>
      </c>
      <c r="L652">
        <v>9315460860</v>
      </c>
      <c r="M652">
        <v>1328564.01</v>
      </c>
      <c r="N652">
        <v>25375646628</v>
      </c>
      <c r="O652">
        <v>3259172768</v>
      </c>
      <c r="P652">
        <v>1884</v>
      </c>
    </row>
    <row r="653" spans="1:16" x14ac:dyDescent="0.2">
      <c r="A653">
        <v>211926</v>
      </c>
      <c r="B653" t="s">
        <v>16</v>
      </c>
      <c r="C653" t="s">
        <v>17</v>
      </c>
      <c r="D653" t="s">
        <v>1154</v>
      </c>
      <c r="E653" t="s">
        <v>65</v>
      </c>
      <c r="F653" s="1">
        <v>17447445247</v>
      </c>
      <c r="G653">
        <v>11187372265</v>
      </c>
      <c r="H653">
        <v>1583386.94</v>
      </c>
      <c r="I653">
        <v>1583386.94</v>
      </c>
      <c r="J653">
        <v>28634817512</v>
      </c>
      <c r="K653">
        <v>16060185768</v>
      </c>
      <c r="L653">
        <v>9315460860</v>
      </c>
      <c r="M653">
        <v>1328564.01</v>
      </c>
      <c r="N653">
        <v>25375646628</v>
      </c>
      <c r="O653">
        <v>3259172768</v>
      </c>
      <c r="P653">
        <v>1884</v>
      </c>
    </row>
    <row r="654" spans="1:16" x14ac:dyDescent="0.2">
      <c r="A654">
        <v>212172</v>
      </c>
      <c r="B654" t="s">
        <v>16</v>
      </c>
      <c r="C654" t="s">
        <v>17</v>
      </c>
      <c r="D654" t="s">
        <v>1155</v>
      </c>
      <c r="E654" t="s">
        <v>1156</v>
      </c>
      <c r="F654" s="1">
        <v>555685208</v>
      </c>
      <c r="G654">
        <v>7730401</v>
      </c>
      <c r="H654">
        <v>1107.2</v>
      </c>
      <c r="I654">
        <v>1107.2</v>
      </c>
      <c r="J654">
        <v>563415609</v>
      </c>
      <c r="K654">
        <v>553677945</v>
      </c>
      <c r="L654">
        <v>7706895</v>
      </c>
      <c r="M654">
        <v>1104</v>
      </c>
      <c r="N654">
        <v>561384840</v>
      </c>
      <c r="O654">
        <v>2235303</v>
      </c>
      <c r="P654">
        <v>204534</v>
      </c>
    </row>
    <row r="655" spans="1:16" x14ac:dyDescent="0.2">
      <c r="A655">
        <v>212199</v>
      </c>
      <c r="B655" t="s">
        <v>16</v>
      </c>
      <c r="C655" t="s">
        <v>17</v>
      </c>
      <c r="D655" t="s">
        <v>1157</v>
      </c>
      <c r="E655" t="s">
        <v>1004</v>
      </c>
      <c r="F655" s="1">
        <v>555685208</v>
      </c>
      <c r="G655">
        <v>7730401</v>
      </c>
      <c r="H655">
        <v>1107.2</v>
      </c>
      <c r="I655">
        <v>1107.2</v>
      </c>
      <c r="J655">
        <v>563415609</v>
      </c>
      <c r="K655">
        <v>553677945</v>
      </c>
      <c r="L655">
        <v>7706895</v>
      </c>
      <c r="M655">
        <v>1104</v>
      </c>
      <c r="N655">
        <v>561384840</v>
      </c>
      <c r="O655">
        <v>2235303</v>
      </c>
      <c r="P655">
        <v>204534</v>
      </c>
    </row>
    <row r="656" spans="1:16" x14ac:dyDescent="0.2">
      <c r="A656">
        <v>212337</v>
      </c>
      <c r="B656" t="s">
        <v>16</v>
      </c>
      <c r="C656" t="s">
        <v>17</v>
      </c>
      <c r="D656" t="s">
        <v>1158</v>
      </c>
      <c r="E656" t="s">
        <v>1159</v>
      </c>
      <c r="F656" s="1">
        <v>118995185609</v>
      </c>
      <c r="G656">
        <v>97388007577</v>
      </c>
      <c r="H656">
        <v>13932946.35</v>
      </c>
      <c r="I656">
        <v>13932946.35</v>
      </c>
      <c r="J656">
        <v>216383193186</v>
      </c>
      <c r="K656">
        <v>117869293618</v>
      </c>
      <c r="L656">
        <v>96511686533</v>
      </c>
      <c r="M656">
        <v>13813652.939999999</v>
      </c>
      <c r="N656">
        <v>214380980151</v>
      </c>
      <c r="O656">
        <v>2002582886</v>
      </c>
      <c r="P656">
        <v>369851</v>
      </c>
    </row>
    <row r="657" spans="1:16" x14ac:dyDescent="0.2">
      <c r="A657">
        <v>212364</v>
      </c>
      <c r="B657" t="s">
        <v>16</v>
      </c>
      <c r="C657" t="s">
        <v>17</v>
      </c>
      <c r="D657" t="s">
        <v>1160</v>
      </c>
      <c r="E657" t="s">
        <v>1004</v>
      </c>
      <c r="F657" s="1">
        <v>118995185609</v>
      </c>
      <c r="G657">
        <v>97388007577</v>
      </c>
      <c r="H657">
        <v>13932946.35</v>
      </c>
      <c r="I657">
        <v>13932946.35</v>
      </c>
      <c r="J657">
        <v>216383193186</v>
      </c>
      <c r="K657">
        <v>117869293618</v>
      </c>
      <c r="L657">
        <v>96511686533</v>
      </c>
      <c r="M657">
        <v>13813652.939999999</v>
      </c>
      <c r="N657">
        <v>214380980151</v>
      </c>
      <c r="O657">
        <v>2002582886</v>
      </c>
      <c r="P657">
        <v>369851</v>
      </c>
    </row>
    <row r="658" spans="1:16" x14ac:dyDescent="0.2">
      <c r="A658">
        <v>213441</v>
      </c>
      <c r="B658" t="s">
        <v>16</v>
      </c>
      <c r="C658" t="s">
        <v>17</v>
      </c>
      <c r="D658" t="s">
        <v>1161</v>
      </c>
      <c r="E658" t="s">
        <v>1162</v>
      </c>
      <c r="F658" s="1">
        <v>153905054252</v>
      </c>
      <c r="G658">
        <v>1340977943</v>
      </c>
      <c r="H658">
        <v>190822.29</v>
      </c>
      <c r="I658">
        <v>190822.29</v>
      </c>
      <c r="J658">
        <v>155246032195</v>
      </c>
      <c r="K658">
        <v>152125278558</v>
      </c>
      <c r="L658">
        <v>1264443856</v>
      </c>
      <c r="M658">
        <v>180403.72</v>
      </c>
      <c r="N658">
        <v>153389722414</v>
      </c>
      <c r="O658">
        <v>1856309781</v>
      </c>
      <c r="P658">
        <v>0</v>
      </c>
    </row>
    <row r="659" spans="1:16" x14ac:dyDescent="0.2">
      <c r="A659">
        <v>213515</v>
      </c>
      <c r="B659" t="s">
        <v>16</v>
      </c>
      <c r="C659" t="s">
        <v>17</v>
      </c>
      <c r="D659" t="s">
        <v>1163</v>
      </c>
      <c r="E659" t="s">
        <v>1164</v>
      </c>
      <c r="F659" s="1">
        <v>3221983684</v>
      </c>
      <c r="G659">
        <v>0</v>
      </c>
      <c r="H659">
        <v>0</v>
      </c>
      <c r="I659">
        <v>0</v>
      </c>
      <c r="J659">
        <v>3221983684</v>
      </c>
      <c r="K659">
        <v>3196961323</v>
      </c>
      <c r="L659">
        <v>0</v>
      </c>
      <c r="M659">
        <v>0</v>
      </c>
      <c r="N659">
        <v>3196961323</v>
      </c>
      <c r="O659">
        <v>25022361</v>
      </c>
      <c r="P659">
        <v>0</v>
      </c>
    </row>
    <row r="660" spans="1:16" x14ac:dyDescent="0.2">
      <c r="A660">
        <v>213653</v>
      </c>
      <c r="B660" t="s">
        <v>16</v>
      </c>
      <c r="C660" t="s">
        <v>17</v>
      </c>
      <c r="D660" t="s">
        <v>1165</v>
      </c>
      <c r="E660" t="s">
        <v>1166</v>
      </c>
      <c r="F660" s="1">
        <v>17403843403</v>
      </c>
      <c r="G660">
        <v>71741987581</v>
      </c>
      <c r="H660">
        <v>10269368.17</v>
      </c>
      <c r="I660">
        <v>10269368.17</v>
      </c>
      <c r="J660">
        <v>89145830984</v>
      </c>
      <c r="K660">
        <v>17070967718</v>
      </c>
      <c r="L660">
        <v>71121740664</v>
      </c>
      <c r="M660">
        <v>10184934.08</v>
      </c>
      <c r="N660">
        <v>88192708382</v>
      </c>
      <c r="O660">
        <v>953122602</v>
      </c>
      <c r="P660">
        <v>0</v>
      </c>
    </row>
    <row r="661" spans="1:16" x14ac:dyDescent="0.2">
      <c r="A661">
        <v>213892</v>
      </c>
      <c r="B661" t="s">
        <v>16</v>
      </c>
      <c r="C661" t="s">
        <v>17</v>
      </c>
      <c r="D661" t="s">
        <v>1167</v>
      </c>
      <c r="E661" t="s">
        <v>1168</v>
      </c>
      <c r="F661" s="1">
        <v>6987571800804</v>
      </c>
      <c r="G661">
        <v>0</v>
      </c>
      <c r="H661">
        <v>0</v>
      </c>
      <c r="I661">
        <v>0</v>
      </c>
      <c r="J661">
        <v>6987571800804</v>
      </c>
      <c r="K661">
        <v>6936121737215</v>
      </c>
      <c r="L661">
        <v>0</v>
      </c>
      <c r="M661">
        <v>0</v>
      </c>
      <c r="N661">
        <v>6936121737215</v>
      </c>
      <c r="O661">
        <v>51450063626</v>
      </c>
      <c r="P661">
        <v>37</v>
      </c>
    </row>
    <row r="662" spans="1:16" x14ac:dyDescent="0.2">
      <c r="A662">
        <v>213919</v>
      </c>
      <c r="B662" t="s">
        <v>16</v>
      </c>
      <c r="C662" t="s">
        <v>17</v>
      </c>
      <c r="D662" t="s">
        <v>1169</v>
      </c>
      <c r="E662" t="s">
        <v>1170</v>
      </c>
      <c r="F662" s="1">
        <v>3328184792983</v>
      </c>
      <c r="G662">
        <v>0</v>
      </c>
      <c r="H662">
        <v>0</v>
      </c>
      <c r="I662">
        <v>0</v>
      </c>
      <c r="J662">
        <v>3328184792983</v>
      </c>
      <c r="K662">
        <v>3278939704194</v>
      </c>
      <c r="L662">
        <v>0</v>
      </c>
      <c r="M662">
        <v>0</v>
      </c>
      <c r="N662">
        <v>3278939704194</v>
      </c>
      <c r="O662">
        <v>49245088826</v>
      </c>
      <c r="P662">
        <v>37</v>
      </c>
    </row>
    <row r="663" spans="1:16" x14ac:dyDescent="0.2">
      <c r="A663">
        <v>213946</v>
      </c>
      <c r="B663" t="s">
        <v>16</v>
      </c>
      <c r="C663" t="s">
        <v>17</v>
      </c>
      <c r="D663" t="s">
        <v>1171</v>
      </c>
      <c r="E663" t="s">
        <v>1023</v>
      </c>
      <c r="F663" s="1">
        <v>455177974708</v>
      </c>
      <c r="G663">
        <v>0</v>
      </c>
      <c r="H663">
        <v>0</v>
      </c>
      <c r="I663">
        <v>0</v>
      </c>
      <c r="J663">
        <v>455177974708</v>
      </c>
      <c r="K663">
        <v>449090718304</v>
      </c>
      <c r="L663">
        <v>0</v>
      </c>
      <c r="M663">
        <v>0</v>
      </c>
      <c r="N663">
        <v>449090718304</v>
      </c>
      <c r="O663">
        <v>6087256404</v>
      </c>
      <c r="P663">
        <v>0</v>
      </c>
    </row>
    <row r="664" spans="1:16" x14ac:dyDescent="0.2">
      <c r="A664">
        <v>214195</v>
      </c>
      <c r="B664" t="s">
        <v>16</v>
      </c>
      <c r="C664" t="s">
        <v>17</v>
      </c>
      <c r="D664" t="s">
        <v>1172</v>
      </c>
      <c r="E664" t="s">
        <v>1173</v>
      </c>
      <c r="F664" s="1">
        <v>385946317179</v>
      </c>
      <c r="G664">
        <v>0</v>
      </c>
      <c r="H664">
        <v>0</v>
      </c>
      <c r="I664">
        <v>0</v>
      </c>
      <c r="J664">
        <v>385946317179</v>
      </c>
      <c r="K664">
        <v>379954378326</v>
      </c>
      <c r="L664">
        <v>0</v>
      </c>
      <c r="M664">
        <v>0</v>
      </c>
      <c r="N664">
        <v>379954378326</v>
      </c>
      <c r="O664">
        <v>5991938853</v>
      </c>
      <c r="P664">
        <v>0</v>
      </c>
    </row>
    <row r="665" spans="1:16" x14ac:dyDescent="0.2">
      <c r="A665">
        <v>214302</v>
      </c>
      <c r="B665" t="s">
        <v>16</v>
      </c>
      <c r="C665" t="s">
        <v>17</v>
      </c>
      <c r="D665" t="s">
        <v>1174</v>
      </c>
      <c r="E665" t="s">
        <v>1175</v>
      </c>
      <c r="F665" s="1">
        <v>2376295855232</v>
      </c>
      <c r="G665">
        <v>0</v>
      </c>
      <c r="H665">
        <v>0</v>
      </c>
      <c r="I665">
        <v>0</v>
      </c>
      <c r="J665">
        <v>2376295855232</v>
      </c>
      <c r="K665">
        <v>2339972572076</v>
      </c>
      <c r="L665">
        <v>0</v>
      </c>
      <c r="M665">
        <v>0</v>
      </c>
      <c r="N665">
        <v>2339972572076</v>
      </c>
      <c r="O665">
        <v>36323283193</v>
      </c>
      <c r="P665">
        <v>37</v>
      </c>
    </row>
    <row r="666" spans="1:16" x14ac:dyDescent="0.2">
      <c r="A666">
        <v>214382</v>
      </c>
      <c r="B666" t="s">
        <v>16</v>
      </c>
      <c r="C666" t="s">
        <v>17</v>
      </c>
      <c r="D666" t="s">
        <v>1176</v>
      </c>
      <c r="E666" t="s">
        <v>1177</v>
      </c>
      <c r="F666" s="1">
        <v>110764645864</v>
      </c>
      <c r="G666">
        <v>0</v>
      </c>
      <c r="H666">
        <v>0</v>
      </c>
      <c r="I666">
        <v>0</v>
      </c>
      <c r="J666">
        <v>110764645864</v>
      </c>
      <c r="K666">
        <v>109922035488</v>
      </c>
      <c r="L666">
        <v>0</v>
      </c>
      <c r="M666">
        <v>0</v>
      </c>
      <c r="N666">
        <v>109922035488</v>
      </c>
      <c r="O666">
        <v>842610376</v>
      </c>
      <c r="P666">
        <v>0</v>
      </c>
    </row>
    <row r="667" spans="1:16" x14ac:dyDescent="0.2">
      <c r="A667">
        <v>214492</v>
      </c>
      <c r="B667" t="s">
        <v>16</v>
      </c>
      <c r="C667" t="s">
        <v>17</v>
      </c>
      <c r="D667" t="s">
        <v>1178</v>
      </c>
      <c r="E667" t="s">
        <v>1179</v>
      </c>
      <c r="F667" s="1">
        <v>3659387007821</v>
      </c>
      <c r="G667">
        <v>0</v>
      </c>
      <c r="H667">
        <v>0</v>
      </c>
      <c r="I667">
        <v>0</v>
      </c>
      <c r="J667">
        <v>3659387007821</v>
      </c>
      <c r="K667">
        <v>3657182033021</v>
      </c>
      <c r="L667">
        <v>0</v>
      </c>
      <c r="M667">
        <v>0</v>
      </c>
      <c r="N667">
        <v>3657182033021</v>
      </c>
      <c r="O667">
        <v>2204974800</v>
      </c>
      <c r="P667">
        <v>0</v>
      </c>
    </row>
    <row r="668" spans="1:16" x14ac:dyDescent="0.2">
      <c r="A668">
        <v>214519</v>
      </c>
      <c r="B668" t="s">
        <v>16</v>
      </c>
      <c r="C668" t="s">
        <v>17</v>
      </c>
      <c r="D668" t="s">
        <v>1180</v>
      </c>
      <c r="E668" t="s">
        <v>1033</v>
      </c>
      <c r="F668" s="1">
        <v>1335096552598</v>
      </c>
      <c r="G668">
        <v>0</v>
      </c>
      <c r="H668">
        <v>0</v>
      </c>
      <c r="I668">
        <v>0</v>
      </c>
      <c r="J668">
        <v>1335096552598</v>
      </c>
      <c r="K668">
        <v>1333607475255</v>
      </c>
      <c r="L668">
        <v>0</v>
      </c>
      <c r="M668">
        <v>0</v>
      </c>
      <c r="N668">
        <v>1333607475255</v>
      </c>
      <c r="O668">
        <v>1489077343</v>
      </c>
      <c r="P668">
        <v>0</v>
      </c>
    </row>
    <row r="669" spans="1:16" x14ac:dyDescent="0.2">
      <c r="A669">
        <v>214599</v>
      </c>
      <c r="B669" t="s">
        <v>16</v>
      </c>
      <c r="C669" t="s">
        <v>17</v>
      </c>
      <c r="D669" t="s">
        <v>1181</v>
      </c>
      <c r="E669" t="s">
        <v>1035</v>
      </c>
      <c r="F669" s="1">
        <v>2324290455223</v>
      </c>
      <c r="G669">
        <v>0</v>
      </c>
      <c r="H669">
        <v>0</v>
      </c>
      <c r="I669">
        <v>0</v>
      </c>
      <c r="J669">
        <v>2324290455223</v>
      </c>
      <c r="K669">
        <v>2323574557766</v>
      </c>
      <c r="L669">
        <v>0</v>
      </c>
      <c r="M669">
        <v>0</v>
      </c>
      <c r="N669">
        <v>2323574557766</v>
      </c>
      <c r="O669">
        <v>715897457</v>
      </c>
      <c r="P669">
        <v>0</v>
      </c>
    </row>
    <row r="670" spans="1:16" x14ac:dyDescent="0.2">
      <c r="A670">
        <v>214680</v>
      </c>
      <c r="B670" t="s">
        <v>16</v>
      </c>
      <c r="C670" t="s">
        <v>17</v>
      </c>
      <c r="D670" t="s">
        <v>1182</v>
      </c>
      <c r="E670" t="s">
        <v>1183</v>
      </c>
      <c r="F670" s="1">
        <v>436233642251</v>
      </c>
      <c r="G670">
        <v>154298070267</v>
      </c>
      <c r="H670">
        <v>21954810.280000001</v>
      </c>
      <c r="I670">
        <v>21954810.280000001</v>
      </c>
      <c r="J670">
        <v>590531712518</v>
      </c>
      <c r="K670">
        <v>407362097052</v>
      </c>
      <c r="L670">
        <v>153195480712</v>
      </c>
      <c r="M670">
        <v>21804714.98</v>
      </c>
      <c r="N670">
        <v>560557577764</v>
      </c>
      <c r="O670">
        <v>29974134754</v>
      </c>
      <c r="P670">
        <v>0</v>
      </c>
    </row>
    <row r="671" spans="1:16" x14ac:dyDescent="0.2">
      <c r="A671">
        <v>214707</v>
      </c>
      <c r="B671" t="s">
        <v>16</v>
      </c>
      <c r="C671" t="s">
        <v>17</v>
      </c>
      <c r="D671" t="s">
        <v>1184</v>
      </c>
      <c r="E671" t="s">
        <v>1185</v>
      </c>
      <c r="F671" s="1">
        <v>435151925028</v>
      </c>
      <c r="G671">
        <v>153845756806</v>
      </c>
      <c r="H671">
        <v>21891026.809999999</v>
      </c>
      <c r="I671">
        <v>21891026.809999999</v>
      </c>
      <c r="J671">
        <v>588997681834</v>
      </c>
      <c r="K671">
        <v>406280379829</v>
      </c>
      <c r="L671">
        <v>152743167251</v>
      </c>
      <c r="M671">
        <v>21740931.510000002</v>
      </c>
      <c r="N671">
        <v>559023547080</v>
      </c>
      <c r="O671">
        <v>29974134754</v>
      </c>
      <c r="P671">
        <v>0</v>
      </c>
    </row>
    <row r="672" spans="1:16" x14ac:dyDescent="0.2">
      <c r="A672">
        <v>214734</v>
      </c>
      <c r="B672" t="s">
        <v>16</v>
      </c>
      <c r="C672" t="s">
        <v>17</v>
      </c>
      <c r="D672" t="s">
        <v>1186</v>
      </c>
      <c r="E672" t="s">
        <v>65</v>
      </c>
      <c r="F672" s="1">
        <v>435151925028</v>
      </c>
      <c r="G672">
        <v>153845756806</v>
      </c>
      <c r="H672">
        <v>21891026.809999999</v>
      </c>
      <c r="I672">
        <v>21891026.809999999</v>
      </c>
      <c r="J672">
        <v>588997681834</v>
      </c>
      <c r="K672">
        <v>406280379829</v>
      </c>
      <c r="L672">
        <v>152743167251</v>
      </c>
      <c r="M672">
        <v>21740931.510000002</v>
      </c>
      <c r="N672">
        <v>559023547080</v>
      </c>
      <c r="O672">
        <v>29974134754</v>
      </c>
      <c r="P672">
        <v>0</v>
      </c>
    </row>
    <row r="673" spans="1:16" x14ac:dyDescent="0.2">
      <c r="A673">
        <v>215289</v>
      </c>
      <c r="B673" t="s">
        <v>447</v>
      </c>
      <c r="C673" t="s">
        <v>17</v>
      </c>
      <c r="D673" t="s">
        <v>1187</v>
      </c>
      <c r="E673" t="s">
        <v>1188</v>
      </c>
      <c r="F673" s="1">
        <v>1081717223</v>
      </c>
      <c r="G673">
        <v>452313461</v>
      </c>
      <c r="H673">
        <v>63783.47</v>
      </c>
      <c r="I673">
        <v>63783.47</v>
      </c>
      <c r="J673">
        <v>1534030684</v>
      </c>
      <c r="K673">
        <v>1081717223</v>
      </c>
      <c r="L673">
        <v>452313461</v>
      </c>
      <c r="M673">
        <v>63783.47</v>
      </c>
      <c r="N673">
        <v>1534030684</v>
      </c>
      <c r="O673">
        <v>0</v>
      </c>
      <c r="P673">
        <v>0</v>
      </c>
    </row>
    <row r="674" spans="1:16" x14ac:dyDescent="0.2">
      <c r="A674">
        <v>215508</v>
      </c>
      <c r="B674" t="s">
        <v>16</v>
      </c>
      <c r="C674" t="s">
        <v>17</v>
      </c>
      <c r="D674" t="s">
        <v>1189</v>
      </c>
      <c r="E674" t="s">
        <v>1190</v>
      </c>
      <c r="F674" s="1">
        <v>61431281235</v>
      </c>
      <c r="G674">
        <v>2664682415</v>
      </c>
      <c r="H674">
        <v>376804.63</v>
      </c>
      <c r="I674">
        <v>376804.63</v>
      </c>
      <c r="J674">
        <v>64095963650</v>
      </c>
      <c r="K674">
        <v>60373066920</v>
      </c>
      <c r="L674">
        <v>2664682415</v>
      </c>
      <c r="M674">
        <v>376804.63</v>
      </c>
      <c r="N674">
        <v>63037749335</v>
      </c>
      <c r="O674">
        <v>1082210409</v>
      </c>
      <c r="P674">
        <v>23996094</v>
      </c>
    </row>
    <row r="675" spans="1:16" x14ac:dyDescent="0.2">
      <c r="A675">
        <v>215539</v>
      </c>
      <c r="B675" t="s">
        <v>16</v>
      </c>
      <c r="C675" t="s">
        <v>17</v>
      </c>
      <c r="D675" t="s">
        <v>1191</v>
      </c>
      <c r="E675" t="s">
        <v>1192</v>
      </c>
      <c r="F675" s="1">
        <v>61431281235</v>
      </c>
      <c r="G675">
        <v>2664682415</v>
      </c>
      <c r="H675">
        <v>376804.63</v>
      </c>
      <c r="I675">
        <v>376804.63</v>
      </c>
      <c r="J675">
        <v>64095963650</v>
      </c>
      <c r="K675">
        <v>60373066920</v>
      </c>
      <c r="L675">
        <v>2664682415</v>
      </c>
      <c r="M675">
        <v>376804.63</v>
      </c>
      <c r="N675">
        <v>63037749335</v>
      </c>
      <c r="O675">
        <v>1082210409</v>
      </c>
      <c r="P675">
        <v>23996094</v>
      </c>
    </row>
    <row r="676" spans="1:16" x14ac:dyDescent="0.2">
      <c r="A676">
        <v>215565</v>
      </c>
      <c r="B676" t="s">
        <v>484</v>
      </c>
      <c r="C676" t="s">
        <v>17</v>
      </c>
      <c r="D676" t="s">
        <v>1193</v>
      </c>
      <c r="E676" t="s">
        <v>1194</v>
      </c>
      <c r="F676" s="1">
        <v>75930000</v>
      </c>
      <c r="G676">
        <v>2635545059</v>
      </c>
      <c r="H676">
        <v>372639.63</v>
      </c>
      <c r="I676">
        <v>372639.63</v>
      </c>
      <c r="J676">
        <v>2711475059</v>
      </c>
      <c r="K676">
        <v>75930000</v>
      </c>
      <c r="L676">
        <v>2635545059</v>
      </c>
      <c r="M676">
        <v>372639.63</v>
      </c>
      <c r="N676">
        <v>2711475059</v>
      </c>
      <c r="O676">
        <v>0</v>
      </c>
      <c r="P676">
        <v>0</v>
      </c>
    </row>
    <row r="677" spans="1:16" x14ac:dyDescent="0.2">
      <c r="A677">
        <v>215590</v>
      </c>
      <c r="B677" t="s">
        <v>484</v>
      </c>
      <c r="C677" t="s">
        <v>17</v>
      </c>
      <c r="D677" t="s">
        <v>1195</v>
      </c>
      <c r="E677" t="s">
        <v>1196</v>
      </c>
      <c r="F677" s="1">
        <v>75930000</v>
      </c>
      <c r="G677">
        <v>2635545059</v>
      </c>
      <c r="H677">
        <v>372639.63</v>
      </c>
      <c r="I677">
        <v>372639.63</v>
      </c>
      <c r="J677">
        <v>2711475059</v>
      </c>
      <c r="K677">
        <v>75930000</v>
      </c>
      <c r="L677">
        <v>2635545059</v>
      </c>
      <c r="M677">
        <v>372639.63</v>
      </c>
      <c r="N677">
        <v>2711475059</v>
      </c>
      <c r="O677">
        <v>0</v>
      </c>
      <c r="P677">
        <v>0</v>
      </c>
    </row>
    <row r="678" spans="1:16" x14ac:dyDescent="0.2">
      <c r="A678">
        <v>215741</v>
      </c>
      <c r="B678" t="s">
        <v>1054</v>
      </c>
      <c r="C678" t="s">
        <v>17</v>
      </c>
      <c r="D678" t="s">
        <v>1197</v>
      </c>
      <c r="E678" t="s">
        <v>1198</v>
      </c>
      <c r="F678" s="1">
        <v>0</v>
      </c>
      <c r="G678">
        <v>29137356</v>
      </c>
      <c r="H678">
        <v>4165</v>
      </c>
      <c r="I678">
        <v>4165</v>
      </c>
      <c r="J678">
        <v>29137356</v>
      </c>
      <c r="K678">
        <v>0</v>
      </c>
      <c r="L678">
        <v>29137356</v>
      </c>
      <c r="M678">
        <v>4165</v>
      </c>
      <c r="N678">
        <v>29137356</v>
      </c>
      <c r="O678">
        <v>0</v>
      </c>
      <c r="P678">
        <v>0</v>
      </c>
    </row>
    <row r="679" spans="1:16" x14ac:dyDescent="0.2">
      <c r="A679">
        <v>215766</v>
      </c>
      <c r="B679" t="s">
        <v>1054</v>
      </c>
      <c r="C679" t="s">
        <v>17</v>
      </c>
      <c r="D679" t="s">
        <v>1199</v>
      </c>
      <c r="E679" t="s">
        <v>65</v>
      </c>
      <c r="F679" s="1">
        <v>0</v>
      </c>
      <c r="G679">
        <v>29137356</v>
      </c>
      <c r="H679">
        <v>4165</v>
      </c>
      <c r="I679">
        <v>4165</v>
      </c>
      <c r="J679">
        <v>29137356</v>
      </c>
      <c r="K679">
        <v>0</v>
      </c>
      <c r="L679">
        <v>29137356</v>
      </c>
      <c r="M679">
        <v>4165</v>
      </c>
      <c r="N679">
        <v>29137356</v>
      </c>
      <c r="O679">
        <v>0</v>
      </c>
      <c r="P679">
        <v>0</v>
      </c>
    </row>
    <row r="680" spans="1:16" x14ac:dyDescent="0.2">
      <c r="A680">
        <v>215816</v>
      </c>
      <c r="B680" t="s">
        <v>16</v>
      </c>
      <c r="C680" t="s">
        <v>17</v>
      </c>
      <c r="D680" t="s">
        <v>1200</v>
      </c>
      <c r="E680" t="s">
        <v>282</v>
      </c>
      <c r="F680" s="1">
        <v>61355351235</v>
      </c>
      <c r="G680">
        <v>0</v>
      </c>
      <c r="H680">
        <v>0</v>
      </c>
      <c r="I680">
        <v>0</v>
      </c>
      <c r="J680">
        <v>61355351235</v>
      </c>
      <c r="K680">
        <v>60297136920</v>
      </c>
      <c r="L680">
        <v>0</v>
      </c>
      <c r="M680">
        <v>0</v>
      </c>
      <c r="N680">
        <v>60297136920</v>
      </c>
      <c r="O680">
        <v>1082210409</v>
      </c>
      <c r="P680">
        <v>23996094</v>
      </c>
    </row>
    <row r="681" spans="1:16" x14ac:dyDescent="0.2">
      <c r="A681">
        <v>215842</v>
      </c>
      <c r="B681" t="s">
        <v>16</v>
      </c>
      <c r="C681" t="s">
        <v>17</v>
      </c>
      <c r="D681" t="s">
        <v>1201</v>
      </c>
      <c r="E681" t="s">
        <v>65</v>
      </c>
      <c r="F681" s="1">
        <v>61355351235</v>
      </c>
      <c r="G681">
        <v>0</v>
      </c>
      <c r="H681">
        <v>0</v>
      </c>
      <c r="I681">
        <v>0</v>
      </c>
      <c r="J681">
        <v>61355351235</v>
      </c>
      <c r="K681">
        <v>60297136920</v>
      </c>
      <c r="L681">
        <v>0</v>
      </c>
      <c r="M681">
        <v>0</v>
      </c>
      <c r="N681">
        <v>60297136920</v>
      </c>
      <c r="O681">
        <v>1082210409</v>
      </c>
      <c r="P681">
        <v>23996094</v>
      </c>
    </row>
    <row r="682" spans="1:16" x14ac:dyDescent="0.2">
      <c r="A682">
        <v>216234</v>
      </c>
      <c r="B682" t="s">
        <v>16</v>
      </c>
      <c r="C682" t="s">
        <v>17</v>
      </c>
      <c r="D682" t="s">
        <v>1202</v>
      </c>
      <c r="E682" t="s">
        <v>1203</v>
      </c>
      <c r="F682" s="1">
        <v>2261469106248</v>
      </c>
      <c r="G682">
        <v>38418029438</v>
      </c>
      <c r="H682">
        <v>5474978.25</v>
      </c>
      <c r="I682">
        <v>5474978.25</v>
      </c>
      <c r="J682">
        <v>2299887135686</v>
      </c>
      <c r="K682">
        <v>2248830876887</v>
      </c>
      <c r="L682">
        <v>35227677348</v>
      </c>
      <c r="M682">
        <v>5040676.25</v>
      </c>
      <c r="N682">
        <v>2284058554235</v>
      </c>
      <c r="O682">
        <v>60155104191</v>
      </c>
      <c r="P682">
        <v>44326522740</v>
      </c>
    </row>
    <row r="683" spans="1:16" x14ac:dyDescent="0.2">
      <c r="A683">
        <v>216334</v>
      </c>
      <c r="B683" t="s">
        <v>16</v>
      </c>
      <c r="C683" t="s">
        <v>17</v>
      </c>
      <c r="D683" t="s">
        <v>1204</v>
      </c>
      <c r="E683" t="s">
        <v>1205</v>
      </c>
      <c r="F683" s="1">
        <v>573347732303</v>
      </c>
      <c r="G683">
        <v>38418029438</v>
      </c>
      <c r="H683">
        <v>5474978.25</v>
      </c>
      <c r="I683">
        <v>5474978.25</v>
      </c>
      <c r="J683">
        <v>611765761741</v>
      </c>
      <c r="K683">
        <v>576748988397</v>
      </c>
      <c r="L683">
        <v>35227677348</v>
      </c>
      <c r="M683">
        <v>5040676.25</v>
      </c>
      <c r="N683">
        <v>611976665745</v>
      </c>
      <c r="O683">
        <v>39654330909</v>
      </c>
      <c r="P683">
        <v>39865234913</v>
      </c>
    </row>
    <row r="684" spans="1:16" x14ac:dyDescent="0.2">
      <c r="A684">
        <v>216365</v>
      </c>
      <c r="B684" t="s">
        <v>16</v>
      </c>
      <c r="C684" t="s">
        <v>17</v>
      </c>
      <c r="D684" t="s">
        <v>1206</v>
      </c>
      <c r="E684" t="s">
        <v>1207</v>
      </c>
      <c r="F684" s="1">
        <v>203426127914</v>
      </c>
      <c r="G684">
        <v>1793507997</v>
      </c>
      <c r="H684">
        <v>256000</v>
      </c>
      <c r="I684">
        <v>256000</v>
      </c>
      <c r="J684">
        <v>205219635911</v>
      </c>
      <c r="K684">
        <v>203232350452</v>
      </c>
      <c r="L684">
        <v>1793478614</v>
      </c>
      <c r="M684">
        <v>255996</v>
      </c>
      <c r="N684">
        <v>205025829066</v>
      </c>
      <c r="O684">
        <v>420218337</v>
      </c>
      <c r="P684">
        <v>226411492</v>
      </c>
    </row>
    <row r="685" spans="1:16" x14ac:dyDescent="0.2">
      <c r="A685">
        <v>216393</v>
      </c>
      <c r="B685" t="s">
        <v>16</v>
      </c>
      <c r="C685" t="s">
        <v>17</v>
      </c>
      <c r="D685" t="s">
        <v>1208</v>
      </c>
      <c r="E685" t="s">
        <v>1209</v>
      </c>
      <c r="F685" s="1">
        <v>6012321426</v>
      </c>
      <c r="G685">
        <v>1625193377</v>
      </c>
      <c r="H685">
        <v>232000</v>
      </c>
      <c r="I685">
        <v>232000</v>
      </c>
      <c r="J685">
        <v>7637514803</v>
      </c>
      <c r="K685">
        <v>6012321426</v>
      </c>
      <c r="L685">
        <v>1625163994</v>
      </c>
      <c r="M685">
        <v>231996</v>
      </c>
      <c r="N685">
        <v>7637485420</v>
      </c>
      <c r="O685">
        <v>29383</v>
      </c>
      <c r="P685">
        <v>0</v>
      </c>
    </row>
    <row r="686" spans="1:16" x14ac:dyDescent="0.2">
      <c r="A686">
        <v>216477</v>
      </c>
      <c r="B686" t="s">
        <v>1054</v>
      </c>
      <c r="C686" t="s">
        <v>17</v>
      </c>
      <c r="D686" t="s">
        <v>1210</v>
      </c>
      <c r="E686" t="s">
        <v>1211</v>
      </c>
      <c r="F686" s="1">
        <v>95109247127</v>
      </c>
      <c r="G686">
        <v>0</v>
      </c>
      <c r="H686">
        <v>0</v>
      </c>
      <c r="I686">
        <v>0</v>
      </c>
      <c r="J686">
        <v>95109247127</v>
      </c>
      <c r="K686">
        <v>95109247127</v>
      </c>
      <c r="L686">
        <v>0</v>
      </c>
      <c r="M686">
        <v>0</v>
      </c>
      <c r="N686">
        <v>95109247127</v>
      </c>
      <c r="O686">
        <v>0</v>
      </c>
      <c r="P686">
        <v>0</v>
      </c>
    </row>
    <row r="687" spans="1:16" x14ac:dyDescent="0.2">
      <c r="A687">
        <v>216694</v>
      </c>
      <c r="B687" t="s">
        <v>453</v>
      </c>
      <c r="C687" t="s">
        <v>17</v>
      </c>
      <c r="D687" t="s">
        <v>1212</v>
      </c>
      <c r="E687" t="s">
        <v>1213</v>
      </c>
      <c r="F687" s="1">
        <v>8017206620</v>
      </c>
      <c r="G687">
        <v>0</v>
      </c>
      <c r="H687">
        <v>0</v>
      </c>
      <c r="I687">
        <v>0</v>
      </c>
      <c r="J687">
        <v>8017206620</v>
      </c>
      <c r="K687">
        <v>8017206620</v>
      </c>
      <c r="L687">
        <v>0</v>
      </c>
      <c r="M687">
        <v>0</v>
      </c>
      <c r="N687">
        <v>8017206620</v>
      </c>
      <c r="O687">
        <v>0</v>
      </c>
      <c r="P687">
        <v>0</v>
      </c>
    </row>
    <row r="688" spans="1:16" x14ac:dyDescent="0.2">
      <c r="A688">
        <v>216752</v>
      </c>
      <c r="B688" t="s">
        <v>16</v>
      </c>
      <c r="C688" t="s">
        <v>17</v>
      </c>
      <c r="D688" t="s">
        <v>1214</v>
      </c>
      <c r="E688" t="s">
        <v>1215</v>
      </c>
      <c r="F688" s="1">
        <v>606187204</v>
      </c>
      <c r="G688">
        <v>0</v>
      </c>
      <c r="H688">
        <v>0</v>
      </c>
      <c r="I688">
        <v>0</v>
      </c>
      <c r="J688">
        <v>606187204</v>
      </c>
      <c r="K688">
        <v>576896624</v>
      </c>
      <c r="L688">
        <v>0</v>
      </c>
      <c r="M688">
        <v>0</v>
      </c>
      <c r="N688">
        <v>576896624</v>
      </c>
      <c r="O688">
        <v>29290580</v>
      </c>
      <c r="P688">
        <v>0</v>
      </c>
    </row>
    <row r="689" spans="1:16" x14ac:dyDescent="0.2">
      <c r="A689">
        <v>216951</v>
      </c>
      <c r="B689" t="s">
        <v>16</v>
      </c>
      <c r="C689" t="s">
        <v>17</v>
      </c>
      <c r="D689" t="s">
        <v>1216</v>
      </c>
      <c r="E689" t="s">
        <v>1217</v>
      </c>
      <c r="F689" s="1">
        <v>21492621352</v>
      </c>
      <c r="G689">
        <v>0</v>
      </c>
      <c r="H689">
        <v>0</v>
      </c>
      <c r="I689">
        <v>0</v>
      </c>
      <c r="J689">
        <v>21492621352</v>
      </c>
      <c r="K689">
        <v>21711434743</v>
      </c>
      <c r="L689">
        <v>0</v>
      </c>
      <c r="M689">
        <v>0</v>
      </c>
      <c r="N689">
        <v>21711434743</v>
      </c>
      <c r="O689">
        <v>6976149</v>
      </c>
      <c r="P689">
        <v>225789540</v>
      </c>
    </row>
    <row r="690" spans="1:16" x14ac:dyDescent="0.2">
      <c r="A690">
        <v>217028</v>
      </c>
      <c r="B690" t="s">
        <v>16</v>
      </c>
      <c r="C690" t="s">
        <v>17</v>
      </c>
      <c r="D690" t="s">
        <v>1218</v>
      </c>
      <c r="E690" t="s">
        <v>1219</v>
      </c>
      <c r="F690" s="1">
        <v>54662614366</v>
      </c>
      <c r="G690">
        <v>168314620</v>
      </c>
      <c r="H690">
        <v>24000</v>
      </c>
      <c r="I690">
        <v>24000</v>
      </c>
      <c r="J690">
        <v>54830928986</v>
      </c>
      <c r="K690">
        <v>54284586397</v>
      </c>
      <c r="L690">
        <v>168314620</v>
      </c>
      <c r="M690">
        <v>24000</v>
      </c>
      <c r="N690">
        <v>54452901017</v>
      </c>
      <c r="O690">
        <v>378649921</v>
      </c>
      <c r="P690">
        <v>621952</v>
      </c>
    </row>
    <row r="691" spans="1:16" x14ac:dyDescent="0.2">
      <c r="A691">
        <v>217479</v>
      </c>
      <c r="B691" t="s">
        <v>16</v>
      </c>
      <c r="C691" t="s">
        <v>17</v>
      </c>
      <c r="D691" t="s">
        <v>1220</v>
      </c>
      <c r="E691" t="s">
        <v>1221</v>
      </c>
      <c r="F691" s="1">
        <v>16557474317</v>
      </c>
      <c r="G691">
        <v>0</v>
      </c>
      <c r="H691">
        <v>0</v>
      </c>
      <c r="I691">
        <v>0</v>
      </c>
      <c r="J691">
        <v>16557474317</v>
      </c>
      <c r="K691">
        <v>16552494918</v>
      </c>
      <c r="L691">
        <v>0</v>
      </c>
      <c r="M691">
        <v>0</v>
      </c>
      <c r="N691">
        <v>16552494918</v>
      </c>
      <c r="O691">
        <v>4979399</v>
      </c>
      <c r="P691">
        <v>0</v>
      </c>
    </row>
    <row r="692" spans="1:16" x14ac:dyDescent="0.2">
      <c r="A692">
        <v>217540</v>
      </c>
      <c r="B692" t="s">
        <v>16</v>
      </c>
      <c r="C692" t="s">
        <v>17</v>
      </c>
      <c r="D692" t="s">
        <v>1222</v>
      </c>
      <c r="E692" t="s">
        <v>1223</v>
      </c>
      <c r="F692" s="1">
        <v>968455502</v>
      </c>
      <c r="G692">
        <v>0</v>
      </c>
      <c r="H692">
        <v>0</v>
      </c>
      <c r="I692">
        <v>0</v>
      </c>
      <c r="J692">
        <v>968455502</v>
      </c>
      <c r="K692">
        <v>968162597</v>
      </c>
      <c r="L692">
        <v>0</v>
      </c>
      <c r="M692">
        <v>0</v>
      </c>
      <c r="N692">
        <v>968162597</v>
      </c>
      <c r="O692">
        <v>292905</v>
      </c>
      <c r="P692">
        <v>0</v>
      </c>
    </row>
    <row r="693" spans="1:16" x14ac:dyDescent="0.2">
      <c r="A693">
        <v>217706</v>
      </c>
      <c r="B693" t="s">
        <v>16</v>
      </c>
      <c r="C693" t="s">
        <v>17</v>
      </c>
      <c r="D693" t="s">
        <v>1224</v>
      </c>
      <c r="E693" t="s">
        <v>1225</v>
      </c>
      <c r="F693" s="1">
        <v>3803412973</v>
      </c>
      <c r="G693">
        <v>0</v>
      </c>
      <c r="H693">
        <v>0</v>
      </c>
      <c r="I693">
        <v>0</v>
      </c>
      <c r="J693">
        <v>3803412973</v>
      </c>
      <c r="K693">
        <v>3801367518</v>
      </c>
      <c r="L693">
        <v>0</v>
      </c>
      <c r="M693">
        <v>0</v>
      </c>
      <c r="N693">
        <v>3801367518</v>
      </c>
      <c r="O693">
        <v>2045455</v>
      </c>
      <c r="P693">
        <v>0</v>
      </c>
    </row>
    <row r="694" spans="1:16" x14ac:dyDescent="0.2">
      <c r="A694">
        <v>217733</v>
      </c>
      <c r="B694" t="s">
        <v>16</v>
      </c>
      <c r="C694" t="s">
        <v>17</v>
      </c>
      <c r="D694" t="s">
        <v>1226</v>
      </c>
      <c r="E694" t="s">
        <v>1227</v>
      </c>
      <c r="F694" s="1">
        <v>3803412973</v>
      </c>
      <c r="G694">
        <v>0</v>
      </c>
      <c r="H694">
        <v>0</v>
      </c>
      <c r="I694">
        <v>0</v>
      </c>
      <c r="J694">
        <v>3803412973</v>
      </c>
      <c r="K694">
        <v>3801367518</v>
      </c>
      <c r="L694">
        <v>0</v>
      </c>
      <c r="M694">
        <v>0</v>
      </c>
      <c r="N694">
        <v>3801367518</v>
      </c>
      <c r="O694">
        <v>2045455</v>
      </c>
      <c r="P694">
        <v>0</v>
      </c>
    </row>
    <row r="695" spans="1:16" x14ac:dyDescent="0.2">
      <c r="A695">
        <v>218033</v>
      </c>
      <c r="B695" t="s">
        <v>453</v>
      </c>
      <c r="C695" t="s">
        <v>17</v>
      </c>
      <c r="D695" t="s">
        <v>1228</v>
      </c>
      <c r="E695" t="s">
        <v>1229</v>
      </c>
      <c r="F695" s="1">
        <v>15166153115</v>
      </c>
      <c r="G695">
        <v>0</v>
      </c>
      <c r="H695">
        <v>0</v>
      </c>
      <c r="I695">
        <v>0</v>
      </c>
      <c r="J695">
        <v>15166153115</v>
      </c>
      <c r="K695">
        <v>15166153115</v>
      </c>
      <c r="L695">
        <v>0</v>
      </c>
      <c r="M695">
        <v>0</v>
      </c>
      <c r="N695">
        <v>15166153115</v>
      </c>
      <c r="O695">
        <v>0</v>
      </c>
      <c r="P695">
        <v>0</v>
      </c>
    </row>
    <row r="696" spans="1:16" x14ac:dyDescent="0.2">
      <c r="A696">
        <v>218060</v>
      </c>
      <c r="B696" t="s">
        <v>453</v>
      </c>
      <c r="C696" t="s">
        <v>17</v>
      </c>
      <c r="D696" t="s">
        <v>1230</v>
      </c>
      <c r="E696" t="s">
        <v>272</v>
      </c>
      <c r="F696" s="1">
        <v>1301332224</v>
      </c>
      <c r="G696">
        <v>0</v>
      </c>
      <c r="H696">
        <v>0</v>
      </c>
      <c r="I696">
        <v>0</v>
      </c>
      <c r="J696">
        <v>1301332224</v>
      </c>
      <c r="K696">
        <v>1301332224</v>
      </c>
      <c r="L696">
        <v>0</v>
      </c>
      <c r="M696">
        <v>0</v>
      </c>
      <c r="N696">
        <v>1301332224</v>
      </c>
      <c r="O696">
        <v>0</v>
      </c>
      <c r="P696">
        <v>0</v>
      </c>
    </row>
    <row r="697" spans="1:16" x14ac:dyDescent="0.2">
      <c r="A697">
        <v>218144</v>
      </c>
      <c r="B697" t="s">
        <v>453</v>
      </c>
      <c r="C697" t="s">
        <v>17</v>
      </c>
      <c r="D697" t="s">
        <v>1231</v>
      </c>
      <c r="E697" t="s">
        <v>270</v>
      </c>
      <c r="F697" s="1">
        <v>4282859537</v>
      </c>
      <c r="G697">
        <v>0</v>
      </c>
      <c r="H697">
        <v>0</v>
      </c>
      <c r="I697">
        <v>0</v>
      </c>
      <c r="J697">
        <v>4282859537</v>
      </c>
      <c r="K697">
        <v>4282859537</v>
      </c>
      <c r="L697">
        <v>0</v>
      </c>
      <c r="M697">
        <v>0</v>
      </c>
      <c r="N697">
        <v>4282859537</v>
      </c>
      <c r="O697">
        <v>0</v>
      </c>
      <c r="P697">
        <v>0</v>
      </c>
    </row>
    <row r="698" spans="1:16" x14ac:dyDescent="0.2">
      <c r="A698">
        <v>218325</v>
      </c>
      <c r="B698" t="s">
        <v>453</v>
      </c>
      <c r="C698" t="s">
        <v>17</v>
      </c>
      <c r="D698" t="s">
        <v>1232</v>
      </c>
      <c r="E698" t="s">
        <v>468</v>
      </c>
      <c r="F698" s="1">
        <v>7473520385</v>
      </c>
      <c r="G698">
        <v>0</v>
      </c>
      <c r="H698">
        <v>0</v>
      </c>
      <c r="I698">
        <v>0</v>
      </c>
      <c r="J698">
        <v>7473520385</v>
      </c>
      <c r="K698">
        <v>7473520385</v>
      </c>
      <c r="L698">
        <v>0</v>
      </c>
      <c r="M698">
        <v>0</v>
      </c>
      <c r="N698">
        <v>7473520385</v>
      </c>
      <c r="O698">
        <v>0</v>
      </c>
      <c r="P698">
        <v>0</v>
      </c>
    </row>
    <row r="699" spans="1:16" x14ac:dyDescent="0.2">
      <c r="A699">
        <v>218453</v>
      </c>
      <c r="B699" t="s">
        <v>453</v>
      </c>
      <c r="C699" t="s">
        <v>17</v>
      </c>
      <c r="D699" t="s">
        <v>1233</v>
      </c>
      <c r="E699" t="s">
        <v>481</v>
      </c>
      <c r="F699" s="1">
        <v>2108440969</v>
      </c>
      <c r="G699">
        <v>0</v>
      </c>
      <c r="H699">
        <v>0</v>
      </c>
      <c r="I699">
        <v>0</v>
      </c>
      <c r="J699">
        <v>2108440969</v>
      </c>
      <c r="K699">
        <v>2108440969</v>
      </c>
      <c r="L699">
        <v>0</v>
      </c>
      <c r="M699">
        <v>0</v>
      </c>
      <c r="N699">
        <v>2108440969</v>
      </c>
      <c r="O699">
        <v>0</v>
      </c>
      <c r="P699">
        <v>0</v>
      </c>
    </row>
    <row r="700" spans="1:16" x14ac:dyDescent="0.2">
      <c r="A700">
        <v>218615</v>
      </c>
      <c r="B700" t="s">
        <v>453</v>
      </c>
      <c r="C700" t="s">
        <v>17</v>
      </c>
      <c r="D700" t="s">
        <v>1234</v>
      </c>
      <c r="E700" t="s">
        <v>1235</v>
      </c>
      <c r="F700" s="1">
        <v>3623558755</v>
      </c>
      <c r="G700">
        <v>0</v>
      </c>
      <c r="H700">
        <v>0</v>
      </c>
      <c r="I700">
        <v>0</v>
      </c>
      <c r="J700">
        <v>3623558755</v>
      </c>
      <c r="K700">
        <v>3623558755</v>
      </c>
      <c r="L700">
        <v>0</v>
      </c>
      <c r="M700">
        <v>0</v>
      </c>
      <c r="N700">
        <v>3623558755</v>
      </c>
      <c r="O700">
        <v>0</v>
      </c>
      <c r="P700">
        <v>0</v>
      </c>
    </row>
    <row r="701" spans="1:16" x14ac:dyDescent="0.2">
      <c r="A701">
        <v>218645</v>
      </c>
      <c r="B701" t="s">
        <v>453</v>
      </c>
      <c r="C701" t="s">
        <v>17</v>
      </c>
      <c r="D701" t="s">
        <v>1236</v>
      </c>
      <c r="E701" t="s">
        <v>491</v>
      </c>
      <c r="F701" s="1">
        <v>2702558383</v>
      </c>
      <c r="G701">
        <v>0</v>
      </c>
      <c r="H701">
        <v>0</v>
      </c>
      <c r="I701">
        <v>0</v>
      </c>
      <c r="J701">
        <v>2702558383</v>
      </c>
      <c r="K701">
        <v>2702558383</v>
      </c>
      <c r="L701">
        <v>0</v>
      </c>
      <c r="M701">
        <v>0</v>
      </c>
      <c r="N701">
        <v>2702558383</v>
      </c>
      <c r="O701">
        <v>0</v>
      </c>
      <c r="P701">
        <v>0</v>
      </c>
    </row>
    <row r="702" spans="1:16" x14ac:dyDescent="0.2">
      <c r="A702">
        <v>218699</v>
      </c>
      <c r="B702" t="s">
        <v>453</v>
      </c>
      <c r="C702" t="s">
        <v>17</v>
      </c>
      <c r="D702" t="s">
        <v>1237</v>
      </c>
      <c r="E702" t="s">
        <v>497</v>
      </c>
      <c r="F702" s="1">
        <v>921000372</v>
      </c>
      <c r="G702">
        <v>0</v>
      </c>
      <c r="H702">
        <v>0</v>
      </c>
      <c r="I702">
        <v>0</v>
      </c>
      <c r="J702">
        <v>921000372</v>
      </c>
      <c r="K702">
        <v>921000372</v>
      </c>
      <c r="L702">
        <v>0</v>
      </c>
      <c r="M702">
        <v>0</v>
      </c>
      <c r="N702">
        <v>921000372</v>
      </c>
      <c r="O702">
        <v>0</v>
      </c>
      <c r="P702">
        <v>0</v>
      </c>
    </row>
    <row r="703" spans="1:16" x14ac:dyDescent="0.2">
      <c r="A703">
        <v>218786</v>
      </c>
      <c r="B703" t="s">
        <v>16</v>
      </c>
      <c r="C703" t="s">
        <v>17</v>
      </c>
      <c r="D703" t="s">
        <v>1238</v>
      </c>
      <c r="E703" t="s">
        <v>1239</v>
      </c>
      <c r="F703" s="1">
        <v>79763939085</v>
      </c>
      <c r="G703">
        <v>0</v>
      </c>
      <c r="H703">
        <v>0</v>
      </c>
      <c r="I703">
        <v>0</v>
      </c>
      <c r="J703">
        <v>79763939085</v>
      </c>
      <c r="K703">
        <v>89632203043</v>
      </c>
      <c r="L703">
        <v>0</v>
      </c>
      <c r="M703">
        <v>0</v>
      </c>
      <c r="N703">
        <v>89632203043</v>
      </c>
      <c r="O703">
        <v>11005126718</v>
      </c>
      <c r="P703">
        <v>20873390676</v>
      </c>
    </row>
    <row r="704" spans="1:16" x14ac:dyDescent="0.2">
      <c r="A704">
        <v>218814</v>
      </c>
      <c r="B704" t="s">
        <v>16</v>
      </c>
      <c r="C704" t="s">
        <v>17</v>
      </c>
      <c r="D704" t="s">
        <v>1240</v>
      </c>
      <c r="E704" t="s">
        <v>1241</v>
      </c>
      <c r="F704" s="1">
        <v>48184870812</v>
      </c>
      <c r="G704">
        <v>0</v>
      </c>
      <c r="H704">
        <v>0</v>
      </c>
      <c r="I704">
        <v>0</v>
      </c>
      <c r="J704">
        <v>48184870812</v>
      </c>
      <c r="K704">
        <v>59284000000</v>
      </c>
      <c r="L704">
        <v>0</v>
      </c>
      <c r="M704">
        <v>0</v>
      </c>
      <c r="N704">
        <v>59284000000</v>
      </c>
      <c r="O704">
        <v>6994624927</v>
      </c>
      <c r="P704">
        <v>18093754115</v>
      </c>
    </row>
    <row r="705" spans="1:16" x14ac:dyDescent="0.2">
      <c r="A705">
        <v>218895</v>
      </c>
      <c r="B705" t="s">
        <v>16</v>
      </c>
      <c r="C705" t="s">
        <v>17</v>
      </c>
      <c r="D705" t="s">
        <v>1242</v>
      </c>
      <c r="E705" t="s">
        <v>1243</v>
      </c>
      <c r="F705" s="1">
        <v>8699031659</v>
      </c>
      <c r="G705">
        <v>0</v>
      </c>
      <c r="H705">
        <v>0</v>
      </c>
      <c r="I705">
        <v>0</v>
      </c>
      <c r="J705">
        <v>8699031659</v>
      </c>
      <c r="K705">
        <v>7407061279</v>
      </c>
      <c r="L705">
        <v>0</v>
      </c>
      <c r="M705">
        <v>0</v>
      </c>
      <c r="N705">
        <v>7407061279</v>
      </c>
      <c r="O705">
        <v>3996526305</v>
      </c>
      <c r="P705">
        <v>2704555925</v>
      </c>
    </row>
    <row r="706" spans="1:16" x14ac:dyDescent="0.2">
      <c r="A706">
        <v>219206</v>
      </c>
      <c r="B706" t="s">
        <v>16</v>
      </c>
      <c r="C706" t="s">
        <v>17</v>
      </c>
      <c r="D706" t="s">
        <v>1244</v>
      </c>
      <c r="E706" t="s">
        <v>282</v>
      </c>
      <c r="F706" s="1">
        <v>22880036614</v>
      </c>
      <c r="G706">
        <v>0</v>
      </c>
      <c r="H706">
        <v>0</v>
      </c>
      <c r="I706">
        <v>0</v>
      </c>
      <c r="J706">
        <v>22880036614</v>
      </c>
      <c r="K706">
        <v>22941141764</v>
      </c>
      <c r="L706">
        <v>0</v>
      </c>
      <c r="M706">
        <v>0</v>
      </c>
      <c r="N706">
        <v>22941141764</v>
      </c>
      <c r="O706">
        <v>13975486</v>
      </c>
      <c r="P706">
        <v>75080636</v>
      </c>
    </row>
    <row r="707" spans="1:16" x14ac:dyDescent="0.2">
      <c r="A707">
        <v>219300</v>
      </c>
      <c r="B707" t="s">
        <v>16</v>
      </c>
      <c r="C707" t="s">
        <v>17</v>
      </c>
      <c r="D707" t="s">
        <v>1245</v>
      </c>
      <c r="E707" t="s">
        <v>1246</v>
      </c>
      <c r="F707" s="1">
        <v>229035992454</v>
      </c>
      <c r="G707">
        <v>36624521441</v>
      </c>
      <c r="H707">
        <v>5218978.25</v>
      </c>
      <c r="I707">
        <v>5218978.25</v>
      </c>
      <c r="J707">
        <v>265660513895</v>
      </c>
      <c r="K707">
        <v>222765239403</v>
      </c>
      <c r="L707">
        <v>33434198734</v>
      </c>
      <c r="M707">
        <v>4784680.25</v>
      </c>
      <c r="N707">
        <v>256199438137</v>
      </c>
      <c r="O707">
        <v>28226508503</v>
      </c>
      <c r="P707">
        <v>18765432745</v>
      </c>
    </row>
    <row r="708" spans="1:16" x14ac:dyDescent="0.2">
      <c r="A708">
        <v>219328</v>
      </c>
      <c r="B708" t="s">
        <v>16</v>
      </c>
      <c r="C708" t="s">
        <v>17</v>
      </c>
      <c r="D708" t="s">
        <v>1247</v>
      </c>
      <c r="E708" t="s">
        <v>1248</v>
      </c>
      <c r="F708" s="1">
        <v>12591365855</v>
      </c>
      <c r="G708">
        <v>0</v>
      </c>
      <c r="H708">
        <v>0</v>
      </c>
      <c r="I708">
        <v>0</v>
      </c>
      <c r="J708">
        <v>12591365855</v>
      </c>
      <c r="K708">
        <v>12579093128</v>
      </c>
      <c r="L708">
        <v>0</v>
      </c>
      <c r="M708">
        <v>0</v>
      </c>
      <c r="N708">
        <v>12579093128</v>
      </c>
      <c r="O708">
        <v>24545454</v>
      </c>
      <c r="P708">
        <v>12272727</v>
      </c>
    </row>
    <row r="709" spans="1:16" x14ac:dyDescent="0.2">
      <c r="A709">
        <v>219412</v>
      </c>
      <c r="B709" t="s">
        <v>16</v>
      </c>
      <c r="C709" t="s">
        <v>17</v>
      </c>
      <c r="D709" t="s">
        <v>1249</v>
      </c>
      <c r="E709" t="s">
        <v>1250</v>
      </c>
      <c r="F709" s="1">
        <v>1095952298</v>
      </c>
      <c r="G709">
        <v>0</v>
      </c>
      <c r="H709">
        <v>0</v>
      </c>
      <c r="I709">
        <v>0</v>
      </c>
      <c r="J709">
        <v>1095952298</v>
      </c>
      <c r="K709">
        <v>1091136966</v>
      </c>
      <c r="L709">
        <v>0</v>
      </c>
      <c r="M709">
        <v>0</v>
      </c>
      <c r="N709">
        <v>1091136966</v>
      </c>
      <c r="O709">
        <v>4815332</v>
      </c>
      <c r="P709">
        <v>0</v>
      </c>
    </row>
    <row r="710" spans="1:16" x14ac:dyDescent="0.2">
      <c r="A710">
        <v>219573</v>
      </c>
      <c r="B710" t="s">
        <v>16</v>
      </c>
      <c r="C710" t="s">
        <v>17</v>
      </c>
      <c r="D710" t="s">
        <v>1251</v>
      </c>
      <c r="E710" t="s">
        <v>1252</v>
      </c>
      <c r="F710" s="1">
        <v>10114932767</v>
      </c>
      <c r="G710">
        <v>0</v>
      </c>
      <c r="H710">
        <v>0</v>
      </c>
      <c r="I710">
        <v>0</v>
      </c>
      <c r="J710">
        <v>10114932767</v>
      </c>
      <c r="K710">
        <v>9866718898</v>
      </c>
      <c r="L710">
        <v>0</v>
      </c>
      <c r="M710">
        <v>0</v>
      </c>
      <c r="N710">
        <v>9866718898</v>
      </c>
      <c r="O710">
        <v>270698660</v>
      </c>
      <c r="P710">
        <v>22484791</v>
      </c>
    </row>
    <row r="711" spans="1:16" x14ac:dyDescent="0.2">
      <c r="A711">
        <v>219775</v>
      </c>
      <c r="B711" t="s">
        <v>16</v>
      </c>
      <c r="C711" t="s">
        <v>17</v>
      </c>
      <c r="D711" t="s">
        <v>1253</v>
      </c>
      <c r="E711" t="s">
        <v>1254</v>
      </c>
      <c r="F711" s="1">
        <v>2998525572</v>
      </c>
      <c r="G711">
        <v>0</v>
      </c>
      <c r="H711">
        <v>0</v>
      </c>
      <c r="I711">
        <v>0</v>
      </c>
      <c r="J711">
        <v>2998525572</v>
      </c>
      <c r="K711">
        <v>2983931437</v>
      </c>
      <c r="L711">
        <v>0</v>
      </c>
      <c r="M711">
        <v>0</v>
      </c>
      <c r="N711">
        <v>2983931437</v>
      </c>
      <c r="O711">
        <v>14594135</v>
      </c>
      <c r="P711">
        <v>0</v>
      </c>
    </row>
    <row r="712" spans="1:16" x14ac:dyDescent="0.2">
      <c r="A712">
        <v>219856</v>
      </c>
      <c r="B712" t="s">
        <v>16</v>
      </c>
      <c r="C712" t="s">
        <v>17</v>
      </c>
      <c r="D712" t="s">
        <v>1255</v>
      </c>
      <c r="E712" t="s">
        <v>1256</v>
      </c>
      <c r="F712" s="1">
        <v>2225205740</v>
      </c>
      <c r="G712">
        <v>0</v>
      </c>
      <c r="H712">
        <v>0</v>
      </c>
      <c r="I712">
        <v>0</v>
      </c>
      <c r="J712">
        <v>2225205740</v>
      </c>
      <c r="K712">
        <v>2220331740</v>
      </c>
      <c r="L712">
        <v>0</v>
      </c>
      <c r="M712">
        <v>0</v>
      </c>
      <c r="N712">
        <v>2220331740</v>
      </c>
      <c r="O712">
        <v>213191000</v>
      </c>
      <c r="P712">
        <v>208317000</v>
      </c>
    </row>
    <row r="713" spans="1:16" x14ac:dyDescent="0.2">
      <c r="A713">
        <v>219941</v>
      </c>
      <c r="B713" t="s">
        <v>16</v>
      </c>
      <c r="C713" t="s">
        <v>17</v>
      </c>
      <c r="D713" t="s">
        <v>1257</v>
      </c>
      <c r="E713" t="s">
        <v>1258</v>
      </c>
      <c r="F713" s="1">
        <v>5077328547</v>
      </c>
      <c r="G713">
        <v>0</v>
      </c>
      <c r="H713">
        <v>0</v>
      </c>
      <c r="I713">
        <v>0</v>
      </c>
      <c r="J713">
        <v>5077328547</v>
      </c>
      <c r="K713">
        <v>5052423166</v>
      </c>
      <c r="L713">
        <v>0</v>
      </c>
      <c r="M713">
        <v>0</v>
      </c>
      <c r="N713">
        <v>5052423166</v>
      </c>
      <c r="O713">
        <v>54962381</v>
      </c>
      <c r="P713">
        <v>30057000</v>
      </c>
    </row>
    <row r="714" spans="1:16" x14ac:dyDescent="0.2">
      <c r="A714">
        <v>220197</v>
      </c>
      <c r="B714" t="s">
        <v>16</v>
      </c>
      <c r="C714" t="s">
        <v>17</v>
      </c>
      <c r="D714" t="s">
        <v>1259</v>
      </c>
      <c r="E714" t="s">
        <v>1260</v>
      </c>
      <c r="F714" s="1">
        <v>3715288150</v>
      </c>
      <c r="G714">
        <v>0</v>
      </c>
      <c r="H714">
        <v>0</v>
      </c>
      <c r="I714">
        <v>0</v>
      </c>
      <c r="J714">
        <v>3715288150</v>
      </c>
      <c r="K714">
        <v>3411310884</v>
      </c>
      <c r="L714">
        <v>0</v>
      </c>
      <c r="M714">
        <v>0</v>
      </c>
      <c r="N714">
        <v>3411310884</v>
      </c>
      <c r="O714">
        <v>321581390</v>
      </c>
      <c r="P714">
        <v>17604124</v>
      </c>
    </row>
    <row r="715" spans="1:16" x14ac:dyDescent="0.2">
      <c r="A715">
        <v>220844</v>
      </c>
      <c r="B715" t="s">
        <v>16</v>
      </c>
      <c r="C715" t="s">
        <v>17</v>
      </c>
      <c r="D715" t="s">
        <v>1261</v>
      </c>
      <c r="E715" t="s">
        <v>1262</v>
      </c>
      <c r="F715" s="1">
        <v>711230492</v>
      </c>
      <c r="G715">
        <v>0</v>
      </c>
      <c r="H715">
        <v>0</v>
      </c>
      <c r="I715">
        <v>0</v>
      </c>
      <c r="J715">
        <v>711230492</v>
      </c>
      <c r="K715">
        <v>710974583</v>
      </c>
      <c r="L715">
        <v>0</v>
      </c>
      <c r="M715">
        <v>0</v>
      </c>
      <c r="N715">
        <v>710974583</v>
      </c>
      <c r="O715">
        <v>255909</v>
      </c>
      <c r="P715">
        <v>0</v>
      </c>
    </row>
    <row r="716" spans="1:16" x14ac:dyDescent="0.2">
      <c r="A716">
        <v>220929</v>
      </c>
      <c r="B716" t="s">
        <v>16</v>
      </c>
      <c r="C716" t="s">
        <v>17</v>
      </c>
      <c r="D716" t="s">
        <v>1263</v>
      </c>
      <c r="E716" t="s">
        <v>1264</v>
      </c>
      <c r="F716" s="1">
        <v>3729663257</v>
      </c>
      <c r="G716">
        <v>0</v>
      </c>
      <c r="H716">
        <v>0</v>
      </c>
      <c r="I716">
        <v>0</v>
      </c>
      <c r="J716">
        <v>3729663257</v>
      </c>
      <c r="K716">
        <v>3607034628</v>
      </c>
      <c r="L716">
        <v>0</v>
      </c>
      <c r="M716">
        <v>0</v>
      </c>
      <c r="N716">
        <v>3607034628</v>
      </c>
      <c r="O716">
        <v>123718039</v>
      </c>
      <c r="P716">
        <v>1089410</v>
      </c>
    </row>
    <row r="717" spans="1:16" x14ac:dyDescent="0.2">
      <c r="A717">
        <v>221037</v>
      </c>
      <c r="B717" t="s">
        <v>16</v>
      </c>
      <c r="C717" t="s">
        <v>17</v>
      </c>
      <c r="D717" t="s">
        <v>1265</v>
      </c>
      <c r="E717" t="s">
        <v>1266</v>
      </c>
      <c r="F717" s="1">
        <v>38715945170</v>
      </c>
      <c r="G717">
        <v>0</v>
      </c>
      <c r="H717">
        <v>0</v>
      </c>
      <c r="I717">
        <v>0</v>
      </c>
      <c r="J717">
        <v>38715945170</v>
      </c>
      <c r="K717">
        <v>38732152746</v>
      </c>
      <c r="L717">
        <v>0</v>
      </c>
      <c r="M717">
        <v>0</v>
      </c>
      <c r="N717">
        <v>38732152746</v>
      </c>
      <c r="O717">
        <v>82941633</v>
      </c>
      <c r="P717">
        <v>99149209</v>
      </c>
    </row>
    <row r="718" spans="1:16" x14ac:dyDescent="0.2">
      <c r="A718">
        <v>221170</v>
      </c>
      <c r="B718" t="s">
        <v>16</v>
      </c>
      <c r="C718" t="s">
        <v>17</v>
      </c>
      <c r="D718" t="s">
        <v>1267</v>
      </c>
      <c r="E718" t="s">
        <v>1268</v>
      </c>
      <c r="F718" s="1">
        <v>6934983189</v>
      </c>
      <c r="G718">
        <v>0</v>
      </c>
      <c r="H718">
        <v>0</v>
      </c>
      <c r="I718">
        <v>0</v>
      </c>
      <c r="J718">
        <v>6934983189</v>
      </c>
      <c r="K718">
        <v>6854719966</v>
      </c>
      <c r="L718">
        <v>0</v>
      </c>
      <c r="M718">
        <v>0</v>
      </c>
      <c r="N718">
        <v>6854719966</v>
      </c>
      <c r="O718">
        <v>80413223</v>
      </c>
      <c r="P718">
        <v>150000</v>
      </c>
    </row>
    <row r="719" spans="1:16" x14ac:dyDescent="0.2">
      <c r="A719">
        <v>221287</v>
      </c>
      <c r="B719" t="s">
        <v>16</v>
      </c>
      <c r="C719" t="s">
        <v>17</v>
      </c>
      <c r="D719" t="s">
        <v>1269</v>
      </c>
      <c r="E719" t="s">
        <v>1270</v>
      </c>
      <c r="F719" s="1">
        <v>7402620858</v>
      </c>
      <c r="G719">
        <v>0</v>
      </c>
      <c r="H719">
        <v>0</v>
      </c>
      <c r="I719">
        <v>0</v>
      </c>
      <c r="J719">
        <v>7402620858</v>
      </c>
      <c r="K719">
        <v>7335774161</v>
      </c>
      <c r="L719">
        <v>0</v>
      </c>
      <c r="M719">
        <v>0</v>
      </c>
      <c r="N719">
        <v>7335774161</v>
      </c>
      <c r="O719">
        <v>66846697</v>
      </c>
      <c r="P719">
        <v>0</v>
      </c>
    </row>
    <row r="720" spans="1:16" x14ac:dyDescent="0.2">
      <c r="A720">
        <v>221341</v>
      </c>
      <c r="B720" t="s">
        <v>16</v>
      </c>
      <c r="C720" t="s">
        <v>17</v>
      </c>
      <c r="D720" t="s">
        <v>1271</v>
      </c>
      <c r="E720" t="s">
        <v>1272</v>
      </c>
      <c r="F720" s="1">
        <v>402433476</v>
      </c>
      <c r="G720">
        <v>548024996</v>
      </c>
      <c r="H720">
        <v>78436</v>
      </c>
      <c r="I720">
        <v>78436</v>
      </c>
      <c r="J720">
        <v>950458472</v>
      </c>
      <c r="K720">
        <v>402265476</v>
      </c>
      <c r="L720">
        <v>548024996</v>
      </c>
      <c r="M720">
        <v>78436</v>
      </c>
      <c r="N720">
        <v>950290472</v>
      </c>
      <c r="O720">
        <v>168000</v>
      </c>
      <c r="P720">
        <v>0</v>
      </c>
    </row>
    <row r="721" spans="1:16" x14ac:dyDescent="0.2">
      <c r="A721">
        <v>221488</v>
      </c>
      <c r="B721" t="s">
        <v>16</v>
      </c>
      <c r="C721" t="s">
        <v>17</v>
      </c>
      <c r="D721" t="s">
        <v>1273</v>
      </c>
      <c r="E721" t="s">
        <v>1274</v>
      </c>
      <c r="F721" s="1">
        <v>1545243124</v>
      </c>
      <c r="G721">
        <v>0</v>
      </c>
      <c r="H721">
        <v>0</v>
      </c>
      <c r="I721">
        <v>0</v>
      </c>
      <c r="J721">
        <v>1545243124</v>
      </c>
      <c r="K721">
        <v>1406914791</v>
      </c>
      <c r="L721">
        <v>0</v>
      </c>
      <c r="M721">
        <v>0</v>
      </c>
      <c r="N721">
        <v>1406914791</v>
      </c>
      <c r="O721">
        <v>138328333</v>
      </c>
      <c r="P721">
        <v>0</v>
      </c>
    </row>
    <row r="722" spans="1:16" x14ac:dyDescent="0.2">
      <c r="A722">
        <v>221548</v>
      </c>
      <c r="B722" t="s">
        <v>16</v>
      </c>
      <c r="C722" t="s">
        <v>17</v>
      </c>
      <c r="D722" t="s">
        <v>1275</v>
      </c>
      <c r="E722" t="s">
        <v>721</v>
      </c>
      <c r="F722" s="1">
        <v>7490779473</v>
      </c>
      <c r="G722">
        <v>0</v>
      </c>
      <c r="H722">
        <v>0</v>
      </c>
      <c r="I722">
        <v>0</v>
      </c>
      <c r="J722">
        <v>7490779473</v>
      </c>
      <c r="K722">
        <v>7133563143</v>
      </c>
      <c r="L722">
        <v>0</v>
      </c>
      <c r="M722">
        <v>0</v>
      </c>
      <c r="N722">
        <v>7133563143</v>
      </c>
      <c r="O722">
        <v>357216330</v>
      </c>
      <c r="P722">
        <v>0</v>
      </c>
    </row>
    <row r="723" spans="1:16" x14ac:dyDescent="0.2">
      <c r="A723">
        <v>221669</v>
      </c>
      <c r="B723" t="s">
        <v>1276</v>
      </c>
      <c r="C723" t="s">
        <v>17</v>
      </c>
      <c r="D723" t="s">
        <v>1277</v>
      </c>
      <c r="E723" t="s">
        <v>1278</v>
      </c>
      <c r="F723" s="1">
        <v>1170855190</v>
      </c>
      <c r="G723">
        <v>0</v>
      </c>
      <c r="H723">
        <v>0</v>
      </c>
      <c r="I723">
        <v>0</v>
      </c>
      <c r="J723">
        <v>1170855190</v>
      </c>
      <c r="K723">
        <v>1170855190</v>
      </c>
      <c r="L723">
        <v>0</v>
      </c>
      <c r="M723">
        <v>0</v>
      </c>
      <c r="N723">
        <v>1170855190</v>
      </c>
      <c r="O723">
        <v>0</v>
      </c>
      <c r="P723">
        <v>0</v>
      </c>
    </row>
    <row r="724" spans="1:16" x14ac:dyDescent="0.2">
      <c r="A724">
        <v>221723</v>
      </c>
      <c r="B724" t="s">
        <v>1054</v>
      </c>
      <c r="C724" t="s">
        <v>17</v>
      </c>
      <c r="D724" t="s">
        <v>1279</v>
      </c>
      <c r="E724" t="s">
        <v>1280</v>
      </c>
      <c r="F724" s="1">
        <v>61910643</v>
      </c>
      <c r="G724">
        <v>0</v>
      </c>
      <c r="H724">
        <v>0</v>
      </c>
      <c r="I724">
        <v>0</v>
      </c>
      <c r="J724">
        <v>61910643</v>
      </c>
      <c r="K724">
        <v>61910643</v>
      </c>
      <c r="L724">
        <v>0</v>
      </c>
      <c r="M724">
        <v>0</v>
      </c>
      <c r="N724">
        <v>61910643</v>
      </c>
      <c r="O724">
        <v>0</v>
      </c>
      <c r="P724">
        <v>0</v>
      </c>
    </row>
    <row r="725" spans="1:16" x14ac:dyDescent="0.2">
      <c r="A725">
        <v>221831</v>
      </c>
      <c r="B725" t="s">
        <v>16</v>
      </c>
      <c r="C725" t="s">
        <v>17</v>
      </c>
      <c r="D725" t="s">
        <v>1281</v>
      </c>
      <c r="E725" t="s">
        <v>282</v>
      </c>
      <c r="F725" s="1">
        <v>75702302725</v>
      </c>
      <c r="G725">
        <v>0</v>
      </c>
      <c r="H725">
        <v>0</v>
      </c>
      <c r="I725">
        <v>0</v>
      </c>
      <c r="J725">
        <v>75702302725</v>
      </c>
      <c r="K725">
        <v>74915856093</v>
      </c>
      <c r="L725">
        <v>0</v>
      </c>
      <c r="M725">
        <v>0</v>
      </c>
      <c r="N725">
        <v>74915856093</v>
      </c>
      <c r="O725">
        <v>14903437563</v>
      </c>
      <c r="P725">
        <v>14116990931</v>
      </c>
    </row>
    <row r="726" spans="1:16" x14ac:dyDescent="0.2">
      <c r="A726">
        <v>222790</v>
      </c>
      <c r="B726" t="s">
        <v>16</v>
      </c>
      <c r="C726" t="s">
        <v>17</v>
      </c>
      <c r="D726" t="s">
        <v>1282</v>
      </c>
      <c r="E726" t="s">
        <v>1283</v>
      </c>
      <c r="F726" s="1">
        <v>47349425928</v>
      </c>
      <c r="G726">
        <v>36076496445</v>
      </c>
      <c r="H726">
        <v>5140542.25</v>
      </c>
      <c r="I726">
        <v>5140542.25</v>
      </c>
      <c r="J726">
        <v>83425922373</v>
      </c>
      <c r="K726">
        <v>43228271764</v>
      </c>
      <c r="L726">
        <v>32886173738</v>
      </c>
      <c r="M726">
        <v>4706244.25</v>
      </c>
      <c r="N726">
        <v>76114445502</v>
      </c>
      <c r="O726">
        <v>11568794424</v>
      </c>
      <c r="P726">
        <v>4257317553</v>
      </c>
    </row>
    <row r="727" spans="1:16" x14ac:dyDescent="0.2">
      <c r="A727">
        <v>222824</v>
      </c>
      <c r="B727" t="s">
        <v>1054</v>
      </c>
      <c r="C727" t="s">
        <v>17</v>
      </c>
      <c r="D727" t="s">
        <v>1284</v>
      </c>
      <c r="E727" t="s">
        <v>1285</v>
      </c>
      <c r="F727" s="1">
        <v>3811466609</v>
      </c>
      <c r="G727">
        <v>0</v>
      </c>
      <c r="H727">
        <v>0</v>
      </c>
      <c r="I727">
        <v>0</v>
      </c>
      <c r="J727">
        <v>3811466609</v>
      </c>
      <c r="K727">
        <v>3811466609</v>
      </c>
      <c r="L727">
        <v>0</v>
      </c>
      <c r="M727">
        <v>0</v>
      </c>
      <c r="N727">
        <v>3811466609</v>
      </c>
      <c r="O727">
        <v>0</v>
      </c>
      <c r="P727">
        <v>0</v>
      </c>
    </row>
    <row r="728" spans="1:16" x14ac:dyDescent="0.2">
      <c r="A728">
        <v>222851</v>
      </c>
      <c r="B728" t="s">
        <v>1054</v>
      </c>
      <c r="C728" t="s">
        <v>17</v>
      </c>
      <c r="D728" t="s">
        <v>1286</v>
      </c>
      <c r="E728" t="s">
        <v>1287</v>
      </c>
      <c r="F728" s="1">
        <v>3811466609</v>
      </c>
      <c r="G728">
        <v>0</v>
      </c>
      <c r="H728">
        <v>0</v>
      </c>
      <c r="I728">
        <v>0</v>
      </c>
      <c r="J728">
        <v>3811466609</v>
      </c>
      <c r="K728">
        <v>3811466609</v>
      </c>
      <c r="L728">
        <v>0</v>
      </c>
      <c r="M728">
        <v>0</v>
      </c>
      <c r="N728">
        <v>3811466609</v>
      </c>
      <c r="O728">
        <v>0</v>
      </c>
      <c r="P728">
        <v>0</v>
      </c>
    </row>
    <row r="729" spans="1:16" x14ac:dyDescent="0.2">
      <c r="A729">
        <v>222978</v>
      </c>
      <c r="B729" t="s">
        <v>16</v>
      </c>
      <c r="C729" t="s">
        <v>17</v>
      </c>
      <c r="D729" t="s">
        <v>1288</v>
      </c>
      <c r="E729" t="s">
        <v>1289</v>
      </c>
      <c r="F729" s="1">
        <v>34717081398</v>
      </c>
      <c r="G729">
        <v>0</v>
      </c>
      <c r="H729">
        <v>0</v>
      </c>
      <c r="I729">
        <v>0</v>
      </c>
      <c r="J729">
        <v>34717081398</v>
      </c>
      <c r="K729">
        <v>34716649502</v>
      </c>
      <c r="L729">
        <v>0</v>
      </c>
      <c r="M729">
        <v>0</v>
      </c>
      <c r="N729">
        <v>34716649502</v>
      </c>
      <c r="O729">
        <v>431896</v>
      </c>
      <c r="P729">
        <v>0</v>
      </c>
    </row>
    <row r="730" spans="1:16" x14ac:dyDescent="0.2">
      <c r="A730">
        <v>223005</v>
      </c>
      <c r="B730" t="s">
        <v>16</v>
      </c>
      <c r="C730" t="s">
        <v>17</v>
      </c>
      <c r="D730" t="s">
        <v>1290</v>
      </c>
      <c r="E730" t="s">
        <v>1095</v>
      </c>
      <c r="F730" s="1">
        <v>27114527218</v>
      </c>
      <c r="G730">
        <v>0</v>
      </c>
      <c r="H730">
        <v>0</v>
      </c>
      <c r="I730">
        <v>0</v>
      </c>
      <c r="J730">
        <v>27114527218</v>
      </c>
      <c r="K730">
        <v>27114095322</v>
      </c>
      <c r="L730">
        <v>0</v>
      </c>
      <c r="M730">
        <v>0</v>
      </c>
      <c r="N730">
        <v>27114095322</v>
      </c>
      <c r="O730">
        <v>431896</v>
      </c>
      <c r="P730">
        <v>0</v>
      </c>
    </row>
    <row r="731" spans="1:16" x14ac:dyDescent="0.2">
      <c r="A731">
        <v>385928</v>
      </c>
      <c r="B731" t="s">
        <v>1096</v>
      </c>
      <c r="C731" t="s">
        <v>17</v>
      </c>
      <c r="D731" t="s">
        <v>1291</v>
      </c>
      <c r="E731" t="s">
        <v>1098</v>
      </c>
      <c r="F731" s="1">
        <v>7602554180</v>
      </c>
      <c r="G731">
        <v>0</v>
      </c>
      <c r="H731">
        <v>0</v>
      </c>
      <c r="I731">
        <v>0</v>
      </c>
      <c r="J731">
        <v>7602554180</v>
      </c>
      <c r="K731">
        <v>7602554180</v>
      </c>
      <c r="L731">
        <v>0</v>
      </c>
      <c r="M731">
        <v>0</v>
      </c>
      <c r="N731">
        <v>7602554180</v>
      </c>
      <c r="O731">
        <v>0</v>
      </c>
      <c r="P731">
        <v>0</v>
      </c>
    </row>
    <row r="732" spans="1:16" x14ac:dyDescent="0.2">
      <c r="A732">
        <v>223651</v>
      </c>
      <c r="B732" t="s">
        <v>16</v>
      </c>
      <c r="C732" t="s">
        <v>17</v>
      </c>
      <c r="D732" t="s">
        <v>1292</v>
      </c>
      <c r="E732" t="s">
        <v>1168</v>
      </c>
      <c r="F732" s="1">
        <v>1688121373945</v>
      </c>
      <c r="G732">
        <v>0</v>
      </c>
      <c r="H732">
        <v>0</v>
      </c>
      <c r="I732">
        <v>0</v>
      </c>
      <c r="J732">
        <v>1688121373945</v>
      </c>
      <c r="K732">
        <v>1672081888490</v>
      </c>
      <c r="L732">
        <v>0</v>
      </c>
      <c r="M732">
        <v>0</v>
      </c>
      <c r="N732">
        <v>1672081888490</v>
      </c>
      <c r="O732">
        <v>20500773282</v>
      </c>
      <c r="P732">
        <v>4461287827</v>
      </c>
    </row>
    <row r="733" spans="1:16" x14ac:dyDescent="0.2">
      <c r="A733">
        <v>223678</v>
      </c>
      <c r="B733" t="s">
        <v>16</v>
      </c>
      <c r="C733" t="s">
        <v>17</v>
      </c>
      <c r="D733" t="s">
        <v>1293</v>
      </c>
      <c r="E733" t="s">
        <v>1294</v>
      </c>
      <c r="F733" s="1">
        <v>1677150883172</v>
      </c>
      <c r="G733">
        <v>0</v>
      </c>
      <c r="H733">
        <v>0</v>
      </c>
      <c r="I733">
        <v>0</v>
      </c>
      <c r="J733">
        <v>1677150883172</v>
      </c>
      <c r="K733">
        <v>1661111397717</v>
      </c>
      <c r="L733">
        <v>0</v>
      </c>
      <c r="M733">
        <v>0</v>
      </c>
      <c r="N733">
        <v>1661111397717</v>
      </c>
      <c r="O733">
        <v>20500773282</v>
      </c>
      <c r="P733">
        <v>4461287827</v>
      </c>
    </row>
    <row r="734" spans="1:16" x14ac:dyDescent="0.2">
      <c r="A734">
        <v>223705</v>
      </c>
      <c r="B734" t="s">
        <v>16</v>
      </c>
      <c r="C734" t="s">
        <v>17</v>
      </c>
      <c r="D734" t="s">
        <v>1295</v>
      </c>
      <c r="E734" t="s">
        <v>1112</v>
      </c>
      <c r="F734" s="1">
        <v>1614266116257</v>
      </c>
      <c r="G734">
        <v>0</v>
      </c>
      <c r="H734">
        <v>0</v>
      </c>
      <c r="I734">
        <v>0</v>
      </c>
      <c r="J734">
        <v>1614266116257</v>
      </c>
      <c r="K734">
        <v>1598816411569</v>
      </c>
      <c r="L734">
        <v>0</v>
      </c>
      <c r="M734">
        <v>0</v>
      </c>
      <c r="N734">
        <v>1598816411569</v>
      </c>
      <c r="O734">
        <v>19910992515</v>
      </c>
      <c r="P734">
        <v>4461287827</v>
      </c>
    </row>
    <row r="735" spans="1:16" x14ac:dyDescent="0.2">
      <c r="A735">
        <v>223786</v>
      </c>
      <c r="B735" t="s">
        <v>16</v>
      </c>
      <c r="C735" t="s">
        <v>17</v>
      </c>
      <c r="D735" t="s">
        <v>1296</v>
      </c>
      <c r="E735" t="s">
        <v>1297</v>
      </c>
      <c r="F735" s="1">
        <v>62884766915</v>
      </c>
      <c r="G735">
        <v>0</v>
      </c>
      <c r="H735">
        <v>0</v>
      </c>
      <c r="I735">
        <v>0</v>
      </c>
      <c r="J735">
        <v>62884766915</v>
      </c>
      <c r="K735">
        <v>62294986148</v>
      </c>
      <c r="L735">
        <v>0</v>
      </c>
      <c r="M735">
        <v>0</v>
      </c>
      <c r="N735">
        <v>62294986148</v>
      </c>
      <c r="O735">
        <v>589780767</v>
      </c>
      <c r="P735">
        <v>0</v>
      </c>
    </row>
    <row r="736" spans="1:16" x14ac:dyDescent="0.2">
      <c r="A736">
        <v>223866</v>
      </c>
      <c r="B736" t="s">
        <v>484</v>
      </c>
      <c r="C736" t="s">
        <v>17</v>
      </c>
      <c r="D736" t="s">
        <v>1298</v>
      </c>
      <c r="E736" t="s">
        <v>1299</v>
      </c>
      <c r="F736" s="1">
        <v>10970490773</v>
      </c>
      <c r="G736">
        <v>0</v>
      </c>
      <c r="H736">
        <v>0</v>
      </c>
      <c r="I736">
        <v>0</v>
      </c>
      <c r="J736">
        <v>10970490773</v>
      </c>
      <c r="K736">
        <v>10970490773</v>
      </c>
      <c r="L736">
        <v>0</v>
      </c>
      <c r="M736">
        <v>0</v>
      </c>
      <c r="N736">
        <v>10970490773</v>
      </c>
      <c r="O736">
        <v>0</v>
      </c>
      <c r="P736">
        <v>0</v>
      </c>
    </row>
    <row r="737" spans="1:16" x14ac:dyDescent="0.2">
      <c r="A737">
        <v>223893</v>
      </c>
      <c r="B737" t="s">
        <v>484</v>
      </c>
      <c r="C737" t="s">
        <v>17</v>
      </c>
      <c r="D737" t="s">
        <v>1300</v>
      </c>
      <c r="E737" t="s">
        <v>1118</v>
      </c>
      <c r="F737" s="1">
        <v>8934736128</v>
      </c>
      <c r="G737">
        <v>0</v>
      </c>
      <c r="H737">
        <v>0</v>
      </c>
      <c r="I737">
        <v>0</v>
      </c>
      <c r="J737">
        <v>8934736128</v>
      </c>
      <c r="K737">
        <v>8934736128</v>
      </c>
      <c r="L737">
        <v>0</v>
      </c>
      <c r="M737">
        <v>0</v>
      </c>
      <c r="N737">
        <v>8934736128</v>
      </c>
      <c r="O737">
        <v>0</v>
      </c>
      <c r="P737">
        <v>0</v>
      </c>
    </row>
    <row r="738" spans="1:16" x14ac:dyDescent="0.2">
      <c r="A738">
        <v>223974</v>
      </c>
      <c r="B738" t="s">
        <v>484</v>
      </c>
      <c r="C738" t="s">
        <v>17</v>
      </c>
      <c r="D738" t="s">
        <v>1301</v>
      </c>
      <c r="E738" t="s">
        <v>710</v>
      </c>
      <c r="F738" s="1">
        <v>2035754645</v>
      </c>
      <c r="G738">
        <v>0</v>
      </c>
      <c r="H738">
        <v>0</v>
      </c>
      <c r="I738">
        <v>0</v>
      </c>
      <c r="J738">
        <v>2035754645</v>
      </c>
      <c r="K738">
        <v>2035754645</v>
      </c>
      <c r="L738">
        <v>0</v>
      </c>
      <c r="M738">
        <v>0</v>
      </c>
      <c r="N738">
        <v>2035754645</v>
      </c>
      <c r="O738">
        <v>0</v>
      </c>
      <c r="P738">
        <v>0</v>
      </c>
    </row>
    <row r="739" spans="1:16" x14ac:dyDescent="0.2">
      <c r="A739">
        <v>224220</v>
      </c>
      <c r="B739" t="s">
        <v>16</v>
      </c>
      <c r="C739" t="s">
        <v>17</v>
      </c>
      <c r="D739" t="s">
        <v>1302</v>
      </c>
      <c r="E739" t="s">
        <v>1303</v>
      </c>
      <c r="F739" s="1">
        <v>1195463096</v>
      </c>
      <c r="G739">
        <v>105513</v>
      </c>
      <c r="H739">
        <v>14.66</v>
      </c>
      <c r="I739">
        <v>14.66</v>
      </c>
      <c r="J739">
        <v>1195568609</v>
      </c>
      <c r="K739">
        <v>1195463038</v>
      </c>
      <c r="L739">
        <v>105440</v>
      </c>
      <c r="M739">
        <v>14.65</v>
      </c>
      <c r="N739">
        <v>1195568478</v>
      </c>
      <c r="O739">
        <v>131</v>
      </c>
      <c r="P739">
        <v>0</v>
      </c>
    </row>
    <row r="740" spans="1:16" x14ac:dyDescent="0.2">
      <c r="A740">
        <v>224251</v>
      </c>
      <c r="B740" t="s">
        <v>16</v>
      </c>
      <c r="C740" t="s">
        <v>17</v>
      </c>
      <c r="D740" t="s">
        <v>1304</v>
      </c>
      <c r="E740" t="s">
        <v>1303</v>
      </c>
      <c r="F740" s="1">
        <v>1195463096</v>
      </c>
      <c r="G740">
        <v>105513</v>
      </c>
      <c r="H740">
        <v>14.66</v>
      </c>
      <c r="I740">
        <v>14.66</v>
      </c>
      <c r="J740">
        <v>1195568609</v>
      </c>
      <c r="K740">
        <v>1195463038</v>
      </c>
      <c r="L740">
        <v>105440</v>
      </c>
      <c r="M740">
        <v>14.65</v>
      </c>
      <c r="N740">
        <v>1195568478</v>
      </c>
      <c r="O740">
        <v>131</v>
      </c>
      <c r="P740">
        <v>0</v>
      </c>
    </row>
    <row r="741" spans="1:16" x14ac:dyDescent="0.2">
      <c r="A741">
        <v>224386</v>
      </c>
      <c r="B741" t="s">
        <v>1305</v>
      </c>
      <c r="C741" t="s">
        <v>17</v>
      </c>
      <c r="D741" t="s">
        <v>1306</v>
      </c>
      <c r="E741" t="s">
        <v>1129</v>
      </c>
      <c r="F741" s="1">
        <v>1114697500</v>
      </c>
      <c r="G741">
        <v>0</v>
      </c>
      <c r="H741">
        <v>0</v>
      </c>
      <c r="I741">
        <v>0</v>
      </c>
      <c r="J741">
        <v>1114697500</v>
      </c>
      <c r="K741">
        <v>1114697500</v>
      </c>
      <c r="L741">
        <v>0</v>
      </c>
      <c r="M741">
        <v>0</v>
      </c>
      <c r="N741">
        <v>1114697500</v>
      </c>
      <c r="O741">
        <v>0</v>
      </c>
      <c r="P741">
        <v>0</v>
      </c>
    </row>
    <row r="742" spans="1:16" x14ac:dyDescent="0.2">
      <c r="A742">
        <v>224460</v>
      </c>
      <c r="B742" t="s">
        <v>16</v>
      </c>
      <c r="C742" t="s">
        <v>17</v>
      </c>
      <c r="D742" t="s">
        <v>1307</v>
      </c>
      <c r="E742" t="s">
        <v>282</v>
      </c>
      <c r="F742" s="1">
        <v>80765596</v>
      </c>
      <c r="G742">
        <v>105513</v>
      </c>
      <c r="H742">
        <v>14.66</v>
      </c>
      <c r="I742">
        <v>14.66</v>
      </c>
      <c r="J742">
        <v>80871109</v>
      </c>
      <c r="K742">
        <v>80765538</v>
      </c>
      <c r="L742">
        <v>105440</v>
      </c>
      <c r="M742">
        <v>14.65</v>
      </c>
      <c r="N742">
        <v>80870978</v>
      </c>
      <c r="O742">
        <v>131</v>
      </c>
      <c r="P742">
        <v>0</v>
      </c>
    </row>
    <row r="743" spans="1:16" x14ac:dyDescent="0.2">
      <c r="A743">
        <v>224521</v>
      </c>
      <c r="B743" t="s">
        <v>1308</v>
      </c>
      <c r="C743" t="s">
        <v>17</v>
      </c>
      <c r="D743" t="s">
        <v>1309</v>
      </c>
      <c r="E743" t="s">
        <v>1310</v>
      </c>
      <c r="F743" s="1">
        <v>526002114</v>
      </c>
      <c r="G743">
        <v>442098131</v>
      </c>
      <c r="H743">
        <v>63476.03</v>
      </c>
      <c r="I743">
        <v>63476.03</v>
      </c>
      <c r="J743">
        <v>968100245</v>
      </c>
      <c r="K743">
        <v>526002114</v>
      </c>
      <c r="L743">
        <v>442098131</v>
      </c>
      <c r="M743">
        <v>63476.03</v>
      </c>
      <c r="N743">
        <v>968100245</v>
      </c>
      <c r="O743">
        <v>0</v>
      </c>
      <c r="P743">
        <v>0</v>
      </c>
    </row>
    <row r="744" spans="1:16" x14ac:dyDescent="0.2">
      <c r="A744">
        <v>224552</v>
      </c>
      <c r="B744" t="s">
        <v>1308</v>
      </c>
      <c r="C744" t="s">
        <v>17</v>
      </c>
      <c r="D744" t="s">
        <v>1311</v>
      </c>
      <c r="E744" t="s">
        <v>1310</v>
      </c>
      <c r="F744" s="1">
        <v>526002114</v>
      </c>
      <c r="G744">
        <v>442098131</v>
      </c>
      <c r="H744">
        <v>63476.03</v>
      </c>
      <c r="I744">
        <v>63476.03</v>
      </c>
      <c r="J744">
        <v>968100245</v>
      </c>
      <c r="K744">
        <v>526002114</v>
      </c>
      <c r="L744">
        <v>442098131</v>
      </c>
      <c r="M744">
        <v>63476.03</v>
      </c>
      <c r="N744">
        <v>968100245</v>
      </c>
      <c r="O744">
        <v>0</v>
      </c>
      <c r="P744">
        <v>0</v>
      </c>
    </row>
    <row r="745" spans="1:16" x14ac:dyDescent="0.2">
      <c r="A745">
        <v>224583</v>
      </c>
      <c r="B745" t="s">
        <v>1308</v>
      </c>
      <c r="C745" t="s">
        <v>17</v>
      </c>
      <c r="D745" t="s">
        <v>1312</v>
      </c>
      <c r="E745" t="s">
        <v>1310</v>
      </c>
      <c r="F745" s="1">
        <v>526002114</v>
      </c>
      <c r="G745">
        <v>442098131</v>
      </c>
      <c r="H745">
        <v>63476.03</v>
      </c>
      <c r="I745">
        <v>63476.03</v>
      </c>
      <c r="J745">
        <v>968100245</v>
      </c>
      <c r="K745">
        <v>526002114</v>
      </c>
      <c r="L745">
        <v>442098131</v>
      </c>
      <c r="M745">
        <v>63476.03</v>
      </c>
      <c r="N745">
        <v>968100245</v>
      </c>
      <c r="O745">
        <v>0</v>
      </c>
      <c r="P745">
        <v>0</v>
      </c>
    </row>
    <row r="746" spans="1:16" x14ac:dyDescent="0.2">
      <c r="A746">
        <v>224614</v>
      </c>
      <c r="B746" t="s">
        <v>1313</v>
      </c>
      <c r="C746" t="s">
        <v>17</v>
      </c>
      <c r="D746" t="s">
        <v>1314</v>
      </c>
      <c r="E746" t="s">
        <v>1315</v>
      </c>
      <c r="F746" s="1">
        <v>439204789</v>
      </c>
      <c r="G746">
        <v>81402303</v>
      </c>
      <c r="H746">
        <v>11682.54</v>
      </c>
      <c r="I746">
        <v>11682.54</v>
      </c>
      <c r="J746">
        <v>520607092</v>
      </c>
      <c r="K746">
        <v>439204789</v>
      </c>
      <c r="L746">
        <v>81402303</v>
      </c>
      <c r="M746">
        <v>11682.54</v>
      </c>
      <c r="N746">
        <v>520607092</v>
      </c>
      <c r="O746">
        <v>0</v>
      </c>
      <c r="P746">
        <v>0</v>
      </c>
    </row>
    <row r="747" spans="1:16" x14ac:dyDescent="0.2">
      <c r="A747">
        <v>224736</v>
      </c>
      <c r="B747" t="s">
        <v>1308</v>
      </c>
      <c r="C747" t="s">
        <v>17</v>
      </c>
      <c r="D747" t="s">
        <v>1316</v>
      </c>
      <c r="E747" t="s">
        <v>1317</v>
      </c>
      <c r="F747" s="1">
        <v>85926537</v>
      </c>
      <c r="G747">
        <v>360695828</v>
      </c>
      <c r="H747">
        <v>51793.49</v>
      </c>
      <c r="I747">
        <v>51793.49</v>
      </c>
      <c r="J747">
        <v>446622365</v>
      </c>
      <c r="K747">
        <v>85926537</v>
      </c>
      <c r="L747">
        <v>360695828</v>
      </c>
      <c r="M747">
        <v>51793.49</v>
      </c>
      <c r="N747">
        <v>446622365</v>
      </c>
      <c r="O747">
        <v>0</v>
      </c>
      <c r="P747">
        <v>0</v>
      </c>
    </row>
    <row r="748" spans="1:16" x14ac:dyDescent="0.2">
      <c r="A748">
        <v>224858</v>
      </c>
      <c r="B748" t="s">
        <v>1318</v>
      </c>
      <c r="C748" t="s">
        <v>17</v>
      </c>
      <c r="D748" t="s">
        <v>1319</v>
      </c>
      <c r="E748" t="s">
        <v>1320</v>
      </c>
      <c r="F748" s="1">
        <v>870788</v>
      </c>
      <c r="G748">
        <v>0</v>
      </c>
      <c r="H748">
        <v>0</v>
      </c>
      <c r="I748">
        <v>0</v>
      </c>
      <c r="J748">
        <v>870788</v>
      </c>
      <c r="K748">
        <v>870788</v>
      </c>
      <c r="L748">
        <v>0</v>
      </c>
      <c r="M748">
        <v>0</v>
      </c>
      <c r="N748">
        <v>870788</v>
      </c>
      <c r="O748">
        <v>0</v>
      </c>
      <c r="P748">
        <v>0</v>
      </c>
    </row>
  </sheetData>
  <sheetProtection selectLockedCells="1" selectUnlockedCells="1"/>
  <pageMargins left="0.78749999999999998" right="0.78749999999999998" top="1.0527777777777778" bottom="1.0527777777777778" header="0.78749999999999998" footer="0.78749999999999998"/>
  <pageSetup paperSize="9" firstPageNumber="0" orientation="portrait" horizontalDpi="300" verticalDpi="300" r:id="rId1"/>
  <headerFooter alignWithMargins="0">
    <oddHeader>&amp;C&amp;"Times New Roman,Normal"&amp;12&amp;A</oddHeader>
    <oddFooter>&amp;C&amp;"Times New Roman,Normal"&amp;12Página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N44"/>
  <sheetViews>
    <sheetView showGridLines="0" topLeftCell="A14" zoomScale="86" zoomScaleNormal="86" zoomScaleSheetLayoutView="91" workbookViewId="0">
      <selection activeCell="A36" sqref="A36:J36"/>
    </sheetView>
  </sheetViews>
  <sheetFormatPr baseColWidth="10" defaultColWidth="11.42578125" defaultRowHeight="15" customHeight="1" x14ac:dyDescent="0.25"/>
  <cols>
    <col min="1" max="1" width="41.42578125" style="158" customWidth="1"/>
    <col min="2" max="2" width="17.85546875" style="159" customWidth="1"/>
    <col min="3" max="3" width="15.5703125" style="159" customWidth="1"/>
    <col min="4" max="4" width="15" style="159" customWidth="1"/>
    <col min="5" max="5" width="15.85546875" style="159" customWidth="1"/>
    <col min="6" max="6" width="16.5703125" style="159" bestFit="1" customWidth="1"/>
    <col min="7" max="7" width="12.85546875" style="159" customWidth="1"/>
    <col min="8" max="8" width="15" style="159" customWidth="1"/>
    <col min="9" max="9" width="17.140625" style="159" customWidth="1"/>
    <col min="10" max="10" width="23.140625" style="159" customWidth="1"/>
    <col min="11" max="11" width="16.85546875" style="158" customWidth="1"/>
    <col min="12" max="12" width="0" style="158" hidden="1" customWidth="1"/>
    <col min="13" max="13" width="7.85546875" style="158" customWidth="1"/>
    <col min="14" max="14" width="3.140625" style="158" customWidth="1"/>
    <col min="15" max="16384" width="11.42578125" style="158"/>
  </cols>
  <sheetData>
    <row r="1" spans="1:10" ht="15" customHeight="1" x14ac:dyDescent="0.25">
      <c r="A1" s="160" t="s">
        <v>1399</v>
      </c>
      <c r="B1" s="161"/>
      <c r="C1" s="161"/>
      <c r="D1" s="161"/>
      <c r="E1" s="161"/>
      <c r="F1" s="161"/>
      <c r="G1" s="161"/>
      <c r="H1" s="161"/>
      <c r="I1" s="161"/>
      <c r="J1" s="161"/>
    </row>
    <row r="2" spans="1:10" ht="12.75" customHeight="1" x14ac:dyDescent="0.25">
      <c r="A2" s="427" t="s">
        <v>1726</v>
      </c>
      <c r="B2" s="427"/>
      <c r="C2" s="427"/>
      <c r="D2" s="427"/>
      <c r="E2" s="427"/>
      <c r="F2" s="427"/>
      <c r="G2" s="427"/>
      <c r="H2" s="427"/>
      <c r="I2" s="427"/>
      <c r="J2" s="427"/>
    </row>
    <row r="3" spans="1:10" ht="15" customHeight="1" x14ac:dyDescent="0.25">
      <c r="A3" s="428" t="s">
        <v>1539</v>
      </c>
      <c r="B3" s="428"/>
      <c r="C3" s="161"/>
      <c r="D3" s="161"/>
      <c r="E3" s="161"/>
      <c r="F3" s="161"/>
      <c r="G3" s="161"/>
      <c r="H3" s="161"/>
      <c r="I3" s="161"/>
      <c r="J3" s="161"/>
    </row>
    <row r="4" spans="1:10" ht="15" customHeight="1" x14ac:dyDescent="0.25">
      <c r="A4" s="162" t="s">
        <v>1540</v>
      </c>
      <c r="B4" s="161"/>
      <c r="C4" s="161"/>
      <c r="D4" s="161"/>
      <c r="E4" s="161"/>
      <c r="F4" s="161"/>
      <c r="G4" s="161"/>
      <c r="H4" s="161"/>
      <c r="I4" s="161"/>
      <c r="J4" s="161"/>
    </row>
    <row r="5" spans="1:10" ht="15" customHeight="1" x14ac:dyDescent="0.25">
      <c r="A5" s="163"/>
      <c r="B5" s="161"/>
      <c r="C5" s="161"/>
      <c r="D5" s="161"/>
      <c r="E5" s="161"/>
      <c r="F5" s="161"/>
      <c r="G5" s="161"/>
      <c r="H5" s="161"/>
      <c r="I5" s="161"/>
      <c r="J5" s="161"/>
    </row>
    <row r="6" spans="1:10" s="168" customFormat="1" ht="31.5" customHeight="1" x14ac:dyDescent="0.2">
      <c r="A6" s="164" t="s">
        <v>1727</v>
      </c>
      <c r="B6" s="165" t="s">
        <v>1728</v>
      </c>
      <c r="C6" s="165" t="s">
        <v>1729</v>
      </c>
      <c r="D6" s="165" t="s">
        <v>1590</v>
      </c>
      <c r="E6" s="165" t="s">
        <v>1730</v>
      </c>
      <c r="F6" s="165" t="s">
        <v>1731</v>
      </c>
      <c r="G6" s="165" t="s">
        <v>1732</v>
      </c>
      <c r="H6" s="165" t="s">
        <v>1733</v>
      </c>
      <c r="I6" s="166" t="s">
        <v>1734</v>
      </c>
      <c r="J6" s="167" t="s">
        <v>1735</v>
      </c>
    </row>
    <row r="7" spans="1:10" ht="15" customHeight="1" x14ac:dyDescent="0.25">
      <c r="A7" s="169" t="s">
        <v>1736</v>
      </c>
      <c r="B7" s="170">
        <v>1096946130000</v>
      </c>
      <c r="C7" s="170">
        <v>3053870000</v>
      </c>
      <c r="D7" s="170">
        <v>39142250845</v>
      </c>
      <c r="E7" s="170">
        <v>1052496877765</v>
      </c>
      <c r="F7" s="171">
        <v>1000704533419</v>
      </c>
      <c r="G7" s="170">
        <v>0</v>
      </c>
      <c r="H7" s="170">
        <v>0</v>
      </c>
      <c r="I7" s="170">
        <v>465620380200</v>
      </c>
      <c r="J7" s="407">
        <v>3657964042229</v>
      </c>
    </row>
    <row r="8" spans="1:10" ht="15" customHeight="1" x14ac:dyDescent="0.25">
      <c r="A8" s="172" t="s">
        <v>1737</v>
      </c>
      <c r="B8" s="173">
        <v>0</v>
      </c>
      <c r="C8" s="173">
        <v>0</v>
      </c>
      <c r="D8" s="173">
        <v>0</v>
      </c>
      <c r="E8" s="173">
        <v>0</v>
      </c>
      <c r="F8" s="173">
        <v>0</v>
      </c>
      <c r="G8" s="173">
        <v>0</v>
      </c>
      <c r="H8" s="173">
        <v>465620380200</v>
      </c>
      <c r="I8" s="173">
        <v>-465620380200</v>
      </c>
      <c r="J8" s="174">
        <v>0</v>
      </c>
    </row>
    <row r="9" spans="1:10" ht="15" customHeight="1" x14ac:dyDescent="0.25">
      <c r="A9" s="175" t="s">
        <v>1738</v>
      </c>
      <c r="B9" s="176">
        <v>50000000000</v>
      </c>
      <c r="C9" s="173">
        <v>0</v>
      </c>
      <c r="D9" s="173">
        <v>0</v>
      </c>
      <c r="E9" s="174">
        <v>75000000000</v>
      </c>
      <c r="F9" s="173">
        <v>101536146682</v>
      </c>
      <c r="G9" s="173"/>
      <c r="H9" s="173">
        <v>-226536146682</v>
      </c>
      <c r="I9" s="173">
        <v>0</v>
      </c>
      <c r="J9" s="174">
        <v>0</v>
      </c>
    </row>
    <row r="10" spans="1:10" ht="15" customHeight="1" x14ac:dyDescent="0.25">
      <c r="A10" s="177" t="s">
        <v>1739</v>
      </c>
      <c r="B10" s="176">
        <v>250000000000</v>
      </c>
      <c r="C10" s="173">
        <v>0</v>
      </c>
      <c r="D10" s="173">
        <v>0</v>
      </c>
      <c r="E10" s="176">
        <v>-250000000000</v>
      </c>
      <c r="F10" s="173">
        <v>0</v>
      </c>
      <c r="G10" s="173">
        <v>0</v>
      </c>
      <c r="H10" s="174">
        <v>0</v>
      </c>
      <c r="I10" s="173">
        <v>0</v>
      </c>
      <c r="J10" s="174">
        <v>0</v>
      </c>
    </row>
    <row r="11" spans="1:10" ht="15" customHeight="1" x14ac:dyDescent="0.25">
      <c r="A11" s="172" t="s">
        <v>1740</v>
      </c>
      <c r="B11" s="176"/>
      <c r="C11" s="173"/>
      <c r="D11" s="173"/>
      <c r="E11" s="176"/>
      <c r="F11" s="173"/>
      <c r="G11" s="173"/>
      <c r="H11" s="173">
        <v>-239084233518</v>
      </c>
      <c r="I11" s="173"/>
      <c r="J11" s="174">
        <v>-239084233518</v>
      </c>
    </row>
    <row r="12" spans="1:10" ht="15" customHeight="1" x14ac:dyDescent="0.25">
      <c r="A12" s="172" t="s">
        <v>1734</v>
      </c>
      <c r="B12" s="173">
        <v>0</v>
      </c>
      <c r="C12" s="173">
        <v>0</v>
      </c>
      <c r="D12" s="173">
        <v>0</v>
      </c>
      <c r="E12" s="173">
        <v>0</v>
      </c>
      <c r="F12" s="173">
        <v>0</v>
      </c>
      <c r="G12" s="173"/>
      <c r="H12" s="173">
        <v>0</v>
      </c>
      <c r="I12" s="173">
        <v>640283629322</v>
      </c>
      <c r="J12" s="174">
        <v>640283629322</v>
      </c>
    </row>
    <row r="13" spans="1:10" ht="15" customHeight="1" thickBot="1" x14ac:dyDescent="0.3">
      <c r="A13" s="169" t="s">
        <v>1741</v>
      </c>
      <c r="B13" s="311">
        <v>1396946130000</v>
      </c>
      <c r="C13" s="311">
        <v>3053870000</v>
      </c>
      <c r="D13" s="311">
        <v>39142250845</v>
      </c>
      <c r="E13" s="311">
        <v>877496877765</v>
      </c>
      <c r="F13" s="466">
        <v>1102240680101</v>
      </c>
      <c r="G13" s="311">
        <v>0</v>
      </c>
      <c r="H13" s="311">
        <v>0</v>
      </c>
      <c r="I13" s="311">
        <v>640283629322</v>
      </c>
      <c r="J13" s="467">
        <v>4059163438033</v>
      </c>
    </row>
    <row r="14" spans="1:10" ht="15" customHeight="1" thickTop="1" x14ac:dyDescent="0.25">
      <c r="A14" s="312" t="s">
        <v>1737</v>
      </c>
      <c r="B14" s="173">
        <v>0</v>
      </c>
      <c r="C14" s="173">
        <v>0</v>
      </c>
      <c r="D14" s="173">
        <v>0</v>
      </c>
      <c r="E14" s="173">
        <v>0</v>
      </c>
      <c r="F14" s="173">
        <v>0</v>
      </c>
      <c r="G14" s="173"/>
      <c r="H14" s="176">
        <v>640283629322</v>
      </c>
      <c r="I14" s="176">
        <v>-640283629322</v>
      </c>
      <c r="J14" s="179">
        <v>0</v>
      </c>
    </row>
    <row r="15" spans="1:10" ht="15" customHeight="1" x14ac:dyDescent="0.25">
      <c r="A15" s="313" t="s">
        <v>1742</v>
      </c>
      <c r="B15" s="176">
        <v>70000000000</v>
      </c>
      <c r="C15" s="173">
        <v>0</v>
      </c>
      <c r="D15" s="173">
        <v>0</v>
      </c>
      <c r="E15" s="176">
        <v>105000000000</v>
      </c>
      <c r="F15" s="174">
        <v>128056725863</v>
      </c>
      <c r="G15" s="173"/>
      <c r="H15" s="174">
        <v>-303056725863</v>
      </c>
      <c r="I15" s="174">
        <v>0</v>
      </c>
      <c r="J15" s="178">
        <v>0</v>
      </c>
    </row>
    <row r="16" spans="1:10" ht="15" customHeight="1" x14ac:dyDescent="0.25">
      <c r="A16" s="314" t="s">
        <v>1743</v>
      </c>
      <c r="B16" s="173">
        <v>0</v>
      </c>
      <c r="C16" s="173">
        <v>0</v>
      </c>
      <c r="D16" s="173">
        <v>0</v>
      </c>
      <c r="E16" s="173">
        <v>0</v>
      </c>
      <c r="F16" s="173">
        <v>0</v>
      </c>
      <c r="G16" s="173"/>
      <c r="H16" s="174">
        <v>-337226903459</v>
      </c>
      <c r="I16" s="174">
        <v>0</v>
      </c>
      <c r="J16" s="174">
        <v>-337226903459</v>
      </c>
    </row>
    <row r="17" spans="1:14" ht="15" customHeight="1" x14ac:dyDescent="0.25">
      <c r="A17" s="177" t="s">
        <v>2404</v>
      </c>
      <c r="B17" s="180">
        <v>50000000000</v>
      </c>
      <c r="C17" s="173"/>
      <c r="D17" s="173"/>
      <c r="E17" s="180">
        <v>-50000000000</v>
      </c>
      <c r="F17" s="173"/>
      <c r="G17" s="173"/>
      <c r="H17" s="173"/>
      <c r="I17" s="173"/>
      <c r="J17" s="178"/>
    </row>
    <row r="18" spans="1:14" ht="15" customHeight="1" x14ac:dyDescent="0.25">
      <c r="A18" s="172" t="s">
        <v>1734</v>
      </c>
      <c r="B18" s="173">
        <v>0</v>
      </c>
      <c r="C18" s="173">
        <v>0</v>
      </c>
      <c r="D18" s="173">
        <v>0</v>
      </c>
      <c r="E18" s="173">
        <v>0</v>
      </c>
      <c r="F18" s="173">
        <v>0</v>
      </c>
      <c r="G18" s="173"/>
      <c r="H18" s="173">
        <v>0</v>
      </c>
      <c r="I18" s="176">
        <v>851938276122</v>
      </c>
      <c r="J18" s="315">
        <v>851938276122</v>
      </c>
    </row>
    <row r="19" spans="1:14" ht="15" customHeight="1" x14ac:dyDescent="0.25">
      <c r="A19" s="169" t="s">
        <v>1744</v>
      </c>
      <c r="B19" s="171">
        <v>1516946130000</v>
      </c>
      <c r="C19" s="171">
        <v>3053870000</v>
      </c>
      <c r="D19" s="171">
        <v>39142250845</v>
      </c>
      <c r="E19" s="171">
        <v>932496877765</v>
      </c>
      <c r="F19" s="171">
        <v>1230297405964</v>
      </c>
      <c r="G19" s="171">
        <v>0</v>
      </c>
      <c r="H19" s="171">
        <v>0</v>
      </c>
      <c r="I19" s="171">
        <v>851938276122</v>
      </c>
      <c r="J19" s="316">
        <v>4573874810696</v>
      </c>
    </row>
    <row r="20" spans="1:14" ht="15" customHeight="1" x14ac:dyDescent="0.25">
      <c r="D20" s="181"/>
      <c r="E20" s="181"/>
      <c r="F20" s="182"/>
      <c r="G20" s="182"/>
      <c r="J20" s="183"/>
    </row>
    <row r="21" spans="1:14" ht="15" customHeight="1" x14ac:dyDescent="0.25">
      <c r="A21" s="158" t="s">
        <v>1574</v>
      </c>
      <c r="D21" s="181"/>
      <c r="E21" s="181"/>
      <c r="H21" s="184"/>
      <c r="J21" s="185"/>
    </row>
    <row r="22" spans="1:14" ht="15" customHeight="1" x14ac:dyDescent="0.25">
      <c r="D22" s="181"/>
      <c r="E22" s="181"/>
      <c r="H22" s="184"/>
      <c r="J22" s="185"/>
    </row>
    <row r="23" spans="1:14" ht="15" customHeight="1" x14ac:dyDescent="0.25">
      <c r="D23" s="181"/>
      <c r="E23" s="181"/>
      <c r="H23" s="184"/>
      <c r="J23" s="185"/>
    </row>
    <row r="24" spans="1:14" ht="15" customHeight="1" x14ac:dyDescent="0.25">
      <c r="A24" s="468" t="s">
        <v>2410</v>
      </c>
      <c r="B24" s="469"/>
      <c r="C24" s="469"/>
      <c r="D24" s="181"/>
      <c r="E24" s="181"/>
      <c r="H24" s="184"/>
      <c r="J24" s="185"/>
    </row>
    <row r="25" spans="1:14" ht="15" customHeight="1" x14ac:dyDescent="0.25">
      <c r="A25" s="468" t="s">
        <v>2411</v>
      </c>
      <c r="B25" s="469"/>
      <c r="C25" s="469"/>
      <c r="D25" s="181"/>
      <c r="E25" s="181"/>
      <c r="H25" s="184"/>
      <c r="J25" s="185"/>
    </row>
    <row r="26" spans="1:14" ht="15" customHeight="1" x14ac:dyDescent="0.25">
      <c r="A26" s="468" t="s">
        <v>2409</v>
      </c>
      <c r="B26" s="469"/>
      <c r="C26" s="469"/>
      <c r="D26" s="181"/>
      <c r="E26" s="181"/>
      <c r="H26" s="184"/>
      <c r="J26" s="185"/>
    </row>
    <row r="27" spans="1:14" ht="15" customHeight="1" x14ac:dyDescent="0.25">
      <c r="B27" s="184"/>
      <c r="D27" s="186"/>
      <c r="H27" s="187"/>
      <c r="J27" s="185"/>
    </row>
    <row r="28" spans="1:14" ht="103.5" customHeight="1" x14ac:dyDescent="0.25">
      <c r="A28" s="416" t="s">
        <v>2407</v>
      </c>
      <c r="B28" s="417"/>
      <c r="C28" s="418"/>
      <c r="D28" s="186"/>
      <c r="J28" s="188"/>
    </row>
    <row r="29" spans="1:14" ht="15" customHeight="1" x14ac:dyDescent="0.25">
      <c r="E29" s="184"/>
      <c r="J29" s="188"/>
    </row>
    <row r="30" spans="1:14" ht="15" customHeight="1" x14ac:dyDescent="0.25">
      <c r="A30" s="429"/>
      <c r="B30" s="429"/>
      <c r="C30" s="429"/>
      <c r="D30" s="429"/>
      <c r="E30" s="429"/>
      <c r="F30" s="429"/>
      <c r="G30" s="429"/>
      <c r="H30" s="429"/>
      <c r="I30" s="429"/>
      <c r="J30" s="429"/>
    </row>
    <row r="31" spans="1:14" ht="15" customHeight="1" x14ac:dyDescent="0.25">
      <c r="A31" s="426"/>
      <c r="B31" s="426"/>
      <c r="C31" s="426"/>
      <c r="D31" s="426"/>
      <c r="E31" s="426"/>
      <c r="F31" s="426"/>
      <c r="G31" s="426"/>
      <c r="H31" s="426"/>
      <c r="I31" s="426"/>
      <c r="J31" s="426"/>
      <c r="K31" s="190"/>
      <c r="L31" s="190"/>
      <c r="M31" s="190"/>
      <c r="N31" s="190"/>
    </row>
    <row r="32" spans="1:14" ht="15" customHeight="1" x14ac:dyDescent="0.25">
      <c r="A32" s="425"/>
      <c r="B32" s="425"/>
      <c r="C32" s="425"/>
      <c r="D32" s="425"/>
      <c r="E32" s="425"/>
      <c r="F32" s="425"/>
      <c r="G32" s="425"/>
      <c r="H32" s="425"/>
      <c r="I32" s="425"/>
      <c r="J32" s="425"/>
    </row>
    <row r="33" spans="1:10" ht="15" customHeight="1" x14ac:dyDescent="0.25">
      <c r="A33" s="191"/>
      <c r="B33" s="192"/>
      <c r="C33" s="192"/>
      <c r="D33" s="192"/>
      <c r="E33" s="192"/>
      <c r="F33" s="192"/>
      <c r="G33" s="192"/>
      <c r="H33" s="192"/>
      <c r="I33" s="192"/>
      <c r="J33" s="192"/>
    </row>
    <row r="34" spans="1:10" ht="15" customHeight="1" x14ac:dyDescent="0.25">
      <c r="A34" s="191"/>
      <c r="B34" s="192"/>
      <c r="C34" s="192"/>
      <c r="D34" s="192"/>
      <c r="E34" s="192"/>
      <c r="F34" s="192"/>
      <c r="G34" s="192"/>
      <c r="H34" s="192"/>
      <c r="I34" s="192"/>
      <c r="J34" s="192"/>
    </row>
    <row r="35" spans="1:10" ht="15" customHeight="1" x14ac:dyDescent="0.25">
      <c r="A35" s="426"/>
      <c r="B35" s="426"/>
      <c r="C35" s="426"/>
      <c r="D35" s="426"/>
      <c r="E35" s="426"/>
      <c r="F35" s="426"/>
      <c r="G35" s="426"/>
      <c r="H35" s="426"/>
      <c r="I35" s="426"/>
      <c r="J35" s="426"/>
    </row>
    <row r="36" spans="1:10" ht="15" customHeight="1" x14ac:dyDescent="0.25">
      <c r="A36" s="425"/>
      <c r="B36" s="425"/>
      <c r="C36" s="425"/>
      <c r="D36" s="425"/>
      <c r="E36" s="425"/>
      <c r="F36" s="425"/>
      <c r="G36" s="425"/>
      <c r="H36" s="425"/>
      <c r="I36" s="425"/>
      <c r="J36" s="425"/>
    </row>
    <row r="37" spans="1:10" ht="15" customHeight="1" x14ac:dyDescent="0.25">
      <c r="A37" s="163"/>
      <c r="B37" s="193"/>
      <c r="C37" s="194"/>
      <c r="D37" s="195"/>
      <c r="E37" s="194"/>
      <c r="F37" s="161"/>
      <c r="G37" s="161"/>
      <c r="H37" s="161"/>
      <c r="I37" s="161"/>
    </row>
    <row r="38" spans="1:10" ht="15" customHeight="1" x14ac:dyDescent="0.25">
      <c r="A38" s="163"/>
      <c r="B38" s="193"/>
      <c r="C38" s="194"/>
      <c r="D38" s="195"/>
      <c r="E38" s="194"/>
      <c r="F38" s="161"/>
      <c r="G38" s="161"/>
      <c r="H38" s="161"/>
      <c r="I38" s="161"/>
      <c r="J38" s="161"/>
    </row>
    <row r="39" spans="1:10" ht="15" customHeight="1" x14ac:dyDescent="0.25">
      <c r="A39" s="425"/>
      <c r="B39" s="425"/>
      <c r="C39" s="425"/>
      <c r="D39" s="425"/>
      <c r="E39" s="425"/>
      <c r="F39" s="425"/>
      <c r="G39" s="425"/>
      <c r="H39" s="425"/>
      <c r="I39" s="425"/>
      <c r="J39" s="425"/>
    </row>
    <row r="40" spans="1:10" ht="15" customHeight="1" x14ac:dyDescent="0.25">
      <c r="A40" s="426"/>
      <c r="B40" s="426"/>
      <c r="C40" s="426"/>
      <c r="D40" s="426"/>
      <c r="E40" s="426"/>
      <c r="F40" s="426"/>
      <c r="G40" s="426"/>
      <c r="H40" s="426"/>
      <c r="I40" s="426"/>
      <c r="J40" s="426"/>
    </row>
    <row r="43" spans="1:10" ht="15" customHeight="1" x14ac:dyDescent="0.25">
      <c r="J43" s="196">
        <v>4</v>
      </c>
    </row>
    <row r="44" spans="1:10" ht="15" customHeight="1" x14ac:dyDescent="0.25">
      <c r="J44" s="196"/>
    </row>
  </sheetData>
  <sheetProtection selectLockedCells="1" selectUnlockedCells="1"/>
  <mergeCells count="10">
    <mergeCell ref="A36:J36"/>
    <mergeCell ref="A39:J39"/>
    <mergeCell ref="A40:J40"/>
    <mergeCell ref="A2:J2"/>
    <mergeCell ref="A3:B3"/>
    <mergeCell ref="A30:J30"/>
    <mergeCell ref="A31:J31"/>
    <mergeCell ref="A32:J32"/>
    <mergeCell ref="A35:J35"/>
    <mergeCell ref="A28:C28"/>
  </mergeCells>
  <pageMargins left="0.78749999999999998" right="0.39374999999999999" top="0.47222222222222221" bottom="0.98402777777777772" header="0.51180555555555551" footer="0.51180555555555551"/>
  <pageSetup scale="67" firstPageNumber="0" orientation="landscape"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L64"/>
  <sheetViews>
    <sheetView showGridLines="0" topLeftCell="A40" zoomScaleSheetLayoutView="100" workbookViewId="0">
      <selection activeCell="A54" sqref="A54"/>
    </sheetView>
  </sheetViews>
  <sheetFormatPr baseColWidth="10" defaultColWidth="11.7109375" defaultRowHeight="11.25" x14ac:dyDescent="0.2"/>
  <cols>
    <col min="1" max="1" width="56.140625" style="163" customWidth="1"/>
    <col min="2" max="2" width="6.42578125" style="163" customWidth="1"/>
    <col min="3" max="3" width="1.7109375" style="163" customWidth="1"/>
    <col min="4" max="4" width="18.28515625" style="91" customWidth="1"/>
    <col min="5" max="5" width="1.5703125" style="163" customWidth="1"/>
    <col min="6" max="6" width="18.28515625" style="91" customWidth="1"/>
    <col min="7" max="8" width="2.5703125" style="197" customWidth="1"/>
    <col min="9" max="9" width="12" style="163" customWidth="1"/>
    <col min="10" max="16384" width="11.7109375" style="163"/>
  </cols>
  <sheetData>
    <row r="1" spans="1:12" x14ac:dyDescent="0.2">
      <c r="A1" s="198" t="s">
        <v>1399</v>
      </c>
      <c r="B1" s="191"/>
      <c r="C1" s="191"/>
      <c r="D1" s="191"/>
      <c r="E1" s="191"/>
      <c r="F1" s="191"/>
    </row>
    <row r="2" spans="1:12" x14ac:dyDescent="0.2">
      <c r="A2" s="430" t="s">
        <v>1745</v>
      </c>
      <c r="B2" s="430"/>
      <c r="C2" s="430"/>
      <c r="D2" s="430"/>
      <c r="E2" s="430"/>
      <c r="F2" s="430"/>
    </row>
    <row r="3" spans="1:12" x14ac:dyDescent="0.2">
      <c r="A3" s="430" t="s">
        <v>1700</v>
      </c>
      <c r="B3" s="430"/>
      <c r="C3" s="430"/>
      <c r="D3" s="430"/>
      <c r="E3" s="430"/>
      <c r="F3" s="430"/>
    </row>
    <row r="4" spans="1:12" s="199" customFormat="1" x14ac:dyDescent="0.2">
      <c r="A4" s="431" t="s">
        <v>1539</v>
      </c>
      <c r="B4" s="431"/>
      <c r="C4" s="189"/>
      <c r="D4" s="189"/>
      <c r="E4" s="189"/>
      <c r="F4" s="189"/>
      <c r="G4" s="197"/>
      <c r="H4" s="197"/>
    </row>
    <row r="5" spans="1:12" s="199" customFormat="1" x14ac:dyDescent="0.2">
      <c r="A5" s="200" t="s">
        <v>1540</v>
      </c>
      <c r="B5" s="189"/>
      <c r="C5" s="189"/>
      <c r="D5" s="189"/>
      <c r="E5" s="189"/>
      <c r="F5" s="189"/>
      <c r="G5" s="197"/>
      <c r="H5" s="197"/>
    </row>
    <row r="6" spans="1:12" s="199" customFormat="1" x14ac:dyDescent="0.2">
      <c r="A6" s="189"/>
      <c r="B6" s="189"/>
      <c r="C6" s="189"/>
      <c r="D6" s="189"/>
      <c r="E6" s="189"/>
      <c r="F6" s="189"/>
      <c r="G6" s="197"/>
      <c r="H6" s="197"/>
      <c r="L6" s="201"/>
    </row>
    <row r="7" spans="1:12" s="199" customFormat="1" x14ac:dyDescent="0.2">
      <c r="A7" s="189"/>
      <c r="B7" s="202" t="s">
        <v>1541</v>
      </c>
      <c r="C7" s="191"/>
      <c r="D7" s="100">
        <v>45291</v>
      </c>
      <c r="E7" s="203"/>
      <c r="F7" s="100">
        <v>44926</v>
      </c>
      <c r="L7" s="201"/>
    </row>
    <row r="8" spans="1:12" s="199" customFormat="1" x14ac:dyDescent="0.2">
      <c r="A8" s="204" t="s">
        <v>1746</v>
      </c>
      <c r="B8" s="189"/>
      <c r="C8" s="189"/>
      <c r="D8" s="205"/>
      <c r="E8" s="206"/>
      <c r="F8" s="205"/>
      <c r="G8" s="206"/>
      <c r="H8" s="206"/>
      <c r="L8" s="201"/>
    </row>
    <row r="9" spans="1:12" s="204" customFormat="1" x14ac:dyDescent="0.2">
      <c r="A9" s="199" t="s">
        <v>1747</v>
      </c>
      <c r="D9" s="207">
        <v>851938276122</v>
      </c>
      <c r="E9" s="208"/>
      <c r="F9" s="207">
        <v>640283629322</v>
      </c>
      <c r="G9" s="208"/>
      <c r="H9" s="208"/>
      <c r="L9" s="209"/>
    </row>
    <row r="10" spans="1:12" s="199" customFormat="1" x14ac:dyDescent="0.2">
      <c r="D10" s="116"/>
      <c r="E10" s="210"/>
      <c r="F10" s="116"/>
      <c r="G10" s="210"/>
      <c r="H10" s="210"/>
      <c r="L10" s="201"/>
    </row>
    <row r="11" spans="1:12" s="204" customFormat="1" x14ac:dyDescent="0.2">
      <c r="A11" s="204" t="s">
        <v>1748</v>
      </c>
      <c r="D11" s="116"/>
      <c r="E11" s="208"/>
      <c r="F11" s="116"/>
      <c r="G11" s="208"/>
      <c r="H11" s="208"/>
    </row>
    <row r="12" spans="1:12" s="199" customFormat="1" x14ac:dyDescent="0.2">
      <c r="A12" s="199" t="s">
        <v>1749</v>
      </c>
      <c r="D12" s="211">
        <v>16060623055</v>
      </c>
      <c r="E12" s="210"/>
      <c r="F12" s="212">
        <v>15166153115</v>
      </c>
      <c r="G12" s="210"/>
      <c r="H12" s="210"/>
    </row>
    <row r="13" spans="1:12" s="199" customFormat="1" x14ac:dyDescent="0.2">
      <c r="A13" s="199" t="s">
        <v>1750</v>
      </c>
      <c r="D13" s="211">
        <v>2710783715</v>
      </c>
      <c r="E13" s="210"/>
      <c r="F13" s="212">
        <v>3623558755</v>
      </c>
      <c r="G13" s="210"/>
      <c r="H13" s="210"/>
    </row>
    <row r="14" spans="1:12" s="199" customFormat="1" x14ac:dyDescent="0.2">
      <c r="A14" s="199" t="s">
        <v>1751</v>
      </c>
      <c r="B14" s="199" t="s">
        <v>1543</v>
      </c>
      <c r="D14" s="211">
        <v>856414191755</v>
      </c>
      <c r="E14" s="210"/>
      <c r="F14" s="212">
        <v>590531712518</v>
      </c>
      <c r="G14" s="210"/>
      <c r="H14" s="210"/>
    </row>
    <row r="15" spans="1:12" s="199" customFormat="1" x14ac:dyDescent="0.2">
      <c r="A15" s="199" t="s">
        <v>1752</v>
      </c>
      <c r="B15" s="199" t="s">
        <v>1722</v>
      </c>
      <c r="D15" s="211">
        <v>66124755352</v>
      </c>
      <c r="E15" s="210"/>
      <c r="F15" s="212">
        <v>48184870812</v>
      </c>
      <c r="G15" s="210"/>
      <c r="H15" s="210"/>
    </row>
    <row r="16" spans="1:12" s="199" customFormat="1" x14ac:dyDescent="0.2">
      <c r="A16" s="199" t="s">
        <v>1753</v>
      </c>
      <c r="D16" s="116">
        <v>-6715886361</v>
      </c>
      <c r="E16" s="210"/>
      <c r="F16" s="212">
        <v>105276458416</v>
      </c>
      <c r="G16" s="210"/>
      <c r="H16" s="210"/>
    </row>
    <row r="17" spans="1:9" s="199" customFormat="1" x14ac:dyDescent="0.2">
      <c r="D17" s="213">
        <v>934594467516</v>
      </c>
      <c r="E17" s="208"/>
      <c r="F17" s="213">
        <v>762782753616</v>
      </c>
      <c r="G17" s="208"/>
      <c r="H17" s="210"/>
      <c r="I17" s="214"/>
    </row>
    <row r="18" spans="1:9" s="204" customFormat="1" x14ac:dyDescent="0.2">
      <c r="A18" s="204" t="s">
        <v>1754</v>
      </c>
      <c r="D18" s="116"/>
      <c r="E18" s="208"/>
      <c r="F18" s="116"/>
      <c r="G18" s="208"/>
      <c r="H18" s="208"/>
    </row>
    <row r="19" spans="1:9" s="204" customFormat="1" x14ac:dyDescent="0.2">
      <c r="A19" s="199" t="s">
        <v>1755</v>
      </c>
      <c r="B19" s="199"/>
      <c r="C19" s="199"/>
      <c r="D19" s="116">
        <v>-111920992359</v>
      </c>
      <c r="E19" s="208"/>
      <c r="F19" s="116">
        <v>-136836935446</v>
      </c>
      <c r="G19" s="208"/>
      <c r="H19" s="208"/>
    </row>
    <row r="20" spans="1:9" s="199" customFormat="1" x14ac:dyDescent="0.2">
      <c r="A20" s="199" t="s">
        <v>1756</v>
      </c>
      <c r="B20" s="199" t="s">
        <v>1543</v>
      </c>
      <c r="D20" s="116">
        <v>-649000392986</v>
      </c>
      <c r="E20" s="215"/>
      <c r="F20" s="216">
        <v>-391134492266</v>
      </c>
      <c r="G20" s="210"/>
      <c r="H20" s="210"/>
    </row>
    <row r="21" spans="1:9" s="199" customFormat="1" x14ac:dyDescent="0.2">
      <c r="D21" s="213">
        <v>-760921385345</v>
      </c>
      <c r="E21" s="210"/>
      <c r="F21" s="213">
        <v>-527971427712</v>
      </c>
      <c r="G21" s="210"/>
      <c r="H21" s="210"/>
    </row>
    <row r="22" spans="1:9" s="204" customFormat="1" x14ac:dyDescent="0.2">
      <c r="A22" s="204" t="s">
        <v>1757</v>
      </c>
      <c r="D22" s="116"/>
      <c r="E22" s="208"/>
      <c r="F22" s="116"/>
      <c r="G22" s="208"/>
      <c r="H22" s="208"/>
    </row>
    <row r="23" spans="1:9" s="199" customFormat="1" x14ac:dyDescent="0.2">
      <c r="A23" s="199" t="s">
        <v>1758</v>
      </c>
      <c r="D23" s="116">
        <v>-5668623452793</v>
      </c>
      <c r="E23" s="116"/>
      <c r="F23" s="116">
        <v>-1092008635642</v>
      </c>
      <c r="G23" s="210"/>
      <c r="H23" s="210"/>
    </row>
    <row r="24" spans="1:9" s="199" customFormat="1" x14ac:dyDescent="0.2">
      <c r="A24" s="199" t="s">
        <v>1759</v>
      </c>
      <c r="D24" s="116">
        <v>-52582306101</v>
      </c>
      <c r="E24" s="116"/>
      <c r="F24" s="116">
        <v>-54143569478</v>
      </c>
      <c r="G24" s="210"/>
      <c r="H24" s="210"/>
    </row>
    <row r="25" spans="1:9" s="199" customFormat="1" x14ac:dyDescent="0.2">
      <c r="A25" s="199" t="s">
        <v>1760</v>
      </c>
      <c r="D25" s="116">
        <v>368191833</v>
      </c>
      <c r="E25" s="116"/>
      <c r="F25" s="116">
        <v>155039206</v>
      </c>
      <c r="G25" s="210"/>
      <c r="H25" s="210"/>
    </row>
    <row r="26" spans="1:9" s="199" customFormat="1" x14ac:dyDescent="0.2">
      <c r="A26" s="199" t="s">
        <v>1761</v>
      </c>
      <c r="D26" s="116">
        <v>4267426308862</v>
      </c>
      <c r="E26" s="116"/>
      <c r="F26" s="116">
        <v>288380279009</v>
      </c>
      <c r="G26" s="210"/>
      <c r="H26" s="210"/>
    </row>
    <row r="27" spans="1:9" s="199" customFormat="1" x14ac:dyDescent="0.2">
      <c r="A27" s="199" t="s">
        <v>1762</v>
      </c>
      <c r="D27" s="116">
        <v>-11396893416</v>
      </c>
      <c r="E27" s="116"/>
      <c r="F27" s="116">
        <v>-7005901358</v>
      </c>
      <c r="G27" s="210"/>
      <c r="H27" s="210"/>
    </row>
    <row r="28" spans="1:9" s="199" customFormat="1" x14ac:dyDescent="0.2">
      <c r="A28" s="199" t="s">
        <v>1763</v>
      </c>
      <c r="D28" s="116">
        <v>-50404428626</v>
      </c>
      <c r="E28" s="215"/>
      <c r="F28" s="116">
        <v>-33431862715</v>
      </c>
      <c r="G28" s="210"/>
      <c r="H28" s="210"/>
    </row>
    <row r="29" spans="1:9" s="199" customFormat="1" x14ac:dyDescent="0.2">
      <c r="D29" s="213">
        <v>-1515212580241</v>
      </c>
      <c r="E29" s="215"/>
      <c r="F29" s="213">
        <v>-898054650978</v>
      </c>
      <c r="G29" s="210"/>
      <c r="H29" s="210"/>
    </row>
    <row r="30" spans="1:9" s="199" customFormat="1" x14ac:dyDescent="0.2">
      <c r="D30" s="116"/>
      <c r="E30" s="215"/>
      <c r="F30" s="116"/>
      <c r="G30" s="210"/>
      <c r="H30" s="210"/>
    </row>
    <row r="31" spans="1:9" s="204" customFormat="1" ht="10.5" x14ac:dyDescent="0.2">
      <c r="A31" s="204" t="s">
        <v>1764</v>
      </c>
      <c r="D31" s="207">
        <v>-489601221948</v>
      </c>
      <c r="E31" s="208"/>
      <c r="F31" s="207">
        <v>-22959695752</v>
      </c>
      <c r="G31" s="208"/>
      <c r="H31" s="208"/>
    </row>
    <row r="32" spans="1:9" s="204" customFormat="1" x14ac:dyDescent="0.2">
      <c r="D32" s="116"/>
      <c r="E32" s="208"/>
      <c r="F32" s="116"/>
      <c r="G32" s="208"/>
      <c r="H32" s="208"/>
    </row>
    <row r="33" spans="1:8" s="204" customFormat="1" x14ac:dyDescent="0.2">
      <c r="A33" s="204" t="s">
        <v>1765</v>
      </c>
      <c r="D33" s="116"/>
      <c r="E33" s="208"/>
      <c r="F33" s="116"/>
      <c r="G33" s="208"/>
      <c r="H33" s="208"/>
    </row>
    <row r="34" spans="1:8" s="199" customFormat="1" x14ac:dyDescent="0.2">
      <c r="A34" s="199" t="s">
        <v>1766</v>
      </c>
      <c r="D34" s="116">
        <v>-129137651044</v>
      </c>
      <c r="E34" s="215"/>
      <c r="F34" s="116">
        <v>-324379095494</v>
      </c>
      <c r="G34" s="210"/>
      <c r="H34" s="210"/>
    </row>
    <row r="35" spans="1:8" s="199" customFormat="1" x14ac:dyDescent="0.2">
      <c r="A35" s="199" t="s">
        <v>1767</v>
      </c>
      <c r="D35" s="116">
        <v>-97809011911</v>
      </c>
      <c r="E35" s="215"/>
      <c r="F35" s="116">
        <v>-203506014708</v>
      </c>
      <c r="G35" s="210"/>
      <c r="H35" s="210"/>
    </row>
    <row r="36" spans="1:8" s="199" customFormat="1" x14ac:dyDescent="0.2">
      <c r="A36" s="199" t="s">
        <v>1768</v>
      </c>
      <c r="D36" s="116">
        <v>-10194668279</v>
      </c>
      <c r="E36" s="215"/>
      <c r="F36" s="116">
        <v>-14350598291</v>
      </c>
      <c r="G36" s="210"/>
      <c r="H36" s="210"/>
    </row>
    <row r="37" spans="1:8" s="199" customFormat="1" x14ac:dyDescent="0.2">
      <c r="A37" s="199" t="s">
        <v>1769</v>
      </c>
      <c r="D37" s="116">
        <v>-1452214712</v>
      </c>
      <c r="E37" s="215"/>
      <c r="F37" s="116">
        <v>-1003377022</v>
      </c>
      <c r="G37" s="210"/>
      <c r="H37" s="210"/>
    </row>
    <row r="38" spans="1:8" s="204" customFormat="1" ht="10.5" x14ac:dyDescent="0.2">
      <c r="A38" s="204" t="s">
        <v>1770</v>
      </c>
      <c r="D38" s="213">
        <v>-238593545946</v>
      </c>
      <c r="E38" s="217"/>
      <c r="F38" s="213">
        <v>-543239085515</v>
      </c>
      <c r="G38" s="208"/>
      <c r="H38" s="208"/>
    </row>
    <row r="39" spans="1:8" s="204" customFormat="1" x14ac:dyDescent="0.2">
      <c r="D39" s="116"/>
      <c r="E39" s="208"/>
      <c r="F39" s="116"/>
      <c r="G39" s="208"/>
      <c r="H39" s="208"/>
    </row>
    <row r="40" spans="1:8" s="204" customFormat="1" x14ac:dyDescent="0.2">
      <c r="A40" s="204" t="s">
        <v>1771</v>
      </c>
      <c r="D40" s="116"/>
      <c r="E40" s="208"/>
      <c r="F40" s="116"/>
      <c r="G40" s="208"/>
      <c r="H40" s="208"/>
    </row>
    <row r="41" spans="1:8" s="199" customFormat="1" x14ac:dyDescent="0.2">
      <c r="A41" s="199" t="s">
        <v>1772</v>
      </c>
      <c r="D41" s="116">
        <v>-331742476300</v>
      </c>
      <c r="E41" s="215"/>
      <c r="F41" s="116">
        <v>-234590038261</v>
      </c>
      <c r="G41" s="210"/>
      <c r="H41" s="210"/>
    </row>
    <row r="42" spans="1:8" s="199" customFormat="1" x14ac:dyDescent="0.2">
      <c r="A42" s="220" t="s">
        <v>1779</v>
      </c>
      <c r="D42" s="116">
        <v>1953989452205</v>
      </c>
      <c r="E42" s="215"/>
      <c r="F42" s="116">
        <v>1060118811004</v>
      </c>
      <c r="G42" s="210"/>
      <c r="H42" s="210"/>
    </row>
    <row r="43" spans="1:8" s="199" customFormat="1" x14ac:dyDescent="0.2">
      <c r="A43" s="199" t="s">
        <v>1773</v>
      </c>
      <c r="D43" s="211">
        <v>78170942200</v>
      </c>
      <c r="E43" s="210"/>
      <c r="F43" s="116">
        <v>269055522200</v>
      </c>
      <c r="G43" s="210"/>
      <c r="H43" s="210"/>
    </row>
    <row r="44" spans="1:8" s="204" customFormat="1" ht="10.5" x14ac:dyDescent="0.2">
      <c r="A44" s="204" t="s">
        <v>1774</v>
      </c>
      <c r="D44" s="213">
        <v>1700417918105</v>
      </c>
      <c r="E44" s="208"/>
      <c r="F44" s="213">
        <v>1094584294943</v>
      </c>
      <c r="G44" s="208"/>
      <c r="H44" s="208"/>
    </row>
    <row r="45" spans="1:8" s="199" customFormat="1" x14ac:dyDescent="0.2">
      <c r="D45" s="116"/>
      <c r="E45" s="210"/>
      <c r="F45" s="116"/>
      <c r="G45" s="210"/>
      <c r="H45" s="210"/>
    </row>
    <row r="46" spans="1:8" s="204" customFormat="1" x14ac:dyDescent="0.2">
      <c r="A46" s="199" t="s">
        <v>1775</v>
      </c>
      <c r="B46" s="199"/>
      <c r="C46" s="199"/>
      <c r="D46" s="116">
        <v>972223150211</v>
      </c>
      <c r="E46" s="210"/>
      <c r="F46" s="116">
        <v>528385513676</v>
      </c>
      <c r="G46" s="208"/>
      <c r="H46" s="208"/>
    </row>
    <row r="47" spans="1:8" s="199" customFormat="1" x14ac:dyDescent="0.2">
      <c r="D47" s="116"/>
      <c r="E47" s="210"/>
      <c r="F47" s="116"/>
      <c r="G47" s="210"/>
      <c r="H47" s="210"/>
    </row>
    <row r="48" spans="1:8" s="199" customFormat="1" x14ac:dyDescent="0.2">
      <c r="A48" s="199" t="s">
        <v>1776</v>
      </c>
      <c r="D48" s="218">
        <v>3629563238740.7197</v>
      </c>
      <c r="E48" s="116"/>
      <c r="F48" s="116">
        <v>3101177725064.7202</v>
      </c>
      <c r="G48" s="210"/>
      <c r="H48" s="210"/>
    </row>
    <row r="49" spans="1:8" s="199" customFormat="1" x14ac:dyDescent="0.2">
      <c r="A49" s="199" t="s">
        <v>1777</v>
      </c>
      <c r="B49" s="199" t="s">
        <v>1778</v>
      </c>
      <c r="D49" s="153">
        <v>4601786388951.7197</v>
      </c>
      <c r="E49" s="210"/>
      <c r="F49" s="153">
        <v>3629563238740.7202</v>
      </c>
      <c r="G49" s="210"/>
      <c r="H49" s="210"/>
    </row>
    <row r="50" spans="1:8" s="199" customFormat="1" x14ac:dyDescent="0.2">
      <c r="D50" s="116"/>
      <c r="E50" s="116"/>
      <c r="F50" s="116"/>
      <c r="G50" s="210"/>
      <c r="H50" s="210"/>
    </row>
    <row r="51" spans="1:8" s="199" customFormat="1" x14ac:dyDescent="0.2">
      <c r="D51" s="116"/>
      <c r="F51" s="116"/>
      <c r="G51" s="210"/>
      <c r="H51" s="210"/>
    </row>
    <row r="52" spans="1:8" s="199" customFormat="1" x14ac:dyDescent="0.2">
      <c r="A52" s="199" t="s">
        <v>1574</v>
      </c>
      <c r="D52" s="116"/>
      <c r="F52" s="116"/>
      <c r="G52" s="210"/>
      <c r="H52" s="210"/>
    </row>
    <row r="53" spans="1:8" s="199" customFormat="1" x14ac:dyDescent="0.2">
      <c r="D53" s="116"/>
      <c r="F53" s="116"/>
      <c r="G53" s="210"/>
      <c r="H53" s="210"/>
    </row>
    <row r="54" spans="1:8" s="199" customFormat="1" ht="81.599999999999994" customHeight="1" x14ac:dyDescent="0.2">
      <c r="A54" s="405" t="s">
        <v>2408</v>
      </c>
      <c r="D54" s="116"/>
      <c r="F54" s="116"/>
      <c r="G54" s="210"/>
      <c r="H54" s="210"/>
    </row>
    <row r="55" spans="1:8" s="199" customFormat="1" x14ac:dyDescent="0.2">
      <c r="A55" s="189"/>
      <c r="B55" s="189"/>
      <c r="C55" s="189"/>
      <c r="D55" s="189"/>
      <c r="E55" s="189"/>
      <c r="F55" s="189"/>
      <c r="G55" s="189"/>
      <c r="H55" s="219"/>
    </row>
    <row r="56" spans="1:8" s="199" customFormat="1" x14ac:dyDescent="0.15">
      <c r="A56" s="191"/>
      <c r="B56" s="191"/>
      <c r="C56" s="191"/>
      <c r="D56" s="191"/>
      <c r="E56" s="191"/>
      <c r="F56" s="191"/>
      <c r="G56" s="191"/>
      <c r="H56" s="160"/>
    </row>
    <row r="57" spans="1:8" s="199" customFormat="1" x14ac:dyDescent="0.2">
      <c r="D57" s="116"/>
      <c r="F57" s="116"/>
      <c r="G57" s="210"/>
      <c r="H57" s="210"/>
    </row>
    <row r="58" spans="1:8" s="199" customFormat="1" x14ac:dyDescent="0.2">
      <c r="D58" s="116"/>
      <c r="F58" s="116"/>
      <c r="G58" s="210"/>
      <c r="H58" s="210"/>
    </row>
    <row r="59" spans="1:8" x14ac:dyDescent="0.2">
      <c r="A59" s="189"/>
      <c r="B59" s="189"/>
      <c r="C59" s="189"/>
      <c r="D59" s="189"/>
      <c r="E59" s="189"/>
      <c r="F59" s="189"/>
    </row>
    <row r="60" spans="1:8" x14ac:dyDescent="0.2">
      <c r="A60" s="191"/>
      <c r="B60" s="191"/>
      <c r="C60" s="191"/>
      <c r="D60" s="191"/>
      <c r="E60" s="191"/>
      <c r="F60" s="191"/>
    </row>
    <row r="61" spans="1:8" x14ac:dyDescent="0.2">
      <c r="B61" s="145"/>
      <c r="C61" s="145"/>
      <c r="E61" s="197"/>
    </row>
    <row r="62" spans="1:8" x14ac:dyDescent="0.2">
      <c r="B62" s="145"/>
      <c r="C62" s="145"/>
      <c r="E62" s="197"/>
    </row>
    <row r="63" spans="1:8" x14ac:dyDescent="0.2">
      <c r="A63" s="191"/>
      <c r="B63" s="191"/>
      <c r="C63" s="191"/>
      <c r="D63" s="191"/>
      <c r="E63" s="191"/>
      <c r="F63" s="191"/>
    </row>
    <row r="64" spans="1:8" x14ac:dyDescent="0.2">
      <c r="A64" s="189"/>
      <c r="B64" s="189"/>
      <c r="C64" s="189"/>
      <c r="D64" s="189"/>
      <c r="E64" s="189"/>
      <c r="F64" s="189"/>
    </row>
  </sheetData>
  <sheetProtection selectLockedCells="1" selectUnlockedCells="1"/>
  <mergeCells count="3">
    <mergeCell ref="A2:F2"/>
    <mergeCell ref="A3:F3"/>
    <mergeCell ref="A4:B4"/>
  </mergeCells>
  <pageMargins left="0.78749999999999998" right="0.78749999999999998" top="1.0631944444444446" bottom="1.0631944444444446" header="0.78749999999999998" footer="0.78749999999999998"/>
  <pageSetup paperSize="9" scale="82" firstPageNumber="0" orientation="portrait" horizontalDpi="300" verticalDpi="300" r:id="rId1"/>
  <headerFooter alignWithMargins="0">
    <oddHeader>&amp;C&amp;"Times New Roman,Normal"&amp;12&amp;A</oddHeader>
    <oddFooter>&amp;C&amp;"Times New Roman,Normal"&amp;12Página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66:P1937"/>
  <sheetViews>
    <sheetView showGridLines="0" zoomScale="81" zoomScaleNormal="81" workbookViewId="0">
      <selection activeCell="E1945" sqref="E1945"/>
    </sheetView>
  </sheetViews>
  <sheetFormatPr baseColWidth="10" defaultColWidth="10.85546875" defaultRowHeight="12.75" x14ac:dyDescent="0.2"/>
  <cols>
    <col min="2" max="2" width="31.140625" customWidth="1"/>
    <col min="3" max="3" width="22.140625" customWidth="1"/>
    <col min="4" max="4" width="24.140625" customWidth="1"/>
    <col min="5" max="5" width="29" customWidth="1"/>
    <col min="6" max="6" width="17.7109375" customWidth="1"/>
    <col min="7" max="7" width="19.28515625" customWidth="1"/>
    <col min="8" max="8" width="20.140625" customWidth="1"/>
    <col min="9" max="9" width="18.140625" customWidth="1"/>
    <col min="11" max="11" width="19.7109375" customWidth="1"/>
    <col min="13" max="13" width="10.42578125" customWidth="1"/>
    <col min="14" max="16" width="11.42578125" hidden="1" customWidth="1"/>
  </cols>
  <sheetData>
    <row r="66" spans="2:6" hidden="1" x14ac:dyDescent="0.2"/>
    <row r="67" spans="2:6" hidden="1" x14ac:dyDescent="0.2"/>
    <row r="68" spans="2:6" hidden="1" x14ac:dyDescent="0.2"/>
    <row r="69" spans="2:6" hidden="1" x14ac:dyDescent="0.2"/>
    <row r="70" spans="2:6" hidden="1" x14ac:dyDescent="0.2"/>
    <row r="72" spans="2:6" x14ac:dyDescent="0.2">
      <c r="B72" s="319"/>
      <c r="C72" s="321"/>
      <c r="D72" s="323"/>
      <c r="E72" s="434" t="s">
        <v>1783</v>
      </c>
      <c r="F72" s="325" t="s">
        <v>1784</v>
      </c>
    </row>
    <row r="73" spans="2:6" ht="21" x14ac:dyDescent="0.2">
      <c r="B73" s="320" t="s">
        <v>1780</v>
      </c>
      <c r="C73" s="322" t="s">
        <v>1781</v>
      </c>
      <c r="D73" s="324" t="s">
        <v>1782</v>
      </c>
      <c r="E73" s="434"/>
      <c r="F73" s="324" t="s">
        <v>1785</v>
      </c>
    </row>
    <row r="74" spans="2:6" x14ac:dyDescent="0.2">
      <c r="B74" s="318" t="s">
        <v>1786</v>
      </c>
      <c r="C74" s="248" t="s">
        <v>1787</v>
      </c>
      <c r="D74" s="248" t="s">
        <v>1788</v>
      </c>
      <c r="E74" s="234">
        <v>9675000000</v>
      </c>
      <c r="F74" s="317">
        <v>8.3299999999999999E-2</v>
      </c>
    </row>
    <row r="75" spans="2:6" x14ac:dyDescent="0.2">
      <c r="B75" s="240" t="s">
        <v>1789</v>
      </c>
      <c r="C75" s="248" t="s">
        <v>1787</v>
      </c>
      <c r="D75" s="248" t="s">
        <v>1788</v>
      </c>
      <c r="E75" s="234">
        <v>1481509229</v>
      </c>
      <c r="F75" s="317">
        <v>0.02</v>
      </c>
    </row>
    <row r="76" spans="2:6" x14ac:dyDescent="0.2">
      <c r="B76" s="240" t="s">
        <v>1790</v>
      </c>
      <c r="C76" s="248" t="s">
        <v>1787</v>
      </c>
      <c r="D76" s="248" t="s">
        <v>1788</v>
      </c>
      <c r="E76" s="234">
        <v>25025857000</v>
      </c>
      <c r="F76" s="317">
        <v>0.34310000000000002</v>
      </c>
    </row>
    <row r="77" spans="2:6" x14ac:dyDescent="0.2">
      <c r="B77" s="240" t="s">
        <v>1791</v>
      </c>
      <c r="C77" s="248" t="s">
        <v>1787</v>
      </c>
      <c r="D77" s="248" t="s">
        <v>1788</v>
      </c>
      <c r="E77" s="234">
        <v>682000000</v>
      </c>
      <c r="F77" s="317">
        <v>6.2300000000000001E-2</v>
      </c>
    </row>
    <row r="78" spans="2:6" ht="11.1" customHeight="1" x14ac:dyDescent="0.2">
      <c r="B78" s="240" t="s">
        <v>1792</v>
      </c>
      <c r="C78" s="248" t="s">
        <v>1793</v>
      </c>
      <c r="D78" s="248" t="s">
        <v>1788</v>
      </c>
      <c r="E78" s="234">
        <v>204247897265</v>
      </c>
      <c r="F78" s="317">
        <v>0.63970000000000005</v>
      </c>
    </row>
    <row r="79" spans="2:6" x14ac:dyDescent="0.2">
      <c r="B79" s="240" t="s">
        <v>1794</v>
      </c>
      <c r="C79" s="248" t="s">
        <v>1787</v>
      </c>
      <c r="D79" s="248" t="s">
        <v>1788</v>
      </c>
      <c r="E79" s="234">
        <v>4000000000</v>
      </c>
      <c r="F79" s="317">
        <v>0.25</v>
      </c>
    </row>
    <row r="80" spans="2:6" x14ac:dyDescent="0.2">
      <c r="B80" s="240" t="s">
        <v>1795</v>
      </c>
      <c r="C80" s="248" t="s">
        <v>1793</v>
      </c>
      <c r="D80" s="248" t="s">
        <v>1796</v>
      </c>
      <c r="E80" s="234">
        <v>381801761699</v>
      </c>
      <c r="F80" s="317">
        <v>0.99990000000000001</v>
      </c>
    </row>
    <row r="81" spans="2:6" x14ac:dyDescent="0.2">
      <c r="B81" s="238" t="s">
        <v>1735</v>
      </c>
      <c r="C81" s="235"/>
      <c r="D81" s="235"/>
      <c r="E81" s="236">
        <v>626914025193</v>
      </c>
      <c r="F81" s="235"/>
    </row>
    <row r="89" spans="2:6" x14ac:dyDescent="0.2">
      <c r="B89" s="323"/>
      <c r="C89" s="323"/>
      <c r="D89" s="323"/>
      <c r="E89" s="434" t="s">
        <v>1783</v>
      </c>
      <c r="F89" s="325" t="s">
        <v>1784</v>
      </c>
    </row>
    <row r="90" spans="2:6" ht="21" x14ac:dyDescent="0.2">
      <c r="B90" s="324" t="s">
        <v>1780</v>
      </c>
      <c r="C90" s="324" t="s">
        <v>1781</v>
      </c>
      <c r="D90" s="324" t="s">
        <v>1782</v>
      </c>
      <c r="E90" s="434"/>
      <c r="F90" s="324" t="s">
        <v>1785</v>
      </c>
    </row>
    <row r="91" spans="2:6" x14ac:dyDescent="0.2">
      <c r="B91" s="230" t="s">
        <v>1786</v>
      </c>
      <c r="C91" s="235" t="s">
        <v>1787</v>
      </c>
      <c r="D91" s="235" t="s">
        <v>1788</v>
      </c>
      <c r="E91" s="237">
        <v>9675000000</v>
      </c>
      <c r="F91" s="284">
        <v>7.6899999999999996E-2</v>
      </c>
    </row>
    <row r="92" spans="2:6" x14ac:dyDescent="0.2">
      <c r="B92" s="230" t="s">
        <v>1789</v>
      </c>
      <c r="C92" s="235" t="s">
        <v>1787</v>
      </c>
      <c r="D92" s="235" t="s">
        <v>1788</v>
      </c>
      <c r="E92" s="237">
        <v>1481509229</v>
      </c>
      <c r="F92" s="284">
        <v>0.02</v>
      </c>
    </row>
    <row r="93" spans="2:6" x14ac:dyDescent="0.2">
      <c r="B93" s="230" t="s">
        <v>1790</v>
      </c>
      <c r="C93" s="235" t="s">
        <v>1787</v>
      </c>
      <c r="D93" s="235" t="s">
        <v>1788</v>
      </c>
      <c r="E93" s="237">
        <v>24438257000</v>
      </c>
      <c r="F93" s="284">
        <v>0.3518</v>
      </c>
    </row>
    <row r="94" spans="2:6" x14ac:dyDescent="0.2">
      <c r="B94" s="230" t="s">
        <v>1791</v>
      </c>
      <c r="C94" s="235" t="s">
        <v>1787</v>
      </c>
      <c r="D94" s="235" t="s">
        <v>1788</v>
      </c>
      <c r="E94" s="237">
        <v>582000000</v>
      </c>
      <c r="F94" s="284">
        <v>6.3299999999999995E-2</v>
      </c>
    </row>
    <row r="95" spans="2:6" ht="13.5" customHeight="1" x14ac:dyDescent="0.2">
      <c r="B95" s="230" t="s">
        <v>1792</v>
      </c>
      <c r="C95" s="235" t="s">
        <v>1793</v>
      </c>
      <c r="D95" s="235" t="s">
        <v>1788</v>
      </c>
      <c r="E95" s="237">
        <v>172263647265</v>
      </c>
      <c r="F95" s="284">
        <v>0.63959999999999995</v>
      </c>
    </row>
    <row r="96" spans="2:6" x14ac:dyDescent="0.2">
      <c r="B96" s="230" t="s">
        <v>1794</v>
      </c>
      <c r="C96" s="235" t="s">
        <v>1787</v>
      </c>
      <c r="D96" s="235" t="s">
        <v>1788</v>
      </c>
      <c r="E96" s="237">
        <v>4000000000</v>
      </c>
      <c r="F96" s="284">
        <v>0.25</v>
      </c>
    </row>
    <row r="97" spans="2:6" x14ac:dyDescent="0.2">
      <c r="B97" s="230" t="s">
        <v>1795</v>
      </c>
      <c r="C97" s="235" t="s">
        <v>1793</v>
      </c>
      <c r="D97" s="235" t="s">
        <v>1796</v>
      </c>
      <c r="E97" s="237">
        <v>338662481699</v>
      </c>
      <c r="F97" s="284">
        <v>0.99990000000000001</v>
      </c>
    </row>
    <row r="98" spans="2:6" x14ac:dyDescent="0.2">
      <c r="B98" s="232" t="s">
        <v>1735</v>
      </c>
      <c r="C98" s="235"/>
      <c r="D98" s="235"/>
      <c r="E98" s="250">
        <v>551102895193</v>
      </c>
      <c r="F98" s="235"/>
    </row>
    <row r="110" spans="2:6" x14ac:dyDescent="0.2">
      <c r="B110" s="460"/>
      <c r="C110" s="229" t="s">
        <v>1797</v>
      </c>
      <c r="D110" s="229" t="s">
        <v>1799</v>
      </c>
    </row>
    <row r="111" spans="2:6" x14ac:dyDescent="0.2">
      <c r="B111" s="460"/>
      <c r="C111" s="229" t="s">
        <v>1798</v>
      </c>
      <c r="D111" s="229" t="s">
        <v>1798</v>
      </c>
    </row>
    <row r="112" spans="2:6" x14ac:dyDescent="0.2">
      <c r="B112" s="230" t="s">
        <v>1800</v>
      </c>
      <c r="C112" s="234">
        <v>2350000000000</v>
      </c>
      <c r="D112" s="237">
        <v>2350000000000</v>
      </c>
    </row>
    <row r="113" spans="2:5" x14ac:dyDescent="0.2">
      <c r="B113" s="230" t="s">
        <v>1801</v>
      </c>
      <c r="C113" s="234">
        <v>1516946130000</v>
      </c>
      <c r="D113" s="237">
        <v>1396946130000</v>
      </c>
    </row>
    <row r="114" spans="2:5" x14ac:dyDescent="0.2">
      <c r="B114" s="230" t="s">
        <v>1802</v>
      </c>
      <c r="C114" s="234">
        <v>3053870000</v>
      </c>
      <c r="D114" s="237">
        <v>3053870000</v>
      </c>
    </row>
    <row r="115" spans="2:5" x14ac:dyDescent="0.2">
      <c r="B115" s="230" t="s">
        <v>1803</v>
      </c>
      <c r="C115" s="234">
        <v>932496877765</v>
      </c>
      <c r="D115" s="237">
        <v>877496877765</v>
      </c>
    </row>
    <row r="124" spans="2:5" x14ac:dyDescent="0.2">
      <c r="B124" s="229" t="s">
        <v>1804</v>
      </c>
      <c r="C124" s="229" t="s">
        <v>1805</v>
      </c>
      <c r="D124" s="229" t="s">
        <v>1806</v>
      </c>
      <c r="E124" s="229" t="s">
        <v>1807</v>
      </c>
    </row>
    <row r="125" spans="2:5" x14ac:dyDescent="0.2">
      <c r="B125" s="230" t="s">
        <v>1808</v>
      </c>
      <c r="C125" s="231">
        <v>4715000</v>
      </c>
      <c r="D125" s="223" t="s">
        <v>1809</v>
      </c>
      <c r="E125" s="231">
        <v>471500000000</v>
      </c>
    </row>
    <row r="126" spans="2:5" x14ac:dyDescent="0.2">
      <c r="B126" s="230" t="s">
        <v>1810</v>
      </c>
      <c r="C126" s="231">
        <v>3980000</v>
      </c>
      <c r="D126" s="223" t="s">
        <v>1809</v>
      </c>
      <c r="E126" s="231">
        <v>398000000000</v>
      </c>
    </row>
    <row r="127" spans="2:5" x14ac:dyDescent="0.2">
      <c r="B127" s="230" t="s">
        <v>1811</v>
      </c>
      <c r="C127" s="231">
        <v>6505000</v>
      </c>
      <c r="D127" s="223" t="s">
        <v>1809</v>
      </c>
      <c r="E127" s="231">
        <v>650500000000</v>
      </c>
    </row>
    <row r="128" spans="2:5" x14ac:dyDescent="0.2">
      <c r="B128" s="232" t="s">
        <v>1735</v>
      </c>
      <c r="C128" s="233">
        <v>15200000</v>
      </c>
      <c r="D128" s="222"/>
      <c r="E128" s="233">
        <v>1520000000000</v>
      </c>
    </row>
    <row r="137" spans="2:5" x14ac:dyDescent="0.2">
      <c r="B137" s="229" t="s">
        <v>1804</v>
      </c>
      <c r="C137" s="229" t="s">
        <v>1805</v>
      </c>
      <c r="D137" s="229" t="s">
        <v>1806</v>
      </c>
      <c r="E137" s="229" t="s">
        <v>1807</v>
      </c>
    </row>
    <row r="138" spans="2:5" x14ac:dyDescent="0.2">
      <c r="B138" s="230" t="s">
        <v>1808</v>
      </c>
      <c r="C138" s="234">
        <v>4330000</v>
      </c>
      <c r="D138" s="235" t="s">
        <v>1812</v>
      </c>
      <c r="E138" s="234">
        <v>433000000000</v>
      </c>
    </row>
    <row r="139" spans="2:5" x14ac:dyDescent="0.2">
      <c r="B139" s="230" t="s">
        <v>1810</v>
      </c>
      <c r="C139" s="234">
        <v>3680000</v>
      </c>
      <c r="D139" s="235" t="s">
        <v>1812</v>
      </c>
      <c r="E139" s="234">
        <v>368000000000</v>
      </c>
    </row>
    <row r="140" spans="2:5" x14ac:dyDescent="0.2">
      <c r="B140" s="230" t="s">
        <v>1811</v>
      </c>
      <c r="C140" s="234">
        <v>5990000</v>
      </c>
      <c r="D140" s="235" t="s">
        <v>1812</v>
      </c>
      <c r="E140" s="234">
        <v>599000000000</v>
      </c>
    </row>
    <row r="141" spans="2:5" x14ac:dyDescent="0.2">
      <c r="B141" s="232" t="s">
        <v>1735</v>
      </c>
      <c r="C141" s="236">
        <v>14000000</v>
      </c>
      <c r="D141" s="230"/>
      <c r="E141" s="236">
        <v>1400000000000</v>
      </c>
    </row>
    <row r="150" spans="2:4" ht="18" customHeight="1" x14ac:dyDescent="0.2">
      <c r="B150" s="457"/>
      <c r="C150" s="433" t="s">
        <v>1813</v>
      </c>
      <c r="D150" s="433" t="s">
        <v>1814</v>
      </c>
    </row>
    <row r="151" spans="2:4" x14ac:dyDescent="0.2">
      <c r="B151" s="457"/>
      <c r="C151" s="433"/>
      <c r="D151" s="433"/>
    </row>
    <row r="152" spans="2:4" x14ac:dyDescent="0.2">
      <c r="B152" s="222" t="s">
        <v>1815</v>
      </c>
      <c r="C152" s="224">
        <v>0.56540000000000001</v>
      </c>
      <c r="D152" s="223" t="s">
        <v>1816</v>
      </c>
    </row>
    <row r="153" spans="2:4" x14ac:dyDescent="0.2">
      <c r="B153" s="222" t="s">
        <v>1817</v>
      </c>
      <c r="C153" s="224">
        <v>0.21510000000000001</v>
      </c>
      <c r="D153" s="223" t="s">
        <v>1816</v>
      </c>
    </row>
    <row r="154" spans="2:4" x14ac:dyDescent="0.2">
      <c r="B154" s="222" t="s">
        <v>1818</v>
      </c>
      <c r="C154" s="224">
        <v>0.2195</v>
      </c>
      <c r="D154" s="223" t="s">
        <v>1819</v>
      </c>
    </row>
    <row r="155" spans="2:4" x14ac:dyDescent="0.2">
      <c r="B155" s="225" t="s">
        <v>1820</v>
      </c>
      <c r="C155" s="228">
        <v>1</v>
      </c>
      <c r="D155" s="221" t="s">
        <v>1816</v>
      </c>
    </row>
    <row r="163" spans="2:4" ht="18" customHeight="1" x14ac:dyDescent="0.2">
      <c r="B163" s="461"/>
      <c r="C163" s="433" t="s">
        <v>1813</v>
      </c>
      <c r="D163" s="433" t="s">
        <v>1814</v>
      </c>
    </row>
    <row r="164" spans="2:4" x14ac:dyDescent="0.2">
      <c r="B164" s="461"/>
      <c r="C164" s="433"/>
      <c r="D164" s="433"/>
    </row>
    <row r="165" spans="2:4" x14ac:dyDescent="0.2">
      <c r="B165" s="222" t="s">
        <v>1815</v>
      </c>
      <c r="C165" s="224">
        <v>0.5605</v>
      </c>
      <c r="D165" s="223" t="s">
        <v>1816</v>
      </c>
    </row>
    <row r="166" spans="2:4" x14ac:dyDescent="0.2">
      <c r="B166" s="222" t="s">
        <v>1817</v>
      </c>
      <c r="C166" s="224">
        <v>0.21260000000000001</v>
      </c>
      <c r="D166" s="223" t="s">
        <v>1816</v>
      </c>
    </row>
    <row r="167" spans="2:4" x14ac:dyDescent="0.2">
      <c r="B167" s="222" t="s">
        <v>1818</v>
      </c>
      <c r="C167" s="224">
        <v>0.22689999999999999</v>
      </c>
      <c r="D167" s="223" t="s">
        <v>1816</v>
      </c>
    </row>
    <row r="168" spans="2:4" x14ac:dyDescent="0.2">
      <c r="B168" s="225" t="s">
        <v>1820</v>
      </c>
      <c r="C168" s="228">
        <v>1</v>
      </c>
      <c r="D168" s="221" t="s">
        <v>1816</v>
      </c>
    </row>
    <row r="176" spans="2:4" x14ac:dyDescent="0.2">
      <c r="B176" s="455" t="s">
        <v>1821</v>
      </c>
      <c r="C176" s="221" t="s">
        <v>1822</v>
      </c>
      <c r="D176" s="433" t="s">
        <v>1824</v>
      </c>
    </row>
    <row r="177" spans="2:4" x14ac:dyDescent="0.2">
      <c r="B177" s="455"/>
      <c r="C177" s="221" t="s">
        <v>1823</v>
      </c>
      <c r="D177" s="433"/>
    </row>
    <row r="178" spans="2:4" x14ac:dyDescent="0.2">
      <c r="B178" s="222" t="s">
        <v>1825</v>
      </c>
      <c r="C178" s="223"/>
      <c r="D178" s="223"/>
    </row>
    <row r="179" spans="2:4" x14ac:dyDescent="0.2">
      <c r="B179" s="222" t="s">
        <v>1826</v>
      </c>
      <c r="C179" s="456">
        <v>0.99060000000000004</v>
      </c>
      <c r="D179" s="457" t="s">
        <v>1816</v>
      </c>
    </row>
    <row r="180" spans="2:4" x14ac:dyDescent="0.2">
      <c r="B180" s="222" t="s">
        <v>1827</v>
      </c>
      <c r="C180" s="456"/>
      <c r="D180" s="457"/>
    </row>
    <row r="181" spans="2:4" x14ac:dyDescent="0.2">
      <c r="B181" s="222" t="s">
        <v>1828</v>
      </c>
      <c r="C181" s="224">
        <v>4.7000000000000002E-3</v>
      </c>
      <c r="D181" s="223" t="s">
        <v>1816</v>
      </c>
    </row>
    <row r="182" spans="2:4" x14ac:dyDescent="0.2">
      <c r="B182" s="222" t="s">
        <v>1829</v>
      </c>
      <c r="C182" s="224">
        <v>4.7000000000000002E-3</v>
      </c>
      <c r="D182" s="223" t="s">
        <v>1816</v>
      </c>
    </row>
    <row r="183" spans="2:4" x14ac:dyDescent="0.2">
      <c r="B183" s="225" t="s">
        <v>1820</v>
      </c>
      <c r="C183" s="226">
        <v>1</v>
      </c>
      <c r="D183" s="221" t="s">
        <v>1816</v>
      </c>
    </row>
    <row r="187" spans="2:4" x14ac:dyDescent="0.2">
      <c r="B187" s="455" t="s">
        <v>1830</v>
      </c>
      <c r="C187" s="221" t="s">
        <v>1822</v>
      </c>
      <c r="D187" s="433" t="s">
        <v>1824</v>
      </c>
    </row>
    <row r="188" spans="2:4" x14ac:dyDescent="0.2">
      <c r="B188" s="455"/>
      <c r="C188" s="221" t="s">
        <v>1823</v>
      </c>
      <c r="D188" s="433"/>
    </row>
    <row r="189" spans="2:4" x14ac:dyDescent="0.2">
      <c r="B189" s="222" t="s">
        <v>1825</v>
      </c>
      <c r="C189" s="223"/>
      <c r="D189" s="223"/>
    </row>
    <row r="190" spans="2:4" x14ac:dyDescent="0.2">
      <c r="B190" s="222" t="s">
        <v>1826</v>
      </c>
      <c r="C190" s="456">
        <v>0.98919999999999997</v>
      </c>
      <c r="D190" s="457" t="s">
        <v>1816</v>
      </c>
    </row>
    <row r="191" spans="2:4" x14ac:dyDescent="0.2">
      <c r="B191" s="222" t="s">
        <v>1827</v>
      </c>
      <c r="C191" s="456"/>
      <c r="D191" s="457"/>
    </row>
    <row r="192" spans="2:4" x14ac:dyDescent="0.2">
      <c r="B192" s="222" t="s">
        <v>1828</v>
      </c>
      <c r="C192" s="224">
        <v>5.4000000000000003E-3</v>
      </c>
      <c r="D192" s="223" t="s">
        <v>1816</v>
      </c>
    </row>
    <row r="193" spans="2:5" x14ac:dyDescent="0.2">
      <c r="B193" s="222" t="s">
        <v>1829</v>
      </c>
      <c r="C193" s="224">
        <v>5.4000000000000003E-3</v>
      </c>
      <c r="D193" s="223" t="s">
        <v>1816</v>
      </c>
    </row>
    <row r="194" spans="2:5" x14ac:dyDescent="0.2">
      <c r="B194" s="225" t="s">
        <v>1820</v>
      </c>
      <c r="C194" s="226">
        <v>1</v>
      </c>
      <c r="D194" s="227"/>
    </row>
    <row r="202" spans="2:5" ht="13.5" thickBot="1" x14ac:dyDescent="0.25">
      <c r="B202" s="458" t="s">
        <v>1831</v>
      </c>
      <c r="C202" s="458"/>
      <c r="D202" s="459" t="s">
        <v>1832</v>
      </c>
      <c r="E202" s="459"/>
    </row>
    <row r="203" spans="2:5" x14ac:dyDescent="0.2">
      <c r="B203" s="326" t="s">
        <v>1833</v>
      </c>
      <c r="C203" s="327" t="s">
        <v>1834</v>
      </c>
      <c r="D203" s="327" t="s">
        <v>1835</v>
      </c>
      <c r="E203" s="327" t="s">
        <v>1836</v>
      </c>
    </row>
    <row r="204" spans="2:5" ht="22.5" x14ac:dyDescent="0.2">
      <c r="B204" s="326" t="s">
        <v>1837</v>
      </c>
      <c r="C204" s="327" t="s">
        <v>1838</v>
      </c>
      <c r="D204" s="327" t="s">
        <v>1839</v>
      </c>
      <c r="E204" s="327" t="s">
        <v>1840</v>
      </c>
    </row>
    <row r="205" spans="2:5" ht="22.5" x14ac:dyDescent="0.2">
      <c r="B205" s="326" t="s">
        <v>1841</v>
      </c>
      <c r="C205" s="327" t="s">
        <v>1842</v>
      </c>
      <c r="D205" s="327" t="s">
        <v>1843</v>
      </c>
      <c r="E205" s="327" t="s">
        <v>1844</v>
      </c>
    </row>
    <row r="206" spans="2:5" ht="22.5" x14ac:dyDescent="0.2">
      <c r="B206" s="327"/>
      <c r="C206" s="327" t="s">
        <v>1845</v>
      </c>
      <c r="D206" s="327" t="s">
        <v>1846</v>
      </c>
      <c r="E206" s="327" t="s">
        <v>1847</v>
      </c>
    </row>
    <row r="207" spans="2:5" x14ac:dyDescent="0.2">
      <c r="B207" s="327"/>
      <c r="C207" s="327" t="s">
        <v>1848</v>
      </c>
      <c r="D207" s="327" t="s">
        <v>1849</v>
      </c>
      <c r="E207" s="327" t="s">
        <v>1850</v>
      </c>
    </row>
    <row r="208" spans="2:5" x14ac:dyDescent="0.2">
      <c r="B208" s="327"/>
      <c r="C208" s="327" t="s">
        <v>1851</v>
      </c>
      <c r="D208" s="327" t="s">
        <v>1852</v>
      </c>
      <c r="E208" s="327" t="s">
        <v>1853</v>
      </c>
    </row>
    <row r="209" spans="2:5" ht="22.5" x14ac:dyDescent="0.2">
      <c r="B209" s="327"/>
      <c r="C209" s="327" t="s">
        <v>1854</v>
      </c>
      <c r="D209" s="327" t="s">
        <v>1855</v>
      </c>
      <c r="E209" s="327" t="s">
        <v>1856</v>
      </c>
    </row>
    <row r="210" spans="2:5" x14ac:dyDescent="0.2">
      <c r="B210" s="326" t="s">
        <v>1857</v>
      </c>
      <c r="C210" s="327" t="s">
        <v>1829</v>
      </c>
      <c r="D210" s="327" t="s">
        <v>1858</v>
      </c>
      <c r="E210" s="327" t="s">
        <v>1859</v>
      </c>
    </row>
    <row r="211" spans="2:5" ht="22.5" x14ac:dyDescent="0.2">
      <c r="B211" s="327"/>
      <c r="C211" s="327" t="s">
        <v>1860</v>
      </c>
      <c r="D211" s="327" t="s">
        <v>1861</v>
      </c>
      <c r="E211" s="327" t="s">
        <v>1862</v>
      </c>
    </row>
    <row r="212" spans="2:5" ht="22.5" x14ac:dyDescent="0.2">
      <c r="B212" s="327"/>
      <c r="C212" s="327" t="s">
        <v>1862</v>
      </c>
      <c r="D212" s="327" t="s">
        <v>1863</v>
      </c>
      <c r="E212" s="327" t="s">
        <v>1864</v>
      </c>
    </row>
    <row r="213" spans="2:5" ht="22.5" x14ac:dyDescent="0.2">
      <c r="B213" s="327"/>
      <c r="C213" s="327" t="s">
        <v>1844</v>
      </c>
      <c r="D213" s="327" t="s">
        <v>1865</v>
      </c>
      <c r="E213" s="327" t="s">
        <v>1866</v>
      </c>
    </row>
    <row r="214" spans="2:5" x14ac:dyDescent="0.2">
      <c r="B214" s="327"/>
      <c r="C214" s="327" t="s">
        <v>1867</v>
      </c>
      <c r="D214" s="327" t="s">
        <v>1868</v>
      </c>
      <c r="E214" s="327" t="s">
        <v>1869</v>
      </c>
    </row>
    <row r="215" spans="2:5" x14ac:dyDescent="0.2">
      <c r="B215" s="327"/>
      <c r="C215" s="327" t="s">
        <v>1870</v>
      </c>
      <c r="D215" s="327" t="s">
        <v>1871</v>
      </c>
      <c r="E215" s="327" t="s">
        <v>1872</v>
      </c>
    </row>
    <row r="216" spans="2:5" x14ac:dyDescent="0.2">
      <c r="B216" s="327"/>
      <c r="C216" s="327" t="s">
        <v>1873</v>
      </c>
      <c r="D216" s="327" t="s">
        <v>1874</v>
      </c>
      <c r="E216" s="327" t="s">
        <v>1875</v>
      </c>
    </row>
    <row r="217" spans="2:5" x14ac:dyDescent="0.2">
      <c r="B217" s="326" t="s">
        <v>1876</v>
      </c>
      <c r="C217" s="327" t="s">
        <v>1877</v>
      </c>
      <c r="D217" s="327" t="s">
        <v>1878</v>
      </c>
      <c r="E217" s="327" t="s">
        <v>1879</v>
      </c>
    </row>
    <row r="218" spans="2:5" x14ac:dyDescent="0.2">
      <c r="B218" s="326" t="s">
        <v>1880</v>
      </c>
      <c r="C218" s="327" t="s">
        <v>1881</v>
      </c>
      <c r="D218" s="327" t="s">
        <v>1882</v>
      </c>
      <c r="E218" s="327" t="s">
        <v>1883</v>
      </c>
    </row>
    <row r="219" spans="2:5" ht="22.5" x14ac:dyDescent="0.2">
      <c r="B219" s="327"/>
      <c r="C219" s="327" t="s">
        <v>1884</v>
      </c>
      <c r="D219" s="327" t="s">
        <v>1885</v>
      </c>
      <c r="E219" s="327" t="s">
        <v>1886</v>
      </c>
    </row>
    <row r="220" spans="2:5" x14ac:dyDescent="0.2">
      <c r="B220" s="327"/>
      <c r="C220" s="327"/>
      <c r="D220" s="327" t="s">
        <v>1887</v>
      </c>
      <c r="E220" s="327" t="s">
        <v>1888</v>
      </c>
    </row>
    <row r="221" spans="2:5" x14ac:dyDescent="0.2">
      <c r="B221" s="327"/>
      <c r="C221" s="327"/>
      <c r="D221" s="327" t="s">
        <v>1889</v>
      </c>
      <c r="E221" s="327" t="s">
        <v>1890</v>
      </c>
    </row>
    <row r="222" spans="2:5" ht="22.5" x14ac:dyDescent="0.2">
      <c r="B222" s="327"/>
      <c r="C222" s="327"/>
      <c r="D222" s="327" t="s">
        <v>1891</v>
      </c>
      <c r="E222" s="327" t="s">
        <v>1892</v>
      </c>
    </row>
    <row r="223" spans="2:5" x14ac:dyDescent="0.2">
      <c r="B223" s="327"/>
      <c r="C223" s="327"/>
      <c r="D223" s="327" t="s">
        <v>1893</v>
      </c>
      <c r="E223" s="327" t="s">
        <v>1894</v>
      </c>
    </row>
    <row r="224" spans="2:5" x14ac:dyDescent="0.2">
      <c r="B224" s="327"/>
      <c r="C224" s="327"/>
      <c r="D224" s="327" t="s">
        <v>1895</v>
      </c>
      <c r="E224" s="327" t="s">
        <v>1896</v>
      </c>
    </row>
    <row r="225" spans="2:5" x14ac:dyDescent="0.2">
      <c r="B225" s="327"/>
      <c r="C225" s="327"/>
      <c r="D225" s="327" t="s">
        <v>1897</v>
      </c>
      <c r="E225" s="327" t="s">
        <v>1898</v>
      </c>
    </row>
    <row r="226" spans="2:5" ht="22.5" x14ac:dyDescent="0.2">
      <c r="B226" s="327"/>
      <c r="C226" s="327"/>
      <c r="D226" s="327" t="s">
        <v>1899</v>
      </c>
      <c r="E226" s="327" t="s">
        <v>1900</v>
      </c>
    </row>
    <row r="227" spans="2:5" ht="22.5" x14ac:dyDescent="0.2">
      <c r="B227" s="327"/>
      <c r="C227" s="327"/>
      <c r="D227" s="327" t="s">
        <v>1901</v>
      </c>
      <c r="E227" s="327" t="s">
        <v>1902</v>
      </c>
    </row>
    <row r="228" spans="2:5" x14ac:dyDescent="0.2">
      <c r="B228" s="327"/>
      <c r="C228" s="327"/>
      <c r="D228" s="327" t="s">
        <v>1903</v>
      </c>
      <c r="E228" s="327" t="s">
        <v>1904</v>
      </c>
    </row>
    <row r="229" spans="2:5" ht="13.5" customHeight="1" x14ac:dyDescent="0.2">
      <c r="B229" s="327"/>
      <c r="C229" s="327"/>
      <c r="D229" s="327"/>
      <c r="E229" s="327" t="s">
        <v>1905</v>
      </c>
    </row>
    <row r="230" spans="2:5" ht="14.45" customHeight="1" x14ac:dyDescent="0.2">
      <c r="B230" s="327"/>
      <c r="C230" s="327"/>
      <c r="D230" s="327"/>
      <c r="E230" s="327" t="s">
        <v>1906</v>
      </c>
    </row>
    <row r="231" spans="2:5" x14ac:dyDescent="0.2">
      <c r="B231" s="327"/>
      <c r="C231" s="327"/>
      <c r="D231" s="327"/>
      <c r="E231" s="327" t="s">
        <v>1907</v>
      </c>
    </row>
    <row r="232" spans="2:5" x14ac:dyDescent="0.2">
      <c r="B232" s="327"/>
      <c r="C232" s="327"/>
      <c r="D232" s="327"/>
      <c r="E232" s="327" t="s">
        <v>1908</v>
      </c>
    </row>
    <row r="233" spans="2:5" ht="11.45" customHeight="1" x14ac:dyDescent="0.2">
      <c r="B233" s="327"/>
      <c r="C233" s="327"/>
      <c r="D233" s="327"/>
      <c r="E233" s="327" t="s">
        <v>1909</v>
      </c>
    </row>
    <row r="234" spans="2:5" ht="14.1" customHeight="1" x14ac:dyDescent="0.2">
      <c r="B234" s="327"/>
      <c r="C234" s="327"/>
      <c r="D234" s="327"/>
      <c r="E234" s="327" t="s">
        <v>1910</v>
      </c>
    </row>
    <row r="235" spans="2:5" ht="13.5" customHeight="1" x14ac:dyDescent="0.2">
      <c r="B235" s="327"/>
      <c r="C235" s="327"/>
      <c r="D235" s="327"/>
      <c r="E235" s="327" t="s">
        <v>1911</v>
      </c>
    </row>
    <row r="236" spans="2:5" x14ac:dyDescent="0.2">
      <c r="B236" s="439" t="s">
        <v>1912</v>
      </c>
      <c r="C236" s="439"/>
      <c r="D236" s="327"/>
      <c r="E236" s="327" t="s">
        <v>1913</v>
      </c>
    </row>
    <row r="237" spans="2:5" x14ac:dyDescent="0.2">
      <c r="B237" s="327" t="s">
        <v>1833</v>
      </c>
      <c r="C237" s="327" t="s">
        <v>1834</v>
      </c>
      <c r="D237" s="328"/>
      <c r="E237" s="328" t="s">
        <v>1914</v>
      </c>
    </row>
    <row r="238" spans="2:5" ht="22.5" x14ac:dyDescent="0.2">
      <c r="B238" s="327" t="s">
        <v>1837</v>
      </c>
      <c r="C238" s="327" t="s">
        <v>1838</v>
      </c>
      <c r="D238" s="327" t="s">
        <v>1915</v>
      </c>
      <c r="E238" s="327" t="s">
        <v>1862</v>
      </c>
    </row>
    <row r="239" spans="2:5" ht="22.5" x14ac:dyDescent="0.2">
      <c r="B239" s="327" t="s">
        <v>1841</v>
      </c>
      <c r="C239" s="327" t="s">
        <v>1842</v>
      </c>
      <c r="D239" s="327" t="s">
        <v>1916</v>
      </c>
      <c r="E239" s="327" t="s">
        <v>1917</v>
      </c>
    </row>
    <row r="240" spans="2:5" ht="22.5" x14ac:dyDescent="0.2">
      <c r="B240" s="327"/>
      <c r="C240" s="327" t="s">
        <v>1845</v>
      </c>
      <c r="D240" s="327"/>
      <c r="E240" s="327"/>
    </row>
    <row r="241" spans="2:5" x14ac:dyDescent="0.2">
      <c r="B241" s="327"/>
      <c r="C241" s="327" t="s">
        <v>1848</v>
      </c>
      <c r="D241" s="327"/>
      <c r="E241" s="327"/>
    </row>
    <row r="242" spans="2:5" x14ac:dyDescent="0.2">
      <c r="B242" s="327"/>
      <c r="C242" s="327" t="s">
        <v>1851</v>
      </c>
      <c r="D242" s="327"/>
      <c r="E242" s="327"/>
    </row>
    <row r="243" spans="2:5" ht="22.5" x14ac:dyDescent="0.2">
      <c r="B243" s="328"/>
      <c r="C243" s="328" t="s">
        <v>1854</v>
      </c>
      <c r="D243" s="328"/>
      <c r="E243" s="328"/>
    </row>
    <row r="259" spans="2:7" x14ac:dyDescent="0.2">
      <c r="B259" s="238"/>
      <c r="C259" s="434" t="s">
        <v>1605</v>
      </c>
      <c r="D259" s="434"/>
      <c r="E259" s="238"/>
      <c r="F259" s="434" t="s">
        <v>1605</v>
      </c>
      <c r="G259" s="434"/>
    </row>
    <row r="260" spans="2:7" x14ac:dyDescent="0.2">
      <c r="B260" s="238" t="s">
        <v>1918</v>
      </c>
      <c r="C260" s="239">
        <v>2023</v>
      </c>
      <c r="D260" s="239">
        <v>2022</v>
      </c>
      <c r="E260" s="238" t="s">
        <v>1918</v>
      </c>
      <c r="F260" s="239">
        <v>2023</v>
      </c>
      <c r="G260" s="239">
        <v>2022</v>
      </c>
    </row>
    <row r="261" spans="2:7" x14ac:dyDescent="0.2">
      <c r="B261" s="240" t="s">
        <v>1919</v>
      </c>
      <c r="C261" s="241">
        <v>7278.37</v>
      </c>
      <c r="D261" s="241">
        <v>7345.93</v>
      </c>
      <c r="E261" s="240" t="s">
        <v>1920</v>
      </c>
      <c r="F261" s="242">
        <v>9.01</v>
      </c>
      <c r="G261" s="242">
        <v>41.57</v>
      </c>
    </row>
    <row r="262" spans="2:7" x14ac:dyDescent="0.2">
      <c r="B262" s="240" t="s">
        <v>1921</v>
      </c>
      <c r="C262" s="242">
        <v>51.71</v>
      </c>
      <c r="D262" s="242">
        <v>55.18</v>
      </c>
      <c r="E262" s="240" t="s">
        <v>1922</v>
      </c>
      <c r="F262" s="241">
        <v>5518.93</v>
      </c>
      <c r="G262" s="241">
        <v>5421.75</v>
      </c>
    </row>
    <row r="263" spans="2:7" x14ac:dyDescent="0.2">
      <c r="B263" s="240" t="s">
        <v>1923</v>
      </c>
      <c r="C263" s="241">
        <v>9296.66</v>
      </c>
      <c r="D263" s="241">
        <v>8840.09</v>
      </c>
      <c r="E263" s="240" t="s">
        <v>1924</v>
      </c>
      <c r="F263" s="329">
        <v>392.2</v>
      </c>
      <c r="G263" s="242">
        <v>433.11</v>
      </c>
    </row>
    <row r="264" spans="2:7" x14ac:dyDescent="0.2">
      <c r="B264" s="240" t="s">
        <v>1925</v>
      </c>
      <c r="C264" s="241">
        <v>8715.57</v>
      </c>
      <c r="D264" s="241">
        <v>7944.12</v>
      </c>
      <c r="E264" s="240" t="s">
        <v>1926</v>
      </c>
      <c r="F264" s="242">
        <v>8.2200000000000006</v>
      </c>
      <c r="G264" s="242">
        <v>8.58</v>
      </c>
    </row>
    <row r="265" spans="2:7" x14ac:dyDescent="0.2">
      <c r="B265" s="240" t="s">
        <v>1927</v>
      </c>
      <c r="C265" s="242">
        <v>732.22</v>
      </c>
      <c r="D265" s="242">
        <v>702.19</v>
      </c>
      <c r="E265" s="240" t="s">
        <v>1928</v>
      </c>
      <c r="F265" s="241">
        <v>8083.36</v>
      </c>
      <c r="G265" s="241">
        <v>7822.68</v>
      </c>
    </row>
    <row r="266" spans="2:7" x14ac:dyDescent="0.2">
      <c r="B266" s="240" t="s">
        <v>1929</v>
      </c>
      <c r="C266" s="241">
        <v>1084.56</v>
      </c>
      <c r="D266" s="241">
        <v>1052.0899999999999</v>
      </c>
      <c r="E266" s="240" t="s">
        <v>1930</v>
      </c>
      <c r="F266" s="242">
        <v>186.98</v>
      </c>
      <c r="G266" s="242">
        <v>185.39</v>
      </c>
    </row>
    <row r="267" spans="2:7" x14ac:dyDescent="0.2">
      <c r="B267" s="240" t="s">
        <v>1931</v>
      </c>
      <c r="C267" s="242">
        <v>719.38</v>
      </c>
      <c r="D267" s="242">
        <v>742.22</v>
      </c>
      <c r="E267" s="240" t="s">
        <v>1932</v>
      </c>
      <c r="F267" s="241">
        <v>4982.7700000000004</v>
      </c>
      <c r="G267" s="241">
        <v>4957.7700000000004</v>
      </c>
    </row>
    <row r="268" spans="2:7" x14ac:dyDescent="0.2">
      <c r="B268" s="240" t="s">
        <v>1933</v>
      </c>
      <c r="C268" s="241">
        <v>1505.51</v>
      </c>
      <c r="D268" s="241">
        <v>1405.7</v>
      </c>
      <c r="E268" s="240"/>
      <c r="F268" s="242"/>
      <c r="G268" s="242"/>
    </row>
    <row r="280" spans="2:6" x14ac:dyDescent="0.2">
      <c r="B280" s="239" t="s">
        <v>1934</v>
      </c>
      <c r="C280" s="434" t="s">
        <v>1605</v>
      </c>
      <c r="D280" s="434"/>
      <c r="E280" s="434" t="s">
        <v>1605</v>
      </c>
      <c r="F280" s="434"/>
    </row>
    <row r="281" spans="2:6" x14ac:dyDescent="0.2">
      <c r="B281" s="239"/>
      <c r="C281" s="434">
        <v>2023</v>
      </c>
      <c r="D281" s="434"/>
      <c r="E281" s="434">
        <v>2022</v>
      </c>
      <c r="F281" s="434"/>
    </row>
    <row r="282" spans="2:6" ht="21" x14ac:dyDescent="0.2">
      <c r="B282" s="239"/>
      <c r="C282" s="239" t="s">
        <v>1935</v>
      </c>
      <c r="D282" s="239" t="s">
        <v>1936</v>
      </c>
      <c r="E282" s="239" t="s">
        <v>1935</v>
      </c>
      <c r="F282" s="239" t="s">
        <v>1936</v>
      </c>
    </row>
    <row r="283" spans="2:6" x14ac:dyDescent="0.2">
      <c r="B283" s="240" t="s">
        <v>1937</v>
      </c>
      <c r="C283" s="241">
        <v>2227440634.0300002</v>
      </c>
      <c r="D283" s="234">
        <v>16212137086862</v>
      </c>
      <c r="E283" s="241">
        <v>1741955873.55</v>
      </c>
      <c r="F283" s="234">
        <v>12796285910864</v>
      </c>
    </row>
    <row r="284" spans="2:6" x14ac:dyDescent="0.2">
      <c r="B284" s="240" t="s">
        <v>1938</v>
      </c>
      <c r="C284" s="331">
        <v>-2204911391.2600002</v>
      </c>
      <c r="D284" s="330">
        <v>-16048160921429</v>
      </c>
      <c r="E284" s="330">
        <v>-1720928068</v>
      </c>
      <c r="F284" s="330">
        <v>-12641817123534</v>
      </c>
    </row>
    <row r="285" spans="2:6" x14ac:dyDescent="0.2">
      <c r="B285" s="240" t="s">
        <v>1939</v>
      </c>
      <c r="C285" s="244">
        <v>22529242.77</v>
      </c>
      <c r="D285" s="236">
        <v>163976165433</v>
      </c>
      <c r="E285" s="244">
        <v>21027805.550000001</v>
      </c>
      <c r="F285" s="245">
        <v>154468787330</v>
      </c>
    </row>
    <row r="297" spans="2:5" x14ac:dyDescent="0.2">
      <c r="B297" s="434" t="s">
        <v>1940</v>
      </c>
      <c r="C297" s="434" t="s">
        <v>1941</v>
      </c>
      <c r="D297" s="434"/>
      <c r="E297" s="239" t="s">
        <v>1942</v>
      </c>
    </row>
    <row r="298" spans="2:5" x14ac:dyDescent="0.2">
      <c r="B298" s="434"/>
      <c r="C298" s="239" t="s">
        <v>1943</v>
      </c>
      <c r="D298" s="239" t="s">
        <v>1944</v>
      </c>
      <c r="E298" s="240"/>
    </row>
    <row r="299" spans="2:5" x14ac:dyDescent="0.2">
      <c r="B299" s="240" t="s">
        <v>1945</v>
      </c>
      <c r="C299" s="234">
        <v>148448169384</v>
      </c>
      <c r="D299" s="242" t="s">
        <v>1946</v>
      </c>
      <c r="E299" s="241">
        <v>20395798.699999999</v>
      </c>
    </row>
    <row r="300" spans="2:5" x14ac:dyDescent="0.2">
      <c r="B300" s="240" t="s">
        <v>1933</v>
      </c>
      <c r="C300" s="234">
        <v>62462726572</v>
      </c>
      <c r="D300" s="242" t="s">
        <v>1946</v>
      </c>
      <c r="E300" s="241">
        <v>8581966.3699999992</v>
      </c>
    </row>
    <row r="301" spans="2:5" x14ac:dyDescent="0.2">
      <c r="B301" s="240" t="s">
        <v>1947</v>
      </c>
      <c r="C301" s="242" t="s">
        <v>1819</v>
      </c>
      <c r="D301" s="330">
        <v>-47126272526</v>
      </c>
      <c r="E301" s="331">
        <v>-6474838.8099999996</v>
      </c>
    </row>
    <row r="302" spans="2:5" x14ac:dyDescent="0.2">
      <c r="B302" s="240" t="s">
        <v>1948</v>
      </c>
      <c r="C302" s="234">
        <v>98286477</v>
      </c>
      <c r="D302" s="242" t="s">
        <v>1946</v>
      </c>
      <c r="E302" s="241">
        <v>13503.91</v>
      </c>
    </row>
    <row r="303" spans="2:5" x14ac:dyDescent="0.2">
      <c r="B303" s="240" t="s">
        <v>1949</v>
      </c>
      <c r="C303" s="234">
        <v>93255422</v>
      </c>
      <c r="D303" s="242" t="s">
        <v>1946</v>
      </c>
      <c r="E303" s="241">
        <v>12812.6</v>
      </c>
    </row>
    <row r="304" spans="2:5" x14ac:dyDescent="0.2">
      <c r="B304" s="240" t="s">
        <v>1950</v>
      </c>
      <c r="C304" s="236">
        <v>211102437855</v>
      </c>
      <c r="D304" s="330">
        <v>-47126272526</v>
      </c>
      <c r="E304" s="244">
        <v>22529242.77</v>
      </c>
    </row>
    <row r="313" spans="2:5" x14ac:dyDescent="0.2">
      <c r="B313" s="434" t="s">
        <v>1940</v>
      </c>
      <c r="C313" s="434" t="s">
        <v>1941</v>
      </c>
      <c r="D313" s="434"/>
      <c r="E313" s="434" t="s">
        <v>1951</v>
      </c>
    </row>
    <row r="314" spans="2:5" x14ac:dyDescent="0.2">
      <c r="B314" s="434"/>
      <c r="C314" s="239" t="s">
        <v>1943</v>
      </c>
      <c r="D314" s="239" t="s">
        <v>1944</v>
      </c>
      <c r="E314" s="434"/>
    </row>
    <row r="315" spans="2:5" x14ac:dyDescent="0.2">
      <c r="B315" s="240" t="s">
        <v>1952</v>
      </c>
      <c r="C315" s="234">
        <v>125451212573</v>
      </c>
      <c r="D315" s="242" t="s">
        <v>1953</v>
      </c>
      <c r="E315" s="241">
        <v>17077648.789999999</v>
      </c>
    </row>
    <row r="316" spans="2:5" x14ac:dyDescent="0.2">
      <c r="B316" s="240" t="s">
        <v>1954</v>
      </c>
      <c r="C316" s="234">
        <v>14381085511</v>
      </c>
      <c r="D316" s="242" t="s">
        <v>1953</v>
      </c>
      <c r="E316" s="241">
        <v>1957694.33</v>
      </c>
    </row>
    <row r="317" spans="2:5" x14ac:dyDescent="0.2">
      <c r="B317" s="240" t="s">
        <v>1955</v>
      </c>
      <c r="C317" s="234">
        <v>1031442768</v>
      </c>
      <c r="D317" s="242" t="s">
        <v>1953</v>
      </c>
      <c r="E317" s="241">
        <v>140410.1</v>
      </c>
    </row>
    <row r="318" spans="2:5" x14ac:dyDescent="0.2">
      <c r="B318" s="240" t="s">
        <v>1956</v>
      </c>
      <c r="C318" s="234">
        <v>13172550</v>
      </c>
      <c r="D318" s="242" t="s">
        <v>1953</v>
      </c>
      <c r="E318" s="241">
        <v>1793.18</v>
      </c>
    </row>
    <row r="319" spans="2:5" x14ac:dyDescent="0.2">
      <c r="B319" s="240" t="s">
        <v>1716</v>
      </c>
      <c r="C319" s="234">
        <v>13591873928</v>
      </c>
      <c r="D319" s="242" t="s">
        <v>1953</v>
      </c>
      <c r="E319" s="241">
        <v>1850259.15</v>
      </c>
    </row>
    <row r="320" spans="2:5" x14ac:dyDescent="0.2">
      <c r="B320" s="238" t="s">
        <v>1950</v>
      </c>
      <c r="C320" s="236">
        <v>154468787330</v>
      </c>
      <c r="D320" s="246" t="s">
        <v>1953</v>
      </c>
      <c r="E320" s="244">
        <v>21027805.550000001</v>
      </c>
    </row>
    <row r="341" spans="2:4" x14ac:dyDescent="0.2">
      <c r="B341" s="436" t="s">
        <v>1957</v>
      </c>
      <c r="C341" s="434" t="s">
        <v>1605</v>
      </c>
      <c r="D341" s="434"/>
    </row>
    <row r="342" spans="2:4" x14ac:dyDescent="0.2">
      <c r="B342" s="436"/>
      <c r="C342" s="239">
        <v>2023</v>
      </c>
      <c r="D342" s="239">
        <v>2022</v>
      </c>
    </row>
    <row r="343" spans="2:4" x14ac:dyDescent="0.2">
      <c r="B343" s="240" t="s">
        <v>1958</v>
      </c>
      <c r="C343" s="234">
        <v>271820000000</v>
      </c>
      <c r="D343" s="234">
        <v>270793195731</v>
      </c>
    </row>
    <row r="344" spans="2:4" x14ac:dyDescent="0.2">
      <c r="B344" s="240" t="s">
        <v>1959</v>
      </c>
      <c r="C344" s="234">
        <v>2158796235964</v>
      </c>
      <c r="D344" s="234">
        <v>2125685389189</v>
      </c>
    </row>
    <row r="345" spans="2:4" x14ac:dyDescent="0.2">
      <c r="B345" s="240" t="s">
        <v>1960</v>
      </c>
      <c r="C345" s="234">
        <v>135000000000</v>
      </c>
      <c r="D345" s="234">
        <v>40000000000</v>
      </c>
    </row>
    <row r="346" spans="2:4" x14ac:dyDescent="0.2">
      <c r="B346" s="240" t="s">
        <v>1961</v>
      </c>
      <c r="C346" s="234">
        <v>151874628169</v>
      </c>
      <c r="D346" s="234">
        <v>113652887346</v>
      </c>
    </row>
    <row r="347" spans="2:4" x14ac:dyDescent="0.2">
      <c r="B347" s="238" t="s">
        <v>1962</v>
      </c>
      <c r="C347" s="236">
        <v>2717490864133</v>
      </c>
      <c r="D347" s="236">
        <v>2550131472266</v>
      </c>
    </row>
    <row r="410" hidden="1" x14ac:dyDescent="0.2"/>
    <row r="411" hidden="1" x14ac:dyDescent="0.2"/>
    <row r="412" hidden="1" x14ac:dyDescent="0.2"/>
    <row r="413" hidden="1" x14ac:dyDescent="0.2"/>
    <row r="414" hidden="1" x14ac:dyDescent="0.2"/>
    <row r="415" hidden="1" x14ac:dyDescent="0.2"/>
    <row r="416" hidden="1" x14ac:dyDescent="0.2"/>
    <row r="417" spans="2:8" hidden="1" x14ac:dyDescent="0.2"/>
    <row r="420" spans="2:8" ht="15" x14ac:dyDescent="0.2">
      <c r="B420" s="434" t="s">
        <v>1963</v>
      </c>
      <c r="C420" s="434" t="s">
        <v>1964</v>
      </c>
      <c r="D420" s="434" t="s">
        <v>1965</v>
      </c>
      <c r="E420" s="434" t="s">
        <v>1453</v>
      </c>
      <c r="F420" s="434"/>
      <c r="G420" s="434" t="s">
        <v>1966</v>
      </c>
      <c r="H420" s="247"/>
    </row>
    <row r="421" spans="2:8" ht="15" x14ac:dyDescent="0.2">
      <c r="B421" s="434"/>
      <c r="C421" s="434"/>
      <c r="D421" s="434"/>
      <c r="E421" s="434" t="s">
        <v>1967</v>
      </c>
      <c r="F421" s="434" t="s">
        <v>1968</v>
      </c>
      <c r="G421" s="434"/>
      <c r="H421" s="247"/>
    </row>
    <row r="422" spans="2:8" ht="15" x14ac:dyDescent="0.2">
      <c r="B422" s="434"/>
      <c r="C422" s="434"/>
      <c r="D422" s="434"/>
      <c r="E422" s="434"/>
      <c r="F422" s="434"/>
      <c r="G422" s="434"/>
      <c r="H422" s="247"/>
    </row>
    <row r="423" spans="2:8" ht="15" x14ac:dyDescent="0.2">
      <c r="B423" s="434"/>
      <c r="C423" s="434"/>
      <c r="D423" s="434"/>
      <c r="E423" s="434"/>
      <c r="F423" s="434"/>
      <c r="G423" s="434"/>
      <c r="H423" s="247"/>
    </row>
    <row r="424" spans="2:8" ht="15" x14ac:dyDescent="0.2">
      <c r="B424" s="239" t="s">
        <v>1969</v>
      </c>
      <c r="C424" s="229" t="s">
        <v>1798</v>
      </c>
      <c r="D424" s="229" t="s">
        <v>1798</v>
      </c>
      <c r="E424" s="238"/>
      <c r="F424" s="229" t="s">
        <v>1798</v>
      </c>
      <c r="G424" s="229" t="s">
        <v>1798</v>
      </c>
      <c r="H424" s="247"/>
    </row>
    <row r="425" spans="2:8" ht="15" x14ac:dyDescent="0.2">
      <c r="B425" s="240" t="s">
        <v>1970</v>
      </c>
      <c r="C425" s="234">
        <v>4050095734071</v>
      </c>
      <c r="D425" s="234">
        <v>211884055732</v>
      </c>
      <c r="E425" s="248">
        <v>0</v>
      </c>
      <c r="F425" s="242" t="s">
        <v>1819</v>
      </c>
      <c r="G425" s="234">
        <v>4050095734071</v>
      </c>
      <c r="H425" s="247"/>
    </row>
    <row r="426" spans="2:8" ht="15" x14ac:dyDescent="0.2">
      <c r="B426" s="240" t="s">
        <v>1971</v>
      </c>
      <c r="C426" s="234">
        <v>6946986639</v>
      </c>
      <c r="D426" s="242" t="s">
        <v>1819</v>
      </c>
      <c r="E426" s="248">
        <v>0.5</v>
      </c>
      <c r="F426" s="330">
        <v>-15748730</v>
      </c>
      <c r="G426" s="234">
        <v>6931237909</v>
      </c>
      <c r="H426" s="247"/>
    </row>
    <row r="427" spans="2:8" ht="15" x14ac:dyDescent="0.2">
      <c r="B427" s="240" t="s">
        <v>1972</v>
      </c>
      <c r="C427" s="234">
        <v>1941721956</v>
      </c>
      <c r="D427" s="234">
        <v>1941721956</v>
      </c>
      <c r="E427" s="248">
        <v>1.5</v>
      </c>
      <c r="F427" s="242" t="s">
        <v>1819</v>
      </c>
      <c r="G427" s="234">
        <v>1941721956</v>
      </c>
      <c r="H427" s="247"/>
    </row>
    <row r="428" spans="2:8" ht="15" x14ac:dyDescent="0.2">
      <c r="B428" s="238" t="s">
        <v>1735</v>
      </c>
      <c r="C428" s="236">
        <v>4058984442666</v>
      </c>
      <c r="D428" s="236">
        <v>213825777688</v>
      </c>
      <c r="E428" s="242"/>
      <c r="F428" s="332">
        <v>-15748730</v>
      </c>
      <c r="G428" s="236">
        <v>4058968693936</v>
      </c>
      <c r="H428" s="247"/>
    </row>
    <row r="437" spans="2:8" ht="15" x14ac:dyDescent="0.2">
      <c r="B437" s="434" t="s">
        <v>1963</v>
      </c>
      <c r="C437" s="434" t="s">
        <v>1964</v>
      </c>
      <c r="D437" s="434" t="s">
        <v>1965</v>
      </c>
      <c r="E437" s="434" t="s">
        <v>1453</v>
      </c>
      <c r="F437" s="434"/>
      <c r="G437" s="434" t="s">
        <v>1966</v>
      </c>
      <c r="H437" s="247"/>
    </row>
    <row r="438" spans="2:8" ht="15" x14ac:dyDescent="0.2">
      <c r="B438" s="434"/>
      <c r="C438" s="434"/>
      <c r="D438" s="434"/>
      <c r="E438" s="434" t="s">
        <v>1967</v>
      </c>
      <c r="F438" s="434" t="s">
        <v>1968</v>
      </c>
      <c r="G438" s="434"/>
      <c r="H438" s="247"/>
    </row>
    <row r="439" spans="2:8" ht="15" x14ac:dyDescent="0.2">
      <c r="B439" s="434"/>
      <c r="C439" s="434"/>
      <c r="D439" s="434"/>
      <c r="E439" s="434"/>
      <c r="F439" s="434"/>
      <c r="G439" s="434"/>
      <c r="H439" s="247"/>
    </row>
    <row r="440" spans="2:8" ht="15" x14ac:dyDescent="0.2">
      <c r="B440" s="434"/>
      <c r="C440" s="434"/>
      <c r="D440" s="434"/>
      <c r="E440" s="434"/>
      <c r="F440" s="434"/>
      <c r="G440" s="434"/>
      <c r="H440" s="247"/>
    </row>
    <row r="441" spans="2:8" ht="15" x14ac:dyDescent="0.2">
      <c r="B441" s="239" t="s">
        <v>1973</v>
      </c>
      <c r="C441" s="229" t="s">
        <v>1798</v>
      </c>
      <c r="D441" s="229" t="s">
        <v>1798</v>
      </c>
      <c r="E441" s="238"/>
      <c r="F441" s="229" t="s">
        <v>1798</v>
      </c>
      <c r="G441" s="229" t="s">
        <v>1798</v>
      </c>
      <c r="H441" s="247"/>
    </row>
    <row r="442" spans="2:8" ht="15" x14ac:dyDescent="0.2">
      <c r="B442" s="240" t="s">
        <v>1970</v>
      </c>
      <c r="C442" s="234">
        <v>2412441586538</v>
      </c>
      <c r="D442" s="234">
        <v>218674155824</v>
      </c>
      <c r="E442" s="248" t="s">
        <v>1819</v>
      </c>
      <c r="F442" s="249" t="s">
        <v>1819</v>
      </c>
      <c r="G442" s="234">
        <v>2412441586538</v>
      </c>
      <c r="H442" s="247"/>
    </row>
    <row r="443" spans="2:8" ht="15" x14ac:dyDescent="0.2">
      <c r="B443" s="240" t="s">
        <v>1971</v>
      </c>
      <c r="C443" s="234">
        <v>28120489065</v>
      </c>
      <c r="D443" s="242" t="s">
        <v>1819</v>
      </c>
      <c r="E443" s="248">
        <v>0.5</v>
      </c>
      <c r="F443" s="330">
        <v>-19714303</v>
      </c>
      <c r="G443" s="234">
        <v>28100774762</v>
      </c>
      <c r="H443" s="247"/>
    </row>
    <row r="444" spans="2:8" ht="15" x14ac:dyDescent="0.2">
      <c r="B444" s="240" t="s">
        <v>1974</v>
      </c>
      <c r="C444" s="234">
        <v>134244628</v>
      </c>
      <c r="D444" s="242" t="s">
        <v>1819</v>
      </c>
      <c r="E444" s="248">
        <v>5</v>
      </c>
      <c r="F444" s="330">
        <v>-6712232</v>
      </c>
      <c r="G444" s="234">
        <v>127532396</v>
      </c>
      <c r="H444" s="247"/>
    </row>
    <row r="445" spans="2:8" ht="15" x14ac:dyDescent="0.2">
      <c r="B445" s="238" t="s">
        <v>1735</v>
      </c>
      <c r="C445" s="236">
        <v>2440696320231</v>
      </c>
      <c r="D445" s="236">
        <v>218674155824</v>
      </c>
      <c r="E445" s="246" t="s">
        <v>1404</v>
      </c>
      <c r="F445" s="330">
        <v>-26426535</v>
      </c>
      <c r="G445" s="236">
        <v>2440669893696</v>
      </c>
      <c r="H445" s="247"/>
    </row>
    <row r="456" spans="2:4" x14ac:dyDescent="0.2">
      <c r="B456" s="439" t="s">
        <v>1975</v>
      </c>
      <c r="C456" s="439" t="s">
        <v>1605</v>
      </c>
      <c r="D456" s="439"/>
    </row>
    <row r="457" spans="2:4" x14ac:dyDescent="0.2">
      <c r="B457" s="439"/>
      <c r="C457" s="229">
        <v>2023</v>
      </c>
      <c r="D457" s="229">
        <v>2022</v>
      </c>
    </row>
    <row r="458" spans="2:4" x14ac:dyDescent="0.2">
      <c r="B458" s="439"/>
      <c r="C458" s="229" t="s">
        <v>1798</v>
      </c>
      <c r="D458" s="229" t="s">
        <v>1798</v>
      </c>
    </row>
    <row r="459" spans="2:4" x14ac:dyDescent="0.2">
      <c r="B459" s="240" t="s">
        <v>1976</v>
      </c>
      <c r="C459" s="234">
        <v>5160160272044</v>
      </c>
      <c r="D459" s="234">
        <v>3571694188208</v>
      </c>
    </row>
    <row r="460" spans="2:4" x14ac:dyDescent="0.2">
      <c r="B460" s="240" t="s">
        <v>1977</v>
      </c>
      <c r="C460" s="234">
        <v>11961679613153</v>
      </c>
      <c r="D460" s="234">
        <v>10546814888620</v>
      </c>
    </row>
    <row r="461" spans="2:4" x14ac:dyDescent="0.2">
      <c r="B461" s="240" t="s">
        <v>1978</v>
      </c>
      <c r="C461" s="242" t="s">
        <v>1819</v>
      </c>
      <c r="D461" s="234">
        <v>29383720000</v>
      </c>
    </row>
    <row r="462" spans="2:4" x14ac:dyDescent="0.2">
      <c r="B462" s="240" t="s">
        <v>1979</v>
      </c>
      <c r="C462" s="234">
        <v>306265670140</v>
      </c>
      <c r="D462" s="234">
        <v>266622343195</v>
      </c>
    </row>
    <row r="463" spans="2:4" ht="11.45" customHeight="1" x14ac:dyDescent="0.2">
      <c r="B463" s="240" t="s">
        <v>1980</v>
      </c>
      <c r="C463" s="234">
        <v>2057759035</v>
      </c>
      <c r="D463" s="234">
        <v>3093279960</v>
      </c>
    </row>
    <row r="464" spans="2:4" ht="15" customHeight="1" x14ac:dyDescent="0.2">
      <c r="B464" s="240" t="s">
        <v>1981</v>
      </c>
      <c r="C464" s="234">
        <v>294597755745</v>
      </c>
      <c r="D464" s="234">
        <v>278219716741</v>
      </c>
    </row>
    <row r="465" spans="2:4" ht="22.5" x14ac:dyDescent="0.2">
      <c r="B465" s="240" t="s">
        <v>1982</v>
      </c>
      <c r="C465" s="234">
        <v>108795087498</v>
      </c>
      <c r="D465" s="234">
        <v>115864453715</v>
      </c>
    </row>
    <row r="466" spans="2:4" x14ac:dyDescent="0.2">
      <c r="B466" s="240" t="s">
        <v>1983</v>
      </c>
      <c r="C466" s="234">
        <v>411471251528</v>
      </c>
      <c r="D466" s="234">
        <v>286725737960</v>
      </c>
    </row>
    <row r="467" spans="2:4" x14ac:dyDescent="0.2">
      <c r="B467" s="240" t="s">
        <v>1984</v>
      </c>
      <c r="C467" s="234">
        <v>1265807480331</v>
      </c>
      <c r="D467" s="234">
        <v>897106705741</v>
      </c>
    </row>
    <row r="468" spans="2:4" x14ac:dyDescent="0.2">
      <c r="B468" s="240" t="s">
        <v>1985</v>
      </c>
      <c r="C468" s="330">
        <v>-5085994872</v>
      </c>
      <c r="D468" s="330">
        <v>-7034071892</v>
      </c>
    </row>
    <row r="469" spans="2:4" x14ac:dyDescent="0.2">
      <c r="B469" s="240" t="s">
        <v>1986</v>
      </c>
      <c r="C469" s="234">
        <v>668489783751</v>
      </c>
      <c r="D469" s="234">
        <v>765310848989</v>
      </c>
    </row>
    <row r="470" spans="2:4" x14ac:dyDescent="0.2">
      <c r="B470" s="240" t="s">
        <v>1987</v>
      </c>
      <c r="C470" s="234">
        <v>2149290437206</v>
      </c>
      <c r="D470" s="237">
        <v>1632395089960</v>
      </c>
    </row>
    <row r="471" spans="2:4" x14ac:dyDescent="0.2">
      <c r="B471" s="240" t="s">
        <v>1988</v>
      </c>
      <c r="C471" s="234">
        <v>46231206189</v>
      </c>
      <c r="D471" s="237">
        <v>43411106636</v>
      </c>
    </row>
    <row r="472" spans="2:4" ht="11.1" customHeight="1" x14ac:dyDescent="0.2">
      <c r="B472" s="240" t="s">
        <v>1422</v>
      </c>
      <c r="C472" s="234">
        <v>316347663335</v>
      </c>
      <c r="D472" s="234">
        <v>247755939131</v>
      </c>
    </row>
    <row r="473" spans="2:4" x14ac:dyDescent="0.2">
      <c r="B473" s="240" t="s">
        <v>1989</v>
      </c>
      <c r="C473" s="330">
        <v>-545349159150</v>
      </c>
      <c r="D473" s="330">
        <v>-457936244383</v>
      </c>
    </row>
    <row r="474" spans="2:4" x14ac:dyDescent="0.2">
      <c r="B474" s="232" t="s">
        <v>1735</v>
      </c>
      <c r="C474" s="236">
        <v>22140758825933</v>
      </c>
      <c r="D474" s="236">
        <v>18219427702581</v>
      </c>
    </row>
    <row r="489" spans="2:8" hidden="1" x14ac:dyDescent="0.2"/>
    <row r="490" spans="2:8" hidden="1" x14ac:dyDescent="0.2"/>
    <row r="491" spans="2:8" hidden="1" x14ac:dyDescent="0.2"/>
    <row r="493" spans="2:8" ht="15" x14ac:dyDescent="0.2">
      <c r="B493" s="434" t="s">
        <v>1963</v>
      </c>
      <c r="C493" s="434" t="s">
        <v>1964</v>
      </c>
      <c r="D493" s="434" t="s">
        <v>1965</v>
      </c>
      <c r="E493" s="434" t="s">
        <v>1453</v>
      </c>
      <c r="F493" s="434"/>
      <c r="G493" s="434" t="s">
        <v>1966</v>
      </c>
      <c r="H493" s="247"/>
    </row>
    <row r="494" spans="2:8" ht="15" x14ac:dyDescent="0.2">
      <c r="B494" s="434"/>
      <c r="C494" s="434"/>
      <c r="D494" s="434"/>
      <c r="E494" s="434" t="s">
        <v>1967</v>
      </c>
      <c r="F494" s="434" t="s">
        <v>1968</v>
      </c>
      <c r="G494" s="434"/>
      <c r="H494" s="247"/>
    </row>
    <row r="495" spans="2:8" ht="15" x14ac:dyDescent="0.2">
      <c r="B495" s="434"/>
      <c r="C495" s="434"/>
      <c r="D495" s="434"/>
      <c r="E495" s="434"/>
      <c r="F495" s="434"/>
      <c r="G495" s="434"/>
      <c r="H495" s="247"/>
    </row>
    <row r="496" spans="2:8" ht="15" x14ac:dyDescent="0.2">
      <c r="B496" s="434"/>
      <c r="C496" s="434"/>
      <c r="D496" s="434"/>
      <c r="E496" s="434"/>
      <c r="F496" s="434"/>
      <c r="G496" s="434"/>
      <c r="H496" s="247"/>
    </row>
    <row r="497" spans="2:8" ht="15" x14ac:dyDescent="0.2">
      <c r="B497" s="239" t="s">
        <v>1969</v>
      </c>
      <c r="C497" s="229" t="s">
        <v>1798</v>
      </c>
      <c r="D497" s="229" t="s">
        <v>1798</v>
      </c>
      <c r="E497" s="238"/>
      <c r="F497" s="229" t="s">
        <v>1798</v>
      </c>
      <c r="G497" s="229" t="s">
        <v>1798</v>
      </c>
      <c r="H497" s="247"/>
    </row>
    <row r="498" spans="2:8" ht="15" x14ac:dyDescent="0.2">
      <c r="B498" s="240" t="s">
        <v>1970</v>
      </c>
      <c r="C498" s="237">
        <v>20622408501235</v>
      </c>
      <c r="D498" s="237">
        <v>5684258642197</v>
      </c>
      <c r="E498" s="248">
        <v>0</v>
      </c>
      <c r="F498" s="330">
        <v>-4465047826</v>
      </c>
      <c r="G498" s="237">
        <v>20617943453409</v>
      </c>
      <c r="H498" s="247"/>
    </row>
    <row r="499" spans="2:8" ht="15" x14ac:dyDescent="0.2">
      <c r="B499" s="240" t="s">
        <v>1971</v>
      </c>
      <c r="C499" s="237">
        <v>1413644771042</v>
      </c>
      <c r="D499" s="237">
        <v>238713185962</v>
      </c>
      <c r="E499" s="248">
        <v>0.5</v>
      </c>
      <c r="F499" s="330">
        <v>-2162804315</v>
      </c>
      <c r="G499" s="237">
        <v>1411481966727</v>
      </c>
      <c r="H499" s="247"/>
    </row>
    <row r="500" spans="2:8" ht="15" x14ac:dyDescent="0.2">
      <c r="B500" s="240" t="s">
        <v>1972</v>
      </c>
      <c r="C500" s="237">
        <v>34292501814</v>
      </c>
      <c r="D500" s="237">
        <v>15303527479</v>
      </c>
      <c r="E500" s="248">
        <v>1.5</v>
      </c>
      <c r="F500" s="330">
        <v>-335310525</v>
      </c>
      <c r="G500" s="237">
        <v>33957191289</v>
      </c>
      <c r="H500" s="247"/>
    </row>
    <row r="501" spans="2:8" ht="15" x14ac:dyDescent="0.2">
      <c r="B501" s="240" t="s">
        <v>1974</v>
      </c>
      <c r="C501" s="237">
        <v>355663540512</v>
      </c>
      <c r="D501" s="237">
        <v>209917984540</v>
      </c>
      <c r="E501" s="248">
        <v>5</v>
      </c>
      <c r="F501" s="330">
        <v>-13631282848</v>
      </c>
      <c r="G501" s="237">
        <v>342032257664</v>
      </c>
      <c r="H501" s="247"/>
    </row>
    <row r="502" spans="2:8" ht="15" x14ac:dyDescent="0.2">
      <c r="B502" s="240" t="s">
        <v>1990</v>
      </c>
      <c r="C502" s="237">
        <v>45017002484</v>
      </c>
      <c r="D502" s="237">
        <v>35383857776</v>
      </c>
      <c r="E502" s="248">
        <v>25</v>
      </c>
      <c r="F502" s="330">
        <v>-7356842659</v>
      </c>
      <c r="G502" s="237">
        <v>37660159825</v>
      </c>
      <c r="H502" s="247"/>
    </row>
    <row r="503" spans="2:8" ht="15" x14ac:dyDescent="0.2">
      <c r="B503" s="240" t="s">
        <v>1991</v>
      </c>
      <c r="C503" s="237">
        <v>186947040618</v>
      </c>
      <c r="D503" s="237">
        <v>181666084903</v>
      </c>
      <c r="E503" s="248">
        <v>50</v>
      </c>
      <c r="F503" s="330">
        <v>-52154004921</v>
      </c>
      <c r="G503" s="237">
        <v>134793035697</v>
      </c>
      <c r="H503" s="247"/>
    </row>
    <row r="504" spans="2:8" ht="15" x14ac:dyDescent="0.2">
      <c r="B504" s="240" t="s">
        <v>1992</v>
      </c>
      <c r="C504" s="237">
        <v>23176727798</v>
      </c>
      <c r="D504" s="237">
        <v>1978047843</v>
      </c>
      <c r="E504" s="248">
        <v>75</v>
      </c>
      <c r="F504" s="330">
        <v>-17287030925</v>
      </c>
      <c r="G504" s="237">
        <v>5889696873</v>
      </c>
      <c r="H504" s="247"/>
    </row>
    <row r="505" spans="2:8" ht="15" x14ac:dyDescent="0.2">
      <c r="B505" s="240" t="s">
        <v>1993</v>
      </c>
      <c r="C505" s="237">
        <v>4957899580</v>
      </c>
      <c r="D505" s="237">
        <v>2604292545</v>
      </c>
      <c r="E505" s="248">
        <v>100</v>
      </c>
      <c r="F505" s="330">
        <v>-3677997240</v>
      </c>
      <c r="G505" s="237">
        <v>1279902340</v>
      </c>
      <c r="H505" s="247"/>
    </row>
    <row r="506" spans="2:8" ht="15" x14ac:dyDescent="0.2">
      <c r="B506" s="240" t="s">
        <v>1994</v>
      </c>
      <c r="C506" s="242" t="s">
        <v>1946</v>
      </c>
      <c r="D506" s="248"/>
      <c r="E506" s="248"/>
      <c r="F506" s="330">
        <v>-444278837891</v>
      </c>
      <c r="G506" s="330">
        <v>-444278837891</v>
      </c>
      <c r="H506" s="247"/>
    </row>
    <row r="507" spans="2:8" ht="15" x14ac:dyDescent="0.2">
      <c r="B507" s="238" t="s">
        <v>1735</v>
      </c>
      <c r="C507" s="236">
        <v>22686107985083</v>
      </c>
      <c r="D507" s="236">
        <v>6369825623245</v>
      </c>
      <c r="E507" s="242"/>
      <c r="F507" s="332">
        <v>-545349159150</v>
      </c>
      <c r="G507" s="236">
        <v>22140758825933</v>
      </c>
      <c r="H507" s="247"/>
    </row>
    <row r="514" spans="2:8" hidden="1" x14ac:dyDescent="0.2"/>
    <row r="515" spans="2:8" ht="15" x14ac:dyDescent="0.2">
      <c r="B515" s="434" t="s">
        <v>1963</v>
      </c>
      <c r="C515" s="434" t="s">
        <v>1964</v>
      </c>
      <c r="D515" s="434" t="s">
        <v>1965</v>
      </c>
      <c r="E515" s="434" t="s">
        <v>1453</v>
      </c>
      <c r="F515" s="434"/>
      <c r="G515" s="434" t="s">
        <v>1966</v>
      </c>
      <c r="H515" s="247"/>
    </row>
    <row r="516" spans="2:8" ht="15" x14ac:dyDescent="0.2">
      <c r="B516" s="434"/>
      <c r="C516" s="434"/>
      <c r="D516" s="434"/>
      <c r="E516" s="434" t="s">
        <v>1967</v>
      </c>
      <c r="F516" s="434" t="s">
        <v>1968</v>
      </c>
      <c r="G516" s="434"/>
      <c r="H516" s="247"/>
    </row>
    <row r="517" spans="2:8" ht="15" x14ac:dyDescent="0.2">
      <c r="B517" s="434"/>
      <c r="C517" s="434"/>
      <c r="D517" s="434"/>
      <c r="E517" s="434"/>
      <c r="F517" s="434"/>
      <c r="G517" s="434"/>
      <c r="H517" s="247"/>
    </row>
    <row r="518" spans="2:8" ht="15" x14ac:dyDescent="0.2">
      <c r="B518" s="434"/>
      <c r="C518" s="434"/>
      <c r="D518" s="434"/>
      <c r="E518" s="434"/>
      <c r="F518" s="434"/>
      <c r="G518" s="434"/>
      <c r="H518" s="247"/>
    </row>
    <row r="519" spans="2:8" ht="15" x14ac:dyDescent="0.2">
      <c r="B519" s="239" t="s">
        <v>1973</v>
      </c>
      <c r="C519" s="229" t="s">
        <v>1798</v>
      </c>
      <c r="D519" s="229" t="s">
        <v>1798</v>
      </c>
      <c r="E519" s="238"/>
      <c r="F519" s="229" t="s">
        <v>1798</v>
      </c>
      <c r="G519" s="229" t="s">
        <v>1798</v>
      </c>
      <c r="H519" s="247"/>
    </row>
    <row r="520" spans="2:8" ht="15" x14ac:dyDescent="0.2">
      <c r="B520" s="240" t="s">
        <v>1970</v>
      </c>
      <c r="C520" s="234">
        <v>17495714849035</v>
      </c>
      <c r="D520" s="234">
        <v>5626504003517</v>
      </c>
      <c r="E520" s="248">
        <v>0</v>
      </c>
      <c r="F520" s="330">
        <v>-2959162223</v>
      </c>
      <c r="G520" s="234">
        <v>17492755686812</v>
      </c>
      <c r="H520" s="247"/>
    </row>
    <row r="521" spans="2:8" ht="15" x14ac:dyDescent="0.2">
      <c r="B521" s="240" t="s">
        <v>1971</v>
      </c>
      <c r="C521" s="234">
        <v>431751191009</v>
      </c>
      <c r="D521" s="234">
        <v>242589750575</v>
      </c>
      <c r="E521" s="248">
        <v>0.5</v>
      </c>
      <c r="F521" s="330">
        <v>-911981041</v>
      </c>
      <c r="G521" s="234">
        <v>430839209968</v>
      </c>
      <c r="H521" s="247"/>
    </row>
    <row r="522" spans="2:8" ht="15" x14ac:dyDescent="0.2">
      <c r="B522" s="240" t="s">
        <v>1972</v>
      </c>
      <c r="C522" s="234">
        <v>227135616850</v>
      </c>
      <c r="D522" s="234">
        <v>58260081152</v>
      </c>
      <c r="E522" s="248">
        <v>1.5</v>
      </c>
      <c r="F522" s="330">
        <v>-2716272089</v>
      </c>
      <c r="G522" s="234">
        <v>224419344761</v>
      </c>
      <c r="H522" s="247"/>
    </row>
    <row r="523" spans="2:8" ht="15" x14ac:dyDescent="0.2">
      <c r="B523" s="240" t="s">
        <v>1974</v>
      </c>
      <c r="C523" s="234">
        <v>357334597235</v>
      </c>
      <c r="D523" s="234">
        <v>261678345001</v>
      </c>
      <c r="E523" s="248">
        <v>5</v>
      </c>
      <c r="F523" s="330">
        <v>-11147592333</v>
      </c>
      <c r="G523" s="234">
        <v>346187004902</v>
      </c>
      <c r="H523" s="247"/>
    </row>
    <row r="524" spans="2:8" ht="15" x14ac:dyDescent="0.2">
      <c r="B524" s="240" t="s">
        <v>1990</v>
      </c>
      <c r="C524" s="234">
        <v>75264624590</v>
      </c>
      <c r="D524" s="234">
        <v>50451660932</v>
      </c>
      <c r="E524" s="248">
        <v>25</v>
      </c>
      <c r="F524" s="330">
        <v>-12789088368</v>
      </c>
      <c r="G524" s="234">
        <v>62475536222</v>
      </c>
      <c r="H524" s="247"/>
    </row>
    <row r="525" spans="2:8" ht="15" x14ac:dyDescent="0.2">
      <c r="B525" s="240" t="s">
        <v>1991</v>
      </c>
      <c r="C525" s="234">
        <v>54744667982</v>
      </c>
      <c r="D525" s="234">
        <v>44474287795</v>
      </c>
      <c r="E525" s="248">
        <v>50</v>
      </c>
      <c r="F525" s="330">
        <v>-20560121365</v>
      </c>
      <c r="G525" s="234">
        <v>34184546617</v>
      </c>
      <c r="H525" s="247"/>
    </row>
    <row r="526" spans="2:8" ht="15" x14ac:dyDescent="0.2">
      <c r="B526" s="240" t="s">
        <v>1992</v>
      </c>
      <c r="C526" s="234">
        <v>6887781019</v>
      </c>
      <c r="D526" s="234">
        <v>6258333637</v>
      </c>
      <c r="E526" s="248">
        <v>75</v>
      </c>
      <c r="F526" s="330">
        <v>-3363774952</v>
      </c>
      <c r="G526" s="234">
        <v>3524006067</v>
      </c>
      <c r="H526" s="247"/>
    </row>
    <row r="527" spans="2:8" ht="15" x14ac:dyDescent="0.2">
      <c r="B527" s="240" t="s">
        <v>1993</v>
      </c>
      <c r="C527" s="234">
        <v>28530619244</v>
      </c>
      <c r="D527" s="234">
        <v>21524468154</v>
      </c>
      <c r="E527" s="248">
        <v>100</v>
      </c>
      <c r="F527" s="330">
        <v>-21997435388</v>
      </c>
      <c r="G527" s="234">
        <v>6533183856</v>
      </c>
      <c r="H527" s="247"/>
    </row>
    <row r="528" spans="2:8" ht="15" x14ac:dyDescent="0.2">
      <c r="B528" s="240" t="s">
        <v>1994</v>
      </c>
      <c r="C528" s="242" t="s">
        <v>1953</v>
      </c>
      <c r="D528" s="248"/>
      <c r="E528" s="248" t="s">
        <v>1404</v>
      </c>
      <c r="F528" s="330">
        <v>-381490816624</v>
      </c>
      <c r="G528" s="330">
        <v>-381490816624</v>
      </c>
      <c r="H528" s="247"/>
    </row>
    <row r="529" spans="2:8" ht="15" x14ac:dyDescent="0.2">
      <c r="B529" s="238" t="s">
        <v>1735</v>
      </c>
      <c r="C529" s="236">
        <v>18677363946964</v>
      </c>
      <c r="D529" s="236">
        <v>6311740930763</v>
      </c>
      <c r="E529" s="246" t="s">
        <v>1404</v>
      </c>
      <c r="F529" s="332">
        <v>-457936244383</v>
      </c>
      <c r="G529" s="236">
        <v>18219427702581</v>
      </c>
      <c r="H529" s="247"/>
    </row>
    <row r="545" spans="2:6" x14ac:dyDescent="0.2">
      <c r="B545" s="436" t="s">
        <v>1727</v>
      </c>
      <c r="C545" s="229" t="s">
        <v>1995</v>
      </c>
      <c r="D545" s="229" t="s">
        <v>1996</v>
      </c>
      <c r="E545" s="229" t="s">
        <v>1995</v>
      </c>
      <c r="F545" s="229" t="s">
        <v>1996</v>
      </c>
    </row>
    <row r="546" spans="2:6" x14ac:dyDescent="0.2">
      <c r="B546" s="436"/>
      <c r="C546" s="229" t="s">
        <v>1997</v>
      </c>
      <c r="D546" s="229" t="s">
        <v>1997</v>
      </c>
      <c r="E546" s="229" t="s">
        <v>1998</v>
      </c>
      <c r="F546" s="229" t="s">
        <v>1998</v>
      </c>
    </row>
    <row r="547" spans="2:6" x14ac:dyDescent="0.2">
      <c r="B547" s="230" t="s">
        <v>1999</v>
      </c>
      <c r="C547" s="252">
        <v>0.1</v>
      </c>
      <c r="D547" s="252">
        <v>0.24</v>
      </c>
      <c r="E547" s="252">
        <v>7.0000000000000007E-2</v>
      </c>
      <c r="F547" s="252">
        <v>0.1065</v>
      </c>
    </row>
    <row r="548" spans="2:6" x14ac:dyDescent="0.2">
      <c r="B548" s="230" t="s">
        <v>2000</v>
      </c>
      <c r="C548" s="252">
        <v>0.15</v>
      </c>
      <c r="D548" s="252">
        <v>0.25</v>
      </c>
      <c r="E548" s="252">
        <v>0.1</v>
      </c>
      <c r="F548" s="252">
        <v>0.1065</v>
      </c>
    </row>
    <row r="549" spans="2:6" x14ac:dyDescent="0.2">
      <c r="B549" s="230" t="s">
        <v>2001</v>
      </c>
      <c r="C549" s="252">
        <v>0.1</v>
      </c>
      <c r="D549" s="252">
        <v>0.19</v>
      </c>
      <c r="E549" s="252">
        <v>0.06</v>
      </c>
      <c r="F549" s="252">
        <v>0.1065</v>
      </c>
    </row>
    <row r="550" spans="2:6" x14ac:dyDescent="0.2">
      <c r="B550" s="230" t="s">
        <v>2002</v>
      </c>
      <c r="C550" s="252">
        <v>0.15</v>
      </c>
      <c r="D550" s="252">
        <v>0.2</v>
      </c>
      <c r="E550" s="252">
        <v>0.09</v>
      </c>
      <c r="F550" s="252">
        <v>0.1065</v>
      </c>
    </row>
    <row r="551" spans="2:6" x14ac:dyDescent="0.2">
      <c r="B551" s="230" t="s">
        <v>2003</v>
      </c>
      <c r="C551" s="252">
        <v>0.15</v>
      </c>
      <c r="D551" s="252">
        <v>0.26650000000000001</v>
      </c>
      <c r="E551" s="252">
        <v>0.1</v>
      </c>
      <c r="F551" s="252">
        <v>0.1065</v>
      </c>
    </row>
    <row r="552" spans="2:6" x14ac:dyDescent="0.2">
      <c r="B552" s="230" t="s">
        <v>2004</v>
      </c>
      <c r="C552" s="252">
        <v>0.18</v>
      </c>
      <c r="D552" s="252">
        <v>0.26650000000000001</v>
      </c>
      <c r="E552" s="252">
        <v>0.105</v>
      </c>
      <c r="F552" s="252">
        <v>0.1065</v>
      </c>
    </row>
    <row r="553" spans="2:6" x14ac:dyDescent="0.2">
      <c r="B553" s="230" t="s">
        <v>2005</v>
      </c>
      <c r="C553" s="252">
        <v>0.1605</v>
      </c>
      <c r="D553" s="252">
        <v>0.1605</v>
      </c>
      <c r="E553" s="235" t="s">
        <v>2006</v>
      </c>
      <c r="F553" s="235" t="s">
        <v>2006</v>
      </c>
    </row>
    <row r="561" spans="2:6" x14ac:dyDescent="0.2">
      <c r="B561" s="436" t="s">
        <v>1727</v>
      </c>
      <c r="C561" s="229" t="s">
        <v>1995</v>
      </c>
      <c r="D561" s="229" t="s">
        <v>1996</v>
      </c>
      <c r="E561" s="229" t="s">
        <v>1995</v>
      </c>
      <c r="F561" s="229" t="s">
        <v>1996</v>
      </c>
    </row>
    <row r="562" spans="2:6" x14ac:dyDescent="0.2">
      <c r="B562" s="436"/>
      <c r="C562" s="229" t="s">
        <v>1997</v>
      </c>
      <c r="D562" s="229" t="s">
        <v>1997</v>
      </c>
      <c r="E562" s="229" t="s">
        <v>1998</v>
      </c>
      <c r="F562" s="229" t="s">
        <v>1998</v>
      </c>
    </row>
    <row r="563" spans="2:6" x14ac:dyDescent="0.2">
      <c r="B563" s="230" t="s">
        <v>1999</v>
      </c>
      <c r="C563" s="252">
        <v>0.1</v>
      </c>
      <c r="D563" s="252">
        <v>0.24</v>
      </c>
      <c r="E563" s="252">
        <v>7.0000000000000007E-2</v>
      </c>
      <c r="F563" s="252">
        <v>0.107</v>
      </c>
    </row>
    <row r="564" spans="2:6" x14ac:dyDescent="0.2">
      <c r="B564" s="230" t="s">
        <v>2000</v>
      </c>
      <c r="C564" s="252">
        <v>0.15</v>
      </c>
      <c r="D564" s="252">
        <v>0.25</v>
      </c>
      <c r="E564" s="252">
        <v>0.1</v>
      </c>
      <c r="F564" s="252">
        <v>0.107</v>
      </c>
    </row>
    <row r="565" spans="2:6" x14ac:dyDescent="0.2">
      <c r="B565" s="230" t="s">
        <v>2001</v>
      </c>
      <c r="C565" s="252">
        <v>0.1</v>
      </c>
      <c r="D565" s="252">
        <v>0.19</v>
      </c>
      <c r="E565" s="252">
        <v>0.06</v>
      </c>
      <c r="F565" s="252">
        <v>0.107</v>
      </c>
    </row>
    <row r="566" spans="2:6" x14ac:dyDescent="0.2">
      <c r="B566" s="230" t="s">
        <v>2002</v>
      </c>
      <c r="C566" s="252">
        <v>0.15</v>
      </c>
      <c r="D566" s="252">
        <v>0.2</v>
      </c>
      <c r="E566" s="252">
        <v>0.09</v>
      </c>
      <c r="F566" s="252">
        <v>0.107</v>
      </c>
    </row>
    <row r="567" spans="2:6" x14ac:dyDescent="0.2">
      <c r="B567" s="230" t="s">
        <v>2003</v>
      </c>
      <c r="C567" s="252">
        <v>0.15</v>
      </c>
      <c r="D567" s="252">
        <v>0.27</v>
      </c>
      <c r="E567" s="252">
        <v>0.1</v>
      </c>
      <c r="F567" s="252">
        <v>0.107</v>
      </c>
    </row>
    <row r="568" spans="2:6" x14ac:dyDescent="0.2">
      <c r="B568" s="230" t="s">
        <v>2004</v>
      </c>
      <c r="C568" s="252">
        <v>0.18</v>
      </c>
      <c r="D568" s="252">
        <v>0.27</v>
      </c>
      <c r="E568" s="252">
        <v>0.107</v>
      </c>
      <c r="F568" s="252">
        <v>0.107</v>
      </c>
    </row>
    <row r="569" spans="2:6" x14ac:dyDescent="0.2">
      <c r="B569" s="230" t="s">
        <v>2005</v>
      </c>
      <c r="C569" s="252">
        <v>0.16800000000000001</v>
      </c>
      <c r="D569" s="252">
        <v>0.16800000000000001</v>
      </c>
      <c r="E569" s="235" t="s">
        <v>2006</v>
      </c>
      <c r="F569" s="235" t="s">
        <v>2006</v>
      </c>
    </row>
    <row r="581" spans="2:7" x14ac:dyDescent="0.2">
      <c r="B581" s="464"/>
      <c r="C581" s="325" t="s">
        <v>2007</v>
      </c>
      <c r="D581" s="325" t="s">
        <v>2010</v>
      </c>
      <c r="E581" s="434" t="s">
        <v>1453</v>
      </c>
      <c r="F581" s="434"/>
      <c r="G581" s="325" t="s">
        <v>2007</v>
      </c>
    </row>
    <row r="582" spans="2:7" x14ac:dyDescent="0.2">
      <c r="B582" s="465"/>
      <c r="C582" s="333" t="s">
        <v>2008</v>
      </c>
      <c r="D582" s="333" t="s">
        <v>2011</v>
      </c>
      <c r="E582" s="434"/>
      <c r="F582" s="434"/>
      <c r="G582" s="333" t="s">
        <v>2013</v>
      </c>
    </row>
    <row r="583" spans="2:7" x14ac:dyDescent="0.2">
      <c r="B583" s="465"/>
      <c r="C583" s="333" t="s">
        <v>2009</v>
      </c>
      <c r="D583" s="333" t="s">
        <v>2012</v>
      </c>
      <c r="E583" s="434"/>
      <c r="F583" s="434"/>
      <c r="G583" s="333" t="s">
        <v>2009</v>
      </c>
    </row>
    <row r="584" spans="2:7" x14ac:dyDescent="0.2">
      <c r="B584" s="333" t="s">
        <v>2014</v>
      </c>
      <c r="C584" s="334"/>
      <c r="D584" s="333" t="s">
        <v>2009</v>
      </c>
      <c r="E584" s="239"/>
      <c r="F584" s="434" t="s">
        <v>2018</v>
      </c>
      <c r="G584" s="334"/>
    </row>
    <row r="585" spans="2:7" x14ac:dyDescent="0.2">
      <c r="B585" s="333" t="s">
        <v>2015</v>
      </c>
      <c r="C585" s="335"/>
      <c r="D585" s="337"/>
      <c r="E585" s="239" t="s">
        <v>2016</v>
      </c>
      <c r="F585" s="434"/>
      <c r="G585" s="335"/>
    </row>
    <row r="586" spans="2:7" x14ac:dyDescent="0.2">
      <c r="B586" s="324"/>
      <c r="C586" s="336"/>
      <c r="D586" s="338"/>
      <c r="E586" s="239" t="s">
        <v>2017</v>
      </c>
      <c r="F586" s="434"/>
      <c r="G586" s="336"/>
    </row>
    <row r="587" spans="2:7" x14ac:dyDescent="0.2">
      <c r="B587" s="239" t="s">
        <v>1969</v>
      </c>
      <c r="C587" s="239" t="s">
        <v>2019</v>
      </c>
      <c r="D587" s="239" t="s">
        <v>2019</v>
      </c>
      <c r="E587" s="238"/>
      <c r="F587" s="239" t="s">
        <v>2019</v>
      </c>
      <c r="G587" s="239" t="s">
        <v>2019</v>
      </c>
    </row>
    <row r="588" spans="2:7" x14ac:dyDescent="0.2">
      <c r="B588" s="240" t="s">
        <v>1970</v>
      </c>
      <c r="C588" s="234">
        <v>2978918196</v>
      </c>
      <c r="D588" s="234">
        <v>300933782</v>
      </c>
      <c r="E588" s="248" t="s">
        <v>1946</v>
      </c>
      <c r="F588" s="330">
        <v>-104874672</v>
      </c>
      <c r="G588" s="234">
        <v>2874043524</v>
      </c>
    </row>
    <row r="589" spans="2:7" x14ac:dyDescent="0.2">
      <c r="B589" s="240" t="s">
        <v>1971</v>
      </c>
      <c r="C589" s="234">
        <v>24019487</v>
      </c>
      <c r="D589" s="242" t="s">
        <v>1819</v>
      </c>
      <c r="E589" s="248" t="s">
        <v>2020</v>
      </c>
      <c r="F589" s="330">
        <v>-360292</v>
      </c>
      <c r="G589" s="234">
        <v>23659195</v>
      </c>
    </row>
    <row r="590" spans="2:7" x14ac:dyDescent="0.2">
      <c r="B590" s="240" t="s">
        <v>1972</v>
      </c>
      <c r="C590" s="234">
        <v>550869547</v>
      </c>
      <c r="D590" s="234">
        <v>63436329</v>
      </c>
      <c r="E590" s="248" t="s">
        <v>2021</v>
      </c>
      <c r="F590" s="330">
        <v>-23610887</v>
      </c>
      <c r="G590" s="234">
        <v>527258660</v>
      </c>
    </row>
    <row r="591" spans="2:7" x14ac:dyDescent="0.2">
      <c r="B591" s="240" t="s">
        <v>1974</v>
      </c>
      <c r="C591" s="234">
        <v>13100375445</v>
      </c>
      <c r="D591" s="234">
        <v>2616717565</v>
      </c>
      <c r="E591" s="248">
        <v>5</v>
      </c>
      <c r="F591" s="330">
        <v>-1277143414</v>
      </c>
      <c r="G591" s="234">
        <v>11823232031</v>
      </c>
    </row>
    <row r="592" spans="2:7" x14ac:dyDescent="0.2">
      <c r="B592" s="240" t="s">
        <v>1990</v>
      </c>
      <c r="C592" s="234">
        <v>13245052379</v>
      </c>
      <c r="D592" s="234">
        <v>2880130055</v>
      </c>
      <c r="E592" s="248">
        <v>25</v>
      </c>
      <c r="F592" s="330">
        <v>-3129936044</v>
      </c>
      <c r="G592" s="234">
        <v>10115116335</v>
      </c>
    </row>
    <row r="593" spans="2:7" x14ac:dyDescent="0.2">
      <c r="B593" s="240" t="s">
        <v>1991</v>
      </c>
      <c r="C593" s="234">
        <v>11685338356</v>
      </c>
      <c r="D593" s="234">
        <v>2082924319</v>
      </c>
      <c r="E593" s="248">
        <v>50</v>
      </c>
      <c r="F593" s="330">
        <v>-5585846842</v>
      </c>
      <c r="G593" s="234">
        <v>6099491514</v>
      </c>
    </row>
    <row r="594" spans="2:7" x14ac:dyDescent="0.2">
      <c r="B594" s="240" t="s">
        <v>1992</v>
      </c>
      <c r="C594" s="234">
        <v>116006996381</v>
      </c>
      <c r="D594" s="234">
        <v>75585225976</v>
      </c>
      <c r="E594" s="248">
        <v>75</v>
      </c>
      <c r="F594" s="330">
        <v>-56963886066</v>
      </c>
      <c r="G594" s="234">
        <v>59043110315</v>
      </c>
    </row>
    <row r="595" spans="2:7" x14ac:dyDescent="0.2">
      <c r="B595" s="240" t="s">
        <v>1993</v>
      </c>
      <c r="C595" s="234">
        <v>176954472849</v>
      </c>
      <c r="D595" s="234">
        <v>114988564048</v>
      </c>
      <c r="E595" s="248">
        <v>100</v>
      </c>
      <c r="F595" s="330">
        <v>-135936248199</v>
      </c>
      <c r="G595" s="234">
        <v>41018224650</v>
      </c>
    </row>
    <row r="596" spans="2:7" x14ac:dyDescent="0.2">
      <c r="B596" s="238" t="s">
        <v>1735</v>
      </c>
      <c r="C596" s="236">
        <v>334546042640</v>
      </c>
      <c r="D596" s="236">
        <v>198517932074</v>
      </c>
      <c r="E596" s="242"/>
      <c r="F596" s="332">
        <v>-203021906416</v>
      </c>
      <c r="G596" s="236">
        <v>131524136224</v>
      </c>
    </row>
    <row r="605" spans="2:7" x14ac:dyDescent="0.2">
      <c r="B605" s="434"/>
      <c r="C605" s="239" t="s">
        <v>2007</v>
      </c>
      <c r="D605" s="239" t="s">
        <v>2010</v>
      </c>
      <c r="E605" s="434" t="s">
        <v>1453</v>
      </c>
      <c r="F605" s="434"/>
      <c r="G605" s="239" t="s">
        <v>2007</v>
      </c>
    </row>
    <row r="606" spans="2:7" x14ac:dyDescent="0.2">
      <c r="B606" s="434"/>
      <c r="C606" s="239" t="s">
        <v>2008</v>
      </c>
      <c r="D606" s="239" t="s">
        <v>2011</v>
      </c>
      <c r="E606" s="434"/>
      <c r="F606" s="434"/>
      <c r="G606" s="239" t="s">
        <v>2013</v>
      </c>
    </row>
    <row r="607" spans="2:7" x14ac:dyDescent="0.2">
      <c r="B607" s="434"/>
      <c r="C607" s="239" t="s">
        <v>2009</v>
      </c>
      <c r="D607" s="239" t="s">
        <v>2012</v>
      </c>
      <c r="E607" s="434"/>
      <c r="F607" s="434"/>
      <c r="G607" s="239" t="s">
        <v>2009</v>
      </c>
    </row>
    <row r="608" spans="2:7" x14ac:dyDescent="0.2">
      <c r="B608" s="239" t="s">
        <v>2014</v>
      </c>
      <c r="C608" s="248"/>
      <c r="D608" s="239" t="s">
        <v>2009</v>
      </c>
      <c r="E608" s="239"/>
      <c r="F608" s="434" t="s">
        <v>2018</v>
      </c>
      <c r="G608" s="248"/>
    </row>
    <row r="609" spans="2:7" x14ac:dyDescent="0.2">
      <c r="B609" s="239" t="s">
        <v>2015</v>
      </c>
      <c r="C609" s="253"/>
      <c r="D609" s="254"/>
      <c r="E609" s="239" t="s">
        <v>2016</v>
      </c>
      <c r="F609" s="434"/>
      <c r="G609" s="253"/>
    </row>
    <row r="610" spans="2:7" x14ac:dyDescent="0.2">
      <c r="B610" s="239"/>
      <c r="C610" s="253"/>
      <c r="D610" s="254"/>
      <c r="E610" s="239" t="s">
        <v>2017</v>
      </c>
      <c r="F610" s="434"/>
      <c r="G610" s="253"/>
    </row>
    <row r="611" spans="2:7" x14ac:dyDescent="0.2">
      <c r="B611" s="239" t="s">
        <v>1973</v>
      </c>
      <c r="C611" s="239" t="s">
        <v>2019</v>
      </c>
      <c r="D611" s="239" t="s">
        <v>2019</v>
      </c>
      <c r="E611" s="238"/>
      <c r="F611" s="239" t="s">
        <v>2019</v>
      </c>
      <c r="G611" s="239" t="s">
        <v>2019</v>
      </c>
    </row>
    <row r="612" spans="2:7" x14ac:dyDescent="0.2">
      <c r="B612" s="240" t="s">
        <v>1970</v>
      </c>
      <c r="C612" s="234">
        <v>2746023739</v>
      </c>
      <c r="D612" s="234">
        <v>56853680</v>
      </c>
      <c r="E612" s="248" t="s">
        <v>1953</v>
      </c>
      <c r="F612" s="330">
        <v>-305862648</v>
      </c>
      <c r="G612" s="234">
        <v>2440161091</v>
      </c>
    </row>
    <row r="613" spans="2:7" x14ac:dyDescent="0.2">
      <c r="B613" s="240" t="s">
        <v>1971</v>
      </c>
      <c r="C613" s="234">
        <v>45401436</v>
      </c>
      <c r="D613" s="242" t="s">
        <v>1819</v>
      </c>
      <c r="E613" s="248" t="s">
        <v>2020</v>
      </c>
      <c r="F613" s="330">
        <v>-23025740</v>
      </c>
      <c r="G613" s="234">
        <v>22375696</v>
      </c>
    </row>
    <row r="614" spans="2:7" x14ac:dyDescent="0.2">
      <c r="B614" s="240" t="s">
        <v>1972</v>
      </c>
      <c r="C614" s="234">
        <v>590456655</v>
      </c>
      <c r="D614" s="234">
        <v>214449864</v>
      </c>
      <c r="E614" s="248" t="s">
        <v>2021</v>
      </c>
      <c r="F614" s="330">
        <v>-20586319</v>
      </c>
      <c r="G614" s="234">
        <v>569870336</v>
      </c>
    </row>
    <row r="615" spans="2:7" x14ac:dyDescent="0.2">
      <c r="B615" s="240" t="s">
        <v>1974</v>
      </c>
      <c r="C615" s="234">
        <v>14541133020</v>
      </c>
      <c r="D615" s="234">
        <v>2077830673</v>
      </c>
      <c r="E615" s="248">
        <v>5</v>
      </c>
      <c r="F615" s="330">
        <v>-2304029226</v>
      </c>
      <c r="G615" s="234">
        <v>12237103794</v>
      </c>
    </row>
    <row r="616" spans="2:7" x14ac:dyDescent="0.2">
      <c r="B616" s="240" t="s">
        <v>1990</v>
      </c>
      <c r="C616" s="234">
        <v>12718393587</v>
      </c>
      <c r="D616" s="234">
        <v>4736746234</v>
      </c>
      <c r="E616" s="248">
        <v>25</v>
      </c>
      <c r="F616" s="330">
        <v>-3401986326</v>
      </c>
      <c r="G616" s="234">
        <v>9316407261</v>
      </c>
    </row>
    <row r="617" spans="2:7" x14ac:dyDescent="0.2">
      <c r="B617" s="240" t="s">
        <v>1991</v>
      </c>
      <c r="C617" s="234">
        <v>17564209748</v>
      </c>
      <c r="D617" s="234">
        <v>6953556851</v>
      </c>
      <c r="E617" s="248">
        <v>50</v>
      </c>
      <c r="F617" s="330">
        <v>-9065794855</v>
      </c>
      <c r="G617" s="234">
        <v>8498414893</v>
      </c>
    </row>
    <row r="618" spans="2:7" x14ac:dyDescent="0.2">
      <c r="B618" s="240" t="s">
        <v>1992</v>
      </c>
      <c r="C618" s="234">
        <v>42259877853</v>
      </c>
      <c r="D618" s="234">
        <v>20166418028</v>
      </c>
      <c r="E618" s="248">
        <v>75</v>
      </c>
      <c r="F618" s="330">
        <v>-27101610200</v>
      </c>
      <c r="G618" s="234">
        <v>15158267653</v>
      </c>
    </row>
    <row r="619" spans="2:7" x14ac:dyDescent="0.2">
      <c r="B619" s="240" t="s">
        <v>1993</v>
      </c>
      <c r="C619" s="234">
        <v>199976272672</v>
      </c>
      <c r="D619" s="234">
        <v>132311972678</v>
      </c>
      <c r="E619" s="248">
        <v>100</v>
      </c>
      <c r="F619" s="330">
        <v>-140936205696</v>
      </c>
      <c r="G619" s="234">
        <v>59040066976</v>
      </c>
    </row>
    <row r="620" spans="2:7" x14ac:dyDescent="0.2">
      <c r="B620" s="238" t="s">
        <v>1735</v>
      </c>
      <c r="C620" s="236">
        <v>290441768710</v>
      </c>
      <c r="D620" s="236">
        <v>166517828008</v>
      </c>
      <c r="E620" s="246" t="s">
        <v>1404</v>
      </c>
      <c r="F620" s="332">
        <v>-183159101010</v>
      </c>
      <c r="G620" s="236">
        <v>107282667700</v>
      </c>
    </row>
    <row r="633" spans="2:4" x14ac:dyDescent="0.2">
      <c r="B633" s="434" t="s">
        <v>1975</v>
      </c>
      <c r="C633" s="439" t="s">
        <v>1605</v>
      </c>
      <c r="D633" s="439"/>
    </row>
    <row r="634" spans="2:4" x14ac:dyDescent="0.2">
      <c r="B634" s="434"/>
      <c r="C634" s="239">
        <v>2023</v>
      </c>
      <c r="D634" s="239">
        <v>2022</v>
      </c>
    </row>
    <row r="635" spans="2:4" x14ac:dyDescent="0.2">
      <c r="B635" s="434"/>
      <c r="C635" s="229" t="s">
        <v>1798</v>
      </c>
      <c r="D635" s="229" t="s">
        <v>1798</v>
      </c>
    </row>
    <row r="636" spans="2:4" x14ac:dyDescent="0.2">
      <c r="B636" s="240" t="s">
        <v>2022</v>
      </c>
      <c r="C636" s="234">
        <v>450330852</v>
      </c>
      <c r="D636" s="234">
        <v>744847286</v>
      </c>
    </row>
    <row r="637" spans="2:4" x14ac:dyDescent="0.2">
      <c r="B637" s="240" t="s">
        <v>2023</v>
      </c>
      <c r="C637" s="234">
        <v>34686791290</v>
      </c>
      <c r="D637" s="234">
        <v>23784357954</v>
      </c>
    </row>
    <row r="638" spans="2:4" x14ac:dyDescent="0.2">
      <c r="B638" s="240" t="s">
        <v>2024</v>
      </c>
      <c r="C638" s="234">
        <v>38628184881</v>
      </c>
      <c r="D638" s="234">
        <v>41623260932</v>
      </c>
    </row>
    <row r="639" spans="2:4" x14ac:dyDescent="0.2">
      <c r="B639" s="240" t="s">
        <v>2025</v>
      </c>
      <c r="C639" s="234">
        <v>1300000</v>
      </c>
      <c r="D639" s="242" t="s">
        <v>1819</v>
      </c>
    </row>
    <row r="640" spans="2:4" x14ac:dyDescent="0.2">
      <c r="B640" s="240" t="s">
        <v>2026</v>
      </c>
      <c r="C640" s="234">
        <v>398356817739</v>
      </c>
      <c r="D640" s="234">
        <v>326658054373</v>
      </c>
    </row>
    <row r="641" spans="2:4" x14ac:dyDescent="0.2">
      <c r="B641" s="240" t="s">
        <v>2027</v>
      </c>
      <c r="C641" s="234">
        <v>62587870255</v>
      </c>
      <c r="D641" s="234">
        <v>56075089439</v>
      </c>
    </row>
    <row r="642" spans="2:4" x14ac:dyDescent="0.2">
      <c r="B642" s="240" t="s">
        <v>2028</v>
      </c>
      <c r="C642" s="242" t="s">
        <v>1819</v>
      </c>
      <c r="D642" s="234">
        <v>6532252071</v>
      </c>
    </row>
    <row r="643" spans="2:4" x14ac:dyDescent="0.2">
      <c r="B643" s="240" t="s">
        <v>2029</v>
      </c>
      <c r="C643" s="234">
        <v>10850769743</v>
      </c>
      <c r="D643" s="234">
        <v>38414342146</v>
      </c>
    </row>
    <row r="644" spans="2:4" x14ac:dyDescent="0.2">
      <c r="B644" s="240" t="s">
        <v>2030</v>
      </c>
      <c r="C644" s="330">
        <v>-19106596944</v>
      </c>
      <c r="D644" s="330">
        <v>-21005786020</v>
      </c>
    </row>
    <row r="645" spans="2:4" x14ac:dyDescent="0.2">
      <c r="B645" s="238" t="s">
        <v>1735</v>
      </c>
      <c r="C645" s="236">
        <v>526455467816</v>
      </c>
      <c r="D645" s="236">
        <v>472826418181</v>
      </c>
    </row>
    <row r="665" spans="2:9" ht="31.5" x14ac:dyDescent="0.2">
      <c r="B665" s="229" t="s">
        <v>1727</v>
      </c>
      <c r="C665" s="229" t="s">
        <v>2031</v>
      </c>
      <c r="D665" s="229" t="s">
        <v>2032</v>
      </c>
      <c r="E665" s="229" t="s">
        <v>1751</v>
      </c>
      <c r="F665" s="229" t="s">
        <v>2033</v>
      </c>
      <c r="G665" s="229" t="s">
        <v>1756</v>
      </c>
      <c r="H665" s="229" t="s">
        <v>2034</v>
      </c>
      <c r="I665" s="229" t="s">
        <v>2035</v>
      </c>
    </row>
    <row r="666" spans="2:9" x14ac:dyDescent="0.2">
      <c r="B666" s="232" t="s">
        <v>2036</v>
      </c>
      <c r="C666" s="230"/>
      <c r="D666" s="230"/>
      <c r="E666" s="230"/>
      <c r="F666" s="230"/>
      <c r="G666" s="230"/>
      <c r="H666" s="230"/>
      <c r="I666" s="230"/>
    </row>
    <row r="667" spans="2:9" x14ac:dyDescent="0.2">
      <c r="B667" s="339" t="s">
        <v>2037</v>
      </c>
      <c r="C667" s="340">
        <v>118049876</v>
      </c>
      <c r="D667" s="340">
        <v>262120</v>
      </c>
      <c r="E667" s="340">
        <v>304325546</v>
      </c>
      <c r="F667" s="341" t="s">
        <v>1946</v>
      </c>
      <c r="G667" s="340">
        <v>270940015</v>
      </c>
      <c r="H667" s="340">
        <v>436551</v>
      </c>
      <c r="I667" s="340">
        <v>150736736</v>
      </c>
    </row>
    <row r="668" spans="2:9" x14ac:dyDescent="0.2">
      <c r="B668" s="327" t="s">
        <v>2038</v>
      </c>
      <c r="C668" s="342">
        <v>26426535</v>
      </c>
      <c r="D668" s="343">
        <v>-609352</v>
      </c>
      <c r="E668" s="342">
        <v>1435724814</v>
      </c>
      <c r="F668" s="341" t="s">
        <v>1946</v>
      </c>
      <c r="G668" s="342">
        <v>1905475328</v>
      </c>
      <c r="H668" s="343">
        <v>-458463357</v>
      </c>
      <c r="I668" s="342">
        <v>15748730</v>
      </c>
    </row>
    <row r="669" spans="2:9" x14ac:dyDescent="0.2">
      <c r="B669" s="345" t="s">
        <v>2039</v>
      </c>
      <c r="C669" s="342">
        <v>457936244383</v>
      </c>
      <c r="D669" s="342">
        <v>153595768</v>
      </c>
      <c r="E669" s="342">
        <v>410459145636</v>
      </c>
      <c r="F669" s="346" t="s">
        <v>1946</v>
      </c>
      <c r="G669" s="342">
        <v>393986828871</v>
      </c>
      <c r="H669" s="343">
        <v>-71094193770</v>
      </c>
      <c r="I669" s="342">
        <v>545349159150</v>
      </c>
    </row>
    <row r="670" spans="2:9" x14ac:dyDescent="0.2">
      <c r="B670" s="345" t="s">
        <v>2040</v>
      </c>
      <c r="C670" s="342">
        <v>21005786020</v>
      </c>
      <c r="D670" s="342">
        <v>139150274</v>
      </c>
      <c r="E670" s="342">
        <v>12585229121</v>
      </c>
      <c r="F670" s="342">
        <v>38968609</v>
      </c>
      <c r="G670" s="342">
        <v>14306299314</v>
      </c>
      <c r="H670" s="346" t="s">
        <v>1946</v>
      </c>
      <c r="I670" s="342">
        <v>19106596944</v>
      </c>
    </row>
    <row r="671" spans="2:9" x14ac:dyDescent="0.2">
      <c r="B671" s="347" t="s">
        <v>2041</v>
      </c>
      <c r="C671" s="342">
        <v>183159101010</v>
      </c>
      <c r="D671" s="342">
        <v>1057491086</v>
      </c>
      <c r="E671" s="342">
        <v>328953245455</v>
      </c>
      <c r="F671" s="342">
        <v>28061690128</v>
      </c>
      <c r="G671" s="342">
        <v>166444957007</v>
      </c>
      <c r="H671" s="342">
        <v>113526301828</v>
      </c>
      <c r="I671" s="342">
        <v>203021906416</v>
      </c>
    </row>
    <row r="672" spans="2:9" x14ac:dyDescent="0.2">
      <c r="B672" s="347" t="s">
        <v>2042</v>
      </c>
      <c r="C672" s="342">
        <v>552078610641</v>
      </c>
      <c r="D672" s="342">
        <v>1541183646</v>
      </c>
      <c r="E672" s="342">
        <v>88132183242</v>
      </c>
      <c r="F672" s="342">
        <v>2274014100</v>
      </c>
      <c r="G672" s="342">
        <v>54551847849</v>
      </c>
      <c r="H672" s="343">
        <v>-41961776554</v>
      </c>
      <c r="I672" s="342">
        <v>623805524842</v>
      </c>
    </row>
    <row r="673" spans="2:9" x14ac:dyDescent="0.2">
      <c r="B673" s="347" t="s">
        <v>2043</v>
      </c>
      <c r="C673" s="342">
        <v>9177513642</v>
      </c>
      <c r="D673" s="342">
        <v>1805731</v>
      </c>
      <c r="E673" s="342">
        <v>13987163027</v>
      </c>
      <c r="F673" s="346" t="s">
        <v>1946</v>
      </c>
      <c r="G673" s="342">
        <v>17534044602</v>
      </c>
      <c r="H673" s="343">
        <v>-12304698</v>
      </c>
      <c r="I673" s="342">
        <v>5641131034</v>
      </c>
    </row>
    <row r="674" spans="2:9" x14ac:dyDescent="0.2">
      <c r="B674" s="348" t="s">
        <v>2044</v>
      </c>
      <c r="C674" s="349" t="s">
        <v>1946</v>
      </c>
      <c r="D674" s="350"/>
      <c r="E674" s="351">
        <v>557174914</v>
      </c>
      <c r="F674" s="351">
        <v>557174914</v>
      </c>
      <c r="G674" s="350"/>
      <c r="H674" s="350"/>
      <c r="I674" s="350" t="s">
        <v>1819</v>
      </c>
    </row>
    <row r="675" spans="2:9" x14ac:dyDescent="0.2">
      <c r="B675" s="238" t="s">
        <v>1962</v>
      </c>
      <c r="C675" s="236">
        <v>1223501732107</v>
      </c>
      <c r="D675" s="236">
        <v>2892879273</v>
      </c>
      <c r="E675" s="236">
        <v>856414191755</v>
      </c>
      <c r="F675" s="236">
        <v>30931847751</v>
      </c>
      <c r="G675" s="236">
        <v>649000392986</v>
      </c>
      <c r="H675" s="246" t="s">
        <v>1946</v>
      </c>
      <c r="I675" s="236">
        <v>1397090803852</v>
      </c>
    </row>
    <row r="676" spans="2:9" x14ac:dyDescent="0.2">
      <c r="B676" s="238" t="s">
        <v>2045</v>
      </c>
      <c r="C676" s="230"/>
      <c r="D676" s="230"/>
      <c r="E676" s="230"/>
      <c r="F676" s="230"/>
      <c r="G676" s="230"/>
      <c r="H676" s="230"/>
      <c r="I676" s="230"/>
    </row>
    <row r="677" spans="2:9" x14ac:dyDescent="0.2">
      <c r="B677" s="339" t="s">
        <v>2037</v>
      </c>
      <c r="C677" s="352">
        <v>23716819</v>
      </c>
      <c r="D677" s="353">
        <v>-1489132</v>
      </c>
      <c r="E677" s="352">
        <v>211556795</v>
      </c>
      <c r="F677" s="354" t="s">
        <v>1953</v>
      </c>
      <c r="G677" s="352">
        <v>118712870</v>
      </c>
      <c r="H677" s="354" t="s">
        <v>1953</v>
      </c>
      <c r="I677" s="352">
        <v>118049876</v>
      </c>
    </row>
    <row r="678" spans="2:9" x14ac:dyDescent="0.2">
      <c r="B678" s="327" t="s">
        <v>2038</v>
      </c>
      <c r="C678" s="355">
        <v>216040617</v>
      </c>
      <c r="D678" s="355">
        <v>352677</v>
      </c>
      <c r="E678" s="355">
        <v>1027603229</v>
      </c>
      <c r="F678" s="344" t="s">
        <v>1953</v>
      </c>
      <c r="G678" s="355">
        <v>1302677489</v>
      </c>
      <c r="H678" s="343">
        <v>-85812855</v>
      </c>
      <c r="I678" s="355">
        <v>26426535</v>
      </c>
    </row>
    <row r="679" spans="2:9" x14ac:dyDescent="0.2">
      <c r="B679" s="345" t="s">
        <v>2039</v>
      </c>
      <c r="C679" s="355">
        <v>354674016958</v>
      </c>
      <c r="D679" s="343">
        <v>-2103283951</v>
      </c>
      <c r="E679" s="355">
        <v>314711497326</v>
      </c>
      <c r="F679" s="344" t="s">
        <v>1953</v>
      </c>
      <c r="G679" s="355">
        <v>242732354348</v>
      </c>
      <c r="H679" s="343">
        <v>-29179800496</v>
      </c>
      <c r="I679" s="355">
        <v>457936244383</v>
      </c>
    </row>
    <row r="680" spans="2:9" x14ac:dyDescent="0.2">
      <c r="B680" s="345" t="s">
        <v>2040</v>
      </c>
      <c r="C680" s="355">
        <v>19260682522</v>
      </c>
      <c r="D680" s="343">
        <v>-929454547</v>
      </c>
      <c r="E680" s="355">
        <v>10648860191</v>
      </c>
      <c r="F680" s="344" t="s">
        <v>1953</v>
      </c>
      <c r="G680" s="355">
        <v>9833211240</v>
      </c>
      <c r="H680" s="344" t="s">
        <v>1953</v>
      </c>
      <c r="I680" s="355">
        <v>21005786020</v>
      </c>
    </row>
    <row r="681" spans="2:9" x14ac:dyDescent="0.2">
      <c r="B681" s="347" t="s">
        <v>2041</v>
      </c>
      <c r="C681" s="355">
        <v>157703359672</v>
      </c>
      <c r="D681" s="343">
        <v>-6188671902</v>
      </c>
      <c r="E681" s="355">
        <v>181380746653</v>
      </c>
      <c r="F681" s="355">
        <v>13208245054</v>
      </c>
      <c r="G681" s="355">
        <v>46886400524</v>
      </c>
      <c r="H681" s="355">
        <v>102019031639</v>
      </c>
      <c r="I681" s="355">
        <v>183159101010</v>
      </c>
    </row>
    <row r="682" spans="2:9" x14ac:dyDescent="0.2">
      <c r="B682" s="347" t="s">
        <v>2042</v>
      </c>
      <c r="C682" s="355">
        <v>484596145076</v>
      </c>
      <c r="D682" s="343">
        <v>-9514654649</v>
      </c>
      <c r="E682" s="355">
        <v>61271129770</v>
      </c>
      <c r="F682" s="344" t="s">
        <v>1953</v>
      </c>
      <c r="G682" s="355">
        <v>76211999241</v>
      </c>
      <c r="H682" s="343">
        <v>-72908680387</v>
      </c>
      <c r="I682" s="355">
        <v>552078610641</v>
      </c>
    </row>
    <row r="683" spans="2:9" x14ac:dyDescent="0.2">
      <c r="B683" s="347" t="s">
        <v>2043</v>
      </c>
      <c r="C683" s="355">
        <v>3635816277</v>
      </c>
      <c r="D683" s="355">
        <v>191852</v>
      </c>
      <c r="E683" s="355">
        <v>19746287870</v>
      </c>
      <c r="F683" s="344" t="s">
        <v>1953</v>
      </c>
      <c r="G683" s="355">
        <v>14049136554</v>
      </c>
      <c r="H683" s="343">
        <v>155262099</v>
      </c>
      <c r="I683" s="355">
        <v>9177513642</v>
      </c>
    </row>
    <row r="684" spans="2:9" x14ac:dyDescent="0.2">
      <c r="B684" s="348" t="s">
        <v>2044</v>
      </c>
      <c r="C684" s="350" t="s">
        <v>1953</v>
      </c>
      <c r="D684" s="350"/>
      <c r="E684" s="356">
        <v>1534030684</v>
      </c>
      <c r="F684" s="356">
        <v>1534030684</v>
      </c>
      <c r="G684" s="350" t="s">
        <v>1953</v>
      </c>
      <c r="H684" s="350" t="s">
        <v>1953</v>
      </c>
      <c r="I684" s="350" t="s">
        <v>1819</v>
      </c>
    </row>
    <row r="685" spans="2:9" x14ac:dyDescent="0.2">
      <c r="B685" s="238" t="s">
        <v>1962</v>
      </c>
      <c r="C685" s="250">
        <v>1020109777941</v>
      </c>
      <c r="D685" s="332">
        <v>-18737009652</v>
      </c>
      <c r="E685" s="250">
        <v>590531712518</v>
      </c>
      <c r="F685" s="250">
        <v>14742275738</v>
      </c>
      <c r="G685" s="250">
        <v>391134492266</v>
      </c>
      <c r="H685" s="256" t="s">
        <v>1953</v>
      </c>
      <c r="I685" s="250">
        <v>1223501732107</v>
      </c>
    </row>
    <row r="720" spans="2:5" ht="21" x14ac:dyDescent="0.2">
      <c r="B720" s="434" t="s">
        <v>1727</v>
      </c>
      <c r="C720" s="239" t="s">
        <v>1964</v>
      </c>
      <c r="D720" s="239" t="s">
        <v>1453</v>
      </c>
      <c r="E720" s="239" t="s">
        <v>1966</v>
      </c>
    </row>
    <row r="721" spans="2:5" x14ac:dyDescent="0.2">
      <c r="B721" s="434"/>
      <c r="C721" s="434" t="s">
        <v>1798</v>
      </c>
      <c r="D721" s="434"/>
      <c r="E721" s="434"/>
    </row>
    <row r="722" spans="2:5" x14ac:dyDescent="0.2">
      <c r="B722" s="240" t="s">
        <v>2046</v>
      </c>
      <c r="C722" s="234">
        <v>265705122833</v>
      </c>
      <c r="D722" s="330">
        <v>-82733892474</v>
      </c>
      <c r="E722" s="234">
        <v>182971230359</v>
      </c>
    </row>
    <row r="723" spans="2:5" ht="22.5" x14ac:dyDescent="0.2">
      <c r="B723" s="240" t="s">
        <v>2047</v>
      </c>
      <c r="C723" s="234">
        <v>430338342829</v>
      </c>
      <c r="D723" s="330">
        <v>-1812189015</v>
      </c>
      <c r="E723" s="234">
        <v>428526153814</v>
      </c>
    </row>
    <row r="724" spans="2:5" ht="22.5" x14ac:dyDescent="0.2">
      <c r="B724" s="240" t="s">
        <v>2048</v>
      </c>
      <c r="C724" s="234">
        <v>626914025193</v>
      </c>
      <c r="D724" s="330">
        <v>-219550000000</v>
      </c>
      <c r="E724" s="234">
        <v>407364025193</v>
      </c>
    </row>
    <row r="725" spans="2:5" x14ac:dyDescent="0.2">
      <c r="B725" s="240" t="s">
        <v>2049</v>
      </c>
      <c r="C725" s="234">
        <v>17742635651</v>
      </c>
      <c r="D725" s="330" t="s">
        <v>1946</v>
      </c>
      <c r="E725" s="234">
        <v>17742635651</v>
      </c>
    </row>
    <row r="726" spans="2:5" x14ac:dyDescent="0.2">
      <c r="B726" s="240" t="s">
        <v>1567</v>
      </c>
      <c r="C726" s="234">
        <v>319709443353</v>
      </c>
      <c r="D726" s="330">
        <v>-319709443353</v>
      </c>
      <c r="E726" s="242" t="s">
        <v>1946</v>
      </c>
    </row>
    <row r="727" spans="2:5" x14ac:dyDescent="0.2">
      <c r="B727" s="240" t="s">
        <v>2050</v>
      </c>
      <c r="C727" s="330">
        <v>-55267406</v>
      </c>
      <c r="D727" s="330" t="s">
        <v>1946</v>
      </c>
      <c r="E727" s="330">
        <v>-55267406</v>
      </c>
    </row>
    <row r="728" spans="2:5" ht="22.5" x14ac:dyDescent="0.2">
      <c r="B728" s="240" t="s">
        <v>2051</v>
      </c>
      <c r="C728" s="234">
        <v>19652611128</v>
      </c>
      <c r="D728" s="330" t="s">
        <v>1946</v>
      </c>
      <c r="E728" s="234">
        <v>19652611128</v>
      </c>
    </row>
    <row r="729" spans="2:5" x14ac:dyDescent="0.2">
      <c r="B729" s="240" t="s">
        <v>1950</v>
      </c>
      <c r="C729" s="236">
        <v>1680006913581</v>
      </c>
      <c r="D729" s="332">
        <v>-623805524842</v>
      </c>
      <c r="E729" s="236">
        <v>1056201388739</v>
      </c>
    </row>
    <row r="737" spans="2:5" ht="21" x14ac:dyDescent="0.2">
      <c r="B737" s="434" t="s">
        <v>1727</v>
      </c>
      <c r="C737" s="239" t="s">
        <v>1964</v>
      </c>
      <c r="D737" s="239" t="s">
        <v>1453</v>
      </c>
      <c r="E737" s="239" t="s">
        <v>1966</v>
      </c>
    </row>
    <row r="738" spans="2:5" x14ac:dyDescent="0.2">
      <c r="B738" s="434"/>
      <c r="C738" s="434" t="s">
        <v>1798</v>
      </c>
      <c r="D738" s="434"/>
      <c r="E738" s="434"/>
    </row>
    <row r="739" spans="2:5" x14ac:dyDescent="0.2">
      <c r="B739" s="240" t="s">
        <v>2046</v>
      </c>
      <c r="C739" s="234">
        <v>313942298019</v>
      </c>
      <c r="D739" s="330">
        <v>-51146175679</v>
      </c>
      <c r="E739" s="234">
        <v>262796122340</v>
      </c>
    </row>
    <row r="740" spans="2:5" ht="22.5" x14ac:dyDescent="0.2">
      <c r="B740" s="240" t="s">
        <v>2047</v>
      </c>
      <c r="C740" s="234">
        <v>451673836973</v>
      </c>
      <c r="D740" s="330">
        <v>-1498066964</v>
      </c>
      <c r="E740" s="234">
        <v>450175770009</v>
      </c>
    </row>
    <row r="741" spans="2:5" ht="22.5" x14ac:dyDescent="0.2">
      <c r="B741" s="240" t="s">
        <v>2048</v>
      </c>
      <c r="C741" s="234">
        <v>551102895193</v>
      </c>
      <c r="D741" s="330">
        <v>-219550000000</v>
      </c>
      <c r="E741" s="234">
        <v>331552895193</v>
      </c>
    </row>
    <row r="742" spans="2:5" x14ac:dyDescent="0.2">
      <c r="B742" s="240" t="s">
        <v>2049</v>
      </c>
      <c r="C742" s="234">
        <v>14663064117</v>
      </c>
      <c r="D742" s="330" t="s">
        <v>1953</v>
      </c>
      <c r="E742" s="234">
        <v>14663064117</v>
      </c>
    </row>
    <row r="743" spans="2:5" x14ac:dyDescent="0.2">
      <c r="B743" s="240" t="s">
        <v>1567</v>
      </c>
      <c r="C743" s="234">
        <v>279884367998</v>
      </c>
      <c r="D743" s="330">
        <v>-279884367998</v>
      </c>
      <c r="E743" s="249" t="s">
        <v>1953</v>
      </c>
    </row>
    <row r="744" spans="2:5" x14ac:dyDescent="0.2">
      <c r="B744" s="240" t="s">
        <v>2050</v>
      </c>
      <c r="C744" s="330">
        <v>-102457468</v>
      </c>
      <c r="D744" s="330" t="s">
        <v>1953</v>
      </c>
      <c r="E744" s="330">
        <v>-102457468</v>
      </c>
    </row>
    <row r="745" spans="2:5" ht="22.5" x14ac:dyDescent="0.2">
      <c r="B745" s="240" t="s">
        <v>2051</v>
      </c>
      <c r="C745" s="234">
        <v>14117911002</v>
      </c>
      <c r="D745" s="330" t="s">
        <v>1953</v>
      </c>
      <c r="E745" s="234">
        <v>14117911002</v>
      </c>
    </row>
    <row r="746" spans="2:5" x14ac:dyDescent="0.2">
      <c r="B746" s="240" t="s">
        <v>1950</v>
      </c>
      <c r="C746" s="236">
        <v>1625281915834</v>
      </c>
      <c r="D746" s="332">
        <v>-552078610641</v>
      </c>
      <c r="E746" s="236">
        <v>1073203305193</v>
      </c>
    </row>
    <row r="778" spans="2:6" ht="31.5" x14ac:dyDescent="0.2">
      <c r="B778" s="229" t="s">
        <v>1934</v>
      </c>
      <c r="C778" s="229" t="s">
        <v>2052</v>
      </c>
      <c r="D778" s="229" t="s">
        <v>2053</v>
      </c>
      <c r="E778" s="229" t="s">
        <v>2054</v>
      </c>
      <c r="F778" s="229" t="s">
        <v>2055</v>
      </c>
    </row>
    <row r="779" spans="2:6" x14ac:dyDescent="0.2">
      <c r="B779" s="232" t="s">
        <v>2056</v>
      </c>
      <c r="C779" s="230"/>
      <c r="D779" s="249"/>
      <c r="E779" s="249"/>
      <c r="F779" s="249"/>
    </row>
    <row r="780" spans="2:6" x14ac:dyDescent="0.2">
      <c r="B780" s="240" t="s">
        <v>2057</v>
      </c>
      <c r="C780" s="357">
        <v>0</v>
      </c>
      <c r="D780" s="234">
        <v>8072589960</v>
      </c>
      <c r="E780" s="242" t="s">
        <v>1946</v>
      </c>
      <c r="F780" s="234">
        <v>8072589960</v>
      </c>
    </row>
    <row r="781" spans="2:6" x14ac:dyDescent="0.2">
      <c r="B781" s="240" t="s">
        <v>2058</v>
      </c>
      <c r="C781" s="357">
        <v>2.5</v>
      </c>
      <c r="D781" s="234">
        <v>65066610671</v>
      </c>
      <c r="E781" s="330">
        <v>-13238822223</v>
      </c>
      <c r="F781" s="234">
        <v>51827788448</v>
      </c>
    </row>
    <row r="782" spans="2:6" x14ac:dyDescent="0.2">
      <c r="B782" s="240" t="s">
        <v>2059</v>
      </c>
      <c r="C782" s="357">
        <v>10</v>
      </c>
      <c r="D782" s="234">
        <v>92077742326</v>
      </c>
      <c r="E782" s="330">
        <v>-78960084571</v>
      </c>
      <c r="F782" s="234">
        <v>13117657755</v>
      </c>
    </row>
    <row r="783" spans="2:6" x14ac:dyDescent="0.2">
      <c r="B783" s="240" t="s">
        <v>2060</v>
      </c>
      <c r="C783" s="357">
        <v>25</v>
      </c>
      <c r="D783" s="234">
        <v>106391418304</v>
      </c>
      <c r="E783" s="330">
        <v>-93655493927</v>
      </c>
      <c r="F783" s="234">
        <v>12735924377</v>
      </c>
    </row>
    <row r="784" spans="2:6" x14ac:dyDescent="0.2">
      <c r="B784" s="240" t="s">
        <v>2061</v>
      </c>
      <c r="C784" s="357">
        <v>10</v>
      </c>
      <c r="D784" s="234">
        <v>5471354818</v>
      </c>
      <c r="E784" s="330">
        <v>-5289869175</v>
      </c>
      <c r="F784" s="234">
        <v>181485643</v>
      </c>
    </row>
    <row r="785" spans="2:6" x14ac:dyDescent="0.2">
      <c r="B785" s="240" t="s">
        <v>2062</v>
      </c>
      <c r="C785" s="248" t="s">
        <v>2063</v>
      </c>
      <c r="D785" s="234">
        <v>29230620632</v>
      </c>
      <c r="E785" s="330">
        <v>-8957053152</v>
      </c>
      <c r="F785" s="234">
        <v>20273567480</v>
      </c>
    </row>
    <row r="786" spans="2:6" x14ac:dyDescent="0.2">
      <c r="B786" s="238" t="s">
        <v>1962</v>
      </c>
      <c r="C786" s="230"/>
      <c r="D786" s="236">
        <v>306310336711</v>
      </c>
      <c r="E786" s="332">
        <v>-200101323048</v>
      </c>
      <c r="F786" s="236">
        <v>106209013663</v>
      </c>
    </row>
    <row r="795" spans="2:6" ht="31.5" x14ac:dyDescent="0.2">
      <c r="B795" s="229" t="s">
        <v>1934</v>
      </c>
      <c r="C795" s="229" t="s">
        <v>2052</v>
      </c>
      <c r="D795" s="229" t="s">
        <v>2053</v>
      </c>
      <c r="E795" s="229" t="s">
        <v>2054</v>
      </c>
      <c r="F795" s="229" t="s">
        <v>2055</v>
      </c>
    </row>
    <row r="796" spans="2:6" x14ac:dyDescent="0.2">
      <c r="B796" s="232" t="s">
        <v>2056</v>
      </c>
      <c r="C796" s="230"/>
      <c r="D796" s="249"/>
      <c r="E796" s="249"/>
      <c r="F796" s="249"/>
    </row>
    <row r="797" spans="2:6" x14ac:dyDescent="0.2">
      <c r="B797" s="230" t="s">
        <v>2057</v>
      </c>
      <c r="C797" s="358">
        <v>0</v>
      </c>
      <c r="D797" s="237">
        <v>8072589960</v>
      </c>
      <c r="E797" s="249" t="s">
        <v>1953</v>
      </c>
      <c r="F797" s="237">
        <v>8072589960</v>
      </c>
    </row>
    <row r="798" spans="2:6" x14ac:dyDescent="0.2">
      <c r="B798" s="230" t="s">
        <v>2058</v>
      </c>
      <c r="C798" s="358">
        <v>2.5</v>
      </c>
      <c r="D798" s="237">
        <v>65066610671</v>
      </c>
      <c r="E798" s="330">
        <v>-11937489999</v>
      </c>
      <c r="F798" s="237">
        <v>53129120672</v>
      </c>
    </row>
    <row r="799" spans="2:6" x14ac:dyDescent="0.2">
      <c r="B799" s="230" t="s">
        <v>2059</v>
      </c>
      <c r="C799" s="358">
        <v>10</v>
      </c>
      <c r="D799" s="237">
        <v>90574663114</v>
      </c>
      <c r="E799" s="330">
        <v>-75170680884</v>
      </c>
      <c r="F799" s="237">
        <v>15403982230</v>
      </c>
    </row>
    <row r="800" spans="2:6" x14ac:dyDescent="0.2">
      <c r="B800" s="230" t="s">
        <v>2060</v>
      </c>
      <c r="C800" s="235" t="s">
        <v>2064</v>
      </c>
      <c r="D800" s="237">
        <v>101766658155</v>
      </c>
      <c r="E800" s="330">
        <v>-85370315595</v>
      </c>
      <c r="F800" s="237">
        <v>16396342560</v>
      </c>
    </row>
    <row r="801" spans="2:7" x14ac:dyDescent="0.2">
      <c r="B801" s="230" t="s">
        <v>2061</v>
      </c>
      <c r="C801" s="358">
        <v>10</v>
      </c>
      <c r="D801" s="237">
        <v>5440445727</v>
      </c>
      <c r="E801" s="330">
        <v>-5232741232</v>
      </c>
      <c r="F801" s="237">
        <v>207704495</v>
      </c>
    </row>
    <row r="802" spans="2:7" x14ac:dyDescent="0.2">
      <c r="B802" s="230" t="s">
        <v>2062</v>
      </c>
      <c r="C802" s="235" t="s">
        <v>2065</v>
      </c>
      <c r="D802" s="237">
        <v>27839663484</v>
      </c>
      <c r="E802" s="330">
        <v>-8974434962</v>
      </c>
      <c r="F802" s="237">
        <v>18865228522</v>
      </c>
    </row>
    <row r="803" spans="2:7" x14ac:dyDescent="0.2">
      <c r="B803" s="232" t="s">
        <v>1962</v>
      </c>
      <c r="C803" s="232" t="s">
        <v>1404</v>
      </c>
      <c r="D803" s="250">
        <v>298760631111</v>
      </c>
      <c r="E803" s="332">
        <v>-186685662672</v>
      </c>
      <c r="F803" s="250">
        <v>112074968439</v>
      </c>
    </row>
    <row r="815" spans="2:7" x14ac:dyDescent="0.2">
      <c r="B815" s="444" t="s">
        <v>1727</v>
      </c>
      <c r="C815" s="229" t="s">
        <v>2066</v>
      </c>
      <c r="D815" s="229" t="s">
        <v>2067</v>
      </c>
      <c r="E815" s="229" t="s">
        <v>2068</v>
      </c>
      <c r="F815" s="229" t="s">
        <v>2069</v>
      </c>
      <c r="G815" s="229" t="s">
        <v>2070</v>
      </c>
    </row>
    <row r="816" spans="2:7" x14ac:dyDescent="0.2">
      <c r="B816" s="444"/>
      <c r="C816" s="235"/>
      <c r="D816" s="439" t="s">
        <v>1798</v>
      </c>
      <c r="E816" s="439"/>
      <c r="F816" s="439"/>
      <c r="G816" s="439"/>
    </row>
    <row r="817" spans="2:7" x14ac:dyDescent="0.2">
      <c r="B817" s="339" t="s">
        <v>2071</v>
      </c>
      <c r="C817" s="352">
        <v>4495840640</v>
      </c>
      <c r="D817" s="352">
        <v>736495007</v>
      </c>
      <c r="E817" s="354" t="s">
        <v>2072</v>
      </c>
      <c r="F817" s="330">
        <v>-1968212373</v>
      </c>
      <c r="G817" s="352">
        <v>3264123274</v>
      </c>
    </row>
    <row r="818" spans="2:7" ht="22.5" x14ac:dyDescent="0.2">
      <c r="B818" s="327" t="s">
        <v>2073</v>
      </c>
      <c r="C818" s="355">
        <v>2208123856</v>
      </c>
      <c r="D818" s="355">
        <v>715719705</v>
      </c>
      <c r="E818" s="344" t="s">
        <v>2072</v>
      </c>
      <c r="F818" s="330">
        <v>-742571342</v>
      </c>
      <c r="G818" s="355">
        <v>2181272219</v>
      </c>
    </row>
    <row r="819" spans="2:7" x14ac:dyDescent="0.2">
      <c r="B819" s="328" t="s">
        <v>2074</v>
      </c>
      <c r="C819" s="356">
        <v>4257708789</v>
      </c>
      <c r="D819" s="356">
        <v>5649454936</v>
      </c>
      <c r="E819" s="330">
        <v>-6017646769</v>
      </c>
      <c r="F819" s="330" t="s">
        <v>2075</v>
      </c>
      <c r="G819" s="356">
        <v>3889516956</v>
      </c>
    </row>
    <row r="820" spans="2:7" x14ac:dyDescent="0.2">
      <c r="B820" s="232" t="s">
        <v>1735</v>
      </c>
      <c r="C820" s="250">
        <v>10961673285</v>
      </c>
      <c r="D820" s="250">
        <v>7101669648</v>
      </c>
      <c r="E820" s="332">
        <v>-6017646769</v>
      </c>
      <c r="F820" s="332">
        <v>-2710783715</v>
      </c>
      <c r="G820" s="250">
        <v>9334912449</v>
      </c>
    </row>
    <row r="830" spans="2:7" x14ac:dyDescent="0.2">
      <c r="B830" s="444" t="s">
        <v>1727</v>
      </c>
      <c r="C830" s="229" t="s">
        <v>2066</v>
      </c>
      <c r="D830" s="229" t="s">
        <v>2067</v>
      </c>
      <c r="E830" s="229" t="s">
        <v>2068</v>
      </c>
      <c r="F830" s="229" t="s">
        <v>2069</v>
      </c>
      <c r="G830" s="229" t="s">
        <v>2070</v>
      </c>
    </row>
    <row r="831" spans="2:7" x14ac:dyDescent="0.2">
      <c r="B831" s="444"/>
      <c r="C831" s="235"/>
      <c r="D831" s="439" t="s">
        <v>1798</v>
      </c>
      <c r="E831" s="439"/>
      <c r="F831" s="439"/>
      <c r="G831" s="439"/>
    </row>
    <row r="832" spans="2:7" x14ac:dyDescent="0.2">
      <c r="B832" s="230" t="s">
        <v>2071</v>
      </c>
      <c r="C832" s="251">
        <v>6665431302</v>
      </c>
      <c r="D832" s="251">
        <v>517644372</v>
      </c>
      <c r="E832" s="330">
        <v>-1766234662</v>
      </c>
      <c r="F832" s="330">
        <v>-921000372</v>
      </c>
      <c r="G832" s="251">
        <v>4495840640</v>
      </c>
    </row>
    <row r="833" spans="2:7" ht="22.5" x14ac:dyDescent="0.2">
      <c r="B833" s="230" t="s">
        <v>2073</v>
      </c>
      <c r="C833" s="251">
        <v>2658714927</v>
      </c>
      <c r="D833" s="251">
        <v>2251967312</v>
      </c>
      <c r="E833" s="330" t="s">
        <v>2072</v>
      </c>
      <c r="F833" s="330">
        <v>-2702558383</v>
      </c>
      <c r="G833" s="251">
        <v>2208123856</v>
      </c>
    </row>
    <row r="834" spans="2:7" x14ac:dyDescent="0.2">
      <c r="B834" s="230" t="s">
        <v>2074</v>
      </c>
      <c r="C834" s="251">
        <v>4412747995</v>
      </c>
      <c r="D834" s="251">
        <v>5734376493</v>
      </c>
      <c r="E834" s="330">
        <v>-5889415699</v>
      </c>
      <c r="F834" s="330" t="s">
        <v>2075</v>
      </c>
      <c r="G834" s="251">
        <v>4257708789</v>
      </c>
    </row>
    <row r="835" spans="2:7" x14ac:dyDescent="0.2">
      <c r="B835" s="232" t="s">
        <v>1735</v>
      </c>
      <c r="C835" s="258">
        <v>13736894224</v>
      </c>
      <c r="D835" s="258">
        <v>8503988177</v>
      </c>
      <c r="E835" s="332">
        <v>-7655650361</v>
      </c>
      <c r="F835" s="332">
        <v>-3623558755</v>
      </c>
      <c r="G835" s="258">
        <v>10961673285</v>
      </c>
    </row>
    <row r="855" spans="2:8" ht="18" x14ac:dyDescent="0.2">
      <c r="B855" s="453" t="s">
        <v>2076</v>
      </c>
      <c r="C855" s="453" t="s">
        <v>2077</v>
      </c>
      <c r="D855" s="453" t="s">
        <v>2078</v>
      </c>
      <c r="E855" s="453" t="s">
        <v>2079</v>
      </c>
      <c r="F855" s="453" t="s">
        <v>2080</v>
      </c>
      <c r="G855" s="259" t="s">
        <v>2081</v>
      </c>
      <c r="H855" s="259" t="s">
        <v>2082</v>
      </c>
    </row>
    <row r="856" spans="2:8" x14ac:dyDescent="0.2">
      <c r="B856" s="453"/>
      <c r="C856" s="453"/>
      <c r="D856" s="453"/>
      <c r="E856" s="453"/>
      <c r="F856" s="453"/>
      <c r="G856" s="259" t="s">
        <v>1798</v>
      </c>
      <c r="H856" s="259" t="s">
        <v>1798</v>
      </c>
    </row>
    <row r="857" spans="2:8" x14ac:dyDescent="0.2">
      <c r="B857" s="260" t="s">
        <v>1798</v>
      </c>
      <c r="C857" s="251">
        <v>78240000000</v>
      </c>
      <c r="D857" s="261">
        <v>39965</v>
      </c>
      <c r="E857" s="262" t="s">
        <v>2083</v>
      </c>
      <c r="F857" s="263">
        <v>0.1588</v>
      </c>
      <c r="G857" s="251">
        <v>440000000</v>
      </c>
      <c r="H857" s="251">
        <v>440000000</v>
      </c>
    </row>
    <row r="858" spans="2:8" x14ac:dyDescent="0.2">
      <c r="B858" s="260" t="s">
        <v>2084</v>
      </c>
      <c r="C858" s="251">
        <v>3370000</v>
      </c>
      <c r="D858" s="261">
        <v>40284</v>
      </c>
      <c r="E858" s="262" t="s">
        <v>2083</v>
      </c>
      <c r="F858" s="263">
        <v>7.4999999999999997E-2</v>
      </c>
      <c r="G858" s="251">
        <v>218351100</v>
      </c>
      <c r="H858" s="251">
        <v>220377900</v>
      </c>
    </row>
    <row r="859" spans="2:8" x14ac:dyDescent="0.2">
      <c r="B859" s="264" t="s">
        <v>2085</v>
      </c>
      <c r="C859" s="257"/>
      <c r="D859" s="262"/>
      <c r="E859" s="262"/>
      <c r="F859" s="262"/>
      <c r="G859" s="258">
        <v>658351100</v>
      </c>
      <c r="H859" s="258">
        <v>660377900</v>
      </c>
    </row>
    <row r="860" spans="2:8" x14ac:dyDescent="0.2">
      <c r="B860" s="452" t="s">
        <v>2086</v>
      </c>
      <c r="C860" s="452"/>
      <c r="D860" s="452"/>
      <c r="E860" s="452"/>
      <c r="F860" s="452"/>
      <c r="G860" s="452"/>
      <c r="H860" s="452"/>
    </row>
    <row r="861" spans="2:8" x14ac:dyDescent="0.2">
      <c r="B861" s="454"/>
      <c r="C861" s="454"/>
      <c r="D861" s="454"/>
      <c r="E861" s="454"/>
      <c r="F861" s="454"/>
      <c r="G861" s="454"/>
      <c r="H861" s="454"/>
    </row>
    <row r="862" spans="2:8" ht="18" x14ac:dyDescent="0.2">
      <c r="B862" s="453" t="s">
        <v>2087</v>
      </c>
      <c r="C862" s="453" t="s">
        <v>2088</v>
      </c>
      <c r="D862" s="453" t="s">
        <v>2078</v>
      </c>
      <c r="E862" s="453" t="s">
        <v>2079</v>
      </c>
      <c r="F862" s="453" t="s">
        <v>2089</v>
      </c>
      <c r="G862" s="259" t="s">
        <v>2081</v>
      </c>
      <c r="H862" s="259" t="s">
        <v>2082</v>
      </c>
    </row>
    <row r="863" spans="2:8" x14ac:dyDescent="0.2">
      <c r="B863" s="453"/>
      <c r="C863" s="453"/>
      <c r="D863" s="453"/>
      <c r="E863" s="453"/>
      <c r="F863" s="453"/>
      <c r="G863" s="259" t="s">
        <v>1798</v>
      </c>
      <c r="H863" s="259" t="s">
        <v>1798</v>
      </c>
    </row>
    <row r="864" spans="2:8" x14ac:dyDescent="0.2">
      <c r="B864" s="262">
        <v>3</v>
      </c>
      <c r="C864" s="251">
        <v>16422000000</v>
      </c>
      <c r="D864" s="261">
        <v>42170</v>
      </c>
      <c r="E864" s="261">
        <v>45806</v>
      </c>
      <c r="F864" s="263">
        <v>0.16</v>
      </c>
      <c r="G864" s="251">
        <v>16422000000</v>
      </c>
      <c r="H864" s="251">
        <v>16422000000</v>
      </c>
    </row>
    <row r="865" spans="2:8" x14ac:dyDescent="0.2">
      <c r="B865" s="262">
        <v>6</v>
      </c>
      <c r="C865" s="251">
        <v>38467000000</v>
      </c>
      <c r="D865" s="261">
        <v>42177</v>
      </c>
      <c r="E865" s="261">
        <v>45827</v>
      </c>
      <c r="F865" s="263">
        <v>0.14499999999999999</v>
      </c>
      <c r="G865" s="251">
        <v>38467000000</v>
      </c>
      <c r="H865" s="251">
        <v>38467000000</v>
      </c>
    </row>
    <row r="866" spans="2:8" x14ac:dyDescent="0.2">
      <c r="B866" s="262">
        <v>9</v>
      </c>
      <c r="C866" s="251">
        <v>4105000000</v>
      </c>
      <c r="D866" s="261">
        <v>42191</v>
      </c>
      <c r="E866" s="261">
        <v>45841</v>
      </c>
      <c r="F866" s="263">
        <v>0.14499999999999999</v>
      </c>
      <c r="G866" s="251">
        <v>4105000000</v>
      </c>
      <c r="H866" s="251">
        <v>4105000000</v>
      </c>
    </row>
    <row r="867" spans="2:8" x14ac:dyDescent="0.2">
      <c r="B867" s="262">
        <v>12</v>
      </c>
      <c r="C867" s="251">
        <v>927000000</v>
      </c>
      <c r="D867" s="261">
        <v>42199</v>
      </c>
      <c r="E867" s="261">
        <v>45849</v>
      </c>
      <c r="F867" s="263">
        <v>0.14499999999999999</v>
      </c>
      <c r="G867" s="251">
        <v>927000000</v>
      </c>
      <c r="H867" s="251">
        <v>927000000</v>
      </c>
    </row>
    <row r="868" spans="2:8" x14ac:dyDescent="0.2">
      <c r="B868" s="262">
        <v>4</v>
      </c>
      <c r="C868" s="251">
        <v>15000000000</v>
      </c>
      <c r="D868" s="261">
        <v>42858</v>
      </c>
      <c r="E868" s="261">
        <v>45412</v>
      </c>
      <c r="F868" s="263">
        <v>0.105</v>
      </c>
      <c r="G868" s="251">
        <v>15000000000</v>
      </c>
      <c r="H868" s="251">
        <v>15000000000</v>
      </c>
    </row>
    <row r="869" spans="2:8" x14ac:dyDescent="0.2">
      <c r="B869" s="262">
        <v>5</v>
      </c>
      <c r="C869" s="251">
        <v>42000000000</v>
      </c>
      <c r="D869" s="261">
        <v>43593</v>
      </c>
      <c r="E869" s="261">
        <v>45443</v>
      </c>
      <c r="F869" s="263">
        <v>9.5000000000000001E-2</v>
      </c>
      <c r="G869" s="251">
        <v>42000000000</v>
      </c>
      <c r="H869" s="251">
        <v>42000000000</v>
      </c>
    </row>
    <row r="870" spans="2:8" x14ac:dyDescent="0.2">
      <c r="B870" s="262" t="s">
        <v>2090</v>
      </c>
      <c r="C870" s="251">
        <v>9694590000</v>
      </c>
      <c r="D870" s="261">
        <v>42170</v>
      </c>
      <c r="E870" s="261">
        <v>45806</v>
      </c>
      <c r="F870" s="263">
        <v>7.1999999999999995E-2</v>
      </c>
      <c r="G870" s="251">
        <v>12373229000</v>
      </c>
      <c r="H870" s="251">
        <v>12488081000</v>
      </c>
    </row>
    <row r="871" spans="2:8" x14ac:dyDescent="0.2">
      <c r="B871" s="262" t="s">
        <v>2091</v>
      </c>
      <c r="C871" s="251">
        <v>1710810000</v>
      </c>
      <c r="D871" s="261">
        <v>42177</v>
      </c>
      <c r="E871" s="261">
        <v>45824</v>
      </c>
      <c r="F871" s="263">
        <v>7.0000000000000007E-2</v>
      </c>
      <c r="G871" s="251">
        <v>2183511000</v>
      </c>
      <c r="H871" s="251">
        <v>2203779000</v>
      </c>
    </row>
    <row r="872" spans="2:8" x14ac:dyDescent="0.2">
      <c r="B872" s="262" t="s">
        <v>2092</v>
      </c>
      <c r="C872" s="251">
        <v>1140540000</v>
      </c>
      <c r="D872" s="261">
        <v>42675</v>
      </c>
      <c r="E872" s="261">
        <v>46325</v>
      </c>
      <c r="F872" s="263">
        <v>6.5000000000000002E-2</v>
      </c>
      <c r="G872" s="251">
        <v>1455674000</v>
      </c>
      <c r="H872" s="251">
        <v>1469186000</v>
      </c>
    </row>
    <row r="873" spans="2:8" x14ac:dyDescent="0.2">
      <c r="B873" s="262" t="s">
        <v>2093</v>
      </c>
      <c r="C873" s="251">
        <v>11405400000</v>
      </c>
      <c r="D873" s="261">
        <v>42858</v>
      </c>
      <c r="E873" s="261">
        <v>46507</v>
      </c>
      <c r="F873" s="263">
        <v>6.5000000000000002E-2</v>
      </c>
      <c r="G873" s="251">
        <v>14556740000</v>
      </c>
      <c r="H873" s="251">
        <v>14691860000</v>
      </c>
    </row>
    <row r="874" spans="2:8" x14ac:dyDescent="0.2">
      <c r="B874" s="262" t="s">
        <v>2094</v>
      </c>
      <c r="C874" s="251">
        <v>34216200000</v>
      </c>
      <c r="D874" s="261">
        <v>43040</v>
      </c>
      <c r="E874" s="261">
        <v>45595</v>
      </c>
      <c r="F874" s="263">
        <v>5.5E-2</v>
      </c>
      <c r="G874" s="251">
        <v>43670220000</v>
      </c>
      <c r="H874" s="251">
        <v>44075580000</v>
      </c>
    </row>
    <row r="875" spans="2:8" x14ac:dyDescent="0.2">
      <c r="B875" s="262" t="s">
        <v>2095</v>
      </c>
      <c r="C875" s="251">
        <v>22810800000</v>
      </c>
      <c r="D875" s="261">
        <v>43040</v>
      </c>
      <c r="E875" s="261">
        <v>46689</v>
      </c>
      <c r="F875" s="263">
        <v>0.06</v>
      </c>
      <c r="G875" s="251">
        <v>29113480000</v>
      </c>
      <c r="H875" s="251">
        <v>29383720000</v>
      </c>
    </row>
    <row r="876" spans="2:8" x14ac:dyDescent="0.2">
      <c r="B876" s="262" t="s">
        <v>2096</v>
      </c>
      <c r="C876" s="251">
        <v>15397290000</v>
      </c>
      <c r="D876" s="261">
        <v>43236</v>
      </c>
      <c r="E876" s="261">
        <v>45058</v>
      </c>
      <c r="F876" s="263">
        <v>5.5E-2</v>
      </c>
      <c r="G876" s="257" t="s">
        <v>1946</v>
      </c>
      <c r="H876" s="251">
        <v>19834011000</v>
      </c>
    </row>
    <row r="877" spans="2:8" x14ac:dyDescent="0.2">
      <c r="B877" s="262" t="s">
        <v>2097</v>
      </c>
      <c r="C877" s="251">
        <v>11405400000</v>
      </c>
      <c r="D877" s="261">
        <v>43236</v>
      </c>
      <c r="E877" s="261">
        <v>45790</v>
      </c>
      <c r="F877" s="263">
        <v>0.06</v>
      </c>
      <c r="G877" s="251">
        <v>14556740000</v>
      </c>
      <c r="H877" s="251">
        <v>14691860000</v>
      </c>
    </row>
    <row r="878" spans="2:8" x14ac:dyDescent="0.2">
      <c r="B878" s="262" t="s">
        <v>2098</v>
      </c>
      <c r="C878" s="251">
        <v>41629710000</v>
      </c>
      <c r="D878" s="261">
        <v>43236</v>
      </c>
      <c r="E878" s="261">
        <v>46885</v>
      </c>
      <c r="F878" s="263">
        <v>6.7500000000000004E-2</v>
      </c>
      <c r="G878" s="251">
        <v>53132101000</v>
      </c>
      <c r="H878" s="251">
        <v>53625289000</v>
      </c>
    </row>
    <row r="879" spans="2:8" x14ac:dyDescent="0.2">
      <c r="B879" s="262" t="s">
        <v>2099</v>
      </c>
      <c r="C879" s="251">
        <v>18571350000</v>
      </c>
      <c r="D879" s="261">
        <v>43593</v>
      </c>
      <c r="E879" s="261">
        <v>45418</v>
      </c>
      <c r="F879" s="263">
        <v>0.06</v>
      </c>
      <c r="G879" s="251">
        <v>21835110000</v>
      </c>
      <c r="H879" s="251">
        <v>22037790000</v>
      </c>
    </row>
    <row r="880" spans="2:8" x14ac:dyDescent="0.2">
      <c r="B880" s="262" t="s">
        <v>2100</v>
      </c>
      <c r="C880" s="251">
        <v>18571350000</v>
      </c>
      <c r="D880" s="261">
        <v>43593</v>
      </c>
      <c r="E880" s="261">
        <v>47242</v>
      </c>
      <c r="F880" s="263">
        <v>6.7500000000000004E-2</v>
      </c>
      <c r="G880" s="251">
        <v>21835110000</v>
      </c>
      <c r="H880" s="251">
        <v>22037790000</v>
      </c>
    </row>
    <row r="881" spans="2:8" x14ac:dyDescent="0.2">
      <c r="B881" s="264" t="s">
        <v>2085</v>
      </c>
      <c r="C881" s="260"/>
      <c r="D881" s="260"/>
      <c r="E881" s="260"/>
      <c r="F881" s="262"/>
      <c r="G881" s="258">
        <v>331632915000</v>
      </c>
      <c r="H881" s="258">
        <v>353459946000</v>
      </c>
    </row>
    <row r="882" spans="2:8" x14ac:dyDescent="0.2">
      <c r="B882" s="452" t="s">
        <v>2101</v>
      </c>
      <c r="C882" s="452"/>
      <c r="D882" s="452"/>
      <c r="E882" s="452"/>
      <c r="F882" s="452"/>
      <c r="G882" s="258">
        <v>332291266100</v>
      </c>
      <c r="H882" s="258">
        <v>354120323900</v>
      </c>
    </row>
    <row r="886" spans="2:8" ht="18" x14ac:dyDescent="0.2">
      <c r="B886" s="453" t="s">
        <v>2087</v>
      </c>
      <c r="C886" s="453" t="s">
        <v>2088</v>
      </c>
      <c r="D886" s="453" t="s">
        <v>2078</v>
      </c>
      <c r="E886" s="453" t="s">
        <v>2079</v>
      </c>
      <c r="F886" s="453" t="s">
        <v>2089</v>
      </c>
      <c r="G886" s="259" t="s">
        <v>2081</v>
      </c>
      <c r="H886" s="259" t="s">
        <v>2082</v>
      </c>
    </row>
    <row r="887" spans="2:8" x14ac:dyDescent="0.2">
      <c r="B887" s="453"/>
      <c r="C887" s="453"/>
      <c r="D887" s="453"/>
      <c r="E887" s="453"/>
      <c r="F887" s="453"/>
      <c r="G887" s="259" t="s">
        <v>1798</v>
      </c>
      <c r="H887" s="259" t="s">
        <v>1798</v>
      </c>
    </row>
    <row r="888" spans="2:8" x14ac:dyDescent="0.2">
      <c r="B888" s="262" t="s">
        <v>2102</v>
      </c>
      <c r="C888" s="251">
        <v>100000000000</v>
      </c>
      <c r="D888" s="261">
        <v>44895</v>
      </c>
      <c r="E888" s="261">
        <v>45625</v>
      </c>
      <c r="F888" s="263">
        <v>8.5000000000000006E-2</v>
      </c>
      <c r="G888" s="251">
        <v>100000000000</v>
      </c>
      <c r="H888" s="251">
        <v>100000000000</v>
      </c>
    </row>
    <row r="889" spans="2:8" x14ac:dyDescent="0.2">
      <c r="B889" s="262" t="s">
        <v>2103</v>
      </c>
      <c r="C889" s="251">
        <v>200000000000</v>
      </c>
      <c r="D889" s="261">
        <v>44895</v>
      </c>
      <c r="E889" s="261">
        <v>45989</v>
      </c>
      <c r="F889" s="263">
        <v>8.7499999999999994E-2</v>
      </c>
      <c r="G889" s="251">
        <v>200000000000</v>
      </c>
      <c r="H889" s="251">
        <v>200000000000</v>
      </c>
    </row>
    <row r="890" spans="2:8" x14ac:dyDescent="0.2">
      <c r="B890" s="262" t="s">
        <v>2104</v>
      </c>
      <c r="C890" s="251">
        <v>50000000000</v>
      </c>
      <c r="D890" s="261">
        <v>45076</v>
      </c>
      <c r="E890" s="261">
        <v>46167</v>
      </c>
      <c r="F890" s="263">
        <v>8.72E-2</v>
      </c>
      <c r="G890" s="251">
        <v>50000000000</v>
      </c>
      <c r="H890" s="257" t="s">
        <v>1953</v>
      </c>
    </row>
    <row r="891" spans="2:8" x14ac:dyDescent="0.2">
      <c r="B891" s="262" t="s">
        <v>2105</v>
      </c>
      <c r="C891" s="251">
        <v>50000000000</v>
      </c>
      <c r="D891" s="261">
        <v>45106</v>
      </c>
      <c r="E891" s="261">
        <v>46199</v>
      </c>
      <c r="F891" s="263">
        <v>8.72E-2</v>
      </c>
      <c r="G891" s="251">
        <v>50000000000</v>
      </c>
      <c r="H891" s="257" t="s">
        <v>1953</v>
      </c>
    </row>
    <row r="892" spans="2:8" x14ac:dyDescent="0.2">
      <c r="B892" s="452" t="s">
        <v>2106</v>
      </c>
      <c r="C892" s="452"/>
      <c r="D892" s="452"/>
      <c r="E892" s="452"/>
      <c r="F892" s="452"/>
      <c r="G892" s="258">
        <v>400000000000</v>
      </c>
      <c r="H892" s="258">
        <v>300000000000</v>
      </c>
    </row>
    <row r="893" spans="2:8" x14ac:dyDescent="0.2">
      <c r="B893" s="452" t="s">
        <v>2107</v>
      </c>
      <c r="C893" s="452"/>
      <c r="D893" s="452"/>
      <c r="E893" s="452"/>
      <c r="F893" s="452"/>
      <c r="G893" s="258">
        <v>732291266100</v>
      </c>
      <c r="H893" s="258">
        <v>654120323900</v>
      </c>
    </row>
    <row r="939" spans="2:8" x14ac:dyDescent="0.2">
      <c r="B939" s="453" t="s">
        <v>1727</v>
      </c>
      <c r="C939" s="453" t="s">
        <v>2108</v>
      </c>
      <c r="D939" s="453"/>
      <c r="E939" s="453"/>
      <c r="F939" s="453"/>
      <c r="G939" s="453"/>
      <c r="H939" s="453"/>
    </row>
    <row r="940" spans="2:8" ht="18" x14ac:dyDescent="0.2">
      <c r="B940" s="453"/>
      <c r="C940" s="259" t="s">
        <v>2109</v>
      </c>
      <c r="D940" s="259" t="s">
        <v>2110</v>
      </c>
      <c r="E940" s="259" t="s">
        <v>2111</v>
      </c>
      <c r="F940" s="259" t="s">
        <v>2112</v>
      </c>
      <c r="G940" s="259" t="s">
        <v>2113</v>
      </c>
      <c r="H940" s="259" t="s">
        <v>1735</v>
      </c>
    </row>
    <row r="941" spans="2:8" x14ac:dyDescent="0.2">
      <c r="B941" s="453"/>
      <c r="C941" s="259" t="s">
        <v>1798</v>
      </c>
      <c r="D941" s="259" t="s">
        <v>1798</v>
      </c>
      <c r="E941" s="259" t="s">
        <v>1798</v>
      </c>
      <c r="F941" s="259" t="s">
        <v>1798</v>
      </c>
      <c r="G941" s="259" t="s">
        <v>1798</v>
      </c>
      <c r="H941" s="259" t="s">
        <v>1798</v>
      </c>
    </row>
    <row r="942" spans="2:8" x14ac:dyDescent="0.2">
      <c r="B942" s="260" t="s">
        <v>2038</v>
      </c>
      <c r="C942" s="265">
        <v>2012887141005</v>
      </c>
      <c r="D942" s="265">
        <v>903420223648</v>
      </c>
      <c r="E942" s="265">
        <v>364396663817</v>
      </c>
      <c r="F942" s="265">
        <v>705373388494</v>
      </c>
      <c r="G942" s="265">
        <v>72891276972</v>
      </c>
      <c r="H942" s="265">
        <v>4058968693936</v>
      </c>
    </row>
    <row r="943" spans="2:8" x14ac:dyDescent="0.2">
      <c r="B943" s="260" t="s">
        <v>2114</v>
      </c>
      <c r="C943" s="265">
        <v>2029841196183</v>
      </c>
      <c r="D943" s="265">
        <v>6919947393533</v>
      </c>
      <c r="E943" s="265">
        <v>3881344856560</v>
      </c>
      <c r="F943" s="265">
        <v>5660237296384</v>
      </c>
      <c r="G943" s="265">
        <v>3649388083273</v>
      </c>
      <c r="H943" s="265">
        <v>22140758825933</v>
      </c>
    </row>
    <row r="944" spans="2:8" x14ac:dyDescent="0.2">
      <c r="B944" s="264" t="s">
        <v>2115</v>
      </c>
      <c r="C944" s="266">
        <v>4042728337188</v>
      </c>
      <c r="D944" s="266">
        <v>7823367617181</v>
      </c>
      <c r="E944" s="266">
        <v>4245741520377</v>
      </c>
      <c r="F944" s="266">
        <v>6365610684878</v>
      </c>
      <c r="G944" s="266">
        <v>3722279360245</v>
      </c>
      <c r="H944" s="266">
        <v>26199727519869</v>
      </c>
    </row>
    <row r="945" spans="2:8" x14ac:dyDescent="0.2">
      <c r="B945" s="260" t="s">
        <v>2116</v>
      </c>
      <c r="C945" s="265">
        <v>2066102139698</v>
      </c>
      <c r="D945" s="265">
        <v>1637507197255</v>
      </c>
      <c r="E945" s="265">
        <v>416481101887</v>
      </c>
      <c r="F945" s="265">
        <v>3114991076084</v>
      </c>
      <c r="G945" s="265">
        <v>2137828793461</v>
      </c>
      <c r="H945" s="265">
        <v>9372910308385</v>
      </c>
    </row>
    <row r="946" spans="2:8" x14ac:dyDescent="0.2">
      <c r="B946" s="260" t="s">
        <v>2117</v>
      </c>
      <c r="C946" s="265">
        <v>12345863544622</v>
      </c>
      <c r="D946" s="265">
        <v>1712648289054</v>
      </c>
      <c r="E946" s="265">
        <v>2107796457353</v>
      </c>
      <c r="F946" s="265">
        <v>2981418601957</v>
      </c>
      <c r="G946" s="265">
        <v>2031401453597</v>
      </c>
      <c r="H946" s="265">
        <v>21179128346583</v>
      </c>
    </row>
    <row r="947" spans="2:8" x14ac:dyDescent="0.2">
      <c r="B947" s="264" t="s">
        <v>2118</v>
      </c>
      <c r="C947" s="266">
        <v>14411965684320</v>
      </c>
      <c r="D947" s="266">
        <v>3350155486309</v>
      </c>
      <c r="E947" s="266">
        <v>2524277559240</v>
      </c>
      <c r="F947" s="266">
        <v>6096409678041</v>
      </c>
      <c r="G947" s="266">
        <v>4169230247058</v>
      </c>
      <c r="H947" s="266">
        <v>30552038654968</v>
      </c>
    </row>
    <row r="958" spans="2:8" x14ac:dyDescent="0.2">
      <c r="B958" s="453" t="s">
        <v>1727</v>
      </c>
      <c r="C958" s="453" t="s">
        <v>2108</v>
      </c>
      <c r="D958" s="453"/>
      <c r="E958" s="453"/>
      <c r="F958" s="453"/>
      <c r="G958" s="453"/>
      <c r="H958" s="453"/>
    </row>
    <row r="959" spans="2:8" ht="18" x14ac:dyDescent="0.2">
      <c r="B959" s="453"/>
      <c r="C959" s="259" t="s">
        <v>2109</v>
      </c>
      <c r="D959" s="259" t="s">
        <v>2110</v>
      </c>
      <c r="E959" s="259" t="s">
        <v>2111</v>
      </c>
      <c r="F959" s="259" t="s">
        <v>2112</v>
      </c>
      <c r="G959" s="259" t="s">
        <v>2113</v>
      </c>
      <c r="H959" s="259" t="s">
        <v>1735</v>
      </c>
    </row>
    <row r="960" spans="2:8" x14ac:dyDescent="0.2">
      <c r="B960" s="453"/>
      <c r="C960" s="259" t="s">
        <v>1798</v>
      </c>
      <c r="D960" s="259" t="s">
        <v>1798</v>
      </c>
      <c r="E960" s="259" t="s">
        <v>1798</v>
      </c>
      <c r="F960" s="259" t="s">
        <v>1798</v>
      </c>
      <c r="G960" s="259" t="s">
        <v>1798</v>
      </c>
      <c r="H960" s="259" t="s">
        <v>1798</v>
      </c>
    </row>
    <row r="961" spans="2:8" x14ac:dyDescent="0.2">
      <c r="B961" s="260" t="s">
        <v>2038</v>
      </c>
      <c r="C961" s="265">
        <v>923746804923</v>
      </c>
      <c r="D961" s="265">
        <v>551282012919</v>
      </c>
      <c r="E961" s="265">
        <v>340371071549</v>
      </c>
      <c r="F961" s="265">
        <v>548889829746</v>
      </c>
      <c r="G961" s="265">
        <v>76380174559</v>
      </c>
      <c r="H961" s="265">
        <v>2440669893696</v>
      </c>
    </row>
    <row r="962" spans="2:8" x14ac:dyDescent="0.2">
      <c r="B962" s="260" t="s">
        <v>2114</v>
      </c>
      <c r="C962" s="265">
        <v>1589995857715</v>
      </c>
      <c r="D962" s="265">
        <v>5711925870558</v>
      </c>
      <c r="E962" s="265">
        <v>3128509790667</v>
      </c>
      <c r="F962" s="265">
        <v>4236739074667</v>
      </c>
      <c r="G962" s="265">
        <v>3552257108974</v>
      </c>
      <c r="H962" s="265">
        <v>18219427702581</v>
      </c>
    </row>
    <row r="963" spans="2:8" x14ac:dyDescent="0.2">
      <c r="B963" s="264" t="s">
        <v>2115</v>
      </c>
      <c r="C963" s="266">
        <v>2513742662638</v>
      </c>
      <c r="D963" s="266">
        <v>6263207883477</v>
      </c>
      <c r="E963" s="266">
        <v>3468880862216</v>
      </c>
      <c r="F963" s="266">
        <v>4785628904413</v>
      </c>
      <c r="G963" s="266">
        <v>3628637283533</v>
      </c>
      <c r="H963" s="266">
        <v>20660097596277</v>
      </c>
    </row>
    <row r="964" spans="2:8" x14ac:dyDescent="0.2">
      <c r="B964" s="260" t="s">
        <v>2116</v>
      </c>
      <c r="C964" s="265">
        <v>1427895651791</v>
      </c>
      <c r="D964" s="265">
        <v>294818376803</v>
      </c>
      <c r="E964" s="265">
        <v>576806679081</v>
      </c>
      <c r="F964" s="265">
        <v>3020919947495</v>
      </c>
      <c r="G964" s="265">
        <v>953534466471</v>
      </c>
      <c r="H964" s="265">
        <v>6273975121641</v>
      </c>
    </row>
    <row r="965" spans="2:8" x14ac:dyDescent="0.2">
      <c r="B965" s="260" t="s">
        <v>2117</v>
      </c>
      <c r="C965" s="265">
        <v>10684544240224</v>
      </c>
      <c r="D965" s="265">
        <v>1250893892612</v>
      </c>
      <c r="E965" s="265">
        <v>1336270061334</v>
      </c>
      <c r="F965" s="265">
        <v>3176606217746</v>
      </c>
      <c r="G965" s="265">
        <v>1618423173432</v>
      </c>
      <c r="H965" s="265">
        <v>18066737585348</v>
      </c>
    </row>
    <row r="966" spans="2:8" x14ac:dyDescent="0.2">
      <c r="B966" s="264" t="s">
        <v>2118</v>
      </c>
      <c r="C966" s="266">
        <v>12112439892015</v>
      </c>
      <c r="D966" s="266">
        <v>1545712269415</v>
      </c>
      <c r="E966" s="266">
        <v>1913076740415</v>
      </c>
      <c r="F966" s="266">
        <v>6197526165241</v>
      </c>
      <c r="G966" s="266">
        <v>2571957639903</v>
      </c>
      <c r="H966" s="266">
        <v>24340712706989</v>
      </c>
    </row>
    <row r="979" spans="2:4" hidden="1" x14ac:dyDescent="0.2"/>
    <row r="980" spans="2:4" hidden="1" x14ac:dyDescent="0.2"/>
    <row r="981" spans="2:4" x14ac:dyDescent="0.2">
      <c r="B981" s="434" t="s">
        <v>2119</v>
      </c>
      <c r="C981" s="434" t="s">
        <v>1605</v>
      </c>
      <c r="D981" s="434"/>
    </row>
    <row r="982" spans="2:4" x14ac:dyDescent="0.2">
      <c r="B982" s="434"/>
      <c r="C982" s="239">
        <v>2023</v>
      </c>
      <c r="D982" s="239">
        <v>2022</v>
      </c>
    </row>
    <row r="983" spans="2:4" x14ac:dyDescent="0.2">
      <c r="B983" s="240" t="s">
        <v>2120</v>
      </c>
      <c r="C983" s="243">
        <v>1741149435440</v>
      </c>
      <c r="D983" s="243">
        <v>1439722444123</v>
      </c>
    </row>
    <row r="984" spans="2:4" x14ac:dyDescent="0.2">
      <c r="B984" s="240" t="s">
        <v>2121</v>
      </c>
      <c r="C984" s="243">
        <v>936351118046</v>
      </c>
      <c r="D984" s="243">
        <v>100859826721</v>
      </c>
    </row>
    <row r="985" spans="2:4" x14ac:dyDescent="0.2">
      <c r="B985" s="240" t="s">
        <v>2122</v>
      </c>
      <c r="C985" s="243">
        <v>161429846267</v>
      </c>
      <c r="D985" s="243">
        <v>175548852752</v>
      </c>
    </row>
    <row r="986" spans="2:4" ht="22.5" x14ac:dyDescent="0.2">
      <c r="B986" s="240" t="s">
        <v>2123</v>
      </c>
      <c r="C986" s="243">
        <v>4280747034325</v>
      </c>
      <c r="D986" s="243">
        <v>2312620370215</v>
      </c>
    </row>
    <row r="987" spans="2:4" x14ac:dyDescent="0.2">
      <c r="B987" s="240" t="s">
        <v>2124</v>
      </c>
      <c r="C987" s="243">
        <v>6284003</v>
      </c>
      <c r="D987" s="243">
        <v>24489423</v>
      </c>
    </row>
    <row r="988" spans="2:4" ht="22.5" x14ac:dyDescent="0.2">
      <c r="B988" s="240" t="s">
        <v>2125</v>
      </c>
      <c r="C988" s="243">
        <v>2183511000000</v>
      </c>
      <c r="D988" s="243">
        <v>2203779000000</v>
      </c>
    </row>
    <row r="989" spans="2:4" ht="22.5" x14ac:dyDescent="0.2">
      <c r="B989" s="240" t="s">
        <v>2126</v>
      </c>
      <c r="C989" s="243">
        <v>69715590304</v>
      </c>
      <c r="D989" s="243">
        <v>41420138407</v>
      </c>
    </row>
    <row r="990" spans="2:4" x14ac:dyDescent="0.2">
      <c r="B990" s="238" t="s">
        <v>2127</v>
      </c>
      <c r="C990" s="245">
        <v>9372910308385</v>
      </c>
      <c r="D990" s="245">
        <v>6273975121641</v>
      </c>
    </row>
    <row r="1004" spans="2:4" x14ac:dyDescent="0.2">
      <c r="B1004" s="434" t="s">
        <v>2119</v>
      </c>
      <c r="C1004" s="434" t="s">
        <v>1605</v>
      </c>
      <c r="D1004" s="434"/>
    </row>
    <row r="1005" spans="2:4" x14ac:dyDescent="0.2">
      <c r="B1005" s="434"/>
      <c r="C1005" s="239">
        <v>2023</v>
      </c>
      <c r="D1005" s="239">
        <v>2022</v>
      </c>
    </row>
    <row r="1006" spans="2:4" x14ac:dyDescent="0.2">
      <c r="B1006" s="434"/>
      <c r="C1006" s="239" t="s">
        <v>1798</v>
      </c>
      <c r="D1006" s="239" t="s">
        <v>1798</v>
      </c>
    </row>
    <row r="1007" spans="2:4" x14ac:dyDescent="0.2">
      <c r="B1007" s="238" t="s">
        <v>2128</v>
      </c>
      <c r="C1007" s="240"/>
      <c r="D1007" s="240"/>
    </row>
    <row r="1008" spans="2:4" x14ac:dyDescent="0.2">
      <c r="B1008" s="240" t="s">
        <v>2129</v>
      </c>
      <c r="C1008" s="234">
        <v>5737428129316</v>
      </c>
      <c r="D1008" s="234">
        <v>5126505717909</v>
      </c>
    </row>
    <row r="1009" spans="2:4" x14ac:dyDescent="0.2">
      <c r="B1009" s="240" t="s">
        <v>2130</v>
      </c>
      <c r="C1009" s="234">
        <v>2473356555269</v>
      </c>
      <c r="D1009" s="234">
        <v>2382702726095</v>
      </c>
    </row>
    <row r="1010" spans="2:4" x14ac:dyDescent="0.2">
      <c r="B1010" s="240" t="s">
        <v>2131</v>
      </c>
      <c r="C1010" s="234">
        <v>87010204344</v>
      </c>
      <c r="D1010" s="234">
        <v>49423506689</v>
      </c>
    </row>
    <row r="1011" spans="2:4" ht="22.5" x14ac:dyDescent="0.2">
      <c r="B1011" s="240" t="s">
        <v>2132</v>
      </c>
      <c r="C1011" s="234">
        <v>44245465432</v>
      </c>
      <c r="D1011" s="234">
        <v>36967657062</v>
      </c>
    </row>
    <row r="1012" spans="2:4" x14ac:dyDescent="0.2">
      <c r="B1012" s="240" t="s">
        <v>2133</v>
      </c>
      <c r="C1012" s="234">
        <v>57000000</v>
      </c>
      <c r="D1012" s="242" t="s">
        <v>1819</v>
      </c>
    </row>
    <row r="1013" spans="2:4" x14ac:dyDescent="0.2">
      <c r="B1013" s="240" t="s">
        <v>2134</v>
      </c>
      <c r="C1013" s="234">
        <v>1555053300</v>
      </c>
      <c r="D1013" s="234">
        <v>350637577</v>
      </c>
    </row>
    <row r="1014" spans="2:4" x14ac:dyDescent="0.2">
      <c r="B1014" s="240" t="s">
        <v>2135</v>
      </c>
      <c r="C1014" s="234">
        <v>18778901045</v>
      </c>
      <c r="D1014" s="234">
        <v>15448627374</v>
      </c>
    </row>
    <row r="1015" spans="2:4" x14ac:dyDescent="0.2">
      <c r="B1015" s="240" t="s">
        <v>2136</v>
      </c>
      <c r="C1015" s="234">
        <v>5804107938826</v>
      </c>
      <c r="D1015" s="234">
        <v>4418950672458</v>
      </c>
    </row>
    <row r="1016" spans="2:4" x14ac:dyDescent="0.2">
      <c r="B1016" s="240" t="s">
        <v>2137</v>
      </c>
      <c r="C1016" s="234">
        <v>101868285454</v>
      </c>
      <c r="D1016" s="234">
        <v>18667169277</v>
      </c>
    </row>
    <row r="1017" spans="2:4" ht="22.5" x14ac:dyDescent="0.2">
      <c r="B1017" s="240" t="s">
        <v>2138</v>
      </c>
      <c r="C1017" s="234">
        <v>2395539441125</v>
      </c>
      <c r="D1017" s="234">
        <v>2317283654037</v>
      </c>
    </row>
    <row r="1018" spans="2:4" x14ac:dyDescent="0.2">
      <c r="B1018" s="240"/>
      <c r="C1018" s="236">
        <v>16663946974111</v>
      </c>
      <c r="D1018" s="236">
        <v>14366300368478</v>
      </c>
    </row>
    <row r="1019" spans="2:4" x14ac:dyDescent="0.2">
      <c r="B1019" s="238" t="s">
        <v>1444</v>
      </c>
      <c r="C1019" s="240"/>
      <c r="D1019" s="240"/>
    </row>
    <row r="1020" spans="2:4" ht="22.5" x14ac:dyDescent="0.2">
      <c r="B1020" s="255" t="s">
        <v>2139</v>
      </c>
      <c r="C1020" s="234">
        <v>778465174485</v>
      </c>
      <c r="D1020" s="234">
        <v>293737231258</v>
      </c>
    </row>
    <row r="1021" spans="2:4" x14ac:dyDescent="0.2">
      <c r="B1021" s="255" t="s">
        <v>2140</v>
      </c>
      <c r="C1021" s="242" t="s">
        <v>1819</v>
      </c>
      <c r="D1021" s="234">
        <v>42326804269</v>
      </c>
    </row>
    <row r="1022" spans="2:4" x14ac:dyDescent="0.2">
      <c r="B1022" s="255" t="s">
        <v>2129</v>
      </c>
      <c r="C1022" s="234">
        <v>288535349608</v>
      </c>
      <c r="D1022" s="234">
        <v>197005800343</v>
      </c>
    </row>
    <row r="1023" spans="2:4" x14ac:dyDescent="0.2">
      <c r="B1023" s="255" t="s">
        <v>2141</v>
      </c>
      <c r="C1023" s="234">
        <v>94143471921</v>
      </c>
      <c r="D1023" s="234">
        <v>20920750968</v>
      </c>
    </row>
    <row r="1024" spans="2:4" x14ac:dyDescent="0.2">
      <c r="B1024" s="255" t="s">
        <v>2136</v>
      </c>
      <c r="C1024" s="234">
        <v>2465074631748</v>
      </c>
      <c r="D1024" s="234">
        <v>2377292389777</v>
      </c>
    </row>
    <row r="1025" spans="2:6" x14ac:dyDescent="0.2">
      <c r="B1025" s="240"/>
      <c r="C1025" s="236">
        <v>3626218627762</v>
      </c>
      <c r="D1025" s="236">
        <v>2931282976615</v>
      </c>
    </row>
    <row r="1026" spans="2:6" ht="22.5" x14ac:dyDescent="0.2">
      <c r="B1026" s="240" t="s">
        <v>2142</v>
      </c>
      <c r="C1026" s="234">
        <v>3930122694</v>
      </c>
      <c r="D1026" s="234">
        <v>5277252195</v>
      </c>
    </row>
    <row r="1027" spans="2:6" x14ac:dyDescent="0.2">
      <c r="B1027" s="240" t="s">
        <v>1442</v>
      </c>
      <c r="C1027" s="234">
        <v>46702558096</v>
      </c>
      <c r="D1027" s="242" t="s">
        <v>1819</v>
      </c>
    </row>
    <row r="1028" spans="2:6" ht="22.5" x14ac:dyDescent="0.2">
      <c r="B1028" s="240" t="s">
        <v>2143</v>
      </c>
      <c r="C1028" s="234">
        <v>732291266100</v>
      </c>
      <c r="D1028" s="234">
        <v>654120323900</v>
      </c>
    </row>
    <row r="1029" spans="2:6" ht="22.5" x14ac:dyDescent="0.2">
      <c r="B1029" s="240" t="s">
        <v>2144</v>
      </c>
      <c r="C1029" s="234">
        <v>106038797820</v>
      </c>
      <c r="D1029" s="234">
        <v>109756664160</v>
      </c>
    </row>
    <row r="1030" spans="2:6" x14ac:dyDescent="0.2">
      <c r="B1030" s="240"/>
      <c r="C1030" s="236">
        <v>888962744710</v>
      </c>
      <c r="D1030" s="236">
        <v>769154240255</v>
      </c>
    </row>
    <row r="1031" spans="2:6" x14ac:dyDescent="0.2">
      <c r="B1031" s="238" t="s">
        <v>2145</v>
      </c>
      <c r="C1031" s="236">
        <v>21179128346583</v>
      </c>
      <c r="D1031" s="236">
        <v>18066737585348</v>
      </c>
    </row>
    <row r="1039" spans="2:6" x14ac:dyDescent="0.2">
      <c r="B1039" s="436" t="s">
        <v>2146</v>
      </c>
      <c r="C1039" s="434" t="s">
        <v>2147</v>
      </c>
      <c r="D1039" s="434"/>
      <c r="E1039" s="434" t="s">
        <v>2148</v>
      </c>
      <c r="F1039" s="434"/>
    </row>
    <row r="1040" spans="2:6" x14ac:dyDescent="0.2">
      <c r="B1040" s="436"/>
      <c r="C1040" s="239" t="s">
        <v>1995</v>
      </c>
      <c r="D1040" s="239" t="s">
        <v>1996</v>
      </c>
      <c r="E1040" s="239" t="s">
        <v>1995</v>
      </c>
      <c r="F1040" s="239" t="s">
        <v>1996</v>
      </c>
    </row>
    <row r="1041" spans="2:6" x14ac:dyDescent="0.2">
      <c r="B1041" s="230" t="s">
        <v>2149</v>
      </c>
      <c r="C1041" s="267">
        <v>0</v>
      </c>
      <c r="D1041" s="267">
        <v>2.2000000000000001E-3</v>
      </c>
      <c r="E1041" s="267">
        <v>0</v>
      </c>
      <c r="F1041" s="267">
        <v>1.8E-3</v>
      </c>
    </row>
    <row r="1042" spans="2:6" x14ac:dyDescent="0.2">
      <c r="B1042" s="230" t="s">
        <v>2150</v>
      </c>
      <c r="C1042" s="267">
        <v>4.4999999999999998E-2</v>
      </c>
      <c r="D1042" s="267">
        <v>6.5000000000000002E-2</v>
      </c>
      <c r="E1042" s="267">
        <v>3.2500000000000001E-2</v>
      </c>
      <c r="F1042" s="267">
        <v>0.05</v>
      </c>
    </row>
    <row r="1046" spans="2:6" x14ac:dyDescent="0.2">
      <c r="B1046" s="436" t="s">
        <v>2151</v>
      </c>
      <c r="C1046" s="434" t="s">
        <v>2147</v>
      </c>
      <c r="D1046" s="434"/>
      <c r="E1046" s="434" t="s">
        <v>2148</v>
      </c>
      <c r="F1046" s="434"/>
    </row>
    <row r="1047" spans="2:6" x14ac:dyDescent="0.2">
      <c r="B1047" s="436"/>
      <c r="C1047" s="239" t="s">
        <v>1995</v>
      </c>
      <c r="D1047" s="239" t="s">
        <v>1996</v>
      </c>
      <c r="E1047" s="239" t="s">
        <v>1995</v>
      </c>
      <c r="F1047" s="239" t="s">
        <v>1996</v>
      </c>
    </row>
    <row r="1048" spans="2:6" x14ac:dyDescent="0.2">
      <c r="B1048" s="230" t="s">
        <v>2149</v>
      </c>
      <c r="C1048" s="267">
        <v>0</v>
      </c>
      <c r="D1048" s="267">
        <v>2.2000000000000001E-3</v>
      </c>
      <c r="E1048" s="267">
        <v>0</v>
      </c>
      <c r="F1048" s="267">
        <v>1.8E-3</v>
      </c>
    </row>
    <row r="1049" spans="2:6" x14ac:dyDescent="0.2">
      <c r="B1049" s="230" t="s">
        <v>2150</v>
      </c>
      <c r="C1049" s="267">
        <v>4.4999999999999998E-2</v>
      </c>
      <c r="D1049" s="267">
        <v>8.7499999999999994E-2</v>
      </c>
      <c r="E1049" s="267">
        <v>1.2500000000000001E-2</v>
      </c>
      <c r="F1049" s="267">
        <v>5.2499999999999998E-2</v>
      </c>
    </row>
    <row r="1064" spans="2:10" x14ac:dyDescent="0.2">
      <c r="B1064" s="434" t="s">
        <v>2152</v>
      </c>
      <c r="C1064" s="439" t="s">
        <v>2153</v>
      </c>
      <c r="D1064" s="439"/>
      <c r="E1064" s="439"/>
      <c r="F1064" s="439"/>
      <c r="G1064" s="439" t="s">
        <v>2154</v>
      </c>
      <c r="H1064" s="439"/>
      <c r="I1064" s="439"/>
      <c r="J1064" s="439"/>
    </row>
    <row r="1065" spans="2:10" x14ac:dyDescent="0.2">
      <c r="B1065" s="434"/>
      <c r="C1065" s="439" t="s">
        <v>2155</v>
      </c>
      <c r="D1065" s="439"/>
      <c r="E1065" s="439" t="s">
        <v>2156</v>
      </c>
      <c r="F1065" s="439"/>
      <c r="G1065" s="229" t="s">
        <v>2155</v>
      </c>
      <c r="H1065" s="235"/>
      <c r="I1065" s="229" t="s">
        <v>2156</v>
      </c>
      <c r="J1065" s="235"/>
    </row>
    <row r="1066" spans="2:10" x14ac:dyDescent="0.2">
      <c r="B1066" s="434"/>
      <c r="C1066" s="229" t="s">
        <v>1798</v>
      </c>
      <c r="D1066" s="229" t="s">
        <v>2017</v>
      </c>
      <c r="E1066" s="229" t="s">
        <v>1798</v>
      </c>
      <c r="F1066" s="229" t="s">
        <v>2017</v>
      </c>
      <c r="G1066" s="229" t="s">
        <v>1798</v>
      </c>
      <c r="H1066" s="229" t="s">
        <v>2017</v>
      </c>
      <c r="I1066" s="229" t="s">
        <v>1798</v>
      </c>
      <c r="J1066" s="229" t="s">
        <v>2017</v>
      </c>
    </row>
    <row r="1067" spans="2:10" x14ac:dyDescent="0.2">
      <c r="B1067" s="240" t="s">
        <v>2157</v>
      </c>
      <c r="C1067" s="234">
        <v>2095160478153</v>
      </c>
      <c r="D1067" s="357">
        <v>67.099999999999994</v>
      </c>
      <c r="E1067" s="234">
        <v>322977450</v>
      </c>
      <c r="F1067" s="248">
        <v>100</v>
      </c>
      <c r="G1067" s="234">
        <v>3337238912673</v>
      </c>
      <c r="H1067" s="248">
        <v>14.74</v>
      </c>
      <c r="I1067" s="234">
        <v>169199563614</v>
      </c>
      <c r="J1067" s="248">
        <v>49.94</v>
      </c>
    </row>
    <row r="1068" spans="2:10" x14ac:dyDescent="0.2">
      <c r="B1068" s="240" t="s">
        <v>2158</v>
      </c>
      <c r="C1068" s="234">
        <v>1024688326815</v>
      </c>
      <c r="D1068" s="248">
        <v>32.81</v>
      </c>
      <c r="E1068" s="242" t="s">
        <v>1819</v>
      </c>
      <c r="F1068" s="357">
        <v>0</v>
      </c>
      <c r="G1068" s="234">
        <v>5315082507011</v>
      </c>
      <c r="H1068" s="248">
        <v>23.47</v>
      </c>
      <c r="I1068" s="234">
        <v>101511495276</v>
      </c>
      <c r="J1068" s="248">
        <v>29.96</v>
      </c>
    </row>
    <row r="1069" spans="2:10" x14ac:dyDescent="0.2">
      <c r="B1069" s="240" t="s">
        <v>2159</v>
      </c>
      <c r="C1069" s="234">
        <v>2784519652</v>
      </c>
      <c r="D1069" s="248">
        <v>0.09</v>
      </c>
      <c r="E1069" s="242" t="s">
        <v>1819</v>
      </c>
      <c r="F1069" s="357">
        <v>0</v>
      </c>
      <c r="G1069" s="234">
        <v>4041154598600</v>
      </c>
      <c r="H1069" s="248">
        <v>17.850000000000001</v>
      </c>
      <c r="I1069" s="234">
        <v>25635208131</v>
      </c>
      <c r="J1069" s="248">
        <v>7.57</v>
      </c>
    </row>
    <row r="1070" spans="2:10" x14ac:dyDescent="0.2">
      <c r="B1070" s="240" t="s">
        <v>2160</v>
      </c>
      <c r="C1070" s="242" t="s">
        <v>1819</v>
      </c>
      <c r="D1070" s="357">
        <v>0</v>
      </c>
      <c r="E1070" s="242" t="s">
        <v>1819</v>
      </c>
      <c r="F1070" s="357">
        <v>0</v>
      </c>
      <c r="G1070" s="234">
        <v>9951486755482</v>
      </c>
      <c r="H1070" s="248">
        <v>43.94</v>
      </c>
      <c r="I1070" s="234">
        <v>42431805902</v>
      </c>
      <c r="J1070" s="248">
        <v>12.53</v>
      </c>
    </row>
    <row r="1071" spans="2:10" x14ac:dyDescent="0.2">
      <c r="B1071" s="240" t="s">
        <v>2161</v>
      </c>
      <c r="C1071" s="236">
        <v>3122633324620</v>
      </c>
      <c r="D1071" s="359">
        <v>100</v>
      </c>
      <c r="E1071" s="236">
        <v>322977450</v>
      </c>
      <c r="F1071" s="239">
        <v>100</v>
      </c>
      <c r="G1071" s="236">
        <v>22644962773766</v>
      </c>
      <c r="H1071" s="239">
        <v>100</v>
      </c>
      <c r="I1071" s="236">
        <v>338778072923</v>
      </c>
      <c r="J1071" s="239">
        <v>100</v>
      </c>
    </row>
    <row r="1084" spans="2:10" x14ac:dyDescent="0.2">
      <c r="B1084" s="434" t="s">
        <v>2152</v>
      </c>
      <c r="C1084" s="439" t="s">
        <v>2153</v>
      </c>
      <c r="D1084" s="439"/>
      <c r="E1084" s="439"/>
      <c r="F1084" s="439"/>
      <c r="G1084" s="439" t="s">
        <v>2154</v>
      </c>
      <c r="H1084" s="439"/>
      <c r="I1084" s="439"/>
      <c r="J1084" s="439"/>
    </row>
    <row r="1085" spans="2:10" x14ac:dyDescent="0.2">
      <c r="B1085" s="434"/>
      <c r="C1085" s="439" t="s">
        <v>2155</v>
      </c>
      <c r="D1085" s="439"/>
      <c r="E1085" s="439" t="s">
        <v>2156</v>
      </c>
      <c r="F1085" s="439"/>
      <c r="G1085" s="229" t="s">
        <v>2155</v>
      </c>
      <c r="H1085" s="235"/>
      <c r="I1085" s="229" t="s">
        <v>2156</v>
      </c>
      <c r="J1085" s="235"/>
    </row>
    <row r="1086" spans="2:10" x14ac:dyDescent="0.2">
      <c r="B1086" s="434"/>
      <c r="C1086" s="229" t="s">
        <v>1798</v>
      </c>
      <c r="D1086" s="229" t="s">
        <v>2017</v>
      </c>
      <c r="E1086" s="229" t="s">
        <v>1798</v>
      </c>
      <c r="F1086" s="229" t="s">
        <v>2017</v>
      </c>
      <c r="G1086" s="229" t="s">
        <v>1798</v>
      </c>
      <c r="H1086" s="229" t="s">
        <v>2017</v>
      </c>
      <c r="I1086" s="229" t="s">
        <v>1798</v>
      </c>
      <c r="J1086" s="229" t="s">
        <v>2017</v>
      </c>
    </row>
    <row r="1087" spans="2:10" x14ac:dyDescent="0.2">
      <c r="B1087" s="240" t="s">
        <v>2157</v>
      </c>
      <c r="C1087" s="234">
        <v>1628298453208</v>
      </c>
      <c r="D1087" s="235">
        <v>69.59</v>
      </c>
      <c r="E1087" s="234">
        <v>4185526041</v>
      </c>
      <c r="F1087" s="235">
        <v>100</v>
      </c>
      <c r="G1087" s="234">
        <v>2724784561952</v>
      </c>
      <c r="H1087" s="235">
        <v>14.62</v>
      </c>
      <c r="I1087" s="234">
        <v>137704197493</v>
      </c>
      <c r="J1087" s="235">
        <v>46.71</v>
      </c>
    </row>
    <row r="1088" spans="2:10" x14ac:dyDescent="0.2">
      <c r="B1088" s="240" t="s">
        <v>2158</v>
      </c>
      <c r="C1088" s="234">
        <v>710429903480</v>
      </c>
      <c r="D1088" s="235">
        <v>30.36</v>
      </c>
      <c r="E1088" s="242" t="s">
        <v>1819</v>
      </c>
      <c r="F1088" s="358">
        <v>0</v>
      </c>
      <c r="G1088" s="234">
        <v>4263273434102</v>
      </c>
      <c r="H1088" s="235">
        <v>22.87</v>
      </c>
      <c r="I1088" s="234">
        <v>88188871426</v>
      </c>
      <c r="J1088" s="235">
        <v>29.92</v>
      </c>
    </row>
    <row r="1089" spans="2:10" x14ac:dyDescent="0.2">
      <c r="B1089" s="240" t="s">
        <v>2159</v>
      </c>
      <c r="C1089" s="234">
        <v>1108136822</v>
      </c>
      <c r="D1089" s="235">
        <v>0.05</v>
      </c>
      <c r="E1089" s="242" t="s">
        <v>1819</v>
      </c>
      <c r="F1089" s="358">
        <v>0</v>
      </c>
      <c r="G1089" s="234">
        <v>3295061284937</v>
      </c>
      <c r="H1089" s="235">
        <v>17.68</v>
      </c>
      <c r="I1089" s="234">
        <v>33533708073</v>
      </c>
      <c r="J1089" s="235">
        <v>11.38</v>
      </c>
    </row>
    <row r="1090" spans="2:10" x14ac:dyDescent="0.2">
      <c r="B1090" s="240" t="s">
        <v>2160</v>
      </c>
      <c r="C1090" s="242" t="s">
        <v>1819</v>
      </c>
      <c r="D1090" s="235" t="s">
        <v>1946</v>
      </c>
      <c r="E1090" s="242" t="s">
        <v>1819</v>
      </c>
      <c r="F1090" s="358">
        <v>0</v>
      </c>
      <c r="G1090" s="234">
        <v>8357867631229</v>
      </c>
      <c r="H1090" s="235">
        <v>44.84</v>
      </c>
      <c r="I1090" s="234">
        <v>35359095706</v>
      </c>
      <c r="J1090" s="235">
        <v>11.99</v>
      </c>
    </row>
    <row r="1091" spans="2:10" x14ac:dyDescent="0.2">
      <c r="B1091" s="240" t="s">
        <v>2161</v>
      </c>
      <c r="C1091" s="250">
        <v>2339836493510</v>
      </c>
      <c r="D1091" s="360">
        <v>100</v>
      </c>
      <c r="E1091" s="250">
        <v>4185526041</v>
      </c>
      <c r="F1091" s="360">
        <v>100</v>
      </c>
      <c r="G1091" s="250">
        <v>18640986912220</v>
      </c>
      <c r="H1091" s="360">
        <v>100</v>
      </c>
      <c r="I1091" s="250">
        <v>294785872698</v>
      </c>
      <c r="J1091" s="360">
        <v>100</v>
      </c>
    </row>
    <row r="1106" spans="2:8" x14ac:dyDescent="0.2">
      <c r="B1106" s="436" t="s">
        <v>2152</v>
      </c>
      <c r="C1106" s="434" t="s">
        <v>2162</v>
      </c>
      <c r="D1106" s="434"/>
      <c r="E1106" s="434"/>
      <c r="F1106" s="434"/>
      <c r="G1106" s="434"/>
      <c r="H1106" s="434"/>
    </row>
    <row r="1107" spans="2:8" x14ac:dyDescent="0.2">
      <c r="B1107" s="436"/>
      <c r="C1107" s="238" t="s">
        <v>2163</v>
      </c>
      <c r="D1107" s="238"/>
      <c r="E1107" s="239" t="s">
        <v>2164</v>
      </c>
      <c r="F1107" s="238"/>
      <c r="G1107" s="238" t="s">
        <v>1466</v>
      </c>
      <c r="H1107" s="238"/>
    </row>
    <row r="1108" spans="2:8" x14ac:dyDescent="0.2">
      <c r="B1108" s="436"/>
      <c r="C1108" s="239" t="s">
        <v>1798</v>
      </c>
      <c r="D1108" s="239" t="s">
        <v>2017</v>
      </c>
      <c r="E1108" s="239" t="s">
        <v>1798</v>
      </c>
      <c r="F1108" s="239" t="s">
        <v>2017</v>
      </c>
      <c r="G1108" s="239" t="s">
        <v>1798</v>
      </c>
      <c r="H1108" s="239" t="s">
        <v>2017</v>
      </c>
    </row>
    <row r="1109" spans="2:8" x14ac:dyDescent="0.2">
      <c r="B1109" s="240" t="s">
        <v>2165</v>
      </c>
      <c r="C1109" s="234">
        <v>1022237688742</v>
      </c>
      <c r="D1109" s="248">
        <v>59.71</v>
      </c>
      <c r="E1109" s="234">
        <v>2133512942141</v>
      </c>
      <c r="F1109" s="357">
        <v>12.8</v>
      </c>
      <c r="G1109" s="234">
        <v>3329722216874</v>
      </c>
      <c r="H1109" s="248">
        <v>91.82</v>
      </c>
    </row>
    <row r="1110" spans="2:8" x14ac:dyDescent="0.2">
      <c r="B1110" s="240" t="s">
        <v>2166</v>
      </c>
      <c r="C1110" s="234">
        <v>584997626871</v>
      </c>
      <c r="D1110" s="248">
        <v>33.6</v>
      </c>
      <c r="E1110" s="234">
        <v>2395175509134</v>
      </c>
      <c r="F1110" s="248">
        <v>14.37</v>
      </c>
      <c r="G1110" s="234">
        <v>269393800211</v>
      </c>
      <c r="H1110" s="248">
        <v>7.43</v>
      </c>
    </row>
    <row r="1111" spans="2:8" x14ac:dyDescent="0.2">
      <c r="B1111" s="240" t="s">
        <v>2167</v>
      </c>
      <c r="C1111" s="234">
        <v>129892629735</v>
      </c>
      <c r="D1111" s="248">
        <v>7.46</v>
      </c>
      <c r="E1111" s="234">
        <v>1915729578027</v>
      </c>
      <c r="F1111" s="357">
        <v>11.5</v>
      </c>
      <c r="G1111" s="234">
        <v>27102610677</v>
      </c>
      <c r="H1111" s="248">
        <v>0.75</v>
      </c>
    </row>
    <row r="1112" spans="2:8" x14ac:dyDescent="0.2">
      <c r="B1112" s="240" t="s">
        <v>2168</v>
      </c>
      <c r="C1112" s="234">
        <v>4021490092</v>
      </c>
      <c r="D1112" s="248">
        <v>0.23</v>
      </c>
      <c r="E1112" s="234">
        <v>10219528944809</v>
      </c>
      <c r="F1112" s="248">
        <v>61.33</v>
      </c>
      <c r="G1112" s="242" t="s">
        <v>1819</v>
      </c>
      <c r="H1112" s="357">
        <v>0</v>
      </c>
    </row>
    <row r="1113" spans="2:8" x14ac:dyDescent="0.2">
      <c r="B1113" s="238" t="s">
        <v>2169</v>
      </c>
      <c r="C1113" s="236">
        <v>1741149435440</v>
      </c>
      <c r="D1113" s="359">
        <v>100</v>
      </c>
      <c r="E1113" s="236">
        <v>16663946974111</v>
      </c>
      <c r="F1113" s="359">
        <v>100</v>
      </c>
      <c r="G1113" s="236">
        <v>3626218627762</v>
      </c>
      <c r="H1113" s="359">
        <v>100</v>
      </c>
    </row>
    <row r="1122" spans="2:8" x14ac:dyDescent="0.2">
      <c r="B1122" s="436" t="s">
        <v>2152</v>
      </c>
      <c r="C1122" s="434" t="s">
        <v>2162</v>
      </c>
      <c r="D1122" s="434"/>
      <c r="E1122" s="434"/>
      <c r="F1122" s="434"/>
      <c r="G1122" s="434"/>
      <c r="H1122" s="434"/>
    </row>
    <row r="1123" spans="2:8" x14ac:dyDescent="0.2">
      <c r="B1123" s="436"/>
      <c r="C1123" s="238" t="s">
        <v>2163</v>
      </c>
      <c r="D1123" s="238"/>
      <c r="E1123" s="239" t="s">
        <v>2164</v>
      </c>
      <c r="F1123" s="238"/>
      <c r="G1123" s="238" t="s">
        <v>1466</v>
      </c>
      <c r="H1123" s="238"/>
    </row>
    <row r="1124" spans="2:8" x14ac:dyDescent="0.2">
      <c r="B1124" s="436"/>
      <c r="C1124" s="239" t="s">
        <v>1798</v>
      </c>
      <c r="D1124" s="239" t="s">
        <v>2017</v>
      </c>
      <c r="E1124" s="239" t="s">
        <v>1798</v>
      </c>
      <c r="F1124" s="239" t="s">
        <v>2017</v>
      </c>
      <c r="G1124" s="239" t="s">
        <v>1798</v>
      </c>
      <c r="H1124" s="239" t="s">
        <v>2017</v>
      </c>
    </row>
    <row r="1125" spans="2:8" x14ac:dyDescent="0.2">
      <c r="B1125" s="240" t="s">
        <v>2165</v>
      </c>
      <c r="C1125" s="234">
        <v>839797941636</v>
      </c>
      <c r="D1125" s="248">
        <v>58.33</v>
      </c>
      <c r="E1125" s="234">
        <v>1845267433717</v>
      </c>
      <c r="F1125" s="248">
        <v>12.84</v>
      </c>
      <c r="G1125" s="234">
        <v>2734826557051</v>
      </c>
      <c r="H1125" s="248">
        <v>94.66</v>
      </c>
    </row>
    <row r="1126" spans="2:8" x14ac:dyDescent="0.2">
      <c r="B1126" s="240" t="s">
        <v>2166</v>
      </c>
      <c r="C1126" s="234">
        <v>474459618094</v>
      </c>
      <c r="D1126" s="248">
        <v>32.950000000000003</v>
      </c>
      <c r="E1126" s="234">
        <v>2188850924753</v>
      </c>
      <c r="F1126" s="248">
        <v>15.24</v>
      </c>
      <c r="G1126" s="234">
        <v>138656795748</v>
      </c>
      <c r="H1126" s="248">
        <v>4.8</v>
      </c>
    </row>
    <row r="1127" spans="2:8" x14ac:dyDescent="0.2">
      <c r="B1127" s="240" t="s">
        <v>2167</v>
      </c>
      <c r="C1127" s="234">
        <v>100108662905</v>
      </c>
      <c r="D1127" s="248">
        <v>6.95</v>
      </c>
      <c r="E1127" s="234">
        <v>1721912429191</v>
      </c>
      <c r="F1127" s="248">
        <v>11.99</v>
      </c>
      <c r="G1127" s="234">
        <v>15472819547</v>
      </c>
      <c r="H1127" s="248">
        <v>0.54</v>
      </c>
    </row>
    <row r="1128" spans="2:8" x14ac:dyDescent="0.2">
      <c r="B1128" s="240" t="s">
        <v>2168</v>
      </c>
      <c r="C1128" s="234">
        <v>25356221488</v>
      </c>
      <c r="D1128" s="248">
        <v>1.76</v>
      </c>
      <c r="E1128" s="234">
        <v>8610269580817</v>
      </c>
      <c r="F1128" s="248">
        <v>59.93</v>
      </c>
      <c r="G1128" s="242" t="s">
        <v>1819</v>
      </c>
      <c r="H1128" s="248" t="s">
        <v>1819</v>
      </c>
    </row>
    <row r="1129" spans="2:8" x14ac:dyDescent="0.2">
      <c r="B1129" s="238" t="s">
        <v>2169</v>
      </c>
      <c r="C1129" s="236">
        <v>1439722444123</v>
      </c>
      <c r="D1129" s="359">
        <v>100</v>
      </c>
      <c r="E1129" s="236">
        <v>14366300368478</v>
      </c>
      <c r="F1129" s="359">
        <v>100</v>
      </c>
      <c r="G1129" s="236">
        <v>2888956172346</v>
      </c>
      <c r="H1129" s="359">
        <v>100</v>
      </c>
    </row>
    <row r="1148" spans="2:14" ht="15" x14ac:dyDescent="0.2">
      <c r="B1148" s="451" t="s">
        <v>1727</v>
      </c>
      <c r="C1148" s="451" t="s">
        <v>2170</v>
      </c>
      <c r="D1148" s="451"/>
      <c r="E1148" s="451" t="s">
        <v>2171</v>
      </c>
      <c r="F1148" s="451"/>
      <c r="G1148" s="451" t="s">
        <v>2172</v>
      </c>
      <c r="H1148" s="451"/>
      <c r="I1148" s="451" t="s">
        <v>2173</v>
      </c>
      <c r="J1148" s="451"/>
      <c r="K1148" s="451" t="s">
        <v>2174</v>
      </c>
      <c r="L1148" s="451"/>
      <c r="M1148" s="276"/>
      <c r="N1148" s="276"/>
    </row>
    <row r="1149" spans="2:14" ht="26.25" customHeight="1" x14ac:dyDescent="0.25">
      <c r="B1149" s="451"/>
      <c r="C1149" s="451"/>
      <c r="D1149" s="451"/>
      <c r="E1149" s="451"/>
      <c r="F1149" s="451"/>
      <c r="G1149" s="451"/>
      <c r="H1149" s="451"/>
      <c r="I1149" s="451"/>
      <c r="J1149" s="451"/>
      <c r="K1149" s="451"/>
      <c r="L1149" s="451"/>
      <c r="M1149" s="277"/>
      <c r="N1149" s="276"/>
    </row>
    <row r="1150" spans="2:14" ht="15" x14ac:dyDescent="0.2">
      <c r="B1150" s="451"/>
      <c r="C1150" s="269" t="s">
        <v>1798</v>
      </c>
      <c r="D1150" s="269" t="s">
        <v>2017</v>
      </c>
      <c r="E1150" s="269" t="s">
        <v>1798</v>
      </c>
      <c r="F1150" s="269" t="s">
        <v>2017</v>
      </c>
      <c r="G1150" s="269" t="s">
        <v>1798</v>
      </c>
      <c r="H1150" s="269" t="s">
        <v>2017</v>
      </c>
      <c r="I1150" s="269" t="s">
        <v>1798</v>
      </c>
      <c r="J1150" s="269" t="s">
        <v>2017</v>
      </c>
      <c r="K1150" s="269" t="s">
        <v>1798</v>
      </c>
      <c r="L1150" s="269" t="s">
        <v>2017</v>
      </c>
      <c r="M1150" s="276"/>
      <c r="N1150" s="276"/>
    </row>
    <row r="1151" spans="2:14" ht="15" x14ac:dyDescent="0.2">
      <c r="B1151" s="270" t="s">
        <v>2175</v>
      </c>
      <c r="C1151" s="271">
        <v>2052712934620</v>
      </c>
      <c r="D1151" s="272">
        <v>65.739999999999995</v>
      </c>
      <c r="E1151" s="271">
        <v>20910217878300</v>
      </c>
      <c r="F1151" s="272">
        <v>92.34</v>
      </c>
      <c r="G1151" s="271">
        <v>1736651275401</v>
      </c>
      <c r="H1151" s="272">
        <v>99.74</v>
      </c>
      <c r="I1151" s="271">
        <v>16562078688657</v>
      </c>
      <c r="J1151" s="272">
        <v>99.39</v>
      </c>
      <c r="K1151" s="271">
        <v>3626218627762</v>
      </c>
      <c r="L1151" s="272">
        <v>100</v>
      </c>
      <c r="M1151" s="276"/>
      <c r="N1151" s="276"/>
    </row>
    <row r="1152" spans="2:14" ht="15" x14ac:dyDescent="0.2">
      <c r="B1152" s="270" t="s">
        <v>2176</v>
      </c>
      <c r="C1152" s="271">
        <v>1069920390000</v>
      </c>
      <c r="D1152" s="272">
        <v>34.26</v>
      </c>
      <c r="E1152" s="271">
        <v>1734744895466</v>
      </c>
      <c r="F1152" s="272">
        <v>7.66</v>
      </c>
      <c r="G1152" s="271">
        <v>4498160039</v>
      </c>
      <c r="H1152" s="272">
        <v>0.26</v>
      </c>
      <c r="I1152" s="271">
        <v>101868285454</v>
      </c>
      <c r="J1152" s="272">
        <v>0.61</v>
      </c>
      <c r="K1152" s="273" t="s">
        <v>1819</v>
      </c>
      <c r="L1152" s="272" t="s">
        <v>1819</v>
      </c>
      <c r="M1152" s="276"/>
      <c r="N1152" s="276"/>
    </row>
    <row r="1153" spans="2:14" ht="15" x14ac:dyDescent="0.2">
      <c r="B1153" s="274" t="s">
        <v>1735</v>
      </c>
      <c r="C1153" s="275">
        <v>3122633324620</v>
      </c>
      <c r="D1153" s="361">
        <v>100</v>
      </c>
      <c r="E1153" s="275">
        <v>22644962773766</v>
      </c>
      <c r="F1153" s="361">
        <v>100</v>
      </c>
      <c r="G1153" s="275">
        <v>1741149435440</v>
      </c>
      <c r="H1153" s="361">
        <v>100</v>
      </c>
      <c r="I1153" s="275">
        <v>16663946974111</v>
      </c>
      <c r="J1153" s="361">
        <v>100</v>
      </c>
      <c r="K1153" s="275">
        <v>3626218627762</v>
      </c>
      <c r="L1153" s="361">
        <v>100</v>
      </c>
      <c r="M1153" s="276"/>
      <c r="N1153" s="276"/>
    </row>
    <row r="1154" spans="2:14" ht="15" x14ac:dyDescent="0.2">
      <c r="B1154" s="270" t="s">
        <v>2177</v>
      </c>
      <c r="C1154" s="271">
        <v>1198848994798</v>
      </c>
      <c r="D1154" s="272">
        <v>38.39</v>
      </c>
      <c r="E1154" s="271">
        <v>10737212688635</v>
      </c>
      <c r="F1154" s="272">
        <v>47.42</v>
      </c>
      <c r="G1154" s="271">
        <v>1359136457347</v>
      </c>
      <c r="H1154" s="272">
        <v>78.06</v>
      </c>
      <c r="I1154" s="271">
        <v>8150285200764</v>
      </c>
      <c r="J1154" s="272">
        <v>48.91</v>
      </c>
      <c r="K1154" s="271">
        <v>3274278201624</v>
      </c>
      <c r="L1154" s="272">
        <v>90.29</v>
      </c>
      <c r="M1154" s="276"/>
      <c r="N1154" s="276"/>
    </row>
    <row r="1155" spans="2:14" ht="15" x14ac:dyDescent="0.2">
      <c r="B1155" s="270" t="s">
        <v>2178</v>
      </c>
      <c r="C1155" s="271">
        <v>1923784329822</v>
      </c>
      <c r="D1155" s="272">
        <v>61.61</v>
      </c>
      <c r="E1155" s="271">
        <v>11907750085131</v>
      </c>
      <c r="F1155" s="272">
        <v>52.58</v>
      </c>
      <c r="G1155" s="271">
        <v>382012978093</v>
      </c>
      <c r="H1155" s="272">
        <v>21.94</v>
      </c>
      <c r="I1155" s="271">
        <v>8513661773347</v>
      </c>
      <c r="J1155" s="272">
        <v>51.09</v>
      </c>
      <c r="K1155" s="271">
        <v>351940426138</v>
      </c>
      <c r="L1155" s="272">
        <v>9.7100000000000009</v>
      </c>
      <c r="M1155" s="276"/>
      <c r="N1155" s="276"/>
    </row>
    <row r="1156" spans="2:14" ht="15" x14ac:dyDescent="0.2">
      <c r="B1156" s="274" t="s">
        <v>1735</v>
      </c>
      <c r="C1156" s="275">
        <v>3122633324620</v>
      </c>
      <c r="D1156" s="361">
        <v>100</v>
      </c>
      <c r="E1156" s="275">
        <v>22644962773766</v>
      </c>
      <c r="F1156" s="361">
        <v>100</v>
      </c>
      <c r="G1156" s="275">
        <v>1741149435440</v>
      </c>
      <c r="H1156" s="361">
        <v>100</v>
      </c>
      <c r="I1156" s="275">
        <v>16663946974111</v>
      </c>
      <c r="J1156" s="272">
        <v>100</v>
      </c>
      <c r="K1156" s="275">
        <v>3626218627762</v>
      </c>
      <c r="L1156" s="361">
        <v>100</v>
      </c>
      <c r="M1156" s="276"/>
      <c r="N1156" s="276"/>
    </row>
    <row r="1167" spans="2:14" x14ac:dyDescent="0.2">
      <c r="B1167" s="450" t="s">
        <v>1727</v>
      </c>
      <c r="C1167" s="450" t="s">
        <v>2170</v>
      </c>
      <c r="D1167" s="450"/>
      <c r="E1167" s="450" t="s">
        <v>2171</v>
      </c>
      <c r="F1167" s="450"/>
      <c r="G1167" s="450" t="s">
        <v>2179</v>
      </c>
      <c r="H1167" s="450"/>
      <c r="I1167" s="450" t="s">
        <v>2173</v>
      </c>
      <c r="J1167" s="450"/>
      <c r="K1167" s="450" t="s">
        <v>2174</v>
      </c>
      <c r="L1167" s="450"/>
    </row>
    <row r="1168" spans="2:14" x14ac:dyDescent="0.2">
      <c r="B1168" s="450"/>
      <c r="C1168" s="450"/>
      <c r="D1168" s="450"/>
      <c r="E1168" s="450"/>
      <c r="F1168" s="450"/>
      <c r="G1168" s="450" t="s">
        <v>2180</v>
      </c>
      <c r="H1168" s="450"/>
      <c r="I1168" s="450"/>
      <c r="J1168" s="450"/>
      <c r="K1168" s="450"/>
      <c r="L1168" s="450"/>
    </row>
    <row r="1169" spans="2:12" x14ac:dyDescent="0.2">
      <c r="B1169" s="450"/>
      <c r="C1169" s="278" t="s">
        <v>1798</v>
      </c>
      <c r="D1169" s="278" t="s">
        <v>2017</v>
      </c>
      <c r="E1169" s="278" t="s">
        <v>1798</v>
      </c>
      <c r="F1169" s="278" t="s">
        <v>2017</v>
      </c>
      <c r="G1169" s="278" t="s">
        <v>1798</v>
      </c>
      <c r="H1169" s="278" t="s">
        <v>2017</v>
      </c>
      <c r="I1169" s="278" t="s">
        <v>1798</v>
      </c>
      <c r="J1169" s="278" t="s">
        <v>2017</v>
      </c>
      <c r="K1169" s="278" t="s">
        <v>1798</v>
      </c>
      <c r="L1169" s="278" t="s">
        <v>2017</v>
      </c>
    </row>
    <row r="1170" spans="2:12" x14ac:dyDescent="0.2">
      <c r="B1170" s="279" t="s">
        <v>2181</v>
      </c>
      <c r="C1170" s="447">
        <v>1547284105810</v>
      </c>
      <c r="D1170" s="445">
        <v>66.13</v>
      </c>
      <c r="E1170" s="447">
        <v>18640986912220</v>
      </c>
      <c r="F1170" s="445">
        <v>100.006</v>
      </c>
      <c r="G1170" s="447">
        <v>1439678934196</v>
      </c>
      <c r="H1170" s="448">
        <v>100</v>
      </c>
      <c r="I1170" s="447">
        <v>14366300368478</v>
      </c>
      <c r="J1170" s="448">
        <v>100</v>
      </c>
      <c r="K1170" s="447">
        <v>2888956172346</v>
      </c>
      <c r="L1170" s="448">
        <v>100</v>
      </c>
    </row>
    <row r="1171" spans="2:12" x14ac:dyDescent="0.2">
      <c r="B1171" s="279" t="s">
        <v>2182</v>
      </c>
      <c r="C1171" s="447"/>
      <c r="D1171" s="445"/>
      <c r="E1171" s="447"/>
      <c r="F1171" s="445"/>
      <c r="G1171" s="447"/>
      <c r="H1171" s="448"/>
      <c r="I1171" s="447"/>
      <c r="J1171" s="448"/>
      <c r="K1171" s="447"/>
      <c r="L1171" s="448"/>
    </row>
    <row r="1172" spans="2:12" x14ac:dyDescent="0.2">
      <c r="B1172" s="279" t="s">
        <v>2183</v>
      </c>
      <c r="C1172" s="447">
        <v>792552387700</v>
      </c>
      <c r="D1172" s="445">
        <v>33.869999999999997</v>
      </c>
      <c r="E1172" s="449" t="s">
        <v>1819</v>
      </c>
      <c r="F1172" s="445">
        <v>0</v>
      </c>
      <c r="G1172" s="447">
        <v>43509927</v>
      </c>
      <c r="H1172" s="448">
        <v>0</v>
      </c>
      <c r="I1172" s="449" t="s">
        <v>1819</v>
      </c>
      <c r="J1172" s="448">
        <v>0</v>
      </c>
      <c r="K1172" s="449" t="s">
        <v>1819</v>
      </c>
      <c r="L1172" s="448">
        <v>0</v>
      </c>
    </row>
    <row r="1173" spans="2:12" x14ac:dyDescent="0.2">
      <c r="B1173" s="279" t="s">
        <v>2184</v>
      </c>
      <c r="C1173" s="447"/>
      <c r="D1173" s="445"/>
      <c r="E1173" s="449"/>
      <c r="F1173" s="445"/>
      <c r="G1173" s="447"/>
      <c r="H1173" s="448"/>
      <c r="I1173" s="449"/>
      <c r="J1173" s="448"/>
      <c r="K1173" s="449"/>
      <c r="L1173" s="448"/>
    </row>
    <row r="1174" spans="2:12" x14ac:dyDescent="0.2">
      <c r="B1174" s="280" t="s">
        <v>2185</v>
      </c>
      <c r="C1174" s="281">
        <v>2339836493510</v>
      </c>
      <c r="D1174" s="278">
        <v>100</v>
      </c>
      <c r="E1174" s="281">
        <v>18640986912220</v>
      </c>
      <c r="F1174" s="278">
        <v>100</v>
      </c>
      <c r="G1174" s="281">
        <v>1439722444123</v>
      </c>
      <c r="H1174" s="278">
        <v>100</v>
      </c>
      <c r="I1174" s="281">
        <v>14366300368478</v>
      </c>
      <c r="J1174" s="278">
        <v>100</v>
      </c>
      <c r="K1174" s="281">
        <v>2888956172346</v>
      </c>
      <c r="L1174" s="278">
        <v>100</v>
      </c>
    </row>
    <row r="1175" spans="2:12" x14ac:dyDescent="0.2">
      <c r="B1175" s="279" t="s">
        <v>2186</v>
      </c>
      <c r="C1175" s="447">
        <v>711261285021</v>
      </c>
      <c r="D1175" s="445">
        <v>30.4</v>
      </c>
      <c r="E1175" s="447">
        <v>9534752769980</v>
      </c>
      <c r="F1175" s="445">
        <v>51.15</v>
      </c>
      <c r="G1175" s="447">
        <v>1224289215971</v>
      </c>
      <c r="H1175" s="445">
        <v>85.04</v>
      </c>
      <c r="I1175" s="447">
        <v>6940204381959</v>
      </c>
      <c r="J1175" s="445">
        <v>48.31</v>
      </c>
      <c r="K1175" s="447">
        <v>2776598097513</v>
      </c>
      <c r="L1175" s="445">
        <v>96.17</v>
      </c>
    </row>
    <row r="1176" spans="2:12" x14ac:dyDescent="0.2">
      <c r="B1176" s="279" t="s">
        <v>2187</v>
      </c>
      <c r="C1176" s="447"/>
      <c r="D1176" s="445"/>
      <c r="E1176" s="447"/>
      <c r="F1176" s="445"/>
      <c r="G1176" s="447"/>
      <c r="H1176" s="445"/>
      <c r="I1176" s="447"/>
      <c r="J1176" s="445"/>
      <c r="K1176" s="447"/>
      <c r="L1176" s="445"/>
    </row>
    <row r="1177" spans="2:12" x14ac:dyDescent="0.2">
      <c r="B1177" s="279" t="s">
        <v>2186</v>
      </c>
      <c r="C1177" s="447">
        <v>1628575208489</v>
      </c>
      <c r="D1177" s="445">
        <v>69.599999999999994</v>
      </c>
      <c r="E1177" s="447">
        <v>9106234142240</v>
      </c>
      <c r="F1177" s="445">
        <v>48.85</v>
      </c>
      <c r="G1177" s="447">
        <v>215433228152</v>
      </c>
      <c r="H1177" s="445">
        <v>14.96</v>
      </c>
      <c r="I1177" s="447">
        <v>7426095986519</v>
      </c>
      <c r="J1177" s="445">
        <v>51.69</v>
      </c>
      <c r="K1177" s="447">
        <v>112358074833</v>
      </c>
      <c r="L1177" s="445">
        <v>3.83</v>
      </c>
    </row>
    <row r="1178" spans="2:12" x14ac:dyDescent="0.2">
      <c r="B1178" s="279" t="s">
        <v>2188</v>
      </c>
      <c r="C1178" s="447"/>
      <c r="D1178" s="445"/>
      <c r="E1178" s="447"/>
      <c r="F1178" s="445"/>
      <c r="G1178" s="447"/>
      <c r="H1178" s="445"/>
      <c r="I1178" s="447"/>
      <c r="J1178" s="445"/>
      <c r="K1178" s="447"/>
      <c r="L1178" s="445"/>
    </row>
    <row r="1179" spans="2:12" x14ac:dyDescent="0.2">
      <c r="B1179" s="280" t="s">
        <v>2185</v>
      </c>
      <c r="C1179" s="281">
        <v>2339836493510</v>
      </c>
      <c r="D1179" s="278">
        <v>100</v>
      </c>
      <c r="E1179" s="281">
        <v>18640986912220</v>
      </c>
      <c r="F1179" s="278">
        <v>100</v>
      </c>
      <c r="G1179" s="281">
        <v>1439722444123</v>
      </c>
      <c r="H1179" s="278">
        <v>100</v>
      </c>
      <c r="I1179" s="281">
        <v>14366300368478</v>
      </c>
      <c r="J1179" s="282">
        <v>1</v>
      </c>
      <c r="K1179" s="281">
        <v>2888956172346</v>
      </c>
      <c r="L1179" s="278">
        <v>100</v>
      </c>
    </row>
    <row r="1195" spans="2:6" x14ac:dyDescent="0.2">
      <c r="B1195" s="446" t="s">
        <v>2189</v>
      </c>
      <c r="C1195" s="433" t="s">
        <v>2190</v>
      </c>
      <c r="D1195" s="433"/>
      <c r="E1195" s="433"/>
      <c r="F1195" s="433"/>
    </row>
    <row r="1196" spans="2:6" x14ac:dyDescent="0.2">
      <c r="B1196" s="446"/>
      <c r="C1196" s="433" t="s">
        <v>1605</v>
      </c>
      <c r="D1196" s="433"/>
      <c r="E1196" s="433"/>
      <c r="F1196" s="433"/>
    </row>
    <row r="1197" spans="2:6" x14ac:dyDescent="0.2">
      <c r="B1197" s="446"/>
      <c r="C1197" s="433">
        <v>2023</v>
      </c>
      <c r="D1197" s="433"/>
      <c r="E1197" s="433">
        <v>2022</v>
      </c>
      <c r="F1197" s="433"/>
    </row>
    <row r="1198" spans="2:6" x14ac:dyDescent="0.2">
      <c r="B1198" s="446"/>
      <c r="C1198" s="221" t="s">
        <v>1798</v>
      </c>
      <c r="D1198" s="221" t="s">
        <v>2017</v>
      </c>
      <c r="E1198" s="221" t="s">
        <v>1798</v>
      </c>
      <c r="F1198" s="221" t="s">
        <v>2017</v>
      </c>
    </row>
    <row r="1199" spans="2:6" x14ac:dyDescent="0.2">
      <c r="B1199" s="222" t="s">
        <v>2191</v>
      </c>
      <c r="C1199" s="234">
        <v>2863072427888</v>
      </c>
      <c r="D1199" s="248">
        <v>12.46</v>
      </c>
      <c r="E1199" s="234">
        <v>2794002369428</v>
      </c>
      <c r="F1199" s="248">
        <v>14.76</v>
      </c>
    </row>
    <row r="1200" spans="2:6" x14ac:dyDescent="0.2">
      <c r="B1200" s="222" t="s">
        <v>2192</v>
      </c>
      <c r="C1200" s="234">
        <v>2007858563805</v>
      </c>
      <c r="D1200" s="248">
        <v>8.74</v>
      </c>
      <c r="E1200" s="234">
        <v>1984021072205</v>
      </c>
      <c r="F1200" s="248">
        <v>10.48</v>
      </c>
    </row>
    <row r="1201" spans="2:6" x14ac:dyDescent="0.2">
      <c r="B1201" s="230" t="s">
        <v>2193</v>
      </c>
      <c r="C1201" s="234">
        <v>4683593743573</v>
      </c>
      <c r="D1201" s="248">
        <v>20.38</v>
      </c>
      <c r="E1201" s="234">
        <v>3017898333954</v>
      </c>
      <c r="F1201" s="248">
        <v>15.94</v>
      </c>
    </row>
    <row r="1202" spans="2:6" x14ac:dyDescent="0.2">
      <c r="B1202" s="230" t="s">
        <v>2194</v>
      </c>
      <c r="C1202" s="234">
        <v>4506931250689</v>
      </c>
      <c r="D1202" s="248">
        <v>19.61</v>
      </c>
      <c r="E1202" s="234">
        <v>3540868374697</v>
      </c>
      <c r="F1202" s="357">
        <v>18.7</v>
      </c>
    </row>
    <row r="1203" spans="2:6" x14ac:dyDescent="0.2">
      <c r="B1203" s="230" t="s">
        <v>2195</v>
      </c>
      <c r="C1203" s="234">
        <v>2278676638247</v>
      </c>
      <c r="D1203" s="248">
        <v>9.91</v>
      </c>
      <c r="E1203" s="234">
        <v>2268187986245</v>
      </c>
      <c r="F1203" s="248">
        <v>11.98</v>
      </c>
    </row>
    <row r="1204" spans="2:6" x14ac:dyDescent="0.2">
      <c r="B1204" s="230" t="s">
        <v>2196</v>
      </c>
      <c r="C1204" s="234">
        <v>5582726536058</v>
      </c>
      <c r="D1204" s="248">
        <v>24.29</v>
      </c>
      <c r="E1204" s="234">
        <v>4489176740849</v>
      </c>
      <c r="F1204" s="248">
        <v>23.71</v>
      </c>
    </row>
    <row r="1205" spans="2:6" x14ac:dyDescent="0.2">
      <c r="B1205" s="230" t="s">
        <v>2197</v>
      </c>
      <c r="C1205" s="234">
        <v>1060881686429</v>
      </c>
      <c r="D1205" s="248">
        <v>4.62</v>
      </c>
      <c r="E1205" s="234">
        <v>841617907540</v>
      </c>
      <c r="F1205" s="248">
        <v>4.4400000000000004</v>
      </c>
    </row>
    <row r="1206" spans="2:6" x14ac:dyDescent="0.2">
      <c r="B1206" s="225" t="s">
        <v>1735</v>
      </c>
      <c r="C1206" s="236">
        <v>22983740846689</v>
      </c>
      <c r="D1206" s="239">
        <v>100</v>
      </c>
      <c r="E1206" s="236">
        <v>18935772784918</v>
      </c>
      <c r="F1206" s="239">
        <v>100</v>
      </c>
    </row>
    <row r="1219" spans="2:4" x14ac:dyDescent="0.2">
      <c r="B1219" s="436" t="s">
        <v>1727</v>
      </c>
      <c r="C1219" s="434" t="s">
        <v>1605</v>
      </c>
      <c r="D1219" s="434"/>
    </row>
    <row r="1220" spans="2:4" x14ac:dyDescent="0.2">
      <c r="B1220" s="436"/>
      <c r="C1220" s="239">
        <v>2023</v>
      </c>
      <c r="D1220" s="239">
        <v>2022</v>
      </c>
    </row>
    <row r="1221" spans="2:4" x14ac:dyDescent="0.2">
      <c r="B1221" s="436"/>
      <c r="C1221" s="229" t="s">
        <v>1798</v>
      </c>
      <c r="D1221" s="229" t="s">
        <v>1798</v>
      </c>
    </row>
    <row r="1222" spans="2:4" x14ac:dyDescent="0.2">
      <c r="B1222" s="240" t="s">
        <v>2198</v>
      </c>
      <c r="C1222" s="234">
        <v>1158638711463</v>
      </c>
      <c r="D1222" s="237">
        <v>872208252545</v>
      </c>
    </row>
    <row r="1223" spans="2:4" x14ac:dyDescent="0.2">
      <c r="B1223" s="240" t="s">
        <v>2199</v>
      </c>
      <c r="C1223" s="234">
        <v>1460986697776</v>
      </c>
      <c r="D1223" s="234">
        <v>1192565742779</v>
      </c>
    </row>
    <row r="1224" spans="2:4" x14ac:dyDescent="0.2">
      <c r="B1224" s="240" t="s">
        <v>2200</v>
      </c>
      <c r="C1224" s="234">
        <v>11634030760</v>
      </c>
      <c r="D1224" s="234">
        <v>1110546735</v>
      </c>
    </row>
    <row r="1225" spans="2:4" x14ac:dyDescent="0.2">
      <c r="B1225" s="438" t="s">
        <v>2201</v>
      </c>
      <c r="C1225" s="443">
        <v>199778972231</v>
      </c>
      <c r="D1225" s="443">
        <v>132422765650</v>
      </c>
    </row>
    <row r="1226" spans="2:4" x14ac:dyDescent="0.2">
      <c r="B1226" s="438"/>
      <c r="C1226" s="443"/>
      <c r="D1226" s="443"/>
    </row>
    <row r="1227" spans="2:4" x14ac:dyDescent="0.2">
      <c r="B1227" s="240" t="s">
        <v>2202</v>
      </c>
      <c r="C1227" s="234">
        <v>951149497175</v>
      </c>
      <c r="D1227" s="234">
        <v>631092196870</v>
      </c>
    </row>
    <row r="1228" spans="2:4" x14ac:dyDescent="0.2">
      <c r="B1228" s="238" t="s">
        <v>1950</v>
      </c>
      <c r="C1228" s="236">
        <v>3782187909405</v>
      </c>
      <c r="D1228" s="236">
        <v>2829399504579</v>
      </c>
    </row>
    <row r="1240" spans="2:6" x14ac:dyDescent="0.2">
      <c r="B1240" s="248"/>
      <c r="C1240" s="239" t="s">
        <v>2203</v>
      </c>
      <c r="D1240" s="239" t="s">
        <v>2204</v>
      </c>
      <c r="E1240" s="239" t="s">
        <v>2205</v>
      </c>
      <c r="F1240" s="239" t="s">
        <v>2206</v>
      </c>
    </row>
    <row r="1241" spans="2:6" x14ac:dyDescent="0.2">
      <c r="B1241" s="230" t="s">
        <v>2207</v>
      </c>
      <c r="C1241" s="283">
        <v>0.18</v>
      </c>
      <c r="D1241" s="235" t="s">
        <v>1819</v>
      </c>
      <c r="E1241" s="235" t="s">
        <v>1819</v>
      </c>
      <c r="F1241" s="235" t="s">
        <v>1819</v>
      </c>
    </row>
    <row r="1242" spans="2:6" x14ac:dyDescent="0.2">
      <c r="B1242" s="230" t="s">
        <v>2208</v>
      </c>
      <c r="C1242" s="283">
        <v>0.18</v>
      </c>
      <c r="D1242" s="235" t="s">
        <v>1819</v>
      </c>
      <c r="E1242" s="235" t="s">
        <v>1819</v>
      </c>
      <c r="F1242" s="235" t="s">
        <v>1819</v>
      </c>
    </row>
    <row r="1243" spans="2:6" x14ac:dyDescent="0.2">
      <c r="B1243" s="230" t="s">
        <v>2209</v>
      </c>
      <c r="C1243" s="283">
        <v>0.18</v>
      </c>
      <c r="D1243" s="235" t="s">
        <v>1819</v>
      </c>
      <c r="E1243" s="235" t="s">
        <v>1819</v>
      </c>
      <c r="F1243" s="235" t="s">
        <v>1819</v>
      </c>
    </row>
    <row r="1244" spans="2:6" x14ac:dyDescent="0.2">
      <c r="B1244" s="230" t="s">
        <v>2210</v>
      </c>
      <c r="C1244" s="235" t="s">
        <v>1819</v>
      </c>
      <c r="D1244" s="283">
        <v>0.18</v>
      </c>
      <c r="E1244" s="283">
        <v>0</v>
      </c>
      <c r="F1244" s="283">
        <v>0</v>
      </c>
    </row>
    <row r="1245" spans="2:6" x14ac:dyDescent="0.2">
      <c r="B1245" s="230" t="s">
        <v>2211</v>
      </c>
      <c r="C1245" s="235" t="s">
        <v>1819</v>
      </c>
      <c r="D1245" s="283">
        <v>0.18</v>
      </c>
      <c r="E1245" s="283">
        <v>0</v>
      </c>
      <c r="F1245" s="283">
        <v>0</v>
      </c>
    </row>
    <row r="1246" spans="2:6" x14ac:dyDescent="0.2">
      <c r="B1246" s="230" t="s">
        <v>2212</v>
      </c>
      <c r="C1246" s="235" t="s">
        <v>1819</v>
      </c>
      <c r="D1246" s="283">
        <v>0.18</v>
      </c>
      <c r="E1246" s="283">
        <v>0</v>
      </c>
      <c r="F1246" s="283">
        <v>0</v>
      </c>
    </row>
    <row r="1247" spans="2:6" x14ac:dyDescent="0.2">
      <c r="B1247" s="230" t="s">
        <v>2213</v>
      </c>
      <c r="C1247" s="235" t="s">
        <v>1819</v>
      </c>
      <c r="D1247" s="235" t="s">
        <v>1819</v>
      </c>
      <c r="E1247" s="235" t="s">
        <v>1819</v>
      </c>
      <c r="F1247" s="283">
        <v>0</v>
      </c>
    </row>
    <row r="1257" spans="2:7" ht="21" x14ac:dyDescent="0.2">
      <c r="B1257" s="248"/>
      <c r="C1257" s="239" t="s">
        <v>2203</v>
      </c>
      <c r="D1257" s="239" t="s">
        <v>2204</v>
      </c>
      <c r="E1257" s="229" t="s">
        <v>2214</v>
      </c>
      <c r="F1257" s="229" t="s">
        <v>2215</v>
      </c>
      <c r="G1257" s="229" t="s">
        <v>2216</v>
      </c>
    </row>
    <row r="1258" spans="2:7" x14ac:dyDescent="0.2">
      <c r="B1258" s="230" t="s">
        <v>2217</v>
      </c>
      <c r="C1258" s="252">
        <v>0.24</v>
      </c>
      <c r="D1258" s="235" t="s">
        <v>1819</v>
      </c>
      <c r="E1258" s="235" t="s">
        <v>1819</v>
      </c>
      <c r="F1258" s="235" t="s">
        <v>1819</v>
      </c>
      <c r="G1258" s="235" t="s">
        <v>1819</v>
      </c>
    </row>
    <row r="1259" spans="2:7" x14ac:dyDescent="0.2">
      <c r="B1259" s="230" t="s">
        <v>2218</v>
      </c>
      <c r="C1259" s="252">
        <v>0.24</v>
      </c>
      <c r="D1259" s="235" t="s">
        <v>1819</v>
      </c>
      <c r="E1259" s="235" t="s">
        <v>1819</v>
      </c>
      <c r="F1259" s="235" t="s">
        <v>1819</v>
      </c>
      <c r="G1259" s="235" t="s">
        <v>1819</v>
      </c>
    </row>
    <row r="1260" spans="2:7" x14ac:dyDescent="0.2">
      <c r="B1260" s="230" t="s">
        <v>2219</v>
      </c>
      <c r="C1260" s="235" t="s">
        <v>1819</v>
      </c>
      <c r="D1260" s="252">
        <v>0.24</v>
      </c>
      <c r="E1260" s="362">
        <v>0.16500000000000001</v>
      </c>
      <c r="F1260" s="252">
        <v>0</v>
      </c>
      <c r="G1260" s="252">
        <v>0</v>
      </c>
    </row>
    <row r="1261" spans="2:7" x14ac:dyDescent="0.2">
      <c r="B1261" s="230" t="s">
        <v>2220</v>
      </c>
      <c r="C1261" s="235" t="s">
        <v>1819</v>
      </c>
      <c r="D1261" s="252">
        <v>0.24</v>
      </c>
      <c r="E1261" s="362">
        <v>0.16500000000000001</v>
      </c>
      <c r="F1261" s="252">
        <v>0</v>
      </c>
      <c r="G1261" s="252">
        <v>0</v>
      </c>
    </row>
    <row r="1262" spans="2:7" x14ac:dyDescent="0.2">
      <c r="B1262" s="230" t="s">
        <v>2221</v>
      </c>
      <c r="C1262" s="235" t="s">
        <v>1819</v>
      </c>
      <c r="D1262" s="235" t="s">
        <v>1819</v>
      </c>
      <c r="E1262" s="362">
        <v>0.16500000000000001</v>
      </c>
      <c r="F1262" s="252">
        <v>0</v>
      </c>
      <c r="G1262" s="252">
        <v>0</v>
      </c>
    </row>
    <row r="1279" spans="2:3" ht="21" customHeight="1" x14ac:dyDescent="0.2">
      <c r="B1279" s="444" t="s">
        <v>2222</v>
      </c>
      <c r="C1279" s="444"/>
    </row>
    <row r="1280" spans="2:3" x14ac:dyDescent="0.2">
      <c r="B1280" s="230" t="s">
        <v>2223</v>
      </c>
      <c r="C1280" s="284">
        <v>0.18</v>
      </c>
    </row>
    <row r="1281" spans="2:3" x14ac:dyDescent="0.2">
      <c r="B1281" s="232" t="s">
        <v>1735</v>
      </c>
      <c r="C1281" s="284">
        <v>0.18</v>
      </c>
    </row>
    <row r="1297" spans="2:4" x14ac:dyDescent="0.2">
      <c r="B1297" s="230" t="s">
        <v>2224</v>
      </c>
      <c r="C1297" s="285">
        <v>45291</v>
      </c>
      <c r="D1297" s="285">
        <v>44926</v>
      </c>
    </row>
    <row r="1298" spans="2:4" x14ac:dyDescent="0.2">
      <c r="B1298" s="232" t="s">
        <v>2225</v>
      </c>
      <c r="C1298" s="239" t="s">
        <v>1798</v>
      </c>
      <c r="D1298" s="239" t="s">
        <v>1798</v>
      </c>
    </row>
    <row r="1299" spans="2:4" ht="22.5" x14ac:dyDescent="0.2">
      <c r="B1299" s="230" t="s">
        <v>2226</v>
      </c>
      <c r="C1299" s="234">
        <v>936351118046</v>
      </c>
      <c r="D1299" s="234">
        <v>100859826721</v>
      </c>
    </row>
    <row r="1300" spans="2:4" ht="22.5" x14ac:dyDescent="0.2">
      <c r="B1300" s="230" t="s">
        <v>2227</v>
      </c>
      <c r="C1300" s="330">
        <v>-936351118046</v>
      </c>
      <c r="D1300" s="330">
        <v>-100859826721</v>
      </c>
    </row>
    <row r="1303" spans="2:4" x14ac:dyDescent="0.2">
      <c r="B1303" s="230" t="s">
        <v>2224</v>
      </c>
      <c r="C1303" s="285">
        <v>45291</v>
      </c>
      <c r="D1303" s="285">
        <v>44926</v>
      </c>
    </row>
    <row r="1304" spans="2:4" x14ac:dyDescent="0.2">
      <c r="B1304" s="436" t="s">
        <v>2228</v>
      </c>
      <c r="C1304" s="434" t="s">
        <v>1798</v>
      </c>
      <c r="D1304" s="434" t="s">
        <v>1798</v>
      </c>
    </row>
    <row r="1305" spans="2:4" x14ac:dyDescent="0.2">
      <c r="B1305" s="436"/>
      <c r="C1305" s="434"/>
      <c r="D1305" s="434"/>
    </row>
    <row r="1306" spans="2:4" ht="22.5" x14ac:dyDescent="0.2">
      <c r="B1306" s="230" t="s">
        <v>2226</v>
      </c>
      <c r="C1306" s="237">
        <v>46096126540</v>
      </c>
      <c r="D1306" s="237">
        <v>42326804269</v>
      </c>
    </row>
    <row r="1307" spans="2:4" ht="22.5" x14ac:dyDescent="0.2">
      <c r="B1307" s="230" t="s">
        <v>2227</v>
      </c>
      <c r="C1307" s="330">
        <v>-46702558096</v>
      </c>
      <c r="D1307" s="330">
        <v>-42326804269</v>
      </c>
    </row>
    <row r="1321" spans="2:4" x14ac:dyDescent="0.2">
      <c r="B1321" s="232" t="s">
        <v>2229</v>
      </c>
      <c r="C1321" s="286">
        <v>45291</v>
      </c>
      <c r="D1321" s="286">
        <v>44926</v>
      </c>
    </row>
    <row r="1322" spans="2:4" x14ac:dyDescent="0.2">
      <c r="B1322" s="232" t="s">
        <v>2225</v>
      </c>
      <c r="C1322" s="235"/>
      <c r="D1322" s="235"/>
    </row>
    <row r="1323" spans="2:4" ht="22.5" x14ac:dyDescent="0.2">
      <c r="B1323" s="230" t="s">
        <v>2230</v>
      </c>
      <c r="C1323" s="249" t="s">
        <v>1946</v>
      </c>
      <c r="D1323" s="249"/>
    </row>
    <row r="1324" spans="2:4" x14ac:dyDescent="0.2">
      <c r="B1324" s="232" t="s">
        <v>2228</v>
      </c>
      <c r="C1324" s="249"/>
      <c r="D1324" s="249" t="s">
        <v>1946</v>
      </c>
    </row>
    <row r="1325" spans="2:4" ht="22.5" x14ac:dyDescent="0.2">
      <c r="B1325" s="230" t="s">
        <v>2230</v>
      </c>
      <c r="C1325" s="234">
        <v>135079649</v>
      </c>
      <c r="D1325" s="237">
        <v>1084302367</v>
      </c>
    </row>
    <row r="1326" spans="2:4" ht="21" x14ac:dyDescent="0.2">
      <c r="B1326" s="232" t="s">
        <v>2231</v>
      </c>
      <c r="C1326" s="287">
        <v>45291</v>
      </c>
      <c r="D1326" s="287">
        <v>44926</v>
      </c>
    </row>
    <row r="1327" spans="2:4" x14ac:dyDescent="0.2">
      <c r="B1327" s="232" t="s">
        <v>2225</v>
      </c>
      <c r="C1327" s="249"/>
      <c r="D1327" s="249" t="s">
        <v>1819</v>
      </c>
    </row>
    <row r="1328" spans="2:4" ht="22.5" x14ac:dyDescent="0.2">
      <c r="B1328" s="230" t="s">
        <v>2232</v>
      </c>
      <c r="C1328" s="249" t="s">
        <v>1946</v>
      </c>
      <c r="D1328" s="249"/>
    </row>
    <row r="1329" spans="2:4" x14ac:dyDescent="0.2">
      <c r="B1329" s="232" t="s">
        <v>2233</v>
      </c>
      <c r="C1329" s="250">
        <v>982582324235</v>
      </c>
      <c r="D1329" s="250">
        <v>144270933357</v>
      </c>
    </row>
    <row r="1330" spans="2:4" x14ac:dyDescent="0.2">
      <c r="B1330" s="232" t="s">
        <v>2234</v>
      </c>
      <c r="C1330" s="332">
        <v>-983053676142</v>
      </c>
      <c r="D1330" s="332">
        <v>-143186630990</v>
      </c>
    </row>
    <row r="1341" spans="2:4" x14ac:dyDescent="0.2">
      <c r="B1341" s="436" t="s">
        <v>1727</v>
      </c>
      <c r="C1341" s="434" t="s">
        <v>1605</v>
      </c>
      <c r="D1341" s="434"/>
    </row>
    <row r="1342" spans="2:4" x14ac:dyDescent="0.2">
      <c r="B1342" s="436"/>
      <c r="C1342" s="239">
        <v>2023</v>
      </c>
      <c r="D1342" s="239">
        <v>2022</v>
      </c>
    </row>
    <row r="1343" spans="2:4" x14ac:dyDescent="0.2">
      <c r="B1343" s="240" t="s">
        <v>2235</v>
      </c>
      <c r="C1343" s="234">
        <v>18322348595</v>
      </c>
      <c r="D1343" s="234">
        <v>7385719919</v>
      </c>
    </row>
    <row r="1344" spans="2:4" x14ac:dyDescent="0.2">
      <c r="B1344" s="240" t="s">
        <v>2236</v>
      </c>
      <c r="C1344" s="234">
        <v>3343631599</v>
      </c>
      <c r="D1344" s="234">
        <v>1407669533</v>
      </c>
    </row>
    <row r="1345" spans="2:4" ht="22.5" x14ac:dyDescent="0.2">
      <c r="B1345" s="240" t="s">
        <v>2237</v>
      </c>
      <c r="C1345" s="234">
        <v>4933303327</v>
      </c>
      <c r="D1345" s="234">
        <v>4044909767</v>
      </c>
    </row>
    <row r="1346" spans="2:4" x14ac:dyDescent="0.2">
      <c r="B1346" s="240" t="s">
        <v>2238</v>
      </c>
      <c r="C1346" s="234">
        <v>39259197813</v>
      </c>
      <c r="D1346" s="234">
        <v>65731138015</v>
      </c>
    </row>
    <row r="1347" spans="2:4" x14ac:dyDescent="0.2">
      <c r="B1347" s="238" t="s">
        <v>1950</v>
      </c>
      <c r="C1347" s="236">
        <v>65858481334</v>
      </c>
      <c r="D1347" s="236">
        <v>78569437234</v>
      </c>
    </row>
    <row r="1472" spans="2:6" ht="19.5" x14ac:dyDescent="0.2">
      <c r="B1472" s="442" t="s">
        <v>2239</v>
      </c>
      <c r="C1472" s="442" t="s">
        <v>2240</v>
      </c>
      <c r="D1472" s="442" t="s">
        <v>1798</v>
      </c>
      <c r="E1472" s="288" t="s">
        <v>1751</v>
      </c>
      <c r="F1472" s="288" t="s">
        <v>2241</v>
      </c>
    </row>
    <row r="1473" spans="2:6" x14ac:dyDescent="0.2">
      <c r="B1473" s="442"/>
      <c r="C1473" s="442"/>
      <c r="D1473" s="442"/>
      <c r="E1473" s="288" t="s">
        <v>1798</v>
      </c>
      <c r="F1473" s="288" t="s">
        <v>1798</v>
      </c>
    </row>
    <row r="1474" spans="2:6" ht="15" customHeight="1" x14ac:dyDescent="0.2">
      <c r="B1474" s="289" t="s">
        <v>2242</v>
      </c>
      <c r="C1474" s="290">
        <v>9000000</v>
      </c>
      <c r="D1474" s="290">
        <v>38016000000</v>
      </c>
      <c r="E1474" s="291" t="s">
        <v>1819</v>
      </c>
      <c r="F1474" s="291" t="s">
        <v>1819</v>
      </c>
    </row>
    <row r="1475" spans="2:6" x14ac:dyDescent="0.2">
      <c r="B1475" s="289" t="s">
        <v>2243</v>
      </c>
      <c r="C1475" s="290">
        <v>9000000</v>
      </c>
      <c r="D1475" s="290">
        <v>41598000000</v>
      </c>
      <c r="E1475" s="291" t="s">
        <v>1819</v>
      </c>
      <c r="F1475" s="291" t="s">
        <v>1819</v>
      </c>
    </row>
    <row r="1476" spans="2:6" ht="19.5" x14ac:dyDescent="0.2">
      <c r="B1476" s="289" t="s">
        <v>2244</v>
      </c>
      <c r="C1476" s="291" t="s">
        <v>1819</v>
      </c>
      <c r="D1476" s="290">
        <v>767621967</v>
      </c>
      <c r="E1476" s="291" t="s">
        <v>1819</v>
      </c>
      <c r="F1476" s="291" t="s">
        <v>1819</v>
      </c>
    </row>
    <row r="1477" spans="2:6" x14ac:dyDescent="0.2">
      <c r="B1477" s="289" t="s">
        <v>2245</v>
      </c>
      <c r="C1477" s="290">
        <v>15000000</v>
      </c>
      <c r="D1477" s="290">
        <v>66405000000</v>
      </c>
      <c r="E1477" s="291" t="s">
        <v>2246</v>
      </c>
      <c r="F1477" s="291" t="s">
        <v>2247</v>
      </c>
    </row>
    <row r="1478" spans="2:6" x14ac:dyDescent="0.2">
      <c r="B1478" s="292" t="s">
        <v>2248</v>
      </c>
      <c r="C1478" s="293" t="s">
        <v>1819</v>
      </c>
      <c r="D1478" s="294">
        <v>146786621967</v>
      </c>
      <c r="E1478" s="293" t="s">
        <v>2249</v>
      </c>
      <c r="F1478" s="293" t="s">
        <v>2250</v>
      </c>
    </row>
    <row r="1479" spans="2:6" x14ac:dyDescent="0.2">
      <c r="B1479" s="289" t="s">
        <v>2251</v>
      </c>
      <c r="C1479" s="290">
        <v>8702580</v>
      </c>
      <c r="D1479" s="290">
        <v>37351474605</v>
      </c>
      <c r="E1479" s="330">
        <v>-17000000000</v>
      </c>
      <c r="F1479" s="291" t="s">
        <v>2247</v>
      </c>
    </row>
    <row r="1480" spans="2:6" x14ac:dyDescent="0.2">
      <c r="B1480" s="292" t="s">
        <v>2252</v>
      </c>
      <c r="C1480" s="293" t="s">
        <v>1819</v>
      </c>
      <c r="D1480" s="294">
        <v>184138096572</v>
      </c>
      <c r="E1480" s="332">
        <v>-17000000000</v>
      </c>
      <c r="F1480" s="294">
        <v>167138096572</v>
      </c>
    </row>
    <row r="1481" spans="2:6" x14ac:dyDescent="0.2">
      <c r="B1481" s="289" t="s">
        <v>2253</v>
      </c>
      <c r="C1481" s="290">
        <v>4500000</v>
      </c>
      <c r="D1481" s="290">
        <v>26339400000</v>
      </c>
      <c r="E1481" s="330">
        <v>-34135000000</v>
      </c>
      <c r="F1481" s="293" t="s">
        <v>2247</v>
      </c>
    </row>
    <row r="1482" spans="2:6" x14ac:dyDescent="0.2">
      <c r="B1482" s="292" t="s">
        <v>2254</v>
      </c>
      <c r="C1482" s="293" t="s">
        <v>1819</v>
      </c>
      <c r="D1482" s="294">
        <v>210477496572</v>
      </c>
      <c r="E1482" s="332">
        <v>-34135000000</v>
      </c>
      <c r="F1482" s="294">
        <v>159342496572</v>
      </c>
    </row>
    <row r="1483" spans="2:6" x14ac:dyDescent="0.2">
      <c r="B1483" s="289" t="s">
        <v>2255</v>
      </c>
      <c r="C1483" s="290">
        <v>1000000</v>
      </c>
      <c r="D1483" s="290">
        <v>5524930000</v>
      </c>
      <c r="E1483" s="330" t="s">
        <v>1819</v>
      </c>
      <c r="F1483" s="291" t="s">
        <v>2247</v>
      </c>
    </row>
    <row r="1484" spans="2:6" x14ac:dyDescent="0.2">
      <c r="B1484" s="289" t="s">
        <v>2256</v>
      </c>
      <c r="C1484" s="290">
        <v>2500000</v>
      </c>
      <c r="D1484" s="290">
        <v>14572100000</v>
      </c>
      <c r="E1484" s="330">
        <v>-112300000000</v>
      </c>
      <c r="F1484" s="291" t="s">
        <v>2247</v>
      </c>
    </row>
    <row r="1485" spans="2:6" x14ac:dyDescent="0.2">
      <c r="B1485" s="292" t="s">
        <v>2257</v>
      </c>
      <c r="C1485" s="293" t="s">
        <v>1819</v>
      </c>
      <c r="D1485" s="294">
        <v>230574526572</v>
      </c>
      <c r="E1485" s="332">
        <v>-163435000000</v>
      </c>
      <c r="F1485" s="294">
        <v>67139526572</v>
      </c>
    </row>
    <row r="1486" spans="2:6" x14ac:dyDescent="0.2">
      <c r="B1486" s="289" t="s">
        <v>2258</v>
      </c>
      <c r="C1486" s="291" t="s">
        <v>1819</v>
      </c>
      <c r="D1486" s="295" t="s">
        <v>1819</v>
      </c>
      <c r="E1486" s="330">
        <v>-28100000000</v>
      </c>
      <c r="F1486" s="291" t="s">
        <v>2247</v>
      </c>
    </row>
    <row r="1487" spans="2:6" x14ac:dyDescent="0.2">
      <c r="B1487" s="292" t="s">
        <v>2259</v>
      </c>
      <c r="C1487" s="293" t="s">
        <v>1819</v>
      </c>
      <c r="D1487" s="294">
        <v>230574526572</v>
      </c>
      <c r="E1487" s="332">
        <v>-191535000000</v>
      </c>
      <c r="F1487" s="294">
        <v>39039526572</v>
      </c>
    </row>
    <row r="1488" spans="2:6" x14ac:dyDescent="0.2">
      <c r="B1488" s="289" t="s">
        <v>2260</v>
      </c>
      <c r="C1488" s="290">
        <v>1000000</v>
      </c>
      <c r="D1488" s="290">
        <v>5586030000</v>
      </c>
      <c r="E1488" s="330">
        <v>-4500000000</v>
      </c>
      <c r="F1488" s="291" t="s">
        <v>2247</v>
      </c>
    </row>
    <row r="1489" spans="2:6" x14ac:dyDescent="0.2">
      <c r="B1489" s="292" t="s">
        <v>2261</v>
      </c>
      <c r="C1489" s="293" t="s">
        <v>1819</v>
      </c>
      <c r="D1489" s="294">
        <v>236160556572</v>
      </c>
      <c r="E1489" s="332">
        <v>-196035000000</v>
      </c>
      <c r="F1489" s="294">
        <v>40125556572</v>
      </c>
    </row>
    <row r="1490" spans="2:6" x14ac:dyDescent="0.2">
      <c r="B1490" s="289" t="s">
        <v>2262</v>
      </c>
      <c r="C1490" s="290">
        <v>1000000</v>
      </c>
      <c r="D1490" s="290">
        <v>5734940000</v>
      </c>
      <c r="E1490" s="330">
        <v>-5500000000</v>
      </c>
      <c r="F1490" s="291" t="s">
        <v>2247</v>
      </c>
    </row>
    <row r="1491" spans="2:6" x14ac:dyDescent="0.2">
      <c r="B1491" s="292" t="s">
        <v>2263</v>
      </c>
      <c r="C1491" s="293" t="s">
        <v>1819</v>
      </c>
      <c r="D1491" s="294">
        <v>241895496572</v>
      </c>
      <c r="E1491" s="332">
        <v>-201535000000</v>
      </c>
      <c r="F1491" s="294">
        <v>40360496572</v>
      </c>
    </row>
    <row r="1492" spans="2:6" x14ac:dyDescent="0.2">
      <c r="B1492" s="289" t="s">
        <v>2264</v>
      </c>
      <c r="C1492" s="290">
        <v>1000000</v>
      </c>
      <c r="D1492" s="290">
        <v>5733890000</v>
      </c>
      <c r="E1492" s="330">
        <v>-9000000000</v>
      </c>
      <c r="F1492" s="295"/>
    </row>
    <row r="1493" spans="2:6" x14ac:dyDescent="0.2">
      <c r="B1493" s="292" t="s">
        <v>2265</v>
      </c>
      <c r="C1493" s="293" t="s">
        <v>1819</v>
      </c>
      <c r="D1493" s="294">
        <v>247629386572</v>
      </c>
      <c r="E1493" s="332">
        <v>-210535000000</v>
      </c>
      <c r="F1493" s="294">
        <v>37094386572</v>
      </c>
    </row>
    <row r="1494" spans="2:6" x14ac:dyDescent="0.2">
      <c r="B1494" s="289" t="s">
        <v>2266</v>
      </c>
      <c r="C1494" s="290">
        <v>2000000</v>
      </c>
      <c r="D1494" s="290">
        <v>11921080000</v>
      </c>
      <c r="E1494" s="330">
        <v>-14000000000</v>
      </c>
      <c r="F1494" s="295"/>
    </row>
    <row r="1495" spans="2:6" x14ac:dyDescent="0.2">
      <c r="B1495" s="292" t="s">
        <v>2267</v>
      </c>
      <c r="C1495" s="293" t="s">
        <v>1819</v>
      </c>
      <c r="D1495" s="294">
        <v>259550466572</v>
      </c>
      <c r="E1495" s="332">
        <v>-224535000000</v>
      </c>
      <c r="F1495" s="294">
        <v>35015466572</v>
      </c>
    </row>
    <row r="1496" spans="2:6" x14ac:dyDescent="0.2">
      <c r="B1496" s="289" t="s">
        <v>2268</v>
      </c>
      <c r="C1496" s="293" t="s">
        <v>1819</v>
      </c>
      <c r="D1496" s="293" t="s">
        <v>1819</v>
      </c>
      <c r="E1496" s="330">
        <v>4985000000</v>
      </c>
      <c r="F1496" s="293" t="s">
        <v>1819</v>
      </c>
    </row>
    <row r="1497" spans="2:6" x14ac:dyDescent="0.2">
      <c r="B1497" s="292" t="s">
        <v>2269</v>
      </c>
      <c r="C1497" s="293" t="s">
        <v>1819</v>
      </c>
      <c r="D1497" s="294">
        <v>259550466572</v>
      </c>
      <c r="E1497" s="332">
        <v>-219550000000</v>
      </c>
      <c r="F1497" s="294">
        <v>40000466572</v>
      </c>
    </row>
    <row r="1498" spans="2:6" x14ac:dyDescent="0.2">
      <c r="B1498" s="289" t="s">
        <v>2270</v>
      </c>
      <c r="C1498" s="295" t="s">
        <v>1819</v>
      </c>
      <c r="D1498" s="290">
        <v>43826165127</v>
      </c>
      <c r="E1498" s="330" t="s">
        <v>1819</v>
      </c>
      <c r="F1498" s="295" t="s">
        <v>1819</v>
      </c>
    </row>
    <row r="1499" spans="2:6" x14ac:dyDescent="0.2">
      <c r="B1499" s="289" t="s">
        <v>2271</v>
      </c>
      <c r="C1499" s="290">
        <v>5000000</v>
      </c>
      <c r="D1499" s="290">
        <v>35285850000</v>
      </c>
      <c r="E1499" s="330" t="s">
        <v>1819</v>
      </c>
      <c r="F1499" s="295" t="s">
        <v>1819</v>
      </c>
    </row>
    <row r="1500" spans="2:6" x14ac:dyDescent="0.2">
      <c r="B1500" s="292" t="s">
        <v>2272</v>
      </c>
      <c r="C1500" s="293" t="s">
        <v>1819</v>
      </c>
      <c r="D1500" s="294">
        <v>338662481699</v>
      </c>
      <c r="E1500" s="332">
        <v>-219550000000</v>
      </c>
      <c r="F1500" s="294">
        <v>119112481699</v>
      </c>
    </row>
    <row r="1501" spans="2:6" x14ac:dyDescent="0.2">
      <c r="B1501" s="289" t="s">
        <v>2273</v>
      </c>
      <c r="C1501" s="290">
        <v>6000000</v>
      </c>
      <c r="D1501" s="290">
        <v>43139280000</v>
      </c>
      <c r="E1501" s="295"/>
      <c r="F1501" s="296"/>
    </row>
    <row r="1502" spans="2:6" x14ac:dyDescent="0.2">
      <c r="B1502" s="292" t="s">
        <v>2274</v>
      </c>
      <c r="C1502" s="293" t="s">
        <v>1819</v>
      </c>
      <c r="D1502" s="294">
        <v>381801761699</v>
      </c>
      <c r="E1502" s="332">
        <v>-219550000000</v>
      </c>
      <c r="F1502" s="294">
        <v>162251761699</v>
      </c>
    </row>
    <row r="1557" spans="2:4" hidden="1" x14ac:dyDescent="0.2"/>
    <row r="1558" spans="2:4" hidden="1" x14ac:dyDescent="0.2"/>
    <row r="1559" spans="2:4" hidden="1" x14ac:dyDescent="0.2"/>
    <row r="1560" spans="2:4" hidden="1" x14ac:dyDescent="0.2"/>
    <row r="1561" spans="2:4" hidden="1" x14ac:dyDescent="0.2"/>
    <row r="1562" spans="2:4" hidden="1" x14ac:dyDescent="0.2"/>
    <row r="1563" spans="2:4" hidden="1" x14ac:dyDescent="0.2"/>
    <row r="1564" spans="2:4" hidden="1" x14ac:dyDescent="0.2"/>
    <row r="1567" spans="2:4" x14ac:dyDescent="0.2">
      <c r="B1567" s="229" t="s">
        <v>2275</v>
      </c>
      <c r="C1567" s="286">
        <v>45291</v>
      </c>
      <c r="D1567" s="286">
        <v>44926</v>
      </c>
    </row>
    <row r="1568" spans="2:4" x14ac:dyDescent="0.2">
      <c r="B1568" s="230"/>
      <c r="C1568" s="229" t="s">
        <v>1798</v>
      </c>
      <c r="D1568" s="229" t="s">
        <v>1798</v>
      </c>
    </row>
    <row r="1569" spans="2:4" x14ac:dyDescent="0.2">
      <c r="B1569" s="230" t="s">
        <v>1523</v>
      </c>
      <c r="C1569" s="234">
        <v>119440580327</v>
      </c>
      <c r="D1569" s="234">
        <v>57439340788</v>
      </c>
    </row>
    <row r="1570" spans="2:4" x14ac:dyDescent="0.2">
      <c r="B1570" s="230" t="s">
        <v>2276</v>
      </c>
      <c r="C1570" s="234">
        <v>659942321746</v>
      </c>
      <c r="D1570" s="234">
        <v>555795773517</v>
      </c>
    </row>
    <row r="1571" spans="2:4" x14ac:dyDescent="0.2">
      <c r="B1571" s="230" t="s">
        <v>2277</v>
      </c>
      <c r="C1571" s="234">
        <v>417629804858</v>
      </c>
      <c r="D1571" s="234">
        <v>339568312225</v>
      </c>
    </row>
    <row r="1572" spans="2:4" x14ac:dyDescent="0.2">
      <c r="B1572" s="230" t="s">
        <v>2278</v>
      </c>
      <c r="C1572" s="234">
        <v>691462614446</v>
      </c>
      <c r="D1572" s="234">
        <v>695895742484</v>
      </c>
    </row>
    <row r="1573" spans="2:4" x14ac:dyDescent="0.2">
      <c r="B1573" s="230" t="s">
        <v>2279</v>
      </c>
      <c r="C1573" s="234">
        <v>135594609139</v>
      </c>
      <c r="D1573" s="234">
        <v>107258405771</v>
      </c>
    </row>
    <row r="1574" spans="2:4" x14ac:dyDescent="0.2">
      <c r="B1574" s="232" t="s">
        <v>1735</v>
      </c>
      <c r="C1574" s="236">
        <v>2024069930516</v>
      </c>
      <c r="D1574" s="236">
        <v>1755957574785</v>
      </c>
    </row>
    <row r="1605" spans="2:4" x14ac:dyDescent="0.2">
      <c r="B1605" s="439" t="s">
        <v>1934</v>
      </c>
      <c r="C1605" s="439" t="s">
        <v>2280</v>
      </c>
      <c r="D1605" s="439"/>
    </row>
    <row r="1606" spans="2:4" x14ac:dyDescent="0.2">
      <c r="B1606" s="439"/>
      <c r="C1606" s="268">
        <v>2023</v>
      </c>
      <c r="D1606" s="268">
        <v>2022</v>
      </c>
    </row>
    <row r="1607" spans="2:4" ht="22.5" x14ac:dyDescent="0.2">
      <c r="B1607" s="230" t="s">
        <v>2281</v>
      </c>
      <c r="C1607" s="234">
        <v>6655703200231</v>
      </c>
      <c r="D1607" s="237">
        <v>6974165777881</v>
      </c>
    </row>
    <row r="1608" spans="2:4" ht="22.5" x14ac:dyDescent="0.2">
      <c r="B1608" s="230" t="s">
        <v>2282</v>
      </c>
      <c r="C1608" s="330">
        <v>-6653658373714</v>
      </c>
      <c r="D1608" s="330">
        <v>-6987571800804</v>
      </c>
    </row>
    <row r="1609" spans="2:4" ht="21" x14ac:dyDescent="0.2">
      <c r="B1609" s="232" t="s">
        <v>2283</v>
      </c>
      <c r="C1609" s="236">
        <v>2044826517</v>
      </c>
      <c r="D1609" s="332">
        <v>-13406022923</v>
      </c>
    </row>
    <row r="1610" spans="2:4" ht="22.5" x14ac:dyDescent="0.2">
      <c r="B1610" s="230" t="s">
        <v>2281</v>
      </c>
      <c r="C1610" s="234">
        <v>1529078969135</v>
      </c>
      <c r="D1610" s="237">
        <v>1700118916293</v>
      </c>
    </row>
    <row r="1611" spans="2:4" ht="22.5" x14ac:dyDescent="0.2">
      <c r="B1611" s="230" t="s">
        <v>2282</v>
      </c>
      <c r="C1611" s="330">
        <v>-1530559820181</v>
      </c>
      <c r="D1611" s="330">
        <v>-1688121373945</v>
      </c>
    </row>
    <row r="1612" spans="2:4" ht="31.5" x14ac:dyDescent="0.2">
      <c r="B1612" s="232" t="s">
        <v>2284</v>
      </c>
      <c r="C1612" s="332">
        <v>-1480851046</v>
      </c>
      <c r="D1612" s="250">
        <v>11997542348</v>
      </c>
    </row>
    <row r="1613" spans="2:4" ht="31.5" x14ac:dyDescent="0.2">
      <c r="B1613" s="232" t="s">
        <v>2285</v>
      </c>
      <c r="C1613" s="236">
        <v>563975471</v>
      </c>
      <c r="D1613" s="332">
        <v>-1408480575</v>
      </c>
    </row>
    <row r="1633" spans="2:4" x14ac:dyDescent="0.2">
      <c r="B1633" s="440" t="s">
        <v>1975</v>
      </c>
      <c r="C1633" s="441" t="s">
        <v>2280</v>
      </c>
      <c r="D1633" s="441"/>
    </row>
    <row r="1634" spans="2:4" x14ac:dyDescent="0.2">
      <c r="B1634" s="440"/>
      <c r="C1634" s="297">
        <v>2023</v>
      </c>
      <c r="D1634" s="297">
        <v>2022</v>
      </c>
    </row>
    <row r="1635" spans="2:4" x14ac:dyDescent="0.2">
      <c r="B1635" s="440"/>
      <c r="C1635" s="298" t="s">
        <v>1798</v>
      </c>
      <c r="D1635" s="298" t="s">
        <v>1798</v>
      </c>
    </row>
    <row r="1636" spans="2:4" x14ac:dyDescent="0.2">
      <c r="B1636" s="299" t="s">
        <v>2286</v>
      </c>
      <c r="C1636" s="300">
        <v>18773211997</v>
      </c>
      <c r="D1636" s="301">
        <v>8699031659</v>
      </c>
    </row>
    <row r="1637" spans="2:4" x14ac:dyDescent="0.2">
      <c r="B1637" s="299" t="s">
        <v>2287</v>
      </c>
      <c r="C1637" s="300">
        <v>27538369055</v>
      </c>
      <c r="D1637" s="301">
        <v>22880036614</v>
      </c>
    </row>
    <row r="1638" spans="2:4" x14ac:dyDescent="0.2">
      <c r="B1638" s="299" t="s">
        <v>2288</v>
      </c>
      <c r="C1638" s="300">
        <v>1768757575</v>
      </c>
      <c r="D1638" s="301">
        <v>3811466609</v>
      </c>
    </row>
    <row r="1639" spans="2:4" ht="24" x14ac:dyDescent="0.2">
      <c r="B1639" s="299" t="s">
        <v>2289</v>
      </c>
      <c r="C1639" s="300">
        <v>37456812255</v>
      </c>
      <c r="D1639" s="301">
        <v>34717081398</v>
      </c>
    </row>
    <row r="1640" spans="2:4" x14ac:dyDescent="0.2">
      <c r="B1640" s="302" t="s">
        <v>2290</v>
      </c>
      <c r="C1640" s="303">
        <v>85537150882</v>
      </c>
      <c r="D1640" s="303">
        <v>70107616280</v>
      </c>
    </row>
    <row r="1664" hidden="1" x14ac:dyDescent="0.2"/>
    <row r="1665" spans="2:4" hidden="1" x14ac:dyDescent="0.2"/>
    <row r="1666" spans="2:4" hidden="1" x14ac:dyDescent="0.2"/>
    <row r="1667" spans="2:4" hidden="1" x14ac:dyDescent="0.2"/>
    <row r="1668" spans="2:4" hidden="1" x14ac:dyDescent="0.2"/>
    <row r="1669" spans="2:4" hidden="1" x14ac:dyDescent="0.2"/>
    <row r="1671" spans="2:4" x14ac:dyDescent="0.2">
      <c r="B1671" s="439" t="s">
        <v>2291</v>
      </c>
      <c r="C1671" s="229" t="s">
        <v>2292</v>
      </c>
      <c r="D1671" s="229" t="s">
        <v>2292</v>
      </c>
    </row>
    <row r="1672" spans="2:4" x14ac:dyDescent="0.2">
      <c r="B1672" s="439"/>
      <c r="C1672" s="229" t="s">
        <v>2293</v>
      </c>
      <c r="D1672" s="229" t="s">
        <v>2294</v>
      </c>
    </row>
    <row r="1673" spans="2:4" x14ac:dyDescent="0.2">
      <c r="B1673" s="304" t="s">
        <v>2295</v>
      </c>
      <c r="C1673" s="234">
        <v>1173765980211</v>
      </c>
      <c r="D1673" s="234">
        <v>911685264051</v>
      </c>
    </row>
    <row r="1674" spans="2:4" x14ac:dyDescent="0.2">
      <c r="B1674" s="304" t="s">
        <v>2296</v>
      </c>
      <c r="C1674" s="234">
        <v>633173971102</v>
      </c>
      <c r="D1674" s="234">
        <v>922527801902</v>
      </c>
    </row>
    <row r="1675" spans="2:4" x14ac:dyDescent="0.2">
      <c r="B1675" s="304" t="s">
        <v>2297</v>
      </c>
      <c r="C1675" s="234">
        <v>55902671235</v>
      </c>
      <c r="D1675" s="234">
        <v>34160421089</v>
      </c>
    </row>
    <row r="1676" spans="2:4" x14ac:dyDescent="0.2">
      <c r="B1676" s="255" t="s">
        <v>2298</v>
      </c>
      <c r="C1676" s="234">
        <v>106341000</v>
      </c>
      <c r="D1676" s="242" t="s">
        <v>1819</v>
      </c>
    </row>
    <row r="1677" spans="2:4" x14ac:dyDescent="0.2">
      <c r="B1677" s="304" t="s">
        <v>2299</v>
      </c>
      <c r="C1677" s="234">
        <v>3196511948448</v>
      </c>
      <c r="D1677" s="234">
        <v>2470445892837</v>
      </c>
    </row>
    <row r="1678" spans="2:4" x14ac:dyDescent="0.2">
      <c r="B1678" s="304" t="s">
        <v>2300</v>
      </c>
      <c r="C1678" s="234">
        <v>19267793252</v>
      </c>
      <c r="D1678" s="234">
        <v>16871999722</v>
      </c>
    </row>
    <row r="1679" spans="2:4" x14ac:dyDescent="0.2">
      <c r="B1679" s="240" t="s">
        <v>2301</v>
      </c>
      <c r="C1679" s="234">
        <v>221402493625</v>
      </c>
      <c r="D1679" s="234">
        <v>100191479862</v>
      </c>
    </row>
    <row r="1680" spans="2:4" x14ac:dyDescent="0.2">
      <c r="B1680" s="240" t="s">
        <v>2302</v>
      </c>
      <c r="C1680" s="234">
        <v>5417712400</v>
      </c>
      <c r="D1680" s="242" t="s">
        <v>1819</v>
      </c>
    </row>
    <row r="1681" spans="2:4" x14ac:dyDescent="0.2">
      <c r="B1681" s="238" t="s">
        <v>1950</v>
      </c>
      <c r="C1681" s="236">
        <v>5305548911273</v>
      </c>
      <c r="D1681" s="236">
        <v>4455882859463</v>
      </c>
    </row>
    <row r="1711" spans="2:4" x14ac:dyDescent="0.2">
      <c r="B1711" s="438"/>
      <c r="C1711" s="434" t="s">
        <v>1605</v>
      </c>
      <c r="D1711" s="434"/>
    </row>
    <row r="1712" spans="2:4" x14ac:dyDescent="0.2">
      <c r="B1712" s="438"/>
      <c r="C1712" s="239">
        <v>2023</v>
      </c>
      <c r="D1712" s="239">
        <v>2022</v>
      </c>
    </row>
    <row r="1713" spans="2:4" x14ac:dyDescent="0.2">
      <c r="B1713" s="438"/>
      <c r="C1713" s="229" t="s">
        <v>1798</v>
      </c>
      <c r="D1713" s="229" t="s">
        <v>1798</v>
      </c>
    </row>
    <row r="1714" spans="2:4" x14ac:dyDescent="0.2">
      <c r="B1714" s="238" t="s">
        <v>19</v>
      </c>
      <c r="C1714" s="240"/>
      <c r="D1714" s="240"/>
    </row>
    <row r="1715" spans="2:4" ht="21" x14ac:dyDescent="0.2">
      <c r="B1715" s="238" t="s">
        <v>2303</v>
      </c>
      <c r="C1715" s="240"/>
      <c r="D1715" s="240"/>
    </row>
    <row r="1716" spans="2:4" x14ac:dyDescent="0.2">
      <c r="B1716" s="240" t="s">
        <v>1547</v>
      </c>
      <c r="C1716" s="234">
        <v>72783700000</v>
      </c>
      <c r="D1716" s="237">
        <v>57959387700</v>
      </c>
    </row>
    <row r="1717" spans="2:4" x14ac:dyDescent="0.2">
      <c r="B1717" s="240" t="s">
        <v>2304</v>
      </c>
      <c r="C1717" s="234">
        <v>3131394087</v>
      </c>
      <c r="D1717" s="237">
        <v>1270877257</v>
      </c>
    </row>
    <row r="1718" spans="2:4" ht="22.5" x14ac:dyDescent="0.2">
      <c r="B1718" s="240" t="s">
        <v>2305</v>
      </c>
      <c r="C1718" s="330">
        <v>-3001280850</v>
      </c>
      <c r="D1718" s="330">
        <v>-1128412421</v>
      </c>
    </row>
    <row r="1719" spans="2:4" x14ac:dyDescent="0.2">
      <c r="B1719" s="240"/>
      <c r="C1719" s="236">
        <v>72913813237</v>
      </c>
      <c r="D1719" s="236">
        <v>58101852536</v>
      </c>
    </row>
    <row r="1720" spans="2:4" ht="21" x14ac:dyDescent="0.2">
      <c r="B1720" s="238" t="s">
        <v>2306</v>
      </c>
      <c r="C1720" s="242"/>
      <c r="D1720" s="242"/>
    </row>
    <row r="1721" spans="2:4" x14ac:dyDescent="0.2">
      <c r="B1721" s="240" t="s">
        <v>2307</v>
      </c>
      <c r="C1721" s="234">
        <v>108221135864</v>
      </c>
      <c r="D1721" s="234">
        <v>163778374204</v>
      </c>
    </row>
    <row r="1722" spans="2:4" x14ac:dyDescent="0.2">
      <c r="B1722" s="240" t="s">
        <v>2304</v>
      </c>
      <c r="C1722" s="234">
        <v>11991525450</v>
      </c>
      <c r="D1722" s="234">
        <v>14582822514</v>
      </c>
    </row>
    <row r="1723" spans="2:4" ht="22.5" x14ac:dyDescent="0.2">
      <c r="B1723" s="240" t="s">
        <v>2305</v>
      </c>
      <c r="C1723" s="330">
        <v>-9159479550</v>
      </c>
      <c r="D1723" s="330">
        <v>-11060479761</v>
      </c>
    </row>
    <row r="1724" spans="2:4" x14ac:dyDescent="0.2">
      <c r="B1724" s="240" t="s">
        <v>2308</v>
      </c>
      <c r="C1724" s="330">
        <v>-9375659</v>
      </c>
      <c r="D1724" s="330">
        <v>-2647123</v>
      </c>
    </row>
    <row r="1725" spans="2:4" x14ac:dyDescent="0.2">
      <c r="B1725" s="240"/>
      <c r="C1725" s="236">
        <v>111043806104</v>
      </c>
      <c r="D1725" s="236">
        <v>167298069834</v>
      </c>
    </row>
    <row r="1726" spans="2:4" x14ac:dyDescent="0.2">
      <c r="B1726" s="238" t="s">
        <v>2309</v>
      </c>
      <c r="C1726" s="242"/>
      <c r="D1726" s="242"/>
    </row>
    <row r="1727" spans="2:4" x14ac:dyDescent="0.2">
      <c r="B1727" s="240" t="s">
        <v>2310</v>
      </c>
      <c r="C1727" s="234">
        <v>97620156983</v>
      </c>
      <c r="D1727" s="234">
        <v>93510651248</v>
      </c>
    </row>
    <row r="1728" spans="2:4" x14ac:dyDescent="0.2">
      <c r="B1728" s="240" t="s">
        <v>2311</v>
      </c>
      <c r="C1728" s="330">
        <v>-5354397882</v>
      </c>
      <c r="D1728" s="330">
        <v>-6210191456</v>
      </c>
    </row>
    <row r="1729" spans="2:4" x14ac:dyDescent="0.2">
      <c r="B1729" s="240" t="s">
        <v>2029</v>
      </c>
      <c r="C1729" s="234">
        <v>3343631599</v>
      </c>
      <c r="D1729" s="234">
        <v>1407669538</v>
      </c>
    </row>
    <row r="1730" spans="2:4" x14ac:dyDescent="0.2">
      <c r="B1730" s="438"/>
      <c r="C1730" s="437">
        <v>95609390700</v>
      </c>
      <c r="D1730" s="437">
        <v>88708129330</v>
      </c>
    </row>
    <row r="1731" spans="2:4" x14ac:dyDescent="0.2">
      <c r="B1731" s="438"/>
      <c r="C1731" s="437"/>
      <c r="D1731" s="437"/>
    </row>
    <row r="1732" spans="2:4" x14ac:dyDescent="0.2">
      <c r="B1732" s="238" t="s">
        <v>1500</v>
      </c>
      <c r="C1732" s="242"/>
      <c r="D1732" s="242"/>
    </row>
    <row r="1733" spans="2:4" x14ac:dyDescent="0.2">
      <c r="B1733" s="240" t="s">
        <v>2312</v>
      </c>
      <c r="C1733" s="234">
        <v>25000000000</v>
      </c>
      <c r="D1733" s="234">
        <v>25000000000</v>
      </c>
    </row>
    <row r="1734" spans="2:4" x14ac:dyDescent="0.2">
      <c r="B1734" s="240" t="s">
        <v>2313</v>
      </c>
      <c r="C1734" s="234">
        <v>102465755</v>
      </c>
      <c r="D1734" s="234">
        <v>102465757</v>
      </c>
    </row>
    <row r="1735" spans="2:4" ht="12" customHeight="1" x14ac:dyDescent="0.2">
      <c r="B1735" s="438"/>
      <c r="C1735" s="437">
        <v>25102465755</v>
      </c>
      <c r="D1735" s="437">
        <v>25102465757</v>
      </c>
    </row>
    <row r="1736" spans="2:4" hidden="1" x14ac:dyDescent="0.2">
      <c r="B1736" s="438"/>
      <c r="C1736" s="437"/>
      <c r="D1736" s="437"/>
    </row>
    <row r="1737" spans="2:4" ht="7.5" customHeight="1" x14ac:dyDescent="0.2">
      <c r="B1737" s="436" t="s">
        <v>2314</v>
      </c>
      <c r="C1737" s="437">
        <v>304669475797</v>
      </c>
      <c r="D1737" s="437">
        <v>339210517457</v>
      </c>
    </row>
    <row r="1738" spans="2:4" ht="3.6" customHeight="1" x14ac:dyDescent="0.2">
      <c r="B1738" s="436"/>
      <c r="C1738" s="437"/>
      <c r="D1738" s="437"/>
    </row>
    <row r="1742" spans="2:4" x14ac:dyDescent="0.2">
      <c r="B1742" s="432" t="s">
        <v>1727</v>
      </c>
      <c r="C1742" s="433" t="s">
        <v>1605</v>
      </c>
      <c r="D1742" s="433"/>
    </row>
    <row r="1743" spans="2:4" x14ac:dyDescent="0.2">
      <c r="B1743" s="432"/>
      <c r="C1743" s="239">
        <v>2023</v>
      </c>
      <c r="D1743" s="221">
        <v>2022</v>
      </c>
    </row>
    <row r="1744" spans="2:4" x14ac:dyDescent="0.2">
      <c r="B1744" s="432"/>
      <c r="C1744" s="229" t="s">
        <v>1798</v>
      </c>
      <c r="D1744" s="221" t="s">
        <v>1798</v>
      </c>
    </row>
    <row r="1745" spans="2:4" x14ac:dyDescent="0.2">
      <c r="B1745" s="225" t="s">
        <v>2315</v>
      </c>
      <c r="C1745" s="240"/>
      <c r="D1745" s="222"/>
    </row>
    <row r="1746" spans="2:4" ht="21" x14ac:dyDescent="0.2">
      <c r="B1746" s="225" t="s">
        <v>2316</v>
      </c>
      <c r="C1746" s="240"/>
      <c r="D1746" s="222"/>
    </row>
    <row r="1747" spans="2:4" x14ac:dyDescent="0.2">
      <c r="B1747" s="222" t="s">
        <v>2317</v>
      </c>
      <c r="C1747" s="234">
        <v>187277345932</v>
      </c>
      <c r="D1747" s="231">
        <v>144843882416</v>
      </c>
    </row>
    <row r="1748" spans="2:4" x14ac:dyDescent="0.2">
      <c r="B1748" s="222" t="s">
        <v>2318</v>
      </c>
      <c r="C1748" s="234">
        <v>22820697852</v>
      </c>
      <c r="D1748" s="231">
        <v>18036940094</v>
      </c>
    </row>
    <row r="1749" spans="2:4" x14ac:dyDescent="0.2">
      <c r="B1749" s="222" t="s">
        <v>2319</v>
      </c>
      <c r="C1749" s="330">
        <v>-21059640666</v>
      </c>
      <c r="D1749" s="330">
        <v>-16955599976</v>
      </c>
    </row>
    <row r="1750" spans="2:4" x14ac:dyDescent="0.2">
      <c r="B1750" s="225" t="s">
        <v>2320</v>
      </c>
      <c r="C1750" s="236">
        <v>189038403118</v>
      </c>
      <c r="D1750" s="233">
        <v>145925222534</v>
      </c>
    </row>
    <row r="1751" spans="2:4" ht="21" x14ac:dyDescent="0.2">
      <c r="B1751" s="225" t="s">
        <v>2321</v>
      </c>
      <c r="C1751" s="242"/>
      <c r="D1751" s="305"/>
    </row>
    <row r="1752" spans="2:4" x14ac:dyDescent="0.2">
      <c r="B1752" s="222" t="s">
        <v>2317</v>
      </c>
      <c r="C1752" s="234">
        <v>158810581203</v>
      </c>
      <c r="D1752" s="231">
        <v>192858268207</v>
      </c>
    </row>
    <row r="1753" spans="2:4" x14ac:dyDescent="0.2">
      <c r="B1753" s="222" t="s">
        <v>2318</v>
      </c>
      <c r="C1753" s="234">
        <v>13112988204</v>
      </c>
      <c r="D1753" s="231">
        <v>14459480595</v>
      </c>
    </row>
    <row r="1754" spans="2:4" ht="22.5" x14ac:dyDescent="0.2">
      <c r="B1754" s="222" t="s">
        <v>2322</v>
      </c>
      <c r="C1754" s="234">
        <v>40769289</v>
      </c>
      <c r="D1754" s="231">
        <v>36919851</v>
      </c>
    </row>
    <row r="1755" spans="2:4" x14ac:dyDescent="0.2">
      <c r="B1755" s="222" t="s">
        <v>2319</v>
      </c>
      <c r="C1755" s="330">
        <v>-12582768985</v>
      </c>
      <c r="D1755" s="330">
        <v>-13782951937</v>
      </c>
    </row>
    <row r="1756" spans="2:4" x14ac:dyDescent="0.2">
      <c r="B1756" s="225" t="s">
        <v>2320</v>
      </c>
      <c r="C1756" s="236">
        <v>159381569711</v>
      </c>
      <c r="D1756" s="233">
        <v>193571716716</v>
      </c>
    </row>
    <row r="1757" spans="2:4" x14ac:dyDescent="0.2">
      <c r="B1757" s="225" t="s">
        <v>2323</v>
      </c>
      <c r="C1757" s="242"/>
      <c r="D1757" s="305"/>
    </row>
    <row r="1758" spans="2:4" x14ac:dyDescent="0.2">
      <c r="B1758" s="222" t="s">
        <v>2323</v>
      </c>
      <c r="C1758" s="234">
        <v>94650503</v>
      </c>
      <c r="D1758" s="231">
        <v>24454503</v>
      </c>
    </row>
    <row r="1759" spans="2:4" x14ac:dyDescent="0.2">
      <c r="B1759" s="225" t="s">
        <v>2320</v>
      </c>
      <c r="C1759" s="236">
        <v>94650503</v>
      </c>
      <c r="D1759" s="233">
        <v>24454503</v>
      </c>
    </row>
    <row r="1760" spans="2:4" x14ac:dyDescent="0.2">
      <c r="B1760" s="225" t="s">
        <v>2324</v>
      </c>
      <c r="C1760" s="236">
        <v>348514623332</v>
      </c>
      <c r="D1760" s="233">
        <v>339521393753</v>
      </c>
    </row>
    <row r="1769" spans="2:4" x14ac:dyDescent="0.2">
      <c r="B1769" s="432" t="s">
        <v>2325</v>
      </c>
      <c r="C1769" s="433" t="s">
        <v>1605</v>
      </c>
      <c r="D1769" s="433"/>
    </row>
    <row r="1770" spans="2:4" x14ac:dyDescent="0.2">
      <c r="B1770" s="432"/>
      <c r="C1770" s="239">
        <v>2023</v>
      </c>
      <c r="D1770" s="221">
        <v>2022</v>
      </c>
    </row>
    <row r="1771" spans="2:4" x14ac:dyDescent="0.2">
      <c r="B1771" s="432"/>
      <c r="C1771" s="229" t="s">
        <v>1798</v>
      </c>
      <c r="D1771" s="221" t="s">
        <v>1798</v>
      </c>
    </row>
    <row r="1772" spans="2:4" x14ac:dyDescent="0.2">
      <c r="B1772" s="225" t="s">
        <v>2326</v>
      </c>
      <c r="C1772" s="240"/>
      <c r="D1772" s="222"/>
    </row>
    <row r="1773" spans="2:4" x14ac:dyDescent="0.2">
      <c r="B1773" s="222" t="s">
        <v>2278</v>
      </c>
      <c r="C1773" s="234">
        <v>5346936608</v>
      </c>
      <c r="D1773" s="231">
        <v>20038796608</v>
      </c>
    </row>
    <row r="1774" spans="2:4" x14ac:dyDescent="0.2">
      <c r="B1774" s="222" t="s">
        <v>2327</v>
      </c>
      <c r="C1774" s="234">
        <v>178544379590</v>
      </c>
      <c r="D1774" s="231">
        <v>131351575385</v>
      </c>
    </row>
    <row r="1775" spans="2:4" ht="22.5" x14ac:dyDescent="0.2">
      <c r="B1775" s="222" t="s">
        <v>2328</v>
      </c>
      <c r="C1775" s="234">
        <v>2815594904</v>
      </c>
      <c r="D1775" s="231">
        <v>2374805651</v>
      </c>
    </row>
    <row r="1776" spans="2:4" x14ac:dyDescent="0.2">
      <c r="B1776" s="225" t="s">
        <v>2320</v>
      </c>
      <c r="C1776" s="236">
        <v>186706911102</v>
      </c>
      <c r="D1776" s="233">
        <v>153765177644</v>
      </c>
    </row>
    <row r="1777" spans="2:4" x14ac:dyDescent="0.2">
      <c r="B1777" s="225" t="s">
        <v>800</v>
      </c>
      <c r="C1777" s="242"/>
      <c r="D1777" s="305"/>
    </row>
    <row r="1778" spans="2:4" x14ac:dyDescent="0.2">
      <c r="B1778" s="225" t="s">
        <v>2329</v>
      </c>
      <c r="C1778" s="242"/>
      <c r="D1778" s="305"/>
    </row>
    <row r="1779" spans="2:4" x14ac:dyDescent="0.2">
      <c r="B1779" s="222" t="s">
        <v>2330</v>
      </c>
      <c r="C1779" s="234">
        <v>7328370000</v>
      </c>
      <c r="D1779" s="231">
        <v>171174899</v>
      </c>
    </row>
    <row r="1780" spans="2:4" x14ac:dyDescent="0.2">
      <c r="B1780" s="222" t="s">
        <v>2331</v>
      </c>
      <c r="C1780" s="234">
        <v>340343911</v>
      </c>
      <c r="D1780" s="231">
        <v>542308924</v>
      </c>
    </row>
    <row r="1781" spans="2:4" x14ac:dyDescent="0.2">
      <c r="B1781" s="222" t="s">
        <v>2332</v>
      </c>
      <c r="C1781" s="234">
        <v>20656089</v>
      </c>
      <c r="D1781" s="231">
        <v>23730000</v>
      </c>
    </row>
    <row r="1782" spans="2:4" ht="22.5" x14ac:dyDescent="0.2">
      <c r="B1782" s="222" t="s">
        <v>2333</v>
      </c>
      <c r="C1782" s="234">
        <v>11725308437</v>
      </c>
      <c r="D1782" s="231">
        <v>5405885447</v>
      </c>
    </row>
    <row r="1783" spans="2:4" ht="11.1" customHeight="1" x14ac:dyDescent="0.2">
      <c r="B1783" s="222" t="s">
        <v>2334</v>
      </c>
      <c r="C1783" s="234">
        <v>28105798110</v>
      </c>
      <c r="D1783" s="231">
        <v>26484714553</v>
      </c>
    </row>
    <row r="1784" spans="2:4" ht="22.5" x14ac:dyDescent="0.2">
      <c r="B1784" s="222" t="s">
        <v>2335</v>
      </c>
      <c r="C1784" s="234">
        <v>15580077185</v>
      </c>
      <c r="D1784" s="231">
        <v>1820278913</v>
      </c>
    </row>
    <row r="1785" spans="2:4" ht="11.45" customHeight="1" x14ac:dyDescent="0.2">
      <c r="B1785" s="222" t="s">
        <v>2336</v>
      </c>
      <c r="C1785" s="234">
        <v>29375545066</v>
      </c>
      <c r="D1785" s="231">
        <v>8471906243</v>
      </c>
    </row>
    <row r="1786" spans="2:4" x14ac:dyDescent="0.2">
      <c r="B1786" s="222" t="s">
        <v>2337</v>
      </c>
      <c r="C1786" s="234">
        <v>174399681295</v>
      </c>
      <c r="D1786" s="231">
        <v>223201722197</v>
      </c>
    </row>
    <row r="1787" spans="2:4" x14ac:dyDescent="0.2">
      <c r="B1787" s="222" t="s">
        <v>2338</v>
      </c>
      <c r="C1787" s="234">
        <v>45679936345</v>
      </c>
      <c r="D1787" s="231">
        <v>39500000000</v>
      </c>
    </row>
    <row r="1788" spans="2:4" x14ac:dyDescent="0.2">
      <c r="B1788" s="222"/>
      <c r="C1788" s="236">
        <v>312555716437</v>
      </c>
      <c r="D1788" s="233">
        <v>305621721176</v>
      </c>
    </row>
    <row r="1799" spans="2:4" x14ac:dyDescent="0.2">
      <c r="B1799" s="432" t="s">
        <v>2325</v>
      </c>
      <c r="C1799" s="433" t="s">
        <v>1605</v>
      </c>
      <c r="D1799" s="433"/>
    </row>
    <row r="1800" spans="2:4" x14ac:dyDescent="0.2">
      <c r="B1800" s="432"/>
      <c r="C1800" s="239">
        <v>2023</v>
      </c>
      <c r="D1800" s="221">
        <v>2022</v>
      </c>
    </row>
    <row r="1801" spans="2:4" x14ac:dyDescent="0.2">
      <c r="B1801" s="432"/>
      <c r="C1801" s="229" t="s">
        <v>1798</v>
      </c>
      <c r="D1801" s="221" t="s">
        <v>1798</v>
      </c>
    </row>
    <row r="1802" spans="2:4" x14ac:dyDescent="0.2">
      <c r="B1802" s="225" t="s">
        <v>935</v>
      </c>
      <c r="C1802" s="306"/>
      <c r="D1802" s="307"/>
    </row>
    <row r="1803" spans="2:4" x14ac:dyDescent="0.2">
      <c r="B1803" s="222" t="s">
        <v>2339</v>
      </c>
      <c r="C1803" s="231">
        <v>15957890321</v>
      </c>
      <c r="D1803" s="231">
        <v>21707999205</v>
      </c>
    </row>
    <row r="1804" spans="2:4" x14ac:dyDescent="0.2">
      <c r="B1804" s="222" t="s">
        <v>2005</v>
      </c>
      <c r="C1804" s="231">
        <v>4028104</v>
      </c>
      <c r="D1804" s="231">
        <v>1536155</v>
      </c>
    </row>
    <row r="1805" spans="2:4" ht="22.5" x14ac:dyDescent="0.2">
      <c r="B1805" s="222" t="s">
        <v>2340</v>
      </c>
      <c r="C1805" s="231">
        <v>224225462</v>
      </c>
      <c r="D1805" s="231">
        <v>42986278</v>
      </c>
    </row>
    <row r="1806" spans="2:4" x14ac:dyDescent="0.2">
      <c r="B1806" s="225" t="s">
        <v>2320</v>
      </c>
      <c r="C1806" s="236">
        <v>16186143887</v>
      </c>
      <c r="D1806" s="233">
        <v>21752521638</v>
      </c>
    </row>
    <row r="1807" spans="2:4" x14ac:dyDescent="0.2">
      <c r="B1807" s="225" t="s">
        <v>1052</v>
      </c>
      <c r="C1807" s="242"/>
      <c r="D1807" s="308"/>
    </row>
    <row r="1808" spans="2:4" x14ac:dyDescent="0.2">
      <c r="B1808" s="222" t="s">
        <v>2341</v>
      </c>
      <c r="C1808" s="231">
        <v>45281394262</v>
      </c>
      <c r="D1808" s="231">
        <v>32042811719</v>
      </c>
    </row>
    <row r="1809" spans="2:4" x14ac:dyDescent="0.2">
      <c r="B1809" s="222" t="s">
        <v>2342</v>
      </c>
      <c r="C1809" s="231">
        <v>54496430</v>
      </c>
      <c r="D1809" s="231">
        <v>47054588</v>
      </c>
    </row>
    <row r="1810" spans="2:4" x14ac:dyDescent="0.2">
      <c r="B1810" s="222" t="s">
        <v>2343</v>
      </c>
      <c r="C1810" s="231">
        <v>9533518977</v>
      </c>
      <c r="D1810" s="231">
        <v>5923104001</v>
      </c>
    </row>
    <row r="1811" spans="2:4" x14ac:dyDescent="0.2">
      <c r="B1811" s="225" t="s">
        <v>2320</v>
      </c>
      <c r="C1811" s="236">
        <v>54869409668</v>
      </c>
      <c r="D1811" s="233">
        <v>38012970308</v>
      </c>
    </row>
    <row r="1812" spans="2:4" x14ac:dyDescent="0.2">
      <c r="B1812" s="225" t="s">
        <v>2344</v>
      </c>
      <c r="C1812" s="242"/>
      <c r="D1812" s="308"/>
    </row>
    <row r="1813" spans="2:4" x14ac:dyDescent="0.2">
      <c r="B1813" s="222" t="s">
        <v>2345</v>
      </c>
      <c r="C1813" s="231">
        <v>45620941650</v>
      </c>
      <c r="D1813" s="231">
        <v>84557192023</v>
      </c>
    </row>
    <row r="1814" spans="2:4" x14ac:dyDescent="0.2">
      <c r="B1814" s="222" t="s">
        <v>2346</v>
      </c>
      <c r="C1814" s="231">
        <v>3435826973</v>
      </c>
      <c r="D1814" s="231">
        <v>3197844039</v>
      </c>
    </row>
    <row r="1815" spans="2:4" x14ac:dyDescent="0.2">
      <c r="B1815" s="225" t="s">
        <v>2320</v>
      </c>
      <c r="C1815" s="236">
        <v>49056768623</v>
      </c>
      <c r="D1815" s="233">
        <v>87755036062</v>
      </c>
    </row>
    <row r="1816" spans="2:4" x14ac:dyDescent="0.2">
      <c r="B1816" s="225" t="s">
        <v>1134</v>
      </c>
      <c r="C1816" s="242"/>
      <c r="D1816" s="308"/>
    </row>
    <row r="1817" spans="2:4" x14ac:dyDescent="0.2">
      <c r="B1817" s="222" t="s">
        <v>2347</v>
      </c>
      <c r="C1817" s="231">
        <v>16580640869</v>
      </c>
      <c r="D1817" s="231">
        <v>13334264013</v>
      </c>
    </row>
    <row r="1818" spans="2:4" x14ac:dyDescent="0.2">
      <c r="B1818" s="222" t="s">
        <v>2320</v>
      </c>
      <c r="C1818" s="236">
        <v>16580640869</v>
      </c>
      <c r="D1818" s="233">
        <v>13334264013</v>
      </c>
    </row>
    <row r="1819" spans="2:4" x14ac:dyDescent="0.2">
      <c r="B1819" s="225" t="s">
        <v>1203</v>
      </c>
      <c r="C1819" s="242"/>
      <c r="D1819" s="308"/>
    </row>
    <row r="1820" spans="2:4" x14ac:dyDescent="0.2">
      <c r="B1820" s="222" t="s">
        <v>2348</v>
      </c>
      <c r="C1820" s="231">
        <v>3652231645</v>
      </c>
      <c r="D1820" s="231">
        <v>3289773077</v>
      </c>
    </row>
    <row r="1821" spans="2:4" x14ac:dyDescent="0.2">
      <c r="B1821" s="222" t="s">
        <v>2349</v>
      </c>
      <c r="C1821" s="231">
        <v>1627695224</v>
      </c>
      <c r="D1821" s="231">
        <v>1583647779</v>
      </c>
    </row>
    <row r="1822" spans="2:4" x14ac:dyDescent="0.2">
      <c r="B1822" s="222" t="s">
        <v>2343</v>
      </c>
      <c r="C1822" s="231">
        <v>17643770463</v>
      </c>
      <c r="D1822" s="231">
        <v>17005659248</v>
      </c>
    </row>
    <row r="1823" spans="2:4" x14ac:dyDescent="0.2">
      <c r="B1823" s="225" t="s">
        <v>2320</v>
      </c>
      <c r="C1823" s="236">
        <v>22923697332</v>
      </c>
      <c r="D1823" s="233">
        <v>21879080104</v>
      </c>
    </row>
    <row r="1835" spans="2:4" x14ac:dyDescent="0.2">
      <c r="B1835" s="434" t="s">
        <v>1727</v>
      </c>
      <c r="C1835" s="434" t="s">
        <v>2280</v>
      </c>
      <c r="D1835" s="434"/>
    </row>
    <row r="1836" spans="2:4" x14ac:dyDescent="0.2">
      <c r="B1836" s="434"/>
      <c r="C1836" s="325">
        <v>2023</v>
      </c>
      <c r="D1836" s="325">
        <v>2022</v>
      </c>
    </row>
    <row r="1837" spans="2:4" x14ac:dyDescent="0.2">
      <c r="B1837" s="434"/>
      <c r="C1837" s="365" t="s">
        <v>1798</v>
      </c>
      <c r="D1837" s="365" t="s">
        <v>1798</v>
      </c>
    </row>
    <row r="1838" spans="2:4" x14ac:dyDescent="0.2">
      <c r="B1838" s="363" t="s">
        <v>2350</v>
      </c>
      <c r="C1838" s="318"/>
      <c r="D1838" s="318"/>
    </row>
    <row r="1839" spans="2:4" x14ac:dyDescent="0.2">
      <c r="B1839" s="345" t="s">
        <v>2351</v>
      </c>
      <c r="C1839" s="340">
        <v>402906224123</v>
      </c>
      <c r="D1839" s="340">
        <v>236708899522</v>
      </c>
    </row>
    <row r="1840" spans="2:4" x14ac:dyDescent="0.2">
      <c r="B1840" s="345" t="s">
        <v>2352</v>
      </c>
      <c r="C1840" s="342">
        <v>4302469719210</v>
      </c>
      <c r="D1840" s="342">
        <v>4655332670591</v>
      </c>
    </row>
    <row r="1841" spans="2:4" x14ac:dyDescent="0.2">
      <c r="B1841" s="345" t="s">
        <v>2353</v>
      </c>
      <c r="C1841" s="342">
        <v>2989403543408</v>
      </c>
      <c r="D1841" s="342">
        <v>2825620562151</v>
      </c>
    </row>
    <row r="1842" spans="2:4" x14ac:dyDescent="0.2">
      <c r="B1842" s="345" t="s">
        <v>2354</v>
      </c>
      <c r="C1842" s="342">
        <v>107501695645</v>
      </c>
      <c r="D1842" s="342">
        <v>119749307353</v>
      </c>
    </row>
    <row r="1843" spans="2:4" x14ac:dyDescent="0.2">
      <c r="B1843" s="345" t="s">
        <v>2355</v>
      </c>
      <c r="C1843" s="342">
        <v>305169220760</v>
      </c>
      <c r="D1843" s="342">
        <v>290855733701</v>
      </c>
    </row>
    <row r="1844" spans="2:4" ht="22.5" x14ac:dyDescent="0.2">
      <c r="B1844" s="366" t="s">
        <v>2356</v>
      </c>
      <c r="C1844" s="342">
        <v>39660139528</v>
      </c>
      <c r="D1844" s="342">
        <v>11649158385</v>
      </c>
    </row>
    <row r="1845" spans="2:4" x14ac:dyDescent="0.2">
      <c r="B1845" s="345" t="s">
        <v>2357</v>
      </c>
      <c r="C1845" s="342">
        <v>924051593</v>
      </c>
      <c r="D1845" s="342">
        <v>737254949</v>
      </c>
    </row>
    <row r="1846" spans="2:4" ht="22.5" x14ac:dyDescent="0.2">
      <c r="B1846" s="345" t="s">
        <v>2358</v>
      </c>
      <c r="C1846" s="342">
        <v>1874546202213</v>
      </c>
      <c r="D1846" s="342">
        <v>1356870219968</v>
      </c>
    </row>
    <row r="1847" spans="2:4" ht="22.5" x14ac:dyDescent="0.2">
      <c r="B1847" s="345" t="s">
        <v>2359</v>
      </c>
      <c r="C1847" s="342">
        <v>663776780200</v>
      </c>
      <c r="D1847" s="342">
        <v>563533270920</v>
      </c>
    </row>
    <row r="1848" spans="2:4" x14ac:dyDescent="0.2">
      <c r="B1848" s="345" t="s">
        <v>2360</v>
      </c>
      <c r="C1848" s="342">
        <v>245128057415</v>
      </c>
      <c r="D1848" s="342">
        <v>48804680401</v>
      </c>
    </row>
    <row r="1849" spans="2:4" ht="22.5" x14ac:dyDescent="0.2">
      <c r="B1849" s="345" t="s">
        <v>2361</v>
      </c>
      <c r="C1849" s="342">
        <v>1141977492604</v>
      </c>
      <c r="D1849" s="342">
        <v>1038503844182</v>
      </c>
    </row>
    <row r="1850" spans="2:4" ht="22.5" x14ac:dyDescent="0.2">
      <c r="B1850" s="345" t="s">
        <v>2362</v>
      </c>
      <c r="C1850" s="342">
        <v>199645538574</v>
      </c>
      <c r="D1850" s="342">
        <v>295977619741</v>
      </c>
    </row>
    <row r="1851" spans="2:4" x14ac:dyDescent="0.2">
      <c r="B1851" s="318" t="s">
        <v>2363</v>
      </c>
      <c r="C1851" s="351">
        <v>21020544268144</v>
      </c>
      <c r="D1851" s="351">
        <v>16148999023456</v>
      </c>
    </row>
    <row r="1852" spans="2:4" x14ac:dyDescent="0.2">
      <c r="B1852" s="363" t="s">
        <v>2364</v>
      </c>
      <c r="C1852" s="340">
        <v>861757736719</v>
      </c>
      <c r="D1852" s="340">
        <v>737389837923</v>
      </c>
    </row>
    <row r="1853" spans="2:4" x14ac:dyDescent="0.2">
      <c r="B1853" s="364" t="s">
        <v>2365</v>
      </c>
      <c r="C1853" s="345"/>
      <c r="D1853" s="345"/>
    </row>
    <row r="1854" spans="2:4" x14ac:dyDescent="0.2">
      <c r="B1854" s="345" t="s">
        <v>2366</v>
      </c>
      <c r="C1854" s="342">
        <v>16248091094</v>
      </c>
      <c r="D1854" s="342">
        <v>16454163050</v>
      </c>
    </row>
    <row r="1855" spans="2:4" x14ac:dyDescent="0.2">
      <c r="B1855" s="364"/>
      <c r="C1855" s="345"/>
      <c r="D1855" s="345"/>
    </row>
    <row r="1856" spans="2:4" x14ac:dyDescent="0.2">
      <c r="B1856" s="364" t="s">
        <v>2367</v>
      </c>
      <c r="C1856" s="364"/>
      <c r="D1856" s="364"/>
    </row>
    <row r="1857" spans="2:4" x14ac:dyDescent="0.2">
      <c r="B1857" s="327" t="s">
        <v>2368</v>
      </c>
      <c r="C1857" s="355">
        <v>180877276188</v>
      </c>
      <c r="D1857" s="355">
        <v>182194700433</v>
      </c>
    </row>
    <row r="1858" spans="2:4" x14ac:dyDescent="0.2">
      <c r="B1858" s="327" t="s">
        <v>2369</v>
      </c>
      <c r="C1858" s="355">
        <v>5305548911273</v>
      </c>
      <c r="D1858" s="355">
        <v>4455882859463</v>
      </c>
    </row>
    <row r="1859" spans="2:4" x14ac:dyDescent="0.2">
      <c r="B1859" s="345" t="s">
        <v>2370</v>
      </c>
      <c r="C1859" s="342">
        <v>949476579571</v>
      </c>
      <c r="D1859" s="342">
        <v>1024669712826</v>
      </c>
    </row>
    <row r="1860" spans="2:4" ht="22.5" x14ac:dyDescent="0.2">
      <c r="B1860" s="345" t="s">
        <v>2371</v>
      </c>
      <c r="C1860" s="342">
        <v>5969290953</v>
      </c>
      <c r="D1860" s="342">
        <v>575560000</v>
      </c>
    </row>
    <row r="1861" spans="2:4" x14ac:dyDescent="0.2">
      <c r="B1861" s="345" t="s">
        <v>2372</v>
      </c>
      <c r="C1861" s="342">
        <v>25116755436</v>
      </c>
      <c r="D1861" s="342">
        <v>25307539024</v>
      </c>
    </row>
    <row r="1862" spans="2:4" x14ac:dyDescent="0.2">
      <c r="B1862" s="345" t="s">
        <v>2405</v>
      </c>
      <c r="C1862" s="342">
        <v>163976165433</v>
      </c>
      <c r="D1862" s="342">
        <v>154468787330</v>
      </c>
    </row>
    <row r="1863" spans="2:4" x14ac:dyDescent="0.2">
      <c r="B1863" s="345" t="s">
        <v>2373</v>
      </c>
      <c r="C1863" s="342">
        <v>3639185000</v>
      </c>
      <c r="D1863" s="346" t="s">
        <v>1819</v>
      </c>
    </row>
    <row r="1864" spans="2:4" x14ac:dyDescent="0.2">
      <c r="B1864" s="318" t="s">
        <v>2374</v>
      </c>
      <c r="C1864" s="351">
        <v>462492144364</v>
      </c>
      <c r="D1864" s="351">
        <v>453152545985</v>
      </c>
    </row>
    <row r="1865" spans="2:4" ht="15" customHeight="1" x14ac:dyDescent="0.2">
      <c r="B1865" s="238" t="s">
        <v>2375</v>
      </c>
      <c r="C1865" s="236">
        <v>41268755069448</v>
      </c>
      <c r="D1865" s="236">
        <v>34643437951354</v>
      </c>
    </row>
    <row r="1879" spans="2:4" x14ac:dyDescent="0.2">
      <c r="B1879" s="367" t="s">
        <v>2325</v>
      </c>
      <c r="C1879" s="368">
        <v>2023</v>
      </c>
      <c r="D1879" s="368">
        <v>2022</v>
      </c>
    </row>
    <row r="1880" spans="2:4" x14ac:dyDescent="0.2">
      <c r="B1880" s="369"/>
      <c r="C1880" s="370" t="s">
        <v>2406</v>
      </c>
      <c r="D1880" s="370" t="s">
        <v>2406</v>
      </c>
    </row>
    <row r="1881" spans="2:4" x14ac:dyDescent="0.2">
      <c r="B1881" s="371" t="s">
        <v>19</v>
      </c>
      <c r="C1881" s="372"/>
      <c r="D1881" s="372"/>
    </row>
    <row r="1882" spans="2:4" x14ac:dyDescent="0.2">
      <c r="B1882" s="373" t="s">
        <v>2376</v>
      </c>
      <c r="C1882" s="374"/>
      <c r="D1882" s="373"/>
    </row>
    <row r="1883" spans="2:4" x14ac:dyDescent="0.2">
      <c r="B1883" s="375" t="s">
        <v>2377</v>
      </c>
      <c r="C1883" s="376">
        <v>4658460615</v>
      </c>
      <c r="D1883" s="376">
        <v>3647965129</v>
      </c>
    </row>
    <row r="1884" spans="2:4" x14ac:dyDescent="0.2">
      <c r="B1884" s="375" t="s">
        <v>2378</v>
      </c>
      <c r="C1884" s="376">
        <v>2866357818</v>
      </c>
      <c r="D1884" s="376">
        <v>2651478965</v>
      </c>
    </row>
    <row r="1885" spans="2:4" x14ac:dyDescent="0.2">
      <c r="B1885" s="375" t="s">
        <v>1438</v>
      </c>
      <c r="C1885" s="376">
        <v>4087808907</v>
      </c>
      <c r="D1885" s="376">
        <v>2556583671</v>
      </c>
    </row>
    <row r="1886" spans="2:4" x14ac:dyDescent="0.2">
      <c r="B1886" s="375" t="s">
        <v>2379</v>
      </c>
      <c r="C1886" s="376">
        <v>25557509383</v>
      </c>
      <c r="D1886" s="376">
        <v>20794174648</v>
      </c>
    </row>
    <row r="1887" spans="2:4" x14ac:dyDescent="0.2">
      <c r="B1887" s="375" t="s">
        <v>2380</v>
      </c>
      <c r="C1887" s="376">
        <v>1113470456</v>
      </c>
      <c r="D1887" s="376">
        <v>961978993</v>
      </c>
    </row>
    <row r="1888" spans="2:4" x14ac:dyDescent="0.2">
      <c r="B1888" s="377" t="s">
        <v>2381</v>
      </c>
      <c r="C1888" s="378">
        <v>67385999</v>
      </c>
      <c r="D1888" s="378">
        <v>60809271</v>
      </c>
    </row>
    <row r="1889" spans="2:4" x14ac:dyDescent="0.2">
      <c r="B1889" s="379"/>
      <c r="C1889" s="380">
        <v>38350993178</v>
      </c>
      <c r="D1889" s="381">
        <v>30672990677</v>
      </c>
    </row>
    <row r="1890" spans="2:4" x14ac:dyDescent="0.2">
      <c r="B1890" s="373" t="s">
        <v>2382</v>
      </c>
      <c r="C1890" s="374"/>
      <c r="D1890" s="374"/>
    </row>
    <row r="1891" spans="2:4" x14ac:dyDescent="0.2">
      <c r="B1891" s="375" t="s">
        <v>2041</v>
      </c>
      <c r="C1891" s="382">
        <v>163373186</v>
      </c>
      <c r="D1891" s="376">
        <v>123103416</v>
      </c>
    </row>
    <row r="1892" spans="2:4" x14ac:dyDescent="0.2">
      <c r="B1892" s="375" t="s">
        <v>1500</v>
      </c>
      <c r="C1892" s="382">
        <v>704871431</v>
      </c>
      <c r="D1892" s="376">
        <v>809315634</v>
      </c>
    </row>
    <row r="1893" spans="2:4" x14ac:dyDescent="0.2">
      <c r="B1893" s="375" t="s">
        <v>2383</v>
      </c>
      <c r="C1893" s="382">
        <v>131560778</v>
      </c>
      <c r="D1893" s="376">
        <v>136037753</v>
      </c>
    </row>
    <row r="1894" spans="2:4" x14ac:dyDescent="0.2">
      <c r="B1894" s="375" t="s">
        <v>2384</v>
      </c>
      <c r="C1894" s="382">
        <v>34071433</v>
      </c>
      <c r="D1894" s="376">
        <v>33901992</v>
      </c>
    </row>
    <row r="1895" spans="2:4" x14ac:dyDescent="0.2">
      <c r="B1895" s="377"/>
      <c r="C1895" s="383">
        <v>1033876828</v>
      </c>
      <c r="D1895" s="384">
        <v>1102358795</v>
      </c>
    </row>
    <row r="1896" spans="2:4" x14ac:dyDescent="0.2">
      <c r="B1896" s="385" t="s">
        <v>1519</v>
      </c>
      <c r="C1896" s="380">
        <v>39384870006</v>
      </c>
      <c r="D1896" s="381">
        <v>31775349472</v>
      </c>
    </row>
    <row r="1897" spans="2:4" x14ac:dyDescent="0.2">
      <c r="B1897" s="367" t="s">
        <v>508</v>
      </c>
      <c r="C1897" s="374"/>
      <c r="D1897" s="374"/>
    </row>
    <row r="1898" spans="2:4" x14ac:dyDescent="0.2">
      <c r="B1898" s="375" t="s">
        <v>2385</v>
      </c>
      <c r="C1898" s="386"/>
      <c r="D1898" s="386"/>
    </row>
    <row r="1899" spans="2:4" x14ac:dyDescent="0.2">
      <c r="B1899" s="375" t="s">
        <v>2386</v>
      </c>
      <c r="C1899" s="382">
        <v>9810263204</v>
      </c>
      <c r="D1899" s="382">
        <v>6566975361</v>
      </c>
    </row>
    <row r="1900" spans="2:4" x14ac:dyDescent="0.2">
      <c r="B1900" s="375" t="s">
        <v>2387</v>
      </c>
      <c r="C1900" s="382">
        <v>24269288582</v>
      </c>
      <c r="D1900" s="382">
        <v>20465550326</v>
      </c>
    </row>
    <row r="1901" spans="2:4" x14ac:dyDescent="0.2">
      <c r="B1901" s="375" t="s">
        <v>2388</v>
      </c>
      <c r="C1901" s="382">
        <v>272945295</v>
      </c>
      <c r="D1901" s="382">
        <v>302299544</v>
      </c>
    </row>
    <row r="1902" spans="2:4" x14ac:dyDescent="0.2">
      <c r="B1902" s="375" t="s">
        <v>1453</v>
      </c>
      <c r="C1902" s="382">
        <v>244190854</v>
      </c>
      <c r="D1902" s="382">
        <v>209218784</v>
      </c>
    </row>
    <row r="1903" spans="2:4" x14ac:dyDescent="0.2">
      <c r="B1903" s="375" t="s">
        <v>2389</v>
      </c>
      <c r="C1903" s="382">
        <v>10483176</v>
      </c>
      <c r="D1903" s="382">
        <v>9713961</v>
      </c>
    </row>
    <row r="1904" spans="2:4" x14ac:dyDescent="0.2">
      <c r="B1904" s="377"/>
      <c r="C1904" s="383">
        <v>34607171111</v>
      </c>
      <c r="D1904" s="383">
        <v>27553757976</v>
      </c>
    </row>
    <row r="1905" spans="2:4" x14ac:dyDescent="0.2">
      <c r="B1905" s="385" t="s">
        <v>1474</v>
      </c>
      <c r="C1905" s="380">
        <v>34607171111</v>
      </c>
      <c r="D1905" s="380">
        <v>27553757976</v>
      </c>
    </row>
    <row r="1906" spans="2:4" x14ac:dyDescent="0.2">
      <c r="B1906" s="367"/>
      <c r="C1906" s="374"/>
      <c r="D1906" s="374"/>
    </row>
    <row r="1907" spans="2:4" x14ac:dyDescent="0.2">
      <c r="B1907" s="369" t="s">
        <v>1477</v>
      </c>
      <c r="C1907" s="387">
        <v>4629292549</v>
      </c>
      <c r="D1907" s="388">
        <v>4093983265</v>
      </c>
    </row>
    <row r="1908" spans="2:4" x14ac:dyDescent="0.2">
      <c r="B1908" s="369" t="s">
        <v>2390</v>
      </c>
      <c r="C1908" s="382">
        <v>148406346</v>
      </c>
      <c r="D1908" s="388">
        <v>127608231</v>
      </c>
    </row>
    <row r="1909" spans="2:4" x14ac:dyDescent="0.2">
      <c r="B1909" s="371"/>
      <c r="C1909" s="389"/>
      <c r="D1909" s="390"/>
    </row>
    <row r="1910" spans="2:4" x14ac:dyDescent="0.2">
      <c r="B1910" s="385" t="s">
        <v>2391</v>
      </c>
      <c r="C1910" s="380">
        <v>39384870006</v>
      </c>
      <c r="D1910" s="381">
        <v>31775349472</v>
      </c>
    </row>
    <row r="1920" spans="2:4" x14ac:dyDescent="0.2">
      <c r="B1920" s="391"/>
      <c r="C1920" s="435" t="s">
        <v>1605</v>
      </c>
      <c r="D1920" s="435"/>
    </row>
    <row r="1921" spans="2:4" x14ac:dyDescent="0.2">
      <c r="B1921" s="394" t="s">
        <v>2325</v>
      </c>
      <c r="C1921" s="396">
        <v>2023</v>
      </c>
      <c r="D1921" s="368">
        <v>2022</v>
      </c>
    </row>
    <row r="1922" spans="2:4" x14ac:dyDescent="0.2">
      <c r="B1922" s="395"/>
      <c r="C1922" s="397" t="s">
        <v>2392</v>
      </c>
      <c r="D1922" s="397" t="s">
        <v>2392</v>
      </c>
    </row>
    <row r="1923" spans="2:4" x14ac:dyDescent="0.2">
      <c r="B1923" s="398" t="s">
        <v>2393</v>
      </c>
      <c r="C1923" s="399">
        <v>10754833655</v>
      </c>
      <c r="D1923" s="399">
        <v>10057819639</v>
      </c>
    </row>
    <row r="1924" spans="2:4" x14ac:dyDescent="0.2">
      <c r="B1924" s="400" t="s">
        <v>2394</v>
      </c>
      <c r="C1924" s="401">
        <v>-9126105888</v>
      </c>
      <c r="D1924" s="401">
        <v>-8820315423</v>
      </c>
    </row>
    <row r="1925" spans="2:4" x14ac:dyDescent="0.2">
      <c r="B1925" s="402" t="s">
        <v>2395</v>
      </c>
      <c r="C1925" s="387">
        <v>1628727767</v>
      </c>
      <c r="D1925" s="387">
        <v>1237504216</v>
      </c>
    </row>
    <row r="1926" spans="2:4" x14ac:dyDescent="0.2">
      <c r="B1926" s="400" t="s">
        <v>2396</v>
      </c>
      <c r="C1926" s="382">
        <v>1975432636</v>
      </c>
      <c r="D1926" s="382">
        <v>2094950449</v>
      </c>
    </row>
    <row r="1927" spans="2:4" x14ac:dyDescent="0.2">
      <c r="B1927" s="400" t="s">
        <v>2397</v>
      </c>
      <c r="C1927" s="401">
        <v>-2742267191</v>
      </c>
      <c r="D1927" s="401">
        <v>-2739179571</v>
      </c>
    </row>
    <row r="1928" spans="2:4" x14ac:dyDescent="0.2">
      <c r="B1928" s="402" t="s">
        <v>2398</v>
      </c>
      <c r="C1928" s="387">
        <v>861893212</v>
      </c>
      <c r="D1928" s="387">
        <v>593275094</v>
      </c>
    </row>
    <row r="1929" spans="2:4" x14ac:dyDescent="0.2">
      <c r="B1929" s="400" t="s">
        <v>2399</v>
      </c>
      <c r="C1929" s="403">
        <v>88838205</v>
      </c>
      <c r="D1929" s="403">
        <v>130815298</v>
      </c>
    </row>
    <row r="1930" spans="2:4" x14ac:dyDescent="0.2">
      <c r="B1930" s="402" t="s">
        <v>1697</v>
      </c>
      <c r="C1930" s="387">
        <v>950731417</v>
      </c>
      <c r="D1930" s="387">
        <v>724090392</v>
      </c>
    </row>
    <row r="1931" spans="2:4" x14ac:dyDescent="0.2">
      <c r="B1931" s="400" t="s">
        <v>1698</v>
      </c>
      <c r="C1931" s="401">
        <v>-82951135</v>
      </c>
      <c r="D1931" s="401">
        <v>-56330350</v>
      </c>
    </row>
    <row r="1932" spans="2:4" x14ac:dyDescent="0.2">
      <c r="B1932" s="402" t="s">
        <v>2400</v>
      </c>
      <c r="C1932" s="387">
        <v>867780282</v>
      </c>
      <c r="D1932" s="387">
        <v>667760042</v>
      </c>
    </row>
    <row r="1933" spans="2:4" x14ac:dyDescent="0.2">
      <c r="B1933" s="400" t="s">
        <v>2401</v>
      </c>
      <c r="C1933" s="401">
        <v>-13613921</v>
      </c>
      <c r="D1933" s="401">
        <v>-12151183</v>
      </c>
    </row>
    <row r="1934" spans="2:4" x14ac:dyDescent="0.2">
      <c r="B1934" s="395" t="s">
        <v>2402</v>
      </c>
      <c r="C1934" s="383">
        <v>854166361</v>
      </c>
      <c r="D1934" s="383">
        <v>655608859</v>
      </c>
    </row>
    <row r="1935" spans="2:4" x14ac:dyDescent="0.2">
      <c r="B1935" s="392" t="s">
        <v>2403</v>
      </c>
      <c r="C1935" s="404">
        <v>56.2</v>
      </c>
      <c r="D1935" s="393">
        <v>46.83</v>
      </c>
    </row>
    <row r="1937" spans="1:3" ht="117.6" customHeight="1" x14ac:dyDescent="0.2">
      <c r="A1937" s="462" t="s">
        <v>2412</v>
      </c>
      <c r="B1937" s="463"/>
      <c r="C1937" s="463"/>
    </row>
  </sheetData>
  <mergeCells count="227">
    <mergeCell ref="A1937:C1937"/>
    <mergeCell ref="B545:B546"/>
    <mergeCell ref="B561:B562"/>
    <mergeCell ref="G493:G496"/>
    <mergeCell ref="E494:E496"/>
    <mergeCell ref="F494:F496"/>
    <mergeCell ref="B515:B518"/>
    <mergeCell ref="C515:C518"/>
    <mergeCell ref="D515:D518"/>
    <mergeCell ref="E515:F515"/>
    <mergeCell ref="G515:G518"/>
    <mergeCell ref="E516:E518"/>
    <mergeCell ref="F516:F518"/>
    <mergeCell ref="B633:B635"/>
    <mergeCell ref="C633:D633"/>
    <mergeCell ref="B720:B721"/>
    <mergeCell ref="C721:E721"/>
    <mergeCell ref="B737:B738"/>
    <mergeCell ref="C738:E738"/>
    <mergeCell ref="B581:B583"/>
    <mergeCell ref="E581:F583"/>
    <mergeCell ref="F584:F586"/>
    <mergeCell ref="B605:B607"/>
    <mergeCell ref="E605:F607"/>
    <mergeCell ref="G420:G423"/>
    <mergeCell ref="E421:E423"/>
    <mergeCell ref="F421:F423"/>
    <mergeCell ref="E493:F493"/>
    <mergeCell ref="B437:B440"/>
    <mergeCell ref="C437:C440"/>
    <mergeCell ref="D437:D440"/>
    <mergeCell ref="E437:F437"/>
    <mergeCell ref="G437:G440"/>
    <mergeCell ref="E438:E440"/>
    <mergeCell ref="F438:F440"/>
    <mergeCell ref="C341:D341"/>
    <mergeCell ref="B420:B423"/>
    <mergeCell ref="C420:C423"/>
    <mergeCell ref="D420:D423"/>
    <mergeCell ref="E420:F420"/>
    <mergeCell ref="B456:B458"/>
    <mergeCell ref="C456:D456"/>
    <mergeCell ref="B493:B496"/>
    <mergeCell ref="C493:C496"/>
    <mergeCell ref="D493:D496"/>
    <mergeCell ref="E72:E73"/>
    <mergeCell ref="E89:E90"/>
    <mergeCell ref="B110:B111"/>
    <mergeCell ref="B150:B151"/>
    <mergeCell ref="C150:C151"/>
    <mergeCell ref="D150:D151"/>
    <mergeCell ref="B163:B164"/>
    <mergeCell ref="C163:C164"/>
    <mergeCell ref="D163:D164"/>
    <mergeCell ref="B176:B177"/>
    <mergeCell ref="D176:D177"/>
    <mergeCell ref="C179:C180"/>
    <mergeCell ref="D179:D180"/>
    <mergeCell ref="B187:B188"/>
    <mergeCell ref="D187:D188"/>
    <mergeCell ref="C190:C191"/>
    <mergeCell ref="D190:D191"/>
    <mergeCell ref="F608:F610"/>
    <mergeCell ref="B202:C202"/>
    <mergeCell ref="D202:E202"/>
    <mergeCell ref="B236:C236"/>
    <mergeCell ref="C259:D259"/>
    <mergeCell ref="F259:G259"/>
    <mergeCell ref="C280:D280"/>
    <mergeCell ref="E280:F280"/>
    <mergeCell ref="C281:D281"/>
    <mergeCell ref="E281:F281"/>
    <mergeCell ref="B297:B298"/>
    <mergeCell ref="C297:D297"/>
    <mergeCell ref="B313:B314"/>
    <mergeCell ref="C313:D313"/>
    <mergeCell ref="E313:E314"/>
    <mergeCell ref="B341:B342"/>
    <mergeCell ref="B860:H860"/>
    <mergeCell ref="B861:H861"/>
    <mergeCell ref="B862:B863"/>
    <mergeCell ref="C862:C863"/>
    <mergeCell ref="D862:D863"/>
    <mergeCell ref="E862:E863"/>
    <mergeCell ref="F862:F863"/>
    <mergeCell ref="B815:B816"/>
    <mergeCell ref="D816:G816"/>
    <mergeCell ref="B830:B831"/>
    <mergeCell ref="D831:G831"/>
    <mergeCell ref="B855:B856"/>
    <mergeCell ref="C855:C856"/>
    <mergeCell ref="D855:D856"/>
    <mergeCell ref="E855:E856"/>
    <mergeCell ref="F855:F856"/>
    <mergeCell ref="B892:F892"/>
    <mergeCell ref="B893:F893"/>
    <mergeCell ref="B939:B941"/>
    <mergeCell ref="C939:H939"/>
    <mergeCell ref="B958:B960"/>
    <mergeCell ref="C958:H958"/>
    <mergeCell ref="B882:F882"/>
    <mergeCell ref="B886:B887"/>
    <mergeCell ref="C886:C887"/>
    <mergeCell ref="D886:D887"/>
    <mergeCell ref="E886:E887"/>
    <mergeCell ref="F886:F887"/>
    <mergeCell ref="E1039:F1039"/>
    <mergeCell ref="B1046:B1047"/>
    <mergeCell ref="C1046:D1046"/>
    <mergeCell ref="E1046:F1046"/>
    <mergeCell ref="B1064:B1066"/>
    <mergeCell ref="C1064:F1064"/>
    <mergeCell ref="B981:B982"/>
    <mergeCell ref="C981:D981"/>
    <mergeCell ref="B1004:B1006"/>
    <mergeCell ref="C1004:D1004"/>
    <mergeCell ref="B1039:B1040"/>
    <mergeCell ref="C1039:D1039"/>
    <mergeCell ref="K1148:L1149"/>
    <mergeCell ref="B1106:B1108"/>
    <mergeCell ref="C1106:H1106"/>
    <mergeCell ref="B1122:B1124"/>
    <mergeCell ref="C1122:H1122"/>
    <mergeCell ref="G1064:J1064"/>
    <mergeCell ref="C1065:D1065"/>
    <mergeCell ref="E1065:F1065"/>
    <mergeCell ref="B1084:B1086"/>
    <mergeCell ref="C1084:F1084"/>
    <mergeCell ref="G1084:J1084"/>
    <mergeCell ref="C1085:D1085"/>
    <mergeCell ref="E1085:F1085"/>
    <mergeCell ref="B1167:B1169"/>
    <mergeCell ref="C1167:D1168"/>
    <mergeCell ref="E1167:F1168"/>
    <mergeCell ref="G1167:H1167"/>
    <mergeCell ref="G1168:H1168"/>
    <mergeCell ref="I1167:J1168"/>
    <mergeCell ref="B1148:B1150"/>
    <mergeCell ref="C1148:D1149"/>
    <mergeCell ref="E1148:F1149"/>
    <mergeCell ref="G1148:H1149"/>
    <mergeCell ref="I1148:J1149"/>
    <mergeCell ref="K1167:L1168"/>
    <mergeCell ref="C1170:C1171"/>
    <mergeCell ref="D1170:D1171"/>
    <mergeCell ref="E1170:E1171"/>
    <mergeCell ref="F1170:F1171"/>
    <mergeCell ref="G1170:G1171"/>
    <mergeCell ref="H1170:H1171"/>
    <mergeCell ref="I1170:I1171"/>
    <mergeCell ref="J1170:J1171"/>
    <mergeCell ref="K1170:K1171"/>
    <mergeCell ref="L1170:L1171"/>
    <mergeCell ref="L1172:L1173"/>
    <mergeCell ref="C1175:C1176"/>
    <mergeCell ref="D1175:D1176"/>
    <mergeCell ref="E1175:E1176"/>
    <mergeCell ref="F1175:F1176"/>
    <mergeCell ref="G1175:G1176"/>
    <mergeCell ref="H1175:H1176"/>
    <mergeCell ref="I1175:I1176"/>
    <mergeCell ref="J1175:J1176"/>
    <mergeCell ref="K1175:K1176"/>
    <mergeCell ref="C1172:C1173"/>
    <mergeCell ref="D1172:D1173"/>
    <mergeCell ref="E1172:E1173"/>
    <mergeCell ref="F1172:F1173"/>
    <mergeCell ref="G1172:G1173"/>
    <mergeCell ref="H1172:H1173"/>
    <mergeCell ref="I1172:I1173"/>
    <mergeCell ref="J1172:J1173"/>
    <mergeCell ref="K1172:K1173"/>
    <mergeCell ref="L1177:L1178"/>
    <mergeCell ref="B1195:B1198"/>
    <mergeCell ref="C1195:F1195"/>
    <mergeCell ref="C1196:F1196"/>
    <mergeCell ref="C1197:D1197"/>
    <mergeCell ref="E1197:F1197"/>
    <mergeCell ref="L1175:L1176"/>
    <mergeCell ref="C1177:C1178"/>
    <mergeCell ref="D1177:D1178"/>
    <mergeCell ref="E1177:E1178"/>
    <mergeCell ref="F1177:F1178"/>
    <mergeCell ref="G1177:G1178"/>
    <mergeCell ref="H1177:H1178"/>
    <mergeCell ref="I1177:I1178"/>
    <mergeCell ref="J1177:J1178"/>
    <mergeCell ref="K1177:K1178"/>
    <mergeCell ref="B1304:B1305"/>
    <mergeCell ref="C1304:C1305"/>
    <mergeCell ref="D1304:D1305"/>
    <mergeCell ref="B1341:B1342"/>
    <mergeCell ref="C1341:D1341"/>
    <mergeCell ref="B1472:B1473"/>
    <mergeCell ref="C1472:C1473"/>
    <mergeCell ref="D1472:D1473"/>
    <mergeCell ref="B1219:B1221"/>
    <mergeCell ref="C1219:D1219"/>
    <mergeCell ref="B1225:B1226"/>
    <mergeCell ref="C1225:C1226"/>
    <mergeCell ref="D1225:D1226"/>
    <mergeCell ref="B1279:C1279"/>
    <mergeCell ref="B1730:B1731"/>
    <mergeCell ref="C1730:C1731"/>
    <mergeCell ref="D1730:D1731"/>
    <mergeCell ref="B1735:B1736"/>
    <mergeCell ref="C1735:C1736"/>
    <mergeCell ref="D1735:D1736"/>
    <mergeCell ref="B1605:B1606"/>
    <mergeCell ref="C1605:D1605"/>
    <mergeCell ref="B1633:B1635"/>
    <mergeCell ref="C1633:D1633"/>
    <mergeCell ref="B1671:B1672"/>
    <mergeCell ref="B1711:B1713"/>
    <mergeCell ref="C1711:D1711"/>
    <mergeCell ref="B1799:B1801"/>
    <mergeCell ref="C1799:D1799"/>
    <mergeCell ref="B1835:B1837"/>
    <mergeCell ref="C1835:D1835"/>
    <mergeCell ref="C1920:D1920"/>
    <mergeCell ref="B1737:B1738"/>
    <mergeCell ref="C1737:C1738"/>
    <mergeCell ref="D1737:D1738"/>
    <mergeCell ref="B1742:B1744"/>
    <mergeCell ref="C1742:D1742"/>
    <mergeCell ref="B1769:B1771"/>
    <mergeCell ref="C1769:D1769"/>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756"/>
  <sheetViews>
    <sheetView showGridLines="0" topLeftCell="A55" zoomScale="90" zoomScaleNormal="90" zoomScaleSheetLayoutView="75" workbookViewId="0">
      <selection activeCell="F371" sqref="F371"/>
    </sheetView>
  </sheetViews>
  <sheetFormatPr baseColWidth="10" defaultColWidth="11.5703125" defaultRowHeight="12.75" x14ac:dyDescent="0.2"/>
  <cols>
    <col min="1" max="1" width="14.28515625" customWidth="1"/>
    <col min="2" max="2" width="15" customWidth="1"/>
    <col min="3" max="5" width="14.85546875" customWidth="1"/>
    <col min="6" max="6" width="19.5703125" style="2" customWidth="1"/>
    <col min="7" max="7" width="5.7109375" customWidth="1"/>
    <col min="8" max="8" width="5.85546875" customWidth="1"/>
  </cols>
  <sheetData>
    <row r="1" spans="2:8" x14ac:dyDescent="0.2">
      <c r="C1" t="s">
        <v>5</v>
      </c>
      <c r="D1" t="s">
        <v>1321</v>
      </c>
      <c r="E1" t="s">
        <v>6</v>
      </c>
      <c r="F1" s="2" t="s">
        <v>9</v>
      </c>
      <c r="G1" t="s">
        <v>1322</v>
      </c>
      <c r="H1">
        <v>6453.14</v>
      </c>
    </row>
    <row r="2" spans="2:8" x14ac:dyDescent="0.2">
      <c r="B2" t="str">
        <f>"0"&amp;LEFT(balance_gral0!D2,11)</f>
        <v>010000000000</v>
      </c>
      <c r="C2">
        <f>VALUE(balance_gral0!F2)</f>
        <v>15835403538730.859</v>
      </c>
      <c r="D2">
        <f>VALUE(balance_gral0!H2)</f>
        <v>1741955873.55</v>
      </c>
      <c r="E2">
        <f>VALUE(balance_gral0!G2)</f>
        <v>12780619751474.721</v>
      </c>
      <c r="F2" s="2">
        <f>VALUE(balance_gral0!J2)</f>
        <v>28616023290205.578</v>
      </c>
    </row>
    <row r="3" spans="2:8" x14ac:dyDescent="0.2">
      <c r="B3" t="str">
        <f>"0"&amp;LEFT(balance_gral0!D3,11)</f>
        <v>011000000000</v>
      </c>
      <c r="C3">
        <f>VALUE(balance_gral0!F3)</f>
        <v>1867552268097</v>
      </c>
      <c r="D3">
        <f>VALUE(balance_gral0!H3)</f>
        <v>239846135.25</v>
      </c>
      <c r="E3">
        <f>VALUE(balance_gral0!G3)</f>
        <v>1761892920767.72</v>
      </c>
      <c r="F3" s="2">
        <f>VALUE(balance_gral0!J3)</f>
        <v>3629445188864.7202</v>
      </c>
    </row>
    <row r="4" spans="2:8" x14ac:dyDescent="0.2">
      <c r="B4" t="str">
        <f>"0"&amp;LEFT(balance_gral0!D4,11)</f>
        <v>011010000000</v>
      </c>
      <c r="C4">
        <f>VALUE(balance_gral0!F4)</f>
        <v>290787068037</v>
      </c>
      <c r="D4">
        <f>VALUE(balance_gral0!H4)</f>
        <v>30452528.239999998</v>
      </c>
      <c r="E4">
        <f>VALUE(balance_gral0!G4)</f>
        <v>223702141241.72</v>
      </c>
      <c r="F4" s="2">
        <f>VALUE(balance_gral0!J4)</f>
        <v>514489209278.71997</v>
      </c>
    </row>
    <row r="5" spans="2:8" x14ac:dyDescent="0.2">
      <c r="B5" t="str">
        <f>"0"&amp;LEFT(balance_gral0!D5,11)</f>
        <v>011010101000</v>
      </c>
      <c r="C5">
        <f>VALUE(balance_gral0!F5)</f>
        <v>181249144561</v>
      </c>
      <c r="D5">
        <f>VALUE(balance_gral0!H5)</f>
        <v>17303194.77</v>
      </c>
      <c r="E5">
        <f>VALUE(balance_gral0!G5)</f>
        <v>127108057972.72</v>
      </c>
      <c r="F5" s="2">
        <f>VALUE(balance_gral0!J5)</f>
        <v>308357202533.71997</v>
      </c>
    </row>
    <row r="6" spans="2:8" x14ac:dyDescent="0.2">
      <c r="B6" t="str">
        <f>"0"&amp;LEFT(balance_gral0!D6,11)</f>
        <v>011010101002</v>
      </c>
      <c r="C6">
        <f>VALUE(balance_gral0!F6)</f>
        <v>181249144561</v>
      </c>
      <c r="D6">
        <f>VALUE(balance_gral0!H6)</f>
        <v>17303194.77</v>
      </c>
      <c r="E6">
        <f>VALUE(balance_gral0!G6)</f>
        <v>127108057972.72</v>
      </c>
      <c r="F6" s="2">
        <f>VALUE(balance_gral0!J6)</f>
        <v>308357202533.71997</v>
      </c>
    </row>
    <row r="7" spans="2:8" x14ac:dyDescent="0.2">
      <c r="B7" t="str">
        <f>"0"&amp;LEFT(balance_gral0!D7,11)</f>
        <v>011010103001</v>
      </c>
      <c r="C7">
        <f>VALUE(balance_gral0!F7)</f>
        <v>109537923476</v>
      </c>
      <c r="D7">
        <f>VALUE(balance_gral0!H7)</f>
        <v>13149333.470000001</v>
      </c>
      <c r="E7">
        <f>VALUE(balance_gral0!G7)</f>
        <v>96594083269</v>
      </c>
      <c r="F7" s="2">
        <f>VALUE(balance_gral0!J7)</f>
        <v>206132006745</v>
      </c>
    </row>
    <row r="8" spans="2:8" x14ac:dyDescent="0.2">
      <c r="B8" t="str">
        <f>"0"&amp;LEFT(balance_gral0!D8,11)</f>
        <v>011020000000</v>
      </c>
      <c r="C8">
        <f>VALUE(balance_gral0!F8)</f>
        <v>1575139848681</v>
      </c>
      <c r="D8">
        <f>VALUE(balance_gral0!H8)</f>
        <v>209281078.63</v>
      </c>
      <c r="E8">
        <f>VALUE(balance_gral0!G8)</f>
        <v>1537364153923</v>
      </c>
      <c r="F8" s="2">
        <f>VALUE(balance_gral0!J8)</f>
        <v>3112504002604</v>
      </c>
    </row>
    <row r="9" spans="2:8" x14ac:dyDescent="0.2">
      <c r="B9" t="str">
        <f>"0"&amp;LEFT(balance_gral0!D9,11)</f>
        <v>011020105000</v>
      </c>
      <c r="C9">
        <f>VALUE(balance_gral0!F9)</f>
        <v>1504196169414</v>
      </c>
      <c r="D9">
        <f>VALUE(balance_gral0!H9)</f>
        <v>180399668.27000001</v>
      </c>
      <c r="E9">
        <f>VALUE(balance_gral0!G9)</f>
        <v>1325203335165</v>
      </c>
      <c r="F9" s="2">
        <f>VALUE(balance_gral0!J9)</f>
        <v>2829399504579</v>
      </c>
    </row>
    <row r="10" spans="2:8" x14ac:dyDescent="0.2">
      <c r="B10" t="str">
        <f>"0"&amp;LEFT(balance_gral0!D10,11)</f>
        <v>011020105002</v>
      </c>
      <c r="C10">
        <f>VALUE(balance_gral0!F10)</f>
        <v>872208252545</v>
      </c>
      <c r="D10">
        <f>VALUE(balance_gral0!H10)</f>
        <v>0</v>
      </c>
      <c r="E10">
        <f>VALUE(balance_gral0!G10)</f>
        <v>0</v>
      </c>
      <c r="F10" s="2">
        <f>VALUE(balance_gral0!J10)</f>
        <v>872208252545</v>
      </c>
    </row>
    <row r="11" spans="2:8" x14ac:dyDescent="0.2">
      <c r="B11" t="str">
        <f>"0"&amp;LEFT(balance_gral0!D11,11)</f>
        <v>011020105004</v>
      </c>
      <c r="C11">
        <f>VALUE(balance_gral0!F11)</f>
        <v>895719999</v>
      </c>
      <c r="D11">
        <f>VALUE(balance_gral0!H11)</f>
        <v>29244.32</v>
      </c>
      <c r="E11">
        <f>VALUE(balance_gral0!G11)</f>
        <v>214826736</v>
      </c>
      <c r="F11" s="2">
        <f>VALUE(balance_gral0!J11)</f>
        <v>1110546735</v>
      </c>
    </row>
    <row r="12" spans="2:8" x14ac:dyDescent="0.2">
      <c r="B12" t="str">
        <f>"0"&amp;LEFT(balance_gral0!D12,11)</f>
        <v>011020105006</v>
      </c>
      <c r="C12">
        <f>VALUE(balance_gral0!F12)</f>
        <v>0</v>
      </c>
      <c r="D12">
        <f>VALUE(balance_gral0!H12)</f>
        <v>162343739.02000001</v>
      </c>
      <c r="E12">
        <f>VALUE(balance_gral0!G12)</f>
        <v>1192565742779</v>
      </c>
      <c r="F12" s="2">
        <f>VALUE(balance_gral0!J12)</f>
        <v>1192565742779</v>
      </c>
    </row>
    <row r="13" spans="2:8" x14ac:dyDescent="0.2">
      <c r="B13" t="str">
        <f>"0"&amp;LEFT(balance_gral0!D13,11)</f>
        <v>011020105018</v>
      </c>
      <c r="C13">
        <f>VALUE(balance_gral0!F13)</f>
        <v>0</v>
      </c>
      <c r="D13">
        <f>VALUE(balance_gral0!H13)</f>
        <v>18026684.93</v>
      </c>
      <c r="E13">
        <f>VALUE(balance_gral0!G13)</f>
        <v>132422765650</v>
      </c>
      <c r="F13" s="2">
        <f>VALUE(balance_gral0!J13)</f>
        <v>132422765650</v>
      </c>
    </row>
    <row r="14" spans="2:8" x14ac:dyDescent="0.2">
      <c r="B14" t="str">
        <f>"0"&amp;LEFT(balance_gral0!D14,11)</f>
        <v>011020105034</v>
      </c>
      <c r="C14">
        <f>VALUE(balance_gral0!F14)</f>
        <v>631092196870</v>
      </c>
      <c r="D14">
        <f>VALUE(balance_gral0!H14)</f>
        <v>0</v>
      </c>
      <c r="E14">
        <f>VALUE(balance_gral0!G14)</f>
        <v>0</v>
      </c>
      <c r="F14" s="2">
        <f>VALUE(balance_gral0!J14)</f>
        <v>631092196870</v>
      </c>
    </row>
    <row r="15" spans="2:8" x14ac:dyDescent="0.2">
      <c r="B15" t="str">
        <f>"0"&amp;LEFT(balance_gral0!D15,11)</f>
        <v>011020109000</v>
      </c>
      <c r="C15">
        <f>VALUE(balance_gral0!F15)</f>
        <v>21024661419</v>
      </c>
      <c r="D15">
        <f>VALUE(balance_gral0!H15)</f>
        <v>28583251.329999998</v>
      </c>
      <c r="E15">
        <f>VALUE(balance_gral0!G15)</f>
        <v>209970563420</v>
      </c>
      <c r="F15" s="2">
        <f>VALUE(balance_gral0!J15)</f>
        <v>230995224839</v>
      </c>
    </row>
    <row r="16" spans="2:8" x14ac:dyDescent="0.2">
      <c r="B16" t="str">
        <f>"0"&amp;LEFT(balance_gral0!D16,11)</f>
        <v>011020109002</v>
      </c>
      <c r="C16">
        <f>VALUE(balance_gral0!F16)</f>
        <v>4574368060</v>
      </c>
      <c r="D16">
        <f>VALUE(balance_gral0!H16)</f>
        <v>472560.55</v>
      </c>
      <c r="E16">
        <f>VALUE(balance_gral0!G16)</f>
        <v>3471396721</v>
      </c>
      <c r="F16" s="2">
        <f>VALUE(balance_gral0!J16)</f>
        <v>8045764781</v>
      </c>
    </row>
    <row r="17" spans="1:6" x14ac:dyDescent="0.2">
      <c r="B17" t="str">
        <f>"0"&amp;LEFT(balance_gral0!D17,11)</f>
        <v>011020109003</v>
      </c>
      <c r="C17">
        <f>VALUE(balance_gral0!F17)</f>
        <v>0</v>
      </c>
      <c r="D17">
        <f>VALUE(balance_gral0!H17)</f>
        <v>25004130.75</v>
      </c>
      <c r="E17">
        <f>VALUE(balance_gral0!G17)</f>
        <v>183678594199</v>
      </c>
      <c r="F17" s="2">
        <f>VALUE(balance_gral0!J17)</f>
        <v>183678594199</v>
      </c>
    </row>
    <row r="18" spans="1:6" x14ac:dyDescent="0.2">
      <c r="B18" t="str">
        <f>"0"&amp;LEFT(balance_gral0!D18,11)</f>
        <v>011020109004</v>
      </c>
      <c r="C18">
        <f>VALUE(balance_gral0!F18)</f>
        <v>16450293359</v>
      </c>
      <c r="D18">
        <f>VALUE(balance_gral0!H18)</f>
        <v>3106560.03</v>
      </c>
      <c r="E18">
        <f>VALUE(balance_gral0!G18)</f>
        <v>22820572500</v>
      </c>
      <c r="F18" s="2">
        <f>VALUE(balance_gral0!J18)</f>
        <v>39270865859</v>
      </c>
    </row>
    <row r="19" spans="1:6" x14ac:dyDescent="0.2">
      <c r="B19" t="str">
        <f>"0"&amp;LEFT(balance_gral0!D19,11)</f>
        <v>011020111000</v>
      </c>
      <c r="C19">
        <f>VALUE(balance_gral0!F19)</f>
        <v>48618756969</v>
      </c>
      <c r="D19">
        <f>VALUE(balance_gral0!H19)</f>
        <v>0</v>
      </c>
      <c r="E19">
        <f>VALUE(balance_gral0!G19)</f>
        <v>0</v>
      </c>
      <c r="F19" s="2">
        <f>VALUE(balance_gral0!J19)</f>
        <v>48618756969</v>
      </c>
    </row>
    <row r="20" spans="1:6" x14ac:dyDescent="0.2">
      <c r="B20" t="str">
        <f>"0"&amp;LEFT(balance_gral0!D20,11)</f>
        <v>011020111004</v>
      </c>
      <c r="C20">
        <f>VALUE(balance_gral0!F20)</f>
        <v>48618756969</v>
      </c>
      <c r="D20">
        <f>VALUE(balance_gral0!H20)</f>
        <v>0</v>
      </c>
      <c r="E20">
        <f>VALUE(balance_gral0!G20)</f>
        <v>0</v>
      </c>
      <c r="F20" s="2">
        <f>VALUE(balance_gral0!J20)</f>
        <v>48618756969</v>
      </c>
    </row>
    <row r="21" spans="1:6" x14ac:dyDescent="0.2">
      <c r="B21" t="str">
        <f>"0"&amp;LEFT(balance_gral0!D21,11)</f>
        <v>011020113000</v>
      </c>
      <c r="C21">
        <f>VALUE(balance_gral0!F21)</f>
        <v>1300260879</v>
      </c>
      <c r="D21">
        <f>VALUE(balance_gral0!H21)</f>
        <v>298159.03000000003</v>
      </c>
      <c r="E21">
        <f>VALUE(balance_gral0!G21)</f>
        <v>2190255338</v>
      </c>
      <c r="F21" s="2">
        <f>VALUE(balance_gral0!J21)</f>
        <v>3490516217</v>
      </c>
    </row>
    <row r="22" spans="1:6" x14ac:dyDescent="0.2">
      <c r="B22" t="str">
        <f>"0"&amp;LEFT(balance_gral0!D22,11)</f>
        <v>011020113004</v>
      </c>
      <c r="C22">
        <f>VALUE(balance_gral0!F22)</f>
        <v>627612456</v>
      </c>
      <c r="D22">
        <f>VALUE(balance_gral0!H22)</f>
        <v>5904.55</v>
      </c>
      <c r="E22">
        <f>VALUE(balance_gral0!G22)</f>
        <v>43374386</v>
      </c>
      <c r="F22" s="2">
        <f>VALUE(balance_gral0!J22)</f>
        <v>670986842</v>
      </c>
    </row>
    <row r="23" spans="1:6" x14ac:dyDescent="0.2">
      <c r="A23" t="s">
        <v>1323</v>
      </c>
      <c r="B23" t="str">
        <f>"0"&amp;LEFT(balance_gral0!D23,11)</f>
        <v>011020113028</v>
      </c>
      <c r="C23">
        <f>VALUE(balance_gral0!F23)</f>
        <v>672648423</v>
      </c>
      <c r="D23">
        <f>VALUE(balance_gral0!H23)</f>
        <v>292254.48</v>
      </c>
      <c r="E23">
        <f>VALUE(balance_gral0!G23)</f>
        <v>2146880952</v>
      </c>
      <c r="F23" s="2">
        <f>VALUE(balance_gral0!J23)</f>
        <v>2819529375</v>
      </c>
    </row>
    <row r="24" spans="1:6" x14ac:dyDescent="0.2">
      <c r="B24" t="str">
        <f>"0"&amp;LEFT(balance_gral0!D24,11)</f>
        <v>011080000000</v>
      </c>
      <c r="C24">
        <f>VALUE(balance_gral0!F24)</f>
        <v>1663209337</v>
      </c>
      <c r="D24">
        <f>VALUE(balance_gral0!H24)</f>
        <v>123444.89</v>
      </c>
      <c r="E24">
        <f>VALUE(balance_gral0!G24)</f>
        <v>906817521</v>
      </c>
      <c r="F24" s="2">
        <f>VALUE(balance_gral0!J24)</f>
        <v>2570026858</v>
      </c>
    </row>
    <row r="25" spans="1:6" x14ac:dyDescent="0.2">
      <c r="B25" t="str">
        <f>"0"&amp;LEFT(balance_gral0!D25,11)</f>
        <v>011080119000</v>
      </c>
      <c r="C25">
        <f>VALUE(balance_gral0!F25)</f>
        <v>1663209337</v>
      </c>
      <c r="D25">
        <f>VALUE(balance_gral0!H25)</f>
        <v>123444.89</v>
      </c>
      <c r="E25">
        <f>VALUE(balance_gral0!G25)</f>
        <v>906817521</v>
      </c>
      <c r="F25" s="2">
        <f>VALUE(balance_gral0!J25)</f>
        <v>2570026858</v>
      </c>
    </row>
    <row r="26" spans="1:6" x14ac:dyDescent="0.2">
      <c r="B26" t="str">
        <f>"0"&amp;LEFT(balance_gral0!D26,11)</f>
        <v>011080119082</v>
      </c>
      <c r="C26">
        <f>VALUE(balance_gral0!F26)</f>
        <v>1663209337</v>
      </c>
      <c r="D26">
        <f>VALUE(balance_gral0!H26)</f>
        <v>123444.89</v>
      </c>
      <c r="E26">
        <f>VALUE(balance_gral0!G26)</f>
        <v>906817521</v>
      </c>
      <c r="F26" s="2">
        <f>VALUE(balance_gral0!J26)</f>
        <v>2570026858</v>
      </c>
    </row>
    <row r="27" spans="1:6" x14ac:dyDescent="0.2">
      <c r="B27" t="str">
        <f>"0"&amp;LEFT(balance_gral0!D27,11)</f>
        <v>011090000000</v>
      </c>
      <c r="C27">
        <f>VALUE(balance_gral0!F27)</f>
        <v>-37857958</v>
      </c>
      <c r="D27">
        <f>VALUE(balance_gral0!H27)</f>
        <v>-10916.51</v>
      </c>
      <c r="E27">
        <f>VALUE(balance_gral0!G27)</f>
        <v>-80191918</v>
      </c>
      <c r="F27" s="2">
        <f>VALUE(balance_gral0!J27)</f>
        <v>-118049876</v>
      </c>
    </row>
    <row r="28" spans="1:6" x14ac:dyDescent="0.2">
      <c r="B28" t="str">
        <f>"0"&amp;LEFT(balance_gral0!D28,11)</f>
        <v>011090121000</v>
      </c>
      <c r="C28">
        <f>VALUE(balance_gral0!F28)</f>
        <v>-37857958</v>
      </c>
      <c r="D28">
        <f>VALUE(balance_gral0!H28)</f>
        <v>-10916.51</v>
      </c>
      <c r="E28">
        <f>VALUE(balance_gral0!G28)</f>
        <v>-80191918</v>
      </c>
      <c r="F28" s="2">
        <f>VALUE(balance_gral0!J28)</f>
        <v>-118049876</v>
      </c>
    </row>
    <row r="29" spans="1:6" x14ac:dyDescent="0.2">
      <c r="B29" t="str">
        <f>"0"&amp;LEFT(balance_gral0!D29,11)</f>
        <v>011090121092</v>
      </c>
      <c r="C29">
        <f>VALUE(balance_gral0!F29)</f>
        <v>-37857958</v>
      </c>
      <c r="D29">
        <f>VALUE(balance_gral0!H29)</f>
        <v>-10916.51</v>
      </c>
      <c r="E29">
        <f>VALUE(balance_gral0!G29)</f>
        <v>-80191918</v>
      </c>
      <c r="F29" s="2">
        <f>VALUE(balance_gral0!J29)</f>
        <v>-118049876</v>
      </c>
    </row>
    <row r="30" spans="1:6" x14ac:dyDescent="0.2">
      <c r="B30" t="str">
        <f>"0"&amp;LEFT(balance_gral0!D30,11)</f>
        <v>012000000000</v>
      </c>
      <c r="C30">
        <f>VALUE(balance_gral0!F30)</f>
        <v>2550131472266</v>
      </c>
      <c r="D30">
        <f>VALUE(balance_gral0!H30)</f>
        <v>0</v>
      </c>
      <c r="E30">
        <f>VALUE(balance_gral0!G30)</f>
        <v>0</v>
      </c>
      <c r="F30" s="2">
        <f>VALUE(balance_gral0!J30)</f>
        <v>2550131472266</v>
      </c>
    </row>
    <row r="31" spans="1:6" x14ac:dyDescent="0.2">
      <c r="B31" t="str">
        <f>"0"&amp;LEFT(balance_gral0!D31,11)</f>
        <v>012010000000</v>
      </c>
      <c r="C31">
        <f>VALUE(balance_gral0!F31)</f>
        <v>2436478584920</v>
      </c>
      <c r="D31">
        <f>VALUE(balance_gral0!H31)</f>
        <v>0</v>
      </c>
      <c r="E31">
        <f>VALUE(balance_gral0!G31)</f>
        <v>0</v>
      </c>
      <c r="F31" s="2">
        <f>VALUE(balance_gral0!J31)</f>
        <v>2436478584920</v>
      </c>
    </row>
    <row r="32" spans="1:6" x14ac:dyDescent="0.2">
      <c r="B32" t="str">
        <f>"0"&amp;LEFT(balance_gral0!D32,11)</f>
        <v>012010123000</v>
      </c>
      <c r="C32">
        <f>VALUE(balance_gral0!F32)</f>
        <v>2436478584920</v>
      </c>
      <c r="D32">
        <f>VALUE(balance_gral0!H32)</f>
        <v>0</v>
      </c>
      <c r="E32">
        <f>VALUE(balance_gral0!G32)</f>
        <v>0</v>
      </c>
      <c r="F32" s="2">
        <f>VALUE(balance_gral0!J32)</f>
        <v>2436478584920</v>
      </c>
    </row>
    <row r="33" spans="2:6" x14ac:dyDescent="0.2">
      <c r="B33" t="str">
        <f>"0"&amp;LEFT(balance_gral0!D33,11)</f>
        <v>012010123002</v>
      </c>
      <c r="C33">
        <f>VALUE(balance_gral0!F33)</f>
        <v>270793195731</v>
      </c>
      <c r="D33">
        <f>VALUE(balance_gral0!H33)</f>
        <v>0</v>
      </c>
      <c r="E33">
        <f>VALUE(balance_gral0!G33)</f>
        <v>0</v>
      </c>
      <c r="F33" s="2">
        <f>VALUE(balance_gral0!J33)</f>
        <v>270793195731</v>
      </c>
    </row>
    <row r="34" spans="2:6" x14ac:dyDescent="0.2">
      <c r="B34" t="str">
        <f>"0"&amp;LEFT(balance_gral0!D34,11)</f>
        <v>012010123006</v>
      </c>
      <c r="C34">
        <f>VALUE(balance_gral0!F34)</f>
        <v>2125685389189</v>
      </c>
      <c r="D34">
        <f>VALUE(balance_gral0!H34)</f>
        <v>0</v>
      </c>
      <c r="E34">
        <f>VALUE(balance_gral0!G34)</f>
        <v>0</v>
      </c>
      <c r="F34" s="2">
        <f>VALUE(balance_gral0!J34)</f>
        <v>2125685389189</v>
      </c>
    </row>
    <row r="35" spans="2:6" x14ac:dyDescent="0.2">
      <c r="B35" t="str">
        <f>"0"&amp;LEFT(balance_gral0!D35,11)</f>
        <v>012010123016</v>
      </c>
      <c r="C35">
        <f>VALUE(balance_gral0!F35)</f>
        <v>40000000000</v>
      </c>
      <c r="D35">
        <f>VALUE(balance_gral0!H35)</f>
        <v>0</v>
      </c>
      <c r="E35">
        <f>VALUE(balance_gral0!G35)</f>
        <v>0</v>
      </c>
      <c r="F35" s="2">
        <f>VALUE(balance_gral0!J35)</f>
        <v>40000000000</v>
      </c>
    </row>
    <row r="36" spans="2:6" x14ac:dyDescent="0.2">
      <c r="B36" t="str">
        <f>"0"&amp;LEFT(balance_gral0!D36,11)</f>
        <v>012080000000</v>
      </c>
      <c r="C36">
        <f>VALUE(balance_gral0!F36)</f>
        <v>113652887346</v>
      </c>
      <c r="D36">
        <f>VALUE(balance_gral0!H36)</f>
        <v>0</v>
      </c>
      <c r="E36">
        <f>VALUE(balance_gral0!G36)</f>
        <v>0</v>
      </c>
      <c r="F36" s="2">
        <f>VALUE(balance_gral0!J36)</f>
        <v>113652887346</v>
      </c>
    </row>
    <row r="37" spans="2:6" x14ac:dyDescent="0.2">
      <c r="B37" t="str">
        <f>"0"&amp;LEFT(balance_gral0!D37,11)</f>
        <v>012080127000</v>
      </c>
      <c r="C37">
        <f>VALUE(balance_gral0!F37)</f>
        <v>113652887346</v>
      </c>
      <c r="D37">
        <f>VALUE(balance_gral0!H37)</f>
        <v>0</v>
      </c>
      <c r="E37">
        <f>VALUE(balance_gral0!G37)</f>
        <v>0</v>
      </c>
      <c r="F37" s="2">
        <f>VALUE(balance_gral0!J37)</f>
        <v>113652887346</v>
      </c>
    </row>
    <row r="38" spans="2:6" x14ac:dyDescent="0.2">
      <c r="B38" t="str">
        <f>"0"&amp;LEFT(balance_gral0!D38,11)</f>
        <v>012080127082</v>
      </c>
      <c r="C38">
        <f>VALUE(balance_gral0!F38)</f>
        <v>298276112505</v>
      </c>
      <c r="D38">
        <f>VALUE(balance_gral0!H38)</f>
        <v>0</v>
      </c>
      <c r="E38">
        <f>VALUE(balance_gral0!G38)</f>
        <v>0</v>
      </c>
      <c r="F38" s="2">
        <f>VALUE(balance_gral0!J38)</f>
        <v>298276112505</v>
      </c>
    </row>
    <row r="39" spans="2:6" x14ac:dyDescent="0.2">
      <c r="B39" t="str">
        <f>"0"&amp;LEFT(balance_gral0!D39,11)</f>
        <v>012080127092</v>
      </c>
      <c r="C39">
        <f>VALUE(balance_gral0!F39)</f>
        <v>-184623225159</v>
      </c>
      <c r="D39">
        <f>VALUE(balance_gral0!H39)</f>
        <v>0</v>
      </c>
      <c r="E39">
        <f>VALUE(balance_gral0!G39)</f>
        <v>0</v>
      </c>
      <c r="F39" s="2">
        <f>VALUE(balance_gral0!J39)</f>
        <v>-184623225159</v>
      </c>
    </row>
    <row r="40" spans="2:6" x14ac:dyDescent="0.2">
      <c r="B40" t="str">
        <f>"0"&amp;LEFT(balance_gral0!D40,11)</f>
        <v>013000000000</v>
      </c>
      <c r="C40">
        <f>VALUE(balance_gral0!F40)</f>
        <v>812094685207</v>
      </c>
      <c r="D40">
        <f>VALUE(balance_gral0!H40)</f>
        <v>221697621.47</v>
      </c>
      <c r="E40">
        <f>VALUE(balance_gral0!G40)</f>
        <v>1628575208489</v>
      </c>
      <c r="F40" s="2">
        <f>VALUE(balance_gral0!J40)</f>
        <v>2440669893696</v>
      </c>
    </row>
    <row r="41" spans="2:6" x14ac:dyDescent="0.2">
      <c r="B41" t="str">
        <f>"0"&amp;LEFT(balance_gral0!D41,11)</f>
        <v>013010000000</v>
      </c>
      <c r="C41">
        <f>VALUE(balance_gral0!F41)</f>
        <v>672403379313</v>
      </c>
      <c r="D41">
        <f>VALUE(balance_gral0!H41)</f>
        <v>218024726.84999999</v>
      </c>
      <c r="E41">
        <f>VALUE(balance_gral0!G41)</f>
        <v>1601594381710</v>
      </c>
      <c r="F41" s="2">
        <f>VALUE(balance_gral0!J41)</f>
        <v>2273997761023</v>
      </c>
    </row>
    <row r="42" spans="2:6" x14ac:dyDescent="0.2">
      <c r="B42" t="str">
        <f>"0"&amp;LEFT(balance_gral0!D42,11)</f>
        <v>013010131000</v>
      </c>
      <c r="C42">
        <f>VALUE(balance_gral0!F42)</f>
        <v>671139909071</v>
      </c>
      <c r="D42">
        <f>VALUE(balance_gral0!H42)</f>
        <v>217728725.69</v>
      </c>
      <c r="E42">
        <f>VALUE(balance_gral0!G42)</f>
        <v>1599419977909</v>
      </c>
      <c r="F42" s="2">
        <f>VALUE(balance_gral0!J42)</f>
        <v>2270559886980</v>
      </c>
    </row>
    <row r="43" spans="2:6" x14ac:dyDescent="0.2">
      <c r="B43" t="str">
        <f>"0"&amp;LEFT(balance_gral0!D43,11)</f>
        <v>013010131002</v>
      </c>
      <c r="C43">
        <f>VALUE(balance_gral0!F43)</f>
        <v>207018673468</v>
      </c>
      <c r="D43">
        <f>VALUE(balance_gral0!H43)</f>
        <v>4896796.46</v>
      </c>
      <c r="E43">
        <f>VALUE(balance_gral0!G43)</f>
        <v>35971524020</v>
      </c>
      <c r="F43" s="2">
        <f>VALUE(balance_gral0!J43)</f>
        <v>242990197488</v>
      </c>
    </row>
    <row r="44" spans="2:6" x14ac:dyDescent="0.2">
      <c r="B44" t="str">
        <f>"0"&amp;LEFT(balance_gral0!D44,11)</f>
        <v>013010131004</v>
      </c>
      <c r="C44">
        <f>VALUE(balance_gral0!F44)</f>
        <v>151708718064</v>
      </c>
      <c r="D44">
        <f>VALUE(balance_gral0!H44)</f>
        <v>35758210.5</v>
      </c>
      <c r="E44">
        <f>VALUE(balance_gral0!G44)</f>
        <v>262677311259</v>
      </c>
      <c r="F44" s="2">
        <f>VALUE(balance_gral0!J44)</f>
        <v>414386029323</v>
      </c>
    </row>
    <row r="45" spans="2:6" x14ac:dyDescent="0.2">
      <c r="B45" t="str">
        <f>"0"&amp;LEFT(balance_gral0!D45,11)</f>
        <v>013010131006</v>
      </c>
      <c r="C45">
        <f>VALUE(balance_gral0!F45)</f>
        <v>141825076594</v>
      </c>
      <c r="D45">
        <f>VALUE(balance_gral0!H45)</f>
        <v>9178158.9499999993</v>
      </c>
      <c r="E45">
        <f>VALUE(balance_gral0!G45)</f>
        <v>67422113176</v>
      </c>
      <c r="F45" s="2">
        <f>VALUE(balance_gral0!J45)</f>
        <v>209247189770</v>
      </c>
    </row>
    <row r="46" spans="2:6" x14ac:dyDescent="0.2">
      <c r="B46" t="str">
        <f>"0"&amp;LEFT(balance_gral0!D46,11)</f>
        <v>013010131007</v>
      </c>
      <c r="C46">
        <f>VALUE(balance_gral0!F46)</f>
        <v>0</v>
      </c>
      <c r="D46">
        <f>VALUE(balance_gral0!H46)</f>
        <v>107890000</v>
      </c>
      <c r="E46">
        <f>VALUE(balance_gral0!G46)</f>
        <v>792552387700</v>
      </c>
      <c r="F46" s="2">
        <f>VALUE(balance_gral0!J46)</f>
        <v>792552387700</v>
      </c>
    </row>
    <row r="47" spans="2:6" x14ac:dyDescent="0.2">
      <c r="B47" t="str">
        <f>"0"&amp;LEFT(balance_gral0!D47,11)</f>
        <v>013010131012</v>
      </c>
      <c r="C47">
        <f>VALUE(balance_gral0!F47)</f>
        <v>5632635359</v>
      </c>
      <c r="D47">
        <f>VALUE(balance_gral0!H47)</f>
        <v>4000000</v>
      </c>
      <c r="E47">
        <f>VALUE(balance_gral0!G47)</f>
        <v>29383720000</v>
      </c>
      <c r="F47" s="2">
        <f>VALUE(balance_gral0!J47)</f>
        <v>35016355359</v>
      </c>
    </row>
    <row r="48" spans="2:6" x14ac:dyDescent="0.2">
      <c r="B48" t="str">
        <f>"0"&amp;LEFT(balance_gral0!D48,11)</f>
        <v>013010131018</v>
      </c>
      <c r="C48">
        <f>VALUE(balance_gral0!F48)</f>
        <v>5528323746</v>
      </c>
      <c r="D48">
        <f>VALUE(balance_gral0!H48)</f>
        <v>0</v>
      </c>
      <c r="E48">
        <f>VALUE(balance_gral0!G48)</f>
        <v>0</v>
      </c>
      <c r="F48" s="2">
        <f>VALUE(balance_gral0!J48)</f>
        <v>5528323746</v>
      </c>
    </row>
    <row r="49" spans="2:6" x14ac:dyDescent="0.2">
      <c r="B49" t="str">
        <f>"0"&amp;LEFT(balance_gral0!D49,11)</f>
        <v>013010131024</v>
      </c>
      <c r="C49">
        <f>VALUE(balance_gral0!F49)</f>
        <v>61673016378</v>
      </c>
      <c r="D49">
        <f>VALUE(balance_gral0!H49)</f>
        <v>38889220.049999997</v>
      </c>
      <c r="E49">
        <f>VALUE(balance_gral0!G49)</f>
        <v>285677488241</v>
      </c>
      <c r="F49" s="2">
        <f>VALUE(balance_gral0!J49)</f>
        <v>347350504619</v>
      </c>
    </row>
    <row r="50" spans="2:6" x14ac:dyDescent="0.2">
      <c r="B50" t="str">
        <f>"0"&amp;LEFT(balance_gral0!D50,11)</f>
        <v>013010131026</v>
      </c>
      <c r="C50">
        <f>VALUE(balance_gral0!F50)</f>
        <v>97753465462</v>
      </c>
      <c r="D50">
        <f>VALUE(balance_gral0!H50)</f>
        <v>17116339.73</v>
      </c>
      <c r="E50">
        <f>VALUE(balance_gral0!G50)</f>
        <v>125735433513</v>
      </c>
      <c r="F50" s="2">
        <f>VALUE(balance_gral0!J50)</f>
        <v>223488898975</v>
      </c>
    </row>
    <row r="51" spans="2:6" x14ac:dyDescent="0.2">
      <c r="B51" t="str">
        <f>"0"&amp;LEFT(balance_gral0!D51,11)</f>
        <v>013010417000</v>
      </c>
      <c r="C51">
        <f>VALUE(balance_gral0!F51)</f>
        <v>1263470242</v>
      </c>
      <c r="D51">
        <f>VALUE(balance_gral0!H51)</f>
        <v>269015</v>
      </c>
      <c r="E51">
        <f>VALUE(balance_gral0!G51)</f>
        <v>1976165359</v>
      </c>
      <c r="F51" s="2">
        <f>VALUE(balance_gral0!J51)</f>
        <v>3239635601</v>
      </c>
    </row>
    <row r="52" spans="2:6" x14ac:dyDescent="0.2">
      <c r="B52" t="str">
        <f>"0"&amp;LEFT(balance_gral0!D52,11)</f>
        <v>013010417024</v>
      </c>
      <c r="C52">
        <f>VALUE(balance_gral0!F52)</f>
        <v>767500000</v>
      </c>
      <c r="D52">
        <f>VALUE(balance_gral0!H52)</f>
        <v>0</v>
      </c>
      <c r="E52">
        <f>VALUE(balance_gral0!G52)</f>
        <v>0</v>
      </c>
      <c r="F52" s="2">
        <f>VALUE(balance_gral0!J52)</f>
        <v>767500000</v>
      </c>
    </row>
    <row r="53" spans="2:6" x14ac:dyDescent="0.2">
      <c r="B53" t="str">
        <f>"0"&amp;LEFT(balance_gral0!D53,11)</f>
        <v>013010417026</v>
      </c>
      <c r="C53">
        <f>VALUE(balance_gral0!F53)</f>
        <v>495970242</v>
      </c>
      <c r="D53">
        <f>VALUE(balance_gral0!H53)</f>
        <v>269015</v>
      </c>
      <c r="E53">
        <f>VALUE(balance_gral0!G53)</f>
        <v>1976165359</v>
      </c>
      <c r="F53" s="2">
        <f>VALUE(balance_gral0!J53)</f>
        <v>2472135601</v>
      </c>
    </row>
    <row r="54" spans="2:6" x14ac:dyDescent="0.2">
      <c r="B54" t="str">
        <f>"0"&amp;LEFT(balance_gral0!D54,11)</f>
        <v>013010419000</v>
      </c>
      <c r="C54">
        <f>VALUE(balance_gral0!F54)</f>
        <v>0</v>
      </c>
      <c r="D54">
        <f>VALUE(balance_gral0!H54)</f>
        <v>26986.16</v>
      </c>
      <c r="E54">
        <f>VALUE(balance_gral0!G54)</f>
        <v>198238442</v>
      </c>
      <c r="F54" s="2">
        <f>VALUE(balance_gral0!J54)</f>
        <v>198238442</v>
      </c>
    </row>
    <row r="55" spans="2:6" x14ac:dyDescent="0.2">
      <c r="B55" t="str">
        <f>"0"&amp;LEFT(balance_gral0!D55,11)</f>
        <v>013010419002</v>
      </c>
      <c r="C55">
        <f>VALUE(balance_gral0!F55)</f>
        <v>0</v>
      </c>
      <c r="D55">
        <f>VALUE(balance_gral0!H55)</f>
        <v>26986.16</v>
      </c>
      <c r="E55">
        <f>VALUE(balance_gral0!G55)</f>
        <v>198238442</v>
      </c>
      <c r="F55" s="2">
        <f>VALUE(balance_gral0!J55)</f>
        <v>198238442</v>
      </c>
    </row>
    <row r="56" spans="2:6" x14ac:dyDescent="0.2">
      <c r="B56" t="str">
        <f>"0"&amp;LEFT(balance_gral0!D56,11)</f>
        <v>013020000000</v>
      </c>
      <c r="C56">
        <f>VALUE(balance_gral0!F56)</f>
        <v>100859826721</v>
      </c>
      <c r="D56">
        <f>VALUE(balance_gral0!H56)</f>
        <v>0</v>
      </c>
      <c r="E56">
        <f>VALUE(balance_gral0!G56)</f>
        <v>0</v>
      </c>
      <c r="F56" s="2">
        <f>VALUE(balance_gral0!J56)</f>
        <v>100859826721</v>
      </c>
    </row>
    <row r="57" spans="2:6" x14ac:dyDescent="0.2">
      <c r="B57" t="str">
        <f>"0"&amp;LEFT(balance_gral0!D57,11)</f>
        <v>013020153000</v>
      </c>
      <c r="C57">
        <f>VALUE(balance_gral0!F57)</f>
        <v>100767065806</v>
      </c>
      <c r="D57">
        <f>VALUE(balance_gral0!H57)</f>
        <v>0</v>
      </c>
      <c r="E57">
        <f>VALUE(balance_gral0!G57)</f>
        <v>0</v>
      </c>
      <c r="F57" s="2">
        <f>VALUE(balance_gral0!J57)</f>
        <v>100767065806</v>
      </c>
    </row>
    <row r="58" spans="2:6" x14ac:dyDescent="0.2">
      <c r="B58" t="str">
        <f>"0"&amp;LEFT(balance_gral0!D58,11)</f>
        <v>013020153002</v>
      </c>
      <c r="C58">
        <f>VALUE(balance_gral0!F58)</f>
        <v>100767065806</v>
      </c>
      <c r="D58">
        <f>VALUE(balance_gral0!H58)</f>
        <v>0</v>
      </c>
      <c r="E58">
        <f>VALUE(balance_gral0!G58)</f>
        <v>0</v>
      </c>
      <c r="F58" s="2">
        <f>VALUE(balance_gral0!J58)</f>
        <v>100767065806</v>
      </c>
    </row>
    <row r="59" spans="2:6" x14ac:dyDescent="0.2">
      <c r="B59" t="str">
        <f>"0"&amp;LEFT(balance_gral0!D59,11)</f>
        <v>013020159000</v>
      </c>
      <c r="C59">
        <f>VALUE(balance_gral0!F59)</f>
        <v>92760915</v>
      </c>
      <c r="D59">
        <f>VALUE(balance_gral0!H59)</f>
        <v>0</v>
      </c>
      <c r="E59">
        <f>VALUE(balance_gral0!G59)</f>
        <v>0</v>
      </c>
      <c r="F59" s="2">
        <f>VALUE(balance_gral0!J59)</f>
        <v>92760915</v>
      </c>
    </row>
    <row r="60" spans="2:6" x14ac:dyDescent="0.2">
      <c r="B60" t="str">
        <f>"0"&amp;LEFT(balance_gral0!D60,11)</f>
        <v>013020159004</v>
      </c>
      <c r="C60">
        <f>VALUE(balance_gral0!F60)</f>
        <v>92760915</v>
      </c>
      <c r="D60">
        <f>VALUE(balance_gral0!H60)</f>
        <v>0</v>
      </c>
      <c r="E60">
        <f>VALUE(balance_gral0!G60)</f>
        <v>0</v>
      </c>
      <c r="F60" s="2">
        <f>VALUE(balance_gral0!J60)</f>
        <v>92760915</v>
      </c>
    </row>
    <row r="61" spans="2:6" x14ac:dyDescent="0.2">
      <c r="B61" t="str">
        <f>"0"&amp;LEFT(balance_gral0!D61,11)</f>
        <v>013030000000</v>
      </c>
      <c r="C61">
        <f>VALUE(balance_gral0!F61)</f>
        <v>328748016</v>
      </c>
      <c r="D61">
        <f>VALUE(balance_gral0!H61)</f>
        <v>11050</v>
      </c>
      <c r="E61">
        <f>VALUE(balance_gral0!G61)</f>
        <v>81172527</v>
      </c>
      <c r="F61" s="2">
        <f>VALUE(balance_gral0!J61)</f>
        <v>409920543</v>
      </c>
    </row>
    <row r="62" spans="2:6" x14ac:dyDescent="0.2">
      <c r="B62" t="str">
        <f>"0"&amp;LEFT(balance_gral0!D62,11)</f>
        <v>013030397000</v>
      </c>
      <c r="C62">
        <f>VALUE(balance_gral0!F62)</f>
        <v>328748016</v>
      </c>
      <c r="D62">
        <f>VALUE(balance_gral0!H62)</f>
        <v>11050</v>
      </c>
      <c r="E62">
        <f>VALUE(balance_gral0!G62)</f>
        <v>81172527</v>
      </c>
      <c r="F62" s="2">
        <f>VALUE(balance_gral0!J62)</f>
        <v>409920543</v>
      </c>
    </row>
    <row r="63" spans="2:6" x14ac:dyDescent="0.2">
      <c r="B63" t="str">
        <f>"0"&amp;LEFT(balance_gral0!D63,11)</f>
        <v>013030397002</v>
      </c>
      <c r="C63">
        <f>VALUE(balance_gral0!F63)</f>
        <v>328748016</v>
      </c>
      <c r="D63">
        <f>VALUE(balance_gral0!H63)</f>
        <v>11050</v>
      </c>
      <c r="E63">
        <f>VALUE(balance_gral0!G63)</f>
        <v>81172527</v>
      </c>
      <c r="F63" s="2">
        <f>VALUE(balance_gral0!J63)</f>
        <v>409920543</v>
      </c>
    </row>
    <row r="64" spans="2:6" x14ac:dyDescent="0.2">
      <c r="B64" t="str">
        <f>"0"&amp;LEFT(balance_gral0!D64,11)</f>
        <v>013080000000</v>
      </c>
      <c r="C64">
        <f>VALUE(balance_gral0!F64)</f>
        <v>38529157692</v>
      </c>
      <c r="D64">
        <f>VALUE(balance_gral0!H64)</f>
        <v>3661844.62</v>
      </c>
      <c r="E64">
        <f>VALUE(balance_gral0!G64)</f>
        <v>26899654252</v>
      </c>
      <c r="F64" s="2">
        <f>VALUE(balance_gral0!J64)</f>
        <v>65428811944</v>
      </c>
    </row>
    <row r="65" spans="2:6" x14ac:dyDescent="0.2">
      <c r="B65" t="str">
        <f>"0"&amp;LEFT(balance_gral0!D65,11)</f>
        <v>013080161000</v>
      </c>
      <c r="C65">
        <f>VALUE(balance_gral0!F65)</f>
        <v>38529157692</v>
      </c>
      <c r="D65">
        <f>VALUE(balance_gral0!H65)</f>
        <v>3661844.62</v>
      </c>
      <c r="E65">
        <f>VALUE(balance_gral0!G65)</f>
        <v>26899654252</v>
      </c>
      <c r="F65" s="2">
        <f>VALUE(balance_gral0!J65)</f>
        <v>65428811944</v>
      </c>
    </row>
    <row r="66" spans="2:6" x14ac:dyDescent="0.2">
      <c r="B66" t="str">
        <f>"0"&amp;LEFT(balance_gral0!D66,11)</f>
        <v>013080161082</v>
      </c>
      <c r="C66">
        <f>VALUE(balance_gral0!F66)</f>
        <v>87380703665</v>
      </c>
      <c r="D66">
        <f>VALUE(balance_gral0!H66)</f>
        <v>9214426.9199999999</v>
      </c>
      <c r="E66">
        <f>VALUE(balance_gral0!G66)</f>
        <v>67688535148</v>
      </c>
      <c r="F66" s="2">
        <f>VALUE(balance_gral0!J66)</f>
        <v>155069238813</v>
      </c>
    </row>
    <row r="67" spans="2:6" x14ac:dyDescent="0.2">
      <c r="B67" t="str">
        <f>"0"&amp;LEFT(balance_gral0!D67,11)</f>
        <v>013080161083</v>
      </c>
      <c r="C67">
        <f>VALUE(balance_gral0!F67)</f>
        <v>0</v>
      </c>
      <c r="D67">
        <f>VALUE(balance_gral0!H67)</f>
        <v>4353661.09</v>
      </c>
      <c r="E67">
        <f>VALUE(balance_gral0!G67)</f>
        <v>31981689611</v>
      </c>
      <c r="F67" s="2">
        <f>VALUE(balance_gral0!J67)</f>
        <v>31981689611</v>
      </c>
    </row>
    <row r="68" spans="2:6" x14ac:dyDescent="0.2">
      <c r="B68" t="str">
        <f>"0"&amp;LEFT(balance_gral0!D68,11)</f>
        <v>013080161094</v>
      </c>
      <c r="C68">
        <f>VALUE(balance_gral0!F68)</f>
        <v>-48851545973</v>
      </c>
      <c r="D68">
        <f>VALUE(balance_gral0!H68)</f>
        <v>-5748047.1399999997</v>
      </c>
      <c r="E68">
        <f>VALUE(balance_gral0!G68)</f>
        <v>-42224751928</v>
      </c>
      <c r="F68" s="2">
        <f>VALUE(balance_gral0!J68)</f>
        <v>-91076297901</v>
      </c>
    </row>
    <row r="69" spans="2:6" x14ac:dyDescent="0.2">
      <c r="B69" t="str">
        <f>"0"&amp;LEFT(balance_gral0!D69,11)</f>
        <v>013080161095</v>
      </c>
      <c r="C69">
        <f>VALUE(balance_gral0!F69)</f>
        <v>0</v>
      </c>
      <c r="D69">
        <f>VALUE(balance_gral0!H69)</f>
        <v>-4158196.25</v>
      </c>
      <c r="E69">
        <f>VALUE(balance_gral0!G69)</f>
        <v>-30545818579</v>
      </c>
      <c r="F69" s="2">
        <f>VALUE(balance_gral0!J69)</f>
        <v>-30545818579</v>
      </c>
    </row>
    <row r="70" spans="2:6" x14ac:dyDescent="0.2">
      <c r="B70" t="str">
        <f>"0"&amp;LEFT(balance_gral0!D70,11)</f>
        <v>013090000000</v>
      </c>
      <c r="C70">
        <f>VALUE(balance_gral0!F70)</f>
        <v>-26426535</v>
      </c>
      <c r="D70">
        <f>VALUE(balance_gral0!H70)</f>
        <v>0</v>
      </c>
      <c r="E70">
        <f>VALUE(balance_gral0!G70)</f>
        <v>0</v>
      </c>
      <c r="F70" s="2">
        <f>VALUE(balance_gral0!J70)</f>
        <v>-26426535</v>
      </c>
    </row>
    <row r="71" spans="2:6" x14ac:dyDescent="0.2">
      <c r="B71" t="str">
        <f>"0"&amp;LEFT(balance_gral0!D71,11)</f>
        <v>013090165000</v>
      </c>
      <c r="C71">
        <f>VALUE(balance_gral0!F71)</f>
        <v>-26426535</v>
      </c>
      <c r="D71">
        <f>VALUE(balance_gral0!H71)</f>
        <v>0</v>
      </c>
      <c r="E71">
        <f>VALUE(balance_gral0!G71)</f>
        <v>0</v>
      </c>
      <c r="F71" s="2">
        <f>VALUE(balance_gral0!J71)</f>
        <v>-26426535</v>
      </c>
    </row>
    <row r="72" spans="2:6" x14ac:dyDescent="0.2">
      <c r="B72" t="str">
        <f>"0"&amp;LEFT(balance_gral0!D72,11)</f>
        <v>013090165096</v>
      </c>
      <c r="C72">
        <f>VALUE(balance_gral0!F72)</f>
        <v>-26426535</v>
      </c>
      <c r="D72">
        <f>VALUE(balance_gral0!H72)</f>
        <v>0</v>
      </c>
      <c r="E72">
        <f>VALUE(balance_gral0!G72)</f>
        <v>0</v>
      </c>
      <c r="F72" s="2">
        <f>VALUE(balance_gral0!J72)</f>
        <v>-26426535</v>
      </c>
    </row>
    <row r="73" spans="2:6" x14ac:dyDescent="0.2">
      <c r="B73" t="str">
        <f>"0"&amp;LEFT(balance_gral0!D73,11)</f>
        <v>014000000000</v>
      </c>
      <c r="C73">
        <f>VALUE(balance_gral0!F73)</f>
        <v>9163731127349.8594</v>
      </c>
      <c r="D73">
        <f>VALUE(balance_gral0!H73)</f>
        <v>1233707732.95</v>
      </c>
      <c r="E73">
        <f>VALUE(balance_gral0!G73)</f>
        <v>9055696575231</v>
      </c>
      <c r="F73" s="2">
        <f>VALUE(balance_gral0!J73)</f>
        <v>18219427702580.859</v>
      </c>
    </row>
    <row r="74" spans="2:6" x14ac:dyDescent="0.2">
      <c r="B74" t="str">
        <f>"0"&amp;LEFT(balance_gral0!D74,11)</f>
        <v>014010000000</v>
      </c>
      <c r="C74">
        <f>VALUE(balance_gral0!F74)</f>
        <v>8278874197485</v>
      </c>
      <c r="D74">
        <f>VALUE(balance_gral0!H74)</f>
        <v>1154647768.98</v>
      </c>
      <c r="E74">
        <f>VALUE(balance_gral0!G74)</f>
        <v>8481961685644</v>
      </c>
      <c r="F74" s="2">
        <f>VALUE(balance_gral0!J74)</f>
        <v>16760835883129</v>
      </c>
    </row>
    <row r="75" spans="2:6" x14ac:dyDescent="0.2">
      <c r="B75" t="str">
        <f>"0"&amp;LEFT(balance_gral0!D75,11)</f>
        <v>014010169000</v>
      </c>
      <c r="C75">
        <f>VALUE(balance_gral0!F75)</f>
        <v>1499525632159</v>
      </c>
      <c r="D75">
        <f>VALUE(balance_gral0!H75)</f>
        <v>282083896.25999999</v>
      </c>
      <c r="E75">
        <f>VALUE(balance_gral0!G75)</f>
        <v>2072168556049</v>
      </c>
      <c r="F75" s="2">
        <f>VALUE(balance_gral0!J75)</f>
        <v>3571694188208</v>
      </c>
    </row>
    <row r="76" spans="2:6" x14ac:dyDescent="0.2">
      <c r="B76" t="str">
        <f>"0"&amp;LEFT(balance_gral0!D76,11)</f>
        <v>014010169002</v>
      </c>
      <c r="C76">
        <f>VALUE(balance_gral0!F76)</f>
        <v>1212118820923</v>
      </c>
      <c r="D76">
        <f>VALUE(balance_gral0!H76)</f>
        <v>253840578.63999999</v>
      </c>
      <c r="E76">
        <f>VALUE(balance_gral0!G76)</f>
        <v>1864695121848</v>
      </c>
      <c r="F76" s="2">
        <f>VALUE(balance_gral0!J76)</f>
        <v>3076813942771</v>
      </c>
    </row>
    <row r="77" spans="2:6" x14ac:dyDescent="0.2">
      <c r="B77" t="str">
        <f>"0"&amp;LEFT(balance_gral0!D77,11)</f>
        <v>014010169003</v>
      </c>
      <c r="C77">
        <f>VALUE(balance_gral0!F77)</f>
        <v>0</v>
      </c>
      <c r="D77">
        <f>VALUE(balance_gral0!H77)</f>
        <v>2500000</v>
      </c>
      <c r="E77">
        <f>VALUE(balance_gral0!G77)</f>
        <v>18364825000</v>
      </c>
      <c r="F77" s="2">
        <f>VALUE(balance_gral0!J77)</f>
        <v>18364825000</v>
      </c>
    </row>
    <row r="78" spans="2:6" x14ac:dyDescent="0.2">
      <c r="B78" t="str">
        <f>"0"&amp;LEFT(balance_gral0!D78,11)</f>
        <v>014010169004</v>
      </c>
      <c r="C78">
        <f>VALUE(balance_gral0!F78)</f>
        <v>258899811236</v>
      </c>
      <c r="D78">
        <f>VALUE(balance_gral0!H78)</f>
        <v>17611758.620000001</v>
      </c>
      <c r="E78">
        <f>VALUE(balance_gral0!G78)</f>
        <v>129374745997</v>
      </c>
      <c r="F78" s="2">
        <f>VALUE(balance_gral0!J78)</f>
        <v>388274557233</v>
      </c>
    </row>
    <row r="79" spans="2:6" x14ac:dyDescent="0.2">
      <c r="B79" t="str">
        <f>"0"&amp;LEFT(balance_gral0!D79,11)</f>
        <v>014010169006</v>
      </c>
      <c r="C79">
        <f>VALUE(balance_gral0!F79)</f>
        <v>2868000000</v>
      </c>
      <c r="D79">
        <f>VALUE(balance_gral0!H79)</f>
        <v>1544000</v>
      </c>
      <c r="E79">
        <f>VALUE(balance_gral0!G79)</f>
        <v>11342115920</v>
      </c>
      <c r="F79" s="2">
        <f>VALUE(balance_gral0!J79)</f>
        <v>14210115920</v>
      </c>
    </row>
    <row r="80" spans="2:6" x14ac:dyDescent="0.2">
      <c r="B80" t="str">
        <f>"0"&amp;LEFT(balance_gral0!D80,11)</f>
        <v>014010169008</v>
      </c>
      <c r="C80">
        <f>VALUE(balance_gral0!F80)</f>
        <v>20279000000</v>
      </c>
      <c r="D80">
        <f>VALUE(balance_gral0!H80)</f>
        <v>764996</v>
      </c>
      <c r="E80">
        <f>VALUE(balance_gral0!G80)</f>
        <v>5619607066</v>
      </c>
      <c r="F80" s="2">
        <f>VALUE(balance_gral0!J80)</f>
        <v>25898607066</v>
      </c>
    </row>
    <row r="81" spans="2:6" x14ac:dyDescent="0.2">
      <c r="B81" t="str">
        <f>"0"&amp;LEFT(balance_gral0!D81,11)</f>
        <v>014010169020</v>
      </c>
      <c r="C81">
        <f>VALUE(balance_gral0!F81)</f>
        <v>5360000000</v>
      </c>
      <c r="D81">
        <f>VALUE(balance_gral0!H81)</f>
        <v>5822563</v>
      </c>
      <c r="E81">
        <f>VALUE(balance_gral0!G81)</f>
        <v>42772140218</v>
      </c>
      <c r="F81" s="2">
        <f>VALUE(balance_gral0!J81)</f>
        <v>48132140218</v>
      </c>
    </row>
    <row r="82" spans="2:6" x14ac:dyDescent="0.2">
      <c r="B82" t="str">
        <f>"0"&amp;LEFT(balance_gral0!D82,11)</f>
        <v>014010173000</v>
      </c>
      <c r="C82">
        <f>VALUE(balance_gral0!F82)</f>
        <v>4959167072195</v>
      </c>
      <c r="D82">
        <f>VALUE(balance_gral0!H82)</f>
        <v>760645393.63</v>
      </c>
      <c r="E82">
        <f>VALUE(balance_gral0!G82)</f>
        <v>5587647816425</v>
      </c>
      <c r="F82" s="2">
        <f>VALUE(balance_gral0!J82)</f>
        <v>10546814888620</v>
      </c>
    </row>
    <row r="83" spans="2:6" x14ac:dyDescent="0.2">
      <c r="B83" t="str">
        <f>"0"&amp;LEFT(balance_gral0!D83,11)</f>
        <v>014010173002</v>
      </c>
      <c r="C83">
        <f>VALUE(balance_gral0!F83)</f>
        <v>4305629675166</v>
      </c>
      <c r="D83">
        <f>VALUE(balance_gral0!H83)</f>
        <v>568185545.02999997</v>
      </c>
      <c r="E83">
        <f>VALUE(balance_gral0!G83)</f>
        <v>4173851240799</v>
      </c>
      <c r="F83" s="2">
        <f>VALUE(balance_gral0!J83)</f>
        <v>8479480915965</v>
      </c>
    </row>
    <row r="84" spans="2:6" x14ac:dyDescent="0.2">
      <c r="B84" t="str">
        <f>"0"&amp;LEFT(balance_gral0!D84,11)</f>
        <v>014010173003</v>
      </c>
      <c r="C84">
        <f>VALUE(balance_gral0!F84)</f>
        <v>0</v>
      </c>
      <c r="D84">
        <f>VALUE(balance_gral0!H84)</f>
        <v>60960526.329999998</v>
      </c>
      <c r="E84">
        <f>VALUE(balance_gral0!G84)</f>
        <v>447811759182</v>
      </c>
      <c r="F84" s="2">
        <f>VALUE(balance_gral0!J84)</f>
        <v>447811759182</v>
      </c>
    </row>
    <row r="85" spans="2:6" x14ac:dyDescent="0.2">
      <c r="B85" t="str">
        <f>"0"&amp;LEFT(balance_gral0!D85,11)</f>
        <v>014010173004</v>
      </c>
      <c r="C85">
        <f>VALUE(balance_gral0!F85)</f>
        <v>10194557957</v>
      </c>
      <c r="D85">
        <f>VALUE(balance_gral0!H85)</f>
        <v>0</v>
      </c>
      <c r="E85">
        <f>VALUE(balance_gral0!G85)</f>
        <v>0</v>
      </c>
      <c r="F85" s="2">
        <f>VALUE(balance_gral0!J85)</f>
        <v>10194557957</v>
      </c>
    </row>
    <row r="86" spans="2:6" x14ac:dyDescent="0.2">
      <c r="B86" t="str">
        <f>"0"&amp;LEFT(balance_gral0!D86,11)</f>
        <v>014010173006</v>
      </c>
      <c r="C86">
        <f>VALUE(balance_gral0!F86)</f>
        <v>531252143960</v>
      </c>
      <c r="D86">
        <f>VALUE(balance_gral0!H86)</f>
        <v>95586428.769999996</v>
      </c>
      <c r="E86">
        <f>VALUE(balance_gral0!G86)</f>
        <v>702171214623</v>
      </c>
      <c r="F86" s="2">
        <f>VALUE(balance_gral0!J86)</f>
        <v>1233423358583</v>
      </c>
    </row>
    <row r="87" spans="2:6" x14ac:dyDescent="0.2">
      <c r="B87" t="str">
        <f>"0"&amp;LEFT(balance_gral0!D87,11)</f>
        <v>014010173008</v>
      </c>
      <c r="C87">
        <f>VALUE(balance_gral0!F87)</f>
        <v>14830396056</v>
      </c>
      <c r="D87">
        <f>VALUE(balance_gral0!H87)</f>
        <v>4778310.4800000004</v>
      </c>
      <c r="E87">
        <f>VALUE(balance_gral0!G87)</f>
        <v>35101134305</v>
      </c>
      <c r="F87" s="2">
        <f>VALUE(balance_gral0!J87)</f>
        <v>49931530361</v>
      </c>
    </row>
    <row r="88" spans="2:6" x14ac:dyDescent="0.2">
      <c r="B88" t="str">
        <f>"0"&amp;LEFT(balance_gral0!D88,11)</f>
        <v>014010173010</v>
      </c>
      <c r="C88">
        <f>VALUE(balance_gral0!F88)</f>
        <v>94451540718</v>
      </c>
      <c r="D88">
        <f>VALUE(balance_gral0!H88)</f>
        <v>26089470.960000001</v>
      </c>
      <c r="E88">
        <f>VALUE(balance_gral0!G88)</f>
        <v>191651427408</v>
      </c>
      <c r="F88" s="2">
        <f>VALUE(balance_gral0!J88)</f>
        <v>286102968126</v>
      </c>
    </row>
    <row r="89" spans="2:6" x14ac:dyDescent="0.2">
      <c r="B89" t="str">
        <f>"0"&amp;LEFT(balance_gral0!D89,11)</f>
        <v>014010173012</v>
      </c>
      <c r="C89">
        <f>VALUE(balance_gral0!F89)</f>
        <v>0</v>
      </c>
      <c r="D89">
        <f>VALUE(balance_gral0!H89)</f>
        <v>1038682.71</v>
      </c>
      <c r="E89">
        <f>VALUE(balance_gral0!G89)</f>
        <v>7630090479</v>
      </c>
      <c r="F89" s="2">
        <f>VALUE(balance_gral0!J89)</f>
        <v>7630090479</v>
      </c>
    </row>
    <row r="90" spans="2:6" x14ac:dyDescent="0.2">
      <c r="B90" t="str">
        <f>"0"&amp;LEFT(balance_gral0!D90,11)</f>
        <v>014010173022</v>
      </c>
      <c r="C90">
        <f>VALUE(balance_gral0!F90)</f>
        <v>2808758338</v>
      </c>
      <c r="D90">
        <f>VALUE(balance_gral0!H90)</f>
        <v>4006429.35</v>
      </c>
      <c r="E90">
        <f>VALUE(balance_gral0!G90)</f>
        <v>29430949629</v>
      </c>
      <c r="F90" s="2">
        <f>VALUE(balance_gral0!J90)</f>
        <v>32239707967</v>
      </c>
    </row>
    <row r="91" spans="2:6" x14ac:dyDescent="0.2">
      <c r="B91" t="str">
        <f>"0"&amp;LEFT(balance_gral0!D91,11)</f>
        <v>014010185000</v>
      </c>
      <c r="C91">
        <f>VALUE(balance_gral0!F91)</f>
        <v>0</v>
      </c>
      <c r="D91">
        <f>VALUE(balance_gral0!H91)</f>
        <v>4000000</v>
      </c>
      <c r="E91">
        <f>VALUE(balance_gral0!G91)</f>
        <v>29383720000</v>
      </c>
      <c r="F91" s="2">
        <f>VALUE(balance_gral0!J91)</f>
        <v>29383720000</v>
      </c>
    </row>
    <row r="92" spans="2:6" x14ac:dyDescent="0.2">
      <c r="B92" t="str">
        <f>"0"&amp;LEFT(balance_gral0!D92,11)</f>
        <v>014010185002</v>
      </c>
      <c r="C92">
        <f>VALUE(balance_gral0!F92)</f>
        <v>0</v>
      </c>
      <c r="D92">
        <f>VALUE(balance_gral0!H92)</f>
        <v>4000000</v>
      </c>
      <c r="E92">
        <f>VALUE(balance_gral0!G92)</f>
        <v>29383720000</v>
      </c>
      <c r="F92" s="2">
        <f>VALUE(balance_gral0!J92)</f>
        <v>29383720000</v>
      </c>
    </row>
    <row r="93" spans="2:6" x14ac:dyDescent="0.2">
      <c r="B93" t="str">
        <f>"0"&amp;LEFT(balance_gral0!D93,11)</f>
        <v>014010187000</v>
      </c>
      <c r="C93">
        <f>VALUE(balance_gral0!F93)</f>
        <v>217198657947</v>
      </c>
      <c r="D93">
        <f>VALUE(balance_gral0!H93)</f>
        <v>6616262.0099999998</v>
      </c>
      <c r="E93">
        <f>VALUE(balance_gral0!G93)</f>
        <v>48602597549</v>
      </c>
      <c r="F93" s="2">
        <f>VALUE(balance_gral0!J93)</f>
        <v>265801255496</v>
      </c>
    </row>
    <row r="94" spans="2:6" x14ac:dyDescent="0.2">
      <c r="B94" t="str">
        <f>"0"&amp;LEFT(balance_gral0!D94,11)</f>
        <v>014010187002</v>
      </c>
      <c r="C94">
        <f>VALUE(balance_gral0!F94)</f>
        <v>217198657947</v>
      </c>
      <c r="D94">
        <f>VALUE(balance_gral0!H94)</f>
        <v>6616262.0099999998</v>
      </c>
      <c r="E94">
        <f>VALUE(balance_gral0!G94)</f>
        <v>48602597549</v>
      </c>
      <c r="F94" s="2">
        <f>VALUE(balance_gral0!J94)</f>
        <v>265801255496</v>
      </c>
    </row>
    <row r="95" spans="2:6" x14ac:dyDescent="0.2">
      <c r="B95" t="str">
        <f>"0"&amp;LEFT(balance_gral0!D95,11)</f>
        <v>014010189000</v>
      </c>
      <c r="C95">
        <f>VALUE(balance_gral0!F95)</f>
        <v>552867932</v>
      </c>
      <c r="D95">
        <f>VALUE(balance_gral0!H95)</f>
        <v>36512.69</v>
      </c>
      <c r="E95">
        <f>VALUE(balance_gral0!G95)</f>
        <v>268219767</v>
      </c>
      <c r="F95" s="2">
        <f>VALUE(balance_gral0!J95)</f>
        <v>821087699</v>
      </c>
    </row>
    <row r="96" spans="2:6" x14ac:dyDescent="0.2">
      <c r="B96" t="str">
        <f>"0"&amp;LEFT(balance_gral0!D96,11)</f>
        <v>014010189002</v>
      </c>
      <c r="C96">
        <f>VALUE(balance_gral0!F96)</f>
        <v>552867932</v>
      </c>
      <c r="D96">
        <f>VALUE(balance_gral0!H96)</f>
        <v>36512.69</v>
      </c>
      <c r="E96">
        <f>VALUE(balance_gral0!G96)</f>
        <v>268219767</v>
      </c>
      <c r="F96" s="2">
        <f>VALUE(balance_gral0!J96)</f>
        <v>821087699</v>
      </c>
    </row>
    <row r="97" spans="2:6" x14ac:dyDescent="0.2">
      <c r="B97" t="str">
        <f>"0"&amp;LEFT(balance_gral0!D97,11)</f>
        <v>014010191000</v>
      </c>
      <c r="C97">
        <f>VALUE(balance_gral0!F97)</f>
        <v>0</v>
      </c>
      <c r="D97">
        <f>VALUE(balance_gral0!H97)</f>
        <v>421087.59</v>
      </c>
      <c r="E97">
        <f>VALUE(balance_gral0!G97)</f>
        <v>3093279960</v>
      </c>
      <c r="F97" s="2">
        <f>VALUE(balance_gral0!J97)</f>
        <v>3093279960</v>
      </c>
    </row>
    <row r="98" spans="2:6" x14ac:dyDescent="0.2">
      <c r="B98" t="str">
        <f>"0"&amp;LEFT(balance_gral0!D98,11)</f>
        <v>014010191002</v>
      </c>
      <c r="C98">
        <f>VALUE(balance_gral0!F98)</f>
        <v>0</v>
      </c>
      <c r="D98">
        <f>VALUE(balance_gral0!H98)</f>
        <v>421087.59</v>
      </c>
      <c r="E98">
        <f>VALUE(balance_gral0!G98)</f>
        <v>3093279960</v>
      </c>
      <c r="F98" s="2">
        <f>VALUE(balance_gral0!J98)</f>
        <v>3093279960</v>
      </c>
    </row>
    <row r="99" spans="2:6" x14ac:dyDescent="0.2">
      <c r="B99" t="str">
        <f>"0"&amp;LEFT(balance_gral0!D99,11)</f>
        <v>014010205000</v>
      </c>
      <c r="C99">
        <f>VALUE(balance_gral0!F99)</f>
        <v>278219716741</v>
      </c>
      <c r="D99">
        <f>VALUE(balance_gral0!H99)</f>
        <v>0</v>
      </c>
      <c r="E99">
        <f>VALUE(balance_gral0!G99)</f>
        <v>0</v>
      </c>
      <c r="F99" s="2">
        <f>VALUE(balance_gral0!J99)</f>
        <v>278219716741</v>
      </c>
    </row>
    <row r="100" spans="2:6" x14ac:dyDescent="0.2">
      <c r="B100" t="str">
        <f>"0"&amp;LEFT(balance_gral0!D100,11)</f>
        <v>014010205002</v>
      </c>
      <c r="C100">
        <f>VALUE(balance_gral0!F100)</f>
        <v>278219716741</v>
      </c>
      <c r="D100">
        <f>VALUE(balance_gral0!H100)</f>
        <v>0</v>
      </c>
      <c r="E100">
        <f>VALUE(balance_gral0!G100)</f>
        <v>0</v>
      </c>
      <c r="F100" s="2">
        <f>VALUE(balance_gral0!J100)</f>
        <v>278219716741</v>
      </c>
    </row>
    <row r="101" spans="2:6" x14ac:dyDescent="0.2">
      <c r="B101" t="str">
        <f>"0"&amp;LEFT(balance_gral0!D101,11)</f>
        <v>014010209000</v>
      </c>
      <c r="C101">
        <f>VALUE(balance_gral0!F101)</f>
        <v>115864453715</v>
      </c>
      <c r="D101">
        <f>VALUE(balance_gral0!H101)</f>
        <v>0</v>
      </c>
      <c r="E101">
        <f>VALUE(balance_gral0!G101)</f>
        <v>0</v>
      </c>
      <c r="F101" s="2">
        <f>VALUE(balance_gral0!J101)</f>
        <v>115864453715</v>
      </c>
    </row>
    <row r="102" spans="2:6" x14ac:dyDescent="0.2">
      <c r="B102" t="str">
        <f>"0"&amp;LEFT(balance_gral0!D102,11)</f>
        <v>014010209004</v>
      </c>
      <c r="C102">
        <f>VALUE(balance_gral0!F102)</f>
        <v>115864453715</v>
      </c>
      <c r="D102">
        <f>VALUE(balance_gral0!H102)</f>
        <v>0</v>
      </c>
      <c r="E102">
        <f>VALUE(balance_gral0!G102)</f>
        <v>0</v>
      </c>
      <c r="F102" s="2">
        <f>VALUE(balance_gral0!J102)</f>
        <v>115864453715</v>
      </c>
    </row>
    <row r="103" spans="2:6" x14ac:dyDescent="0.2">
      <c r="B103" t="str">
        <f>"0"&amp;LEFT(balance_gral0!D103,11)</f>
        <v>014010351000</v>
      </c>
      <c r="C103">
        <f>VALUE(balance_gral0!F103)</f>
        <v>90886861150</v>
      </c>
      <c r="D103">
        <f>VALUE(balance_gral0!H103)</f>
        <v>26659507.620000001</v>
      </c>
      <c r="E103">
        <f>VALUE(balance_gral0!G103)</f>
        <v>195838876810</v>
      </c>
      <c r="F103" s="2">
        <f>VALUE(balance_gral0!J103)</f>
        <v>286725737960</v>
      </c>
    </row>
    <row r="104" spans="2:6" x14ac:dyDescent="0.2">
      <c r="B104" t="str">
        <f>"0"&amp;LEFT(balance_gral0!D104,11)</f>
        <v>014010351002</v>
      </c>
      <c r="C104">
        <f>VALUE(balance_gral0!F104)</f>
        <v>90886861150</v>
      </c>
      <c r="D104">
        <f>VALUE(balance_gral0!H104)</f>
        <v>26659507.620000001</v>
      </c>
      <c r="E104">
        <f>VALUE(balance_gral0!G104)</f>
        <v>195838876810</v>
      </c>
      <c r="F104" s="2">
        <f>VALUE(balance_gral0!J104)</f>
        <v>286725737960</v>
      </c>
    </row>
    <row r="105" spans="2:6" x14ac:dyDescent="0.2">
      <c r="B105" t="str">
        <f>"0"&amp;LEFT(balance_gral0!D105,11)</f>
        <v>014010405001</v>
      </c>
      <c r="C105">
        <f>VALUE(balance_gral0!F105)</f>
        <v>538858459810</v>
      </c>
      <c r="D105">
        <f>VALUE(balance_gral0!H105)</f>
        <v>48768262.960000001</v>
      </c>
      <c r="E105">
        <f>VALUE(balance_gral0!G105)</f>
        <v>358248245931</v>
      </c>
      <c r="F105" s="2">
        <f>VALUE(balance_gral0!J105)</f>
        <v>897106705741</v>
      </c>
    </row>
    <row r="106" spans="2:6" x14ac:dyDescent="0.2">
      <c r="B106" t="str">
        <f>"0"&amp;LEFT(balance_gral0!D106,11)</f>
        <v>014010433000</v>
      </c>
      <c r="C106">
        <f>VALUE(balance_gral0!F106)</f>
        <v>17118821165</v>
      </c>
      <c r="D106">
        <f>VALUE(balance_gral0!H106)</f>
        <v>11664981.5</v>
      </c>
      <c r="E106">
        <f>VALUE(balance_gral0!G106)</f>
        <v>85690137550</v>
      </c>
      <c r="F106" s="2">
        <f>VALUE(balance_gral0!J106)</f>
        <v>102808958715</v>
      </c>
    </row>
    <row r="107" spans="2:6" x14ac:dyDescent="0.2">
      <c r="B107" t="str">
        <f>"0"&amp;LEFT(balance_gral0!D107,11)</f>
        <v>014010433002</v>
      </c>
      <c r="C107">
        <f>VALUE(balance_gral0!F107)</f>
        <v>17118821165</v>
      </c>
      <c r="D107">
        <f>VALUE(balance_gral0!H107)</f>
        <v>11664981.5</v>
      </c>
      <c r="E107">
        <f>VALUE(balance_gral0!G107)</f>
        <v>85690137550</v>
      </c>
      <c r="F107" s="2">
        <f>VALUE(balance_gral0!J107)</f>
        <v>102808958715</v>
      </c>
    </row>
    <row r="108" spans="2:6" x14ac:dyDescent="0.2">
      <c r="B108" t="str">
        <f>"0"&amp;LEFT(balance_gral0!D108,11)</f>
        <v>014010443000</v>
      </c>
      <c r="C108">
        <f>VALUE(balance_gral0!F108)</f>
        <v>561481654671</v>
      </c>
      <c r="D108">
        <f>VALUE(balance_gral0!H108)</f>
        <v>13751864.720000001</v>
      </c>
      <c r="E108">
        <f>VALUE(balance_gral0!G108)</f>
        <v>101020235603</v>
      </c>
      <c r="F108" s="2">
        <f>VALUE(balance_gral0!J108)</f>
        <v>662501890274</v>
      </c>
    </row>
    <row r="109" spans="2:6" x14ac:dyDescent="0.2">
      <c r="B109" t="str">
        <f>"0"&amp;LEFT(balance_gral0!D109,11)</f>
        <v>014010443002</v>
      </c>
      <c r="C109">
        <f>VALUE(balance_gral0!F109)</f>
        <v>561481654671</v>
      </c>
      <c r="D109">
        <f>VALUE(balance_gral0!H109)</f>
        <v>13751864.720000001</v>
      </c>
      <c r="E109">
        <f>VALUE(balance_gral0!G109)</f>
        <v>101020235603</v>
      </c>
      <c r="F109" s="2">
        <f>VALUE(balance_gral0!J109)</f>
        <v>662501890274</v>
      </c>
    </row>
    <row r="110" spans="2:6" x14ac:dyDescent="0.2">
      <c r="B110" t="str">
        <f>"0"&amp;LEFT(balance_gral0!D110,11)</f>
        <v>014040000000</v>
      </c>
      <c r="C110">
        <f>VALUE(balance_gral0!F110)</f>
        <v>1161491617130</v>
      </c>
      <c r="D110">
        <f>VALUE(balance_gral0!H110)</f>
        <v>70013542.120000005</v>
      </c>
      <c r="E110">
        <f>VALUE(balance_gral0!G110)</f>
        <v>514314579466</v>
      </c>
      <c r="F110" s="2">
        <f>VALUE(balance_gral0!J110)</f>
        <v>1675806196596</v>
      </c>
    </row>
    <row r="111" spans="2:6" x14ac:dyDescent="0.2">
      <c r="B111" t="str">
        <f>"0"&amp;LEFT(balance_gral0!D111,11)</f>
        <v>014040215000</v>
      </c>
      <c r="C111">
        <f>VALUE(balance_gral0!F111)</f>
        <v>1118080510494</v>
      </c>
      <c r="D111">
        <f>VALUE(balance_gral0!H111)</f>
        <v>70013542.120000005</v>
      </c>
      <c r="E111">
        <f>VALUE(balance_gral0!G111)</f>
        <v>514314579466</v>
      </c>
      <c r="F111" s="2">
        <f>VALUE(balance_gral0!J111)</f>
        <v>1632395089960</v>
      </c>
    </row>
    <row r="112" spans="2:6" x14ac:dyDescent="0.2">
      <c r="B112" t="str">
        <f>"0"&amp;LEFT(balance_gral0!D112,11)</f>
        <v>014040215004</v>
      </c>
      <c r="C112">
        <f>VALUE(balance_gral0!F112)</f>
        <v>0</v>
      </c>
      <c r="D112">
        <f>VALUE(balance_gral0!H112)</f>
        <v>22369257.870000001</v>
      </c>
      <c r="E112">
        <f>VALUE(balance_gral0!G112)</f>
        <v>164323002465</v>
      </c>
      <c r="F112" s="2">
        <f>VALUE(balance_gral0!J112)</f>
        <v>164323002465</v>
      </c>
    </row>
    <row r="113" spans="2:6" x14ac:dyDescent="0.2">
      <c r="B113" t="str">
        <f>"0"&amp;LEFT(balance_gral0!D113,11)</f>
        <v>014040215006</v>
      </c>
      <c r="C113">
        <f>VALUE(balance_gral0!F113)</f>
        <v>520932296401</v>
      </c>
      <c r="D113">
        <f>VALUE(balance_gral0!H113)</f>
        <v>0</v>
      </c>
      <c r="E113">
        <f>VALUE(balance_gral0!G113)</f>
        <v>0</v>
      </c>
      <c r="F113" s="2">
        <f>VALUE(balance_gral0!J113)</f>
        <v>520932296401</v>
      </c>
    </row>
    <row r="114" spans="2:6" x14ac:dyDescent="0.2">
      <c r="B114" t="str">
        <f>"0"&amp;LEFT(balance_gral0!D114,11)</f>
        <v>014040215008</v>
      </c>
      <c r="C114">
        <f>VALUE(balance_gral0!F114)</f>
        <v>227194044015</v>
      </c>
      <c r="D114">
        <f>VALUE(balance_gral0!H114)</f>
        <v>0</v>
      </c>
      <c r="E114">
        <f>VALUE(balance_gral0!G114)</f>
        <v>0</v>
      </c>
      <c r="F114" s="2">
        <f>VALUE(balance_gral0!J114)</f>
        <v>227194044015</v>
      </c>
    </row>
    <row r="115" spans="2:6" x14ac:dyDescent="0.2">
      <c r="B115" t="str">
        <f>"0"&amp;LEFT(balance_gral0!D115,11)</f>
        <v>014040215010</v>
      </c>
      <c r="C115">
        <f>VALUE(balance_gral0!F115)</f>
        <v>369954170078</v>
      </c>
      <c r="D115">
        <f>VALUE(balance_gral0!H115)</f>
        <v>47644284.25</v>
      </c>
      <c r="E115">
        <f>VALUE(balance_gral0!G115)</f>
        <v>349991577001</v>
      </c>
      <c r="F115" s="2">
        <f>VALUE(balance_gral0!J115)</f>
        <v>719945747079</v>
      </c>
    </row>
    <row r="116" spans="2:6" x14ac:dyDescent="0.2">
      <c r="B116" t="str">
        <f>"0"&amp;LEFT(balance_gral0!D116,11)</f>
        <v>014040371000</v>
      </c>
      <c r="C116">
        <f>VALUE(balance_gral0!F116)</f>
        <v>42326804269</v>
      </c>
      <c r="D116">
        <f>VALUE(balance_gral0!H116)</f>
        <v>0</v>
      </c>
      <c r="E116">
        <f>VALUE(balance_gral0!G116)</f>
        <v>0</v>
      </c>
      <c r="F116" s="2">
        <f>VALUE(balance_gral0!J116)</f>
        <v>42326804269</v>
      </c>
    </row>
    <row r="117" spans="2:6" x14ac:dyDescent="0.2">
      <c r="B117" t="str">
        <f>"0"&amp;LEFT(balance_gral0!D117,11)</f>
        <v>014040371004</v>
      </c>
      <c r="C117">
        <f>VALUE(balance_gral0!F117)</f>
        <v>42326804269</v>
      </c>
      <c r="D117">
        <f>VALUE(balance_gral0!H117)</f>
        <v>0</v>
      </c>
      <c r="E117">
        <f>VALUE(balance_gral0!G117)</f>
        <v>0</v>
      </c>
      <c r="F117" s="2">
        <f>VALUE(balance_gral0!J117)</f>
        <v>42326804269</v>
      </c>
    </row>
    <row r="118" spans="2:6" x14ac:dyDescent="0.2">
      <c r="B118" t="str">
        <f>"0"&amp;LEFT(balance_gral0!D118,11)</f>
        <v>014040373000</v>
      </c>
      <c r="C118">
        <f>VALUE(balance_gral0!F118)</f>
        <v>1084302367</v>
      </c>
      <c r="D118">
        <f>VALUE(balance_gral0!H118)</f>
        <v>0</v>
      </c>
      <c r="E118">
        <f>VALUE(balance_gral0!G118)</f>
        <v>0</v>
      </c>
      <c r="F118" s="2">
        <f>VALUE(balance_gral0!J118)</f>
        <v>1084302367</v>
      </c>
    </row>
    <row r="119" spans="2:6" x14ac:dyDescent="0.2">
      <c r="B119" t="str">
        <f>"0"&amp;LEFT(balance_gral0!D119,11)</f>
        <v>014040373004</v>
      </c>
      <c r="C119">
        <f>VALUE(balance_gral0!F119)</f>
        <v>1084302367</v>
      </c>
      <c r="D119">
        <f>VALUE(balance_gral0!H119)</f>
        <v>0</v>
      </c>
      <c r="E119">
        <f>VALUE(balance_gral0!G119)</f>
        <v>0</v>
      </c>
      <c r="F119" s="2">
        <f>VALUE(balance_gral0!J119)</f>
        <v>1084302367</v>
      </c>
    </row>
    <row r="120" spans="2:6" x14ac:dyDescent="0.2">
      <c r="B120" t="str">
        <f>"0"&amp;LEFT(balance_gral0!D120,11)</f>
        <v>014070000000</v>
      </c>
      <c r="C120">
        <f>VALUE(balance_gral0!F120)</f>
        <v>0</v>
      </c>
      <c r="D120">
        <f>VALUE(balance_gral0!H120)</f>
        <v>0</v>
      </c>
      <c r="E120">
        <f>VALUE(balance_gral0!G120)</f>
        <v>-7034071892</v>
      </c>
      <c r="F120" s="2">
        <f>VALUE(balance_gral0!J120)</f>
        <v>-7034071892</v>
      </c>
    </row>
    <row r="121" spans="2:6" x14ac:dyDescent="0.2">
      <c r="B121" t="str">
        <f>"0"&amp;LEFT(balance_gral0!D121,11)</f>
        <v>014070425000</v>
      </c>
      <c r="C121">
        <f>VALUE(balance_gral0!F121)</f>
        <v>0</v>
      </c>
      <c r="D121">
        <f>VALUE(balance_gral0!H121)</f>
        <v>0</v>
      </c>
      <c r="E121">
        <f>VALUE(balance_gral0!G121)</f>
        <v>-7034071892</v>
      </c>
      <c r="F121" s="2">
        <f>VALUE(balance_gral0!J121)</f>
        <v>-7034071892</v>
      </c>
    </row>
    <row r="122" spans="2:6" x14ac:dyDescent="0.2">
      <c r="B122" t="str">
        <f>"0"&amp;LEFT(balance_gral0!D122,11)</f>
        <v>014070425092</v>
      </c>
      <c r="C122">
        <f>VALUE(balance_gral0!F122)</f>
        <v>0</v>
      </c>
      <c r="D122">
        <f>VALUE(balance_gral0!H122)</f>
        <v>0</v>
      </c>
      <c r="E122">
        <f>VALUE(balance_gral0!G122)</f>
        <v>-7034071892</v>
      </c>
      <c r="F122" s="2">
        <f>VALUE(balance_gral0!J122)</f>
        <v>-7034071892</v>
      </c>
    </row>
    <row r="123" spans="2:6" x14ac:dyDescent="0.2">
      <c r="B123" t="str">
        <f>"0"&amp;LEFT(balance_gral0!D123,11)</f>
        <v>014080000000</v>
      </c>
      <c r="C123">
        <f>VALUE(balance_gral0!F123)</f>
        <v>137798062001</v>
      </c>
      <c r="D123">
        <f>VALUE(balance_gral0!H123)</f>
        <v>14968544.050000001</v>
      </c>
      <c r="E123">
        <f>VALUE(balance_gral0!G123)</f>
        <v>109957877130</v>
      </c>
      <c r="F123" s="2">
        <f>VALUE(balance_gral0!J123)</f>
        <v>247755939131</v>
      </c>
    </row>
    <row r="124" spans="2:6" x14ac:dyDescent="0.2">
      <c r="B124" t="str">
        <f>"0"&amp;LEFT(balance_gral0!D124,11)</f>
        <v>014080225000</v>
      </c>
      <c r="C124">
        <f>VALUE(balance_gral0!F124)</f>
        <v>131817278930</v>
      </c>
      <c r="D124">
        <f>VALUE(balance_gral0!H124)</f>
        <v>14857024.57</v>
      </c>
      <c r="E124">
        <f>VALUE(balance_gral0!G124)</f>
        <v>109138662911</v>
      </c>
      <c r="F124" s="2">
        <f>VALUE(balance_gral0!J124)</f>
        <v>240955941841</v>
      </c>
    </row>
    <row r="125" spans="2:6" x14ac:dyDescent="0.2">
      <c r="B125" t="str">
        <f>"0"&amp;LEFT(balance_gral0!D125,11)</f>
        <v>014080225082</v>
      </c>
      <c r="C125">
        <f>VALUE(balance_gral0!F125)</f>
        <v>1316717837591</v>
      </c>
      <c r="D125">
        <f>VALUE(balance_gral0!H125)</f>
        <v>169465766.33000001</v>
      </c>
      <c r="E125">
        <f>VALUE(balance_gral0!G125)</f>
        <v>1244883656937</v>
      </c>
      <c r="F125" s="2">
        <f>VALUE(balance_gral0!J125)</f>
        <v>2561601494528</v>
      </c>
    </row>
    <row r="126" spans="2:6" x14ac:dyDescent="0.2">
      <c r="B126" t="str">
        <f>"0"&amp;LEFT(balance_gral0!D126,11)</f>
        <v>014080225083</v>
      </c>
      <c r="C126">
        <f>VALUE(balance_gral0!F126)</f>
        <v>0</v>
      </c>
      <c r="D126">
        <f>VALUE(balance_gral0!H126)</f>
        <v>11483467.949999999</v>
      </c>
      <c r="E126">
        <f>VALUE(balance_gral0!G126)</f>
        <v>84356751718</v>
      </c>
      <c r="F126" s="2">
        <f>VALUE(balance_gral0!J126)</f>
        <v>84356751718</v>
      </c>
    </row>
    <row r="127" spans="2:6" x14ac:dyDescent="0.2">
      <c r="B127" t="str">
        <f>"0"&amp;LEFT(balance_gral0!D127,11)</f>
        <v>014080225092</v>
      </c>
      <c r="C127">
        <f>VALUE(balance_gral0!F127)</f>
        <v>-1122823896</v>
      </c>
      <c r="D127">
        <f>VALUE(balance_gral0!H127)</f>
        <v>-245352.33</v>
      </c>
      <c r="E127">
        <f>VALUE(balance_gral0!G127)</f>
        <v>-1802340971</v>
      </c>
      <c r="F127" s="2">
        <f>VALUE(balance_gral0!J127)</f>
        <v>-2925164867</v>
      </c>
    </row>
    <row r="128" spans="2:6" x14ac:dyDescent="0.2">
      <c r="B128" t="str">
        <f>"0"&amp;LEFT(balance_gral0!D128,11)</f>
        <v>014080225094</v>
      </c>
      <c r="C128">
        <f>VALUE(balance_gral0!F128)</f>
        <v>-1183777734765</v>
      </c>
      <c r="D128">
        <f>VALUE(balance_gral0!H128)</f>
        <v>-154625808.63999999</v>
      </c>
      <c r="E128">
        <f>VALUE(balance_gral0!G128)</f>
        <v>-1135870366204</v>
      </c>
      <c r="F128" s="2">
        <f>VALUE(balance_gral0!J128)</f>
        <v>-2319648100969</v>
      </c>
    </row>
    <row r="129" spans="2:6" x14ac:dyDescent="0.2">
      <c r="B129" t="str">
        <f>"0"&amp;LEFT(balance_gral0!D129,11)</f>
        <v>014080225095</v>
      </c>
      <c r="C129">
        <f>VALUE(balance_gral0!F129)</f>
        <v>0</v>
      </c>
      <c r="D129">
        <f>VALUE(balance_gral0!H129)</f>
        <v>-11221048.74</v>
      </c>
      <c r="E129">
        <f>VALUE(balance_gral0!G129)</f>
        <v>-82429038569</v>
      </c>
      <c r="F129" s="2">
        <f>VALUE(balance_gral0!J129)</f>
        <v>-82429038569</v>
      </c>
    </row>
    <row r="130" spans="2:6" x14ac:dyDescent="0.2">
      <c r="B130" t="str">
        <f>"0"&amp;LEFT(balance_gral0!D130,11)</f>
        <v>014080447000</v>
      </c>
      <c r="C130">
        <f>VALUE(balance_gral0!F130)</f>
        <v>5980783071</v>
      </c>
      <c r="D130">
        <f>VALUE(balance_gral0!H130)</f>
        <v>111519.48</v>
      </c>
      <c r="E130">
        <f>VALUE(balance_gral0!G130)</f>
        <v>819214219</v>
      </c>
      <c r="F130" s="2">
        <f>VALUE(balance_gral0!J130)</f>
        <v>6799997290</v>
      </c>
    </row>
    <row r="131" spans="2:6" x14ac:dyDescent="0.2">
      <c r="B131" t="str">
        <f>"0"&amp;LEFT(balance_gral0!D131,11)</f>
        <v>014080447082</v>
      </c>
      <c r="C131">
        <f>VALUE(balance_gral0!F131)</f>
        <v>134707053019</v>
      </c>
      <c r="D131">
        <f>VALUE(balance_gral0!H131)</f>
        <v>4583946.6399999997</v>
      </c>
      <c r="E131">
        <f>VALUE(balance_gral0!G131)</f>
        <v>33673351139</v>
      </c>
      <c r="F131" s="2">
        <f>VALUE(balance_gral0!J131)</f>
        <v>168380404158</v>
      </c>
    </row>
    <row r="132" spans="2:6" x14ac:dyDescent="0.2">
      <c r="B132" t="str">
        <f>"0"&amp;LEFT(balance_gral0!D132,11)</f>
        <v>014080447094</v>
      </c>
      <c r="C132">
        <f>VALUE(balance_gral0!F132)</f>
        <v>-128305655028</v>
      </c>
      <c r="D132">
        <f>VALUE(balance_gral0!H132)</f>
        <v>-4427933.5999999996</v>
      </c>
      <c r="E132">
        <f>VALUE(balance_gral0!G132)</f>
        <v>-32527290343</v>
      </c>
      <c r="F132" s="2">
        <f>VALUE(balance_gral0!J132)</f>
        <v>-160832945371</v>
      </c>
    </row>
    <row r="133" spans="2:6" x14ac:dyDescent="0.2">
      <c r="B133" t="str">
        <f>"0"&amp;LEFT(balance_gral0!D133,11)</f>
        <v>014080447096</v>
      </c>
      <c r="C133">
        <f>VALUE(balance_gral0!F133)</f>
        <v>-420614920</v>
      </c>
      <c r="D133">
        <f>VALUE(balance_gral0!H133)</f>
        <v>-44493.56</v>
      </c>
      <c r="E133">
        <f>VALUE(balance_gral0!G133)</f>
        <v>-326846577</v>
      </c>
      <c r="F133" s="2">
        <f>VALUE(balance_gral0!J133)</f>
        <v>-747461497</v>
      </c>
    </row>
    <row r="134" spans="2:6" x14ac:dyDescent="0.2">
      <c r="B134" t="str">
        <f>"0"&amp;LEFT(balance_gral0!D134,11)</f>
        <v>014090000000</v>
      </c>
      <c r="C134">
        <f>VALUE(balance_gral0!F134)</f>
        <v>-414432749266.14001</v>
      </c>
      <c r="D134">
        <f>VALUE(balance_gral0!H134)</f>
        <v>-5922122.2000000002</v>
      </c>
      <c r="E134">
        <f>VALUE(balance_gral0!G134)</f>
        <v>-43503495117</v>
      </c>
      <c r="F134" s="2">
        <f>VALUE(balance_gral0!J134)</f>
        <v>-457936244383.14001</v>
      </c>
    </row>
    <row r="135" spans="2:6" x14ac:dyDescent="0.2">
      <c r="B135" t="str">
        <f>"0"&amp;LEFT(balance_gral0!D135,11)</f>
        <v>014090231000</v>
      </c>
      <c r="C135">
        <f>VALUE(balance_gral0!F135)</f>
        <v>-414432749266.14001</v>
      </c>
      <c r="D135">
        <f>VALUE(balance_gral0!H135)</f>
        <v>-5922122.2000000002</v>
      </c>
      <c r="E135">
        <f>VALUE(balance_gral0!G135)</f>
        <v>-43503495117</v>
      </c>
      <c r="F135" s="2">
        <f>VALUE(balance_gral0!J135)</f>
        <v>-457936244383.14001</v>
      </c>
    </row>
    <row r="136" spans="2:6" x14ac:dyDescent="0.2">
      <c r="B136" t="str">
        <f>"0"&amp;LEFT(balance_gral0!D136,11)</f>
        <v>014090231092</v>
      </c>
      <c r="C136">
        <f>VALUE(balance_gral0!F136)</f>
        <v>-32946470443.139999</v>
      </c>
      <c r="D136">
        <f>VALUE(balance_gral0!H136)</f>
        <v>-5921504.4699999997</v>
      </c>
      <c r="E136">
        <f>VALUE(balance_gral0!G136)</f>
        <v>-43498957316</v>
      </c>
      <c r="F136" s="2">
        <f>VALUE(balance_gral0!J136)</f>
        <v>-76445427759.139999</v>
      </c>
    </row>
    <row r="137" spans="2:6" x14ac:dyDescent="0.2">
      <c r="B137" t="str">
        <f>"0"&amp;LEFT(balance_gral0!D137,11)</f>
        <v>014090231094</v>
      </c>
      <c r="C137">
        <f>VALUE(balance_gral0!F137)</f>
        <v>-381486278823</v>
      </c>
      <c r="D137">
        <f>VALUE(balance_gral0!H137)</f>
        <v>-617.73</v>
      </c>
      <c r="E137">
        <f>VALUE(balance_gral0!G137)</f>
        <v>-4537801</v>
      </c>
      <c r="F137" s="2">
        <f>VALUE(balance_gral0!J137)</f>
        <v>-381490816624</v>
      </c>
    </row>
    <row r="138" spans="2:6" x14ac:dyDescent="0.2">
      <c r="B138" t="str">
        <f>"0"&amp;LEFT(balance_gral0!D138,11)</f>
        <v>015000000000</v>
      </c>
      <c r="C138">
        <f>VALUE(balance_gral0!F138)</f>
        <v>226980249510</v>
      </c>
      <c r="D138">
        <f>VALUE(balance_gral0!H138)</f>
        <v>33466990.41</v>
      </c>
      <c r="E138">
        <f>VALUE(balance_gral0!G138)</f>
        <v>245846168671</v>
      </c>
      <c r="F138" s="2">
        <f>VALUE(balance_gral0!J138)</f>
        <v>472826418181</v>
      </c>
    </row>
    <row r="139" spans="2:6" x14ac:dyDescent="0.2">
      <c r="B139" t="str">
        <f>"0"&amp;LEFT(balance_gral0!D139,11)</f>
        <v>015010000000</v>
      </c>
      <c r="C139">
        <f>VALUE(balance_gral0!F139)</f>
        <v>233366244392</v>
      </c>
      <c r="D139">
        <f>VALUE(balance_gral0!H139)</f>
        <v>35457179.689999998</v>
      </c>
      <c r="E139">
        <f>VALUE(balance_gral0!G139)</f>
        <v>260465959809</v>
      </c>
      <c r="F139" s="2">
        <f>VALUE(balance_gral0!J139)</f>
        <v>493832204201</v>
      </c>
    </row>
    <row r="140" spans="2:6" x14ac:dyDescent="0.2">
      <c r="B140" t="str">
        <f>"0"&amp;LEFT(balance_gral0!D140,11)</f>
        <v>015010241000</v>
      </c>
      <c r="C140">
        <f>VALUE(balance_gral0!F140)</f>
        <v>744847286</v>
      </c>
      <c r="D140">
        <f>VALUE(balance_gral0!H140)</f>
        <v>0</v>
      </c>
      <c r="E140">
        <f>VALUE(balance_gral0!G140)</f>
        <v>0</v>
      </c>
      <c r="F140" s="2">
        <f>VALUE(balance_gral0!J140)</f>
        <v>744847286</v>
      </c>
    </row>
    <row r="141" spans="2:6" x14ac:dyDescent="0.2">
      <c r="B141" t="str">
        <f>"0"&amp;LEFT(balance_gral0!D141,11)</f>
        <v>015010241002</v>
      </c>
      <c r="C141">
        <f>VALUE(balance_gral0!F141)</f>
        <v>744847286</v>
      </c>
      <c r="D141">
        <f>VALUE(balance_gral0!H141)</f>
        <v>0</v>
      </c>
      <c r="E141">
        <f>VALUE(balance_gral0!G141)</f>
        <v>0</v>
      </c>
      <c r="F141" s="2">
        <f>VALUE(balance_gral0!J141)</f>
        <v>744847286</v>
      </c>
    </row>
    <row r="142" spans="2:6" x14ac:dyDescent="0.2">
      <c r="B142" t="str">
        <f>"0"&amp;LEFT(balance_gral0!D142,11)</f>
        <v>015010243001</v>
      </c>
      <c r="C142">
        <f>VALUE(balance_gral0!F142)</f>
        <v>23784357954</v>
      </c>
      <c r="D142">
        <f>VALUE(balance_gral0!H142)</f>
        <v>0</v>
      </c>
      <c r="E142">
        <f>VALUE(balance_gral0!G142)</f>
        <v>0</v>
      </c>
      <c r="F142" s="2">
        <f>VALUE(balance_gral0!J142)</f>
        <v>23784357954</v>
      </c>
    </row>
    <row r="143" spans="2:6" x14ac:dyDescent="0.2">
      <c r="B143" t="str">
        <f>"0"&amp;LEFT(balance_gral0!D143,11)</f>
        <v>015010245000</v>
      </c>
      <c r="C143">
        <f>VALUE(balance_gral0!F143)</f>
        <v>41623260932</v>
      </c>
      <c r="D143">
        <f>VALUE(balance_gral0!H143)</f>
        <v>0</v>
      </c>
      <c r="E143">
        <f>VALUE(balance_gral0!G143)</f>
        <v>0</v>
      </c>
      <c r="F143" s="2">
        <f>VALUE(balance_gral0!J143)</f>
        <v>41623260932</v>
      </c>
    </row>
    <row r="144" spans="2:6" x14ac:dyDescent="0.2">
      <c r="B144" t="str">
        <f>"0"&amp;LEFT(balance_gral0!D144,11)</f>
        <v>015010245004</v>
      </c>
      <c r="C144">
        <f>VALUE(balance_gral0!F144)</f>
        <v>41623260932</v>
      </c>
      <c r="D144">
        <f>VALUE(balance_gral0!H144)</f>
        <v>0</v>
      </c>
      <c r="E144">
        <f>VALUE(balance_gral0!G144)</f>
        <v>0</v>
      </c>
      <c r="F144" s="2">
        <f>VALUE(balance_gral0!J144)</f>
        <v>41623260932</v>
      </c>
    </row>
    <row r="145" spans="2:6" x14ac:dyDescent="0.2">
      <c r="B145" t="str">
        <f>"0"&amp;LEFT(balance_gral0!D145,11)</f>
        <v>015010251000</v>
      </c>
      <c r="C145">
        <f>VALUE(balance_gral0!F145)</f>
        <v>109824536288</v>
      </c>
      <c r="D145">
        <f>VALUE(balance_gral0!H145)</f>
        <v>29517503.98</v>
      </c>
      <c r="E145">
        <f>VALUE(balance_gral0!G145)</f>
        <v>216833518085</v>
      </c>
      <c r="F145" s="2">
        <f>VALUE(balance_gral0!J145)</f>
        <v>326658054373</v>
      </c>
    </row>
    <row r="146" spans="2:6" x14ac:dyDescent="0.2">
      <c r="B146" t="str">
        <f>"0"&amp;LEFT(balance_gral0!D146,11)</f>
        <v>015010251002</v>
      </c>
      <c r="C146">
        <f>VALUE(balance_gral0!F146)</f>
        <v>111951338</v>
      </c>
      <c r="D146">
        <f>VALUE(balance_gral0!H146)</f>
        <v>0</v>
      </c>
      <c r="E146">
        <f>VALUE(balance_gral0!G146)</f>
        <v>0</v>
      </c>
      <c r="F146" s="2">
        <f>VALUE(balance_gral0!J146)</f>
        <v>111951338</v>
      </c>
    </row>
    <row r="147" spans="2:6" x14ac:dyDescent="0.2">
      <c r="B147" t="str">
        <f>"0"&amp;LEFT(balance_gral0!D147,11)</f>
        <v>015010251004</v>
      </c>
      <c r="C147">
        <f>VALUE(balance_gral0!F147)</f>
        <v>133324552061</v>
      </c>
      <c r="D147">
        <f>VALUE(balance_gral0!H147)</f>
        <v>38243677.969999999</v>
      </c>
      <c r="E147">
        <f>VALUE(balance_gral0!G147)</f>
        <v>280935381383</v>
      </c>
      <c r="F147" s="2">
        <f>VALUE(balance_gral0!J147)</f>
        <v>414259933444</v>
      </c>
    </row>
    <row r="148" spans="2:6" x14ac:dyDescent="0.2">
      <c r="B148" t="str">
        <f>"0"&amp;LEFT(balance_gral0!D148,11)</f>
        <v>015010251094</v>
      </c>
      <c r="C148">
        <f>VALUE(balance_gral0!F148)</f>
        <v>-23611967111</v>
      </c>
      <c r="D148">
        <f>VALUE(balance_gral0!H148)</f>
        <v>-8726173.9900000002</v>
      </c>
      <c r="E148">
        <f>VALUE(balance_gral0!G148)</f>
        <v>-64101863298</v>
      </c>
      <c r="F148" s="2">
        <f>VALUE(balance_gral0!J148)</f>
        <v>-87713830409</v>
      </c>
    </row>
    <row r="149" spans="2:6" x14ac:dyDescent="0.2">
      <c r="B149" t="str">
        <f>"0"&amp;LEFT(balance_gral0!D149,11)</f>
        <v>015010253000</v>
      </c>
      <c r="C149">
        <f>VALUE(balance_gral0!F149)</f>
        <v>38915048577</v>
      </c>
      <c r="D149">
        <f>VALUE(balance_gral0!H149)</f>
        <v>2335992.9700000002</v>
      </c>
      <c r="E149">
        <f>VALUE(balance_gral0!G149)</f>
        <v>17160040862</v>
      </c>
      <c r="F149" s="2">
        <f>VALUE(balance_gral0!J149)</f>
        <v>56075089439</v>
      </c>
    </row>
    <row r="150" spans="2:6" x14ac:dyDescent="0.2">
      <c r="B150" t="str">
        <f>"0"&amp;LEFT(balance_gral0!D150,11)</f>
        <v>015010253002</v>
      </c>
      <c r="C150">
        <f>VALUE(balance_gral0!F150)</f>
        <v>38915048577</v>
      </c>
      <c r="D150">
        <f>VALUE(balance_gral0!H150)</f>
        <v>2335992.9700000002</v>
      </c>
      <c r="E150">
        <f>VALUE(balance_gral0!G150)</f>
        <v>17160040862</v>
      </c>
      <c r="F150" s="2">
        <f>VALUE(balance_gral0!J150)</f>
        <v>56075089439</v>
      </c>
    </row>
    <row r="151" spans="2:6" x14ac:dyDescent="0.2">
      <c r="B151" t="str">
        <f>"0"&amp;LEFT(balance_gral0!D151,11)</f>
        <v>015010255001</v>
      </c>
      <c r="C151">
        <f>VALUE(balance_gral0!F151)</f>
        <v>6532252071</v>
      </c>
      <c r="D151">
        <f>VALUE(balance_gral0!H151)</f>
        <v>0</v>
      </c>
      <c r="E151">
        <f>VALUE(balance_gral0!G151)</f>
        <v>0</v>
      </c>
      <c r="F151" s="2">
        <f>VALUE(balance_gral0!J151)</f>
        <v>6532252071</v>
      </c>
    </row>
    <row r="152" spans="2:6" x14ac:dyDescent="0.2">
      <c r="B152" t="str">
        <f>"0"&amp;LEFT(balance_gral0!D152,11)</f>
        <v>015010257000</v>
      </c>
      <c r="C152">
        <f>VALUE(balance_gral0!F152)</f>
        <v>11941941284</v>
      </c>
      <c r="D152">
        <f>VALUE(balance_gral0!H152)</f>
        <v>3603682.74</v>
      </c>
      <c r="E152">
        <f>VALUE(balance_gral0!G152)</f>
        <v>26472400862</v>
      </c>
      <c r="F152" s="2">
        <f>VALUE(balance_gral0!J152)</f>
        <v>38414342146</v>
      </c>
    </row>
    <row r="153" spans="2:6" x14ac:dyDescent="0.2">
      <c r="B153" t="str">
        <f>"0"&amp;LEFT(balance_gral0!D153,11)</f>
        <v>015010257002</v>
      </c>
      <c r="C153">
        <f>VALUE(balance_gral0!F153)</f>
        <v>11941941284</v>
      </c>
      <c r="D153">
        <f>VALUE(balance_gral0!H153)</f>
        <v>3603682.7</v>
      </c>
      <c r="E153">
        <f>VALUE(balance_gral0!G153)</f>
        <v>26472400857</v>
      </c>
      <c r="F153" s="2">
        <f>VALUE(balance_gral0!J153)</f>
        <v>38414342141</v>
      </c>
    </row>
    <row r="154" spans="2:6" x14ac:dyDescent="0.2">
      <c r="B154" t="str">
        <f>"0"&amp;LEFT(balance_gral0!D154,11)</f>
        <v>015010257004</v>
      </c>
      <c r="C154">
        <f>VALUE(balance_gral0!F154)</f>
        <v>0</v>
      </c>
      <c r="D154">
        <f>VALUE(balance_gral0!H154)</f>
        <v>0.04</v>
      </c>
      <c r="E154">
        <f>VALUE(balance_gral0!G154)</f>
        <v>5</v>
      </c>
      <c r="F154" s="2">
        <f>VALUE(balance_gral0!J154)</f>
        <v>5</v>
      </c>
    </row>
    <row r="155" spans="2:6" x14ac:dyDescent="0.2">
      <c r="B155" t="str">
        <f>"0"&amp;LEFT(balance_gral0!D155,11)</f>
        <v>015090000000</v>
      </c>
      <c r="C155">
        <f>VALUE(balance_gral0!F155)</f>
        <v>-6385994882</v>
      </c>
      <c r="D155">
        <f>VALUE(balance_gral0!H155)</f>
        <v>-1990189.28</v>
      </c>
      <c r="E155">
        <f>VALUE(balance_gral0!G155)</f>
        <v>-14619791138</v>
      </c>
      <c r="F155" s="2">
        <f>VALUE(balance_gral0!J155)</f>
        <v>-21005786020</v>
      </c>
    </row>
    <row r="156" spans="2:6" x14ac:dyDescent="0.2">
      <c r="B156" t="str">
        <f>"0"&amp;LEFT(balance_gral0!D156,11)</f>
        <v>015090263000</v>
      </c>
      <c r="C156">
        <f>VALUE(balance_gral0!F156)</f>
        <v>-6385994882</v>
      </c>
      <c r="D156">
        <f>VALUE(balance_gral0!H156)</f>
        <v>-1990189.28</v>
      </c>
      <c r="E156">
        <f>VALUE(balance_gral0!G156)</f>
        <v>-14619791138</v>
      </c>
      <c r="F156" s="2">
        <f>VALUE(balance_gral0!J156)</f>
        <v>-21005786020</v>
      </c>
    </row>
    <row r="157" spans="2:6" x14ac:dyDescent="0.2">
      <c r="B157" t="str">
        <f>"0"&amp;LEFT(balance_gral0!D157,11)</f>
        <v>015090263092</v>
      </c>
      <c r="C157">
        <f>VALUE(balance_gral0!F157)</f>
        <v>-6385994882</v>
      </c>
      <c r="D157">
        <f>VALUE(balance_gral0!H157)</f>
        <v>-1990189.28</v>
      </c>
      <c r="E157">
        <f>VALUE(balance_gral0!G157)</f>
        <v>-14619791138</v>
      </c>
      <c r="F157" s="2">
        <f>VALUE(balance_gral0!J157)</f>
        <v>-21005786020</v>
      </c>
    </row>
    <row r="158" spans="2:6" x14ac:dyDescent="0.2">
      <c r="B158" t="str">
        <f>"0"&amp;LEFT(balance_gral0!D158,11)</f>
        <v>016000000000</v>
      </c>
      <c r="C158">
        <f>VALUE(balance_gral0!F158)</f>
        <v>58307706032</v>
      </c>
      <c r="D158">
        <f>VALUE(balance_gral0!H158)</f>
        <v>7828088.71</v>
      </c>
      <c r="E158">
        <f>VALUE(balance_gral0!G158)</f>
        <v>48974961668</v>
      </c>
      <c r="F158" s="2">
        <f>VALUE(balance_gral0!J158)</f>
        <v>107282667700</v>
      </c>
    </row>
    <row r="159" spans="2:6" x14ac:dyDescent="0.2">
      <c r="B159" t="str">
        <f>"0"&amp;LEFT(balance_gral0!D159,11)</f>
        <v>016010000000</v>
      </c>
      <c r="C159">
        <f>VALUE(balance_gral0!F159)</f>
        <v>33680485567</v>
      </c>
      <c r="D159">
        <f>VALUE(balance_gral0!H159)</f>
        <v>341768.05</v>
      </c>
      <c r="E159">
        <f>VALUE(balance_gral0!G159)</f>
        <v>2510604171</v>
      </c>
      <c r="F159" s="2">
        <f>VALUE(balance_gral0!J159)</f>
        <v>36191089738</v>
      </c>
    </row>
    <row r="160" spans="2:6" x14ac:dyDescent="0.2">
      <c r="B160" t="str">
        <f>"0"&amp;LEFT(balance_gral0!D160,11)</f>
        <v>016010265000</v>
      </c>
      <c r="C160">
        <f>VALUE(balance_gral0!F160)</f>
        <v>7689297797</v>
      </c>
      <c r="D160">
        <f>VALUE(balance_gral0!H160)</f>
        <v>33866.93</v>
      </c>
      <c r="E160">
        <f>VALUE(balance_gral0!G160)</f>
        <v>248784097</v>
      </c>
      <c r="F160" s="2">
        <f>VALUE(balance_gral0!J160)</f>
        <v>7938081894</v>
      </c>
    </row>
    <row r="161" spans="2:6" x14ac:dyDescent="0.2">
      <c r="B161" t="str">
        <f>"0"&amp;LEFT(balance_gral0!D161,11)</f>
        <v>016010265002</v>
      </c>
      <c r="C161">
        <f>VALUE(balance_gral0!F161)</f>
        <v>5692936573</v>
      </c>
      <c r="D161">
        <f>VALUE(balance_gral0!H161)</f>
        <v>30659.599999999999</v>
      </c>
      <c r="E161">
        <f>VALUE(balance_gral0!G161)</f>
        <v>225223275</v>
      </c>
      <c r="F161" s="2">
        <f>VALUE(balance_gral0!J161)</f>
        <v>5918159848</v>
      </c>
    </row>
    <row r="162" spans="2:6" x14ac:dyDescent="0.2">
      <c r="B162" t="str">
        <f>"0"&amp;LEFT(balance_gral0!D162,11)</f>
        <v>016010265008</v>
      </c>
      <c r="C162">
        <f>VALUE(balance_gral0!F162)</f>
        <v>1996361224</v>
      </c>
      <c r="D162">
        <f>VALUE(balance_gral0!H162)</f>
        <v>3207.33</v>
      </c>
      <c r="E162">
        <f>VALUE(balance_gral0!G162)</f>
        <v>23560822</v>
      </c>
      <c r="F162" s="2">
        <f>VALUE(balance_gral0!J162)</f>
        <v>2019922046</v>
      </c>
    </row>
    <row r="163" spans="2:6" x14ac:dyDescent="0.2">
      <c r="B163" t="str">
        <f>"0"&amp;LEFT(balance_gral0!D163,11)</f>
        <v>016010269000</v>
      </c>
      <c r="C163">
        <f>VALUE(balance_gral0!F163)</f>
        <v>25991187770</v>
      </c>
      <c r="D163">
        <f>VALUE(balance_gral0!H163)</f>
        <v>307901.12</v>
      </c>
      <c r="E163">
        <f>VALUE(balance_gral0!G163)</f>
        <v>2261820074</v>
      </c>
      <c r="F163" s="2">
        <f>VALUE(balance_gral0!J163)</f>
        <v>28253007844</v>
      </c>
    </row>
    <row r="164" spans="2:6" x14ac:dyDescent="0.2">
      <c r="B164" t="str">
        <f>"0"&amp;LEFT(balance_gral0!D164,11)</f>
        <v>016010269002</v>
      </c>
      <c r="C164">
        <f>VALUE(balance_gral0!F164)</f>
        <v>20031193724</v>
      </c>
      <c r="D164">
        <f>VALUE(balance_gral0!H164)</f>
        <v>298221.01</v>
      </c>
      <c r="E164">
        <f>VALUE(balance_gral0!G164)</f>
        <v>2190710664</v>
      </c>
      <c r="F164" s="2">
        <f>VALUE(balance_gral0!J164)</f>
        <v>22221904388</v>
      </c>
    </row>
    <row r="165" spans="2:6" x14ac:dyDescent="0.2">
      <c r="B165" t="str">
        <f>"0"&amp;LEFT(balance_gral0!D165,11)</f>
        <v>016010269008</v>
      </c>
      <c r="C165">
        <f>VALUE(balance_gral0!F165)</f>
        <v>5959994046</v>
      </c>
      <c r="D165">
        <f>VALUE(balance_gral0!H165)</f>
        <v>9680.11</v>
      </c>
      <c r="E165">
        <f>VALUE(balance_gral0!G165)</f>
        <v>71109410</v>
      </c>
      <c r="F165" s="2">
        <f>VALUE(balance_gral0!J165)</f>
        <v>6031103456</v>
      </c>
    </row>
    <row r="166" spans="2:6" x14ac:dyDescent="0.2">
      <c r="B166" t="str">
        <f>"0"&amp;LEFT(balance_gral0!D166,11)</f>
        <v>016030000000</v>
      </c>
      <c r="C166">
        <f>VALUE(balance_gral0!F166)</f>
        <v>97969328285</v>
      </c>
      <c r="D166">
        <f>VALUE(balance_gral0!H166)</f>
        <v>20679144.379999999</v>
      </c>
      <c r="E166">
        <f>VALUE(balance_gral0!G166)</f>
        <v>151907547075</v>
      </c>
      <c r="F166" s="2">
        <f>VALUE(balance_gral0!J166)</f>
        <v>249876875360</v>
      </c>
    </row>
    <row r="167" spans="2:6" x14ac:dyDescent="0.2">
      <c r="B167" t="str">
        <f>"0"&amp;LEFT(balance_gral0!D167,11)</f>
        <v>016030275000</v>
      </c>
      <c r="C167">
        <f>VALUE(balance_gral0!F167)</f>
        <v>97969328285</v>
      </c>
      <c r="D167">
        <f>VALUE(balance_gral0!H167)</f>
        <v>20679144.379999999</v>
      </c>
      <c r="E167">
        <f>VALUE(balance_gral0!G167)</f>
        <v>151907547075</v>
      </c>
      <c r="F167" s="2">
        <f>VALUE(balance_gral0!J167)</f>
        <v>249876875360</v>
      </c>
    </row>
    <row r="168" spans="2:6" x14ac:dyDescent="0.2">
      <c r="B168" t="str">
        <f>"0"&amp;LEFT(balance_gral0!D168,11)</f>
        <v>016030275002</v>
      </c>
      <c r="C168">
        <f>VALUE(balance_gral0!F168)</f>
        <v>68060410358</v>
      </c>
      <c r="D168">
        <f>VALUE(balance_gral0!H168)</f>
        <v>18741961.399999999</v>
      </c>
      <c r="E168">
        <f>VALUE(balance_gral0!G168)</f>
        <v>137677136507</v>
      </c>
      <c r="F168" s="2">
        <f>VALUE(balance_gral0!J168)</f>
        <v>205737546865</v>
      </c>
    </row>
    <row r="169" spans="2:6" x14ac:dyDescent="0.2">
      <c r="B169" t="str">
        <f>"0"&amp;LEFT(balance_gral0!D169,11)</f>
        <v>016030275004</v>
      </c>
      <c r="C169">
        <f>VALUE(balance_gral0!F169)</f>
        <v>0</v>
      </c>
      <c r="D169">
        <f>VALUE(balance_gral0!H169)</f>
        <v>198341.11</v>
      </c>
      <c r="E169">
        <f>VALUE(balance_gral0!G169)</f>
        <v>1456999910</v>
      </c>
      <c r="F169" s="2">
        <f>VALUE(balance_gral0!J169)</f>
        <v>1456999910</v>
      </c>
    </row>
    <row r="170" spans="2:6" x14ac:dyDescent="0.2">
      <c r="B170" t="str">
        <f>"0"&amp;LEFT(balance_gral0!D170,11)</f>
        <v>016030275006</v>
      </c>
      <c r="C170">
        <f>VALUE(balance_gral0!F170)</f>
        <v>29908917927</v>
      </c>
      <c r="D170">
        <f>VALUE(balance_gral0!H170)</f>
        <v>947994</v>
      </c>
      <c r="E170">
        <f>VALUE(balance_gral0!G170)</f>
        <v>6963897565</v>
      </c>
      <c r="F170" s="2">
        <f>VALUE(balance_gral0!J170)</f>
        <v>36872815492</v>
      </c>
    </row>
    <row r="171" spans="2:6" x14ac:dyDescent="0.2">
      <c r="B171" t="str">
        <f>"0"&amp;LEFT(balance_gral0!D171,11)</f>
        <v>016030275010</v>
      </c>
      <c r="C171">
        <f>VALUE(balance_gral0!F171)</f>
        <v>0</v>
      </c>
      <c r="D171">
        <f>VALUE(balance_gral0!H171)</f>
        <v>790847.87</v>
      </c>
      <c r="E171">
        <f>VALUE(balance_gral0!G171)</f>
        <v>5809513093</v>
      </c>
      <c r="F171" s="2">
        <f>VALUE(balance_gral0!J171)</f>
        <v>5809513093</v>
      </c>
    </row>
    <row r="172" spans="2:6" x14ac:dyDescent="0.2">
      <c r="B172" t="str">
        <f>"0"&amp;LEFT(balance_gral0!D172,11)</f>
        <v>016050000000</v>
      </c>
      <c r="C172">
        <f>VALUE(balance_gral0!F172)</f>
        <v>4185526041</v>
      </c>
      <c r="D172">
        <f>VALUE(balance_gral0!H172)</f>
        <v>0</v>
      </c>
      <c r="E172">
        <f>VALUE(balance_gral0!G172)</f>
        <v>0</v>
      </c>
      <c r="F172" s="2">
        <f>VALUE(balance_gral0!J172)</f>
        <v>4185526041</v>
      </c>
    </row>
    <row r="173" spans="2:6" x14ac:dyDescent="0.2">
      <c r="B173" t="str">
        <f>"0"&amp;LEFT(balance_gral0!D173,11)</f>
        <v>016050385000</v>
      </c>
      <c r="C173">
        <f>VALUE(balance_gral0!F173)</f>
        <v>4185526041</v>
      </c>
      <c r="D173">
        <f>VALUE(balance_gral0!H173)</f>
        <v>0</v>
      </c>
      <c r="E173">
        <f>VALUE(balance_gral0!G173)</f>
        <v>0</v>
      </c>
      <c r="F173" s="2">
        <f>VALUE(balance_gral0!J173)</f>
        <v>4185526041</v>
      </c>
    </row>
    <row r="174" spans="2:6" x14ac:dyDescent="0.2">
      <c r="B174" t="str">
        <f>"0"&amp;LEFT(balance_gral0!D174,11)</f>
        <v>016050385012</v>
      </c>
      <c r="C174">
        <f>VALUE(balance_gral0!F174)</f>
        <v>4184505048</v>
      </c>
      <c r="D174">
        <f>VALUE(balance_gral0!H174)</f>
        <v>0</v>
      </c>
      <c r="E174">
        <f>VALUE(balance_gral0!G174)</f>
        <v>0</v>
      </c>
      <c r="F174" s="2">
        <f>VALUE(balance_gral0!J174)</f>
        <v>4184505048</v>
      </c>
    </row>
    <row r="175" spans="2:6" x14ac:dyDescent="0.2">
      <c r="B175" t="str">
        <f>"0"&amp;LEFT(balance_gral0!D175,11)</f>
        <v>016050385026</v>
      </c>
      <c r="C175">
        <f>VALUE(balance_gral0!F175)</f>
        <v>1020993</v>
      </c>
      <c r="D175">
        <f>VALUE(balance_gral0!H175)</f>
        <v>0</v>
      </c>
      <c r="E175">
        <f>VALUE(balance_gral0!G175)</f>
        <v>0</v>
      </c>
      <c r="F175" s="2">
        <f>VALUE(balance_gral0!J175)</f>
        <v>1020993</v>
      </c>
    </row>
    <row r="176" spans="2:6" x14ac:dyDescent="0.2">
      <c r="B176" t="str">
        <f>"0"&amp;LEFT(balance_gral0!D176,11)</f>
        <v>016070000000</v>
      </c>
      <c r="C176">
        <f>VALUE(balance_gral0!F176)</f>
        <v>0</v>
      </c>
      <c r="D176">
        <f>VALUE(balance_gral0!H176)</f>
        <v>0</v>
      </c>
      <c r="E176">
        <f>VALUE(balance_gral0!G176)</f>
        <v>-8529630029</v>
      </c>
      <c r="F176" s="2">
        <f>VALUE(balance_gral0!J176)</f>
        <v>-8529630029</v>
      </c>
    </row>
    <row r="177" spans="2:6" x14ac:dyDescent="0.2">
      <c r="B177" t="str">
        <f>"0"&amp;LEFT(balance_gral0!D177,11)</f>
        <v>016070429000</v>
      </c>
      <c r="C177">
        <f>VALUE(balance_gral0!F177)</f>
        <v>0</v>
      </c>
      <c r="D177">
        <f>VALUE(balance_gral0!H177)</f>
        <v>0</v>
      </c>
      <c r="E177">
        <f>VALUE(balance_gral0!G177)</f>
        <v>-8529630029</v>
      </c>
      <c r="F177" s="2">
        <f>VALUE(balance_gral0!J177)</f>
        <v>-8529630029</v>
      </c>
    </row>
    <row r="178" spans="2:6" x14ac:dyDescent="0.2">
      <c r="B178" t="str">
        <f>"0"&amp;LEFT(balance_gral0!D178,11)</f>
        <v>016070429092</v>
      </c>
      <c r="C178">
        <f>VALUE(balance_gral0!F178)</f>
        <v>0</v>
      </c>
      <c r="D178">
        <f>VALUE(balance_gral0!H178)</f>
        <v>0</v>
      </c>
      <c r="E178">
        <f>VALUE(balance_gral0!G178)</f>
        <v>-8529630029</v>
      </c>
      <c r="F178" s="2">
        <f>VALUE(balance_gral0!J178)</f>
        <v>-8529630029</v>
      </c>
    </row>
    <row r="179" spans="2:6" x14ac:dyDescent="0.2">
      <c r="B179" t="str">
        <f>"0"&amp;LEFT(balance_gral0!D179,11)</f>
        <v>016080000000</v>
      </c>
      <c r="C179">
        <f>VALUE(balance_gral0!F179)</f>
        <v>3412110509</v>
      </c>
      <c r="D179">
        <f>VALUE(balance_gral0!H179)</f>
        <v>722277.11</v>
      </c>
      <c r="E179">
        <f>VALUE(balance_gral0!G179)</f>
        <v>5305797091</v>
      </c>
      <c r="F179" s="2">
        <f>VALUE(balance_gral0!J179)</f>
        <v>8717907600</v>
      </c>
    </row>
    <row r="180" spans="2:6" x14ac:dyDescent="0.2">
      <c r="B180" t="str">
        <f>"0"&amp;LEFT(balance_gral0!D180,11)</f>
        <v>016080277000</v>
      </c>
      <c r="C180">
        <f>VALUE(balance_gral0!F180)</f>
        <v>165096931</v>
      </c>
      <c r="D180">
        <f>VALUE(balance_gral0!H180)</f>
        <v>153.53</v>
      </c>
      <c r="E180">
        <f>VALUE(balance_gral0!G180)</f>
        <v>1127820</v>
      </c>
      <c r="F180" s="2">
        <f>VALUE(balance_gral0!J180)</f>
        <v>166224751</v>
      </c>
    </row>
    <row r="181" spans="2:6" x14ac:dyDescent="0.2">
      <c r="B181" t="str">
        <f>"0"&amp;LEFT(balance_gral0!D181,11)</f>
        <v>016080277082</v>
      </c>
      <c r="C181">
        <f>VALUE(balance_gral0!F181)</f>
        <v>1265573737</v>
      </c>
      <c r="D181">
        <f>VALUE(balance_gral0!H181)</f>
        <v>252.94</v>
      </c>
      <c r="E181">
        <f>VALUE(balance_gral0!G181)</f>
        <v>1858079</v>
      </c>
      <c r="F181" s="2">
        <f>VALUE(balance_gral0!J181)</f>
        <v>1267431816</v>
      </c>
    </row>
    <row r="182" spans="2:6" x14ac:dyDescent="0.2">
      <c r="B182" t="str">
        <f>"0"&amp;LEFT(balance_gral0!D182,11)</f>
        <v>016080277086</v>
      </c>
      <c r="C182">
        <f>VALUE(balance_gral0!F182)</f>
        <v>746741416</v>
      </c>
      <c r="D182">
        <f>VALUE(balance_gral0!H182)</f>
        <v>419.49</v>
      </c>
      <c r="E182">
        <f>VALUE(balance_gral0!G182)</f>
        <v>3081544</v>
      </c>
      <c r="F182" s="2">
        <f>VALUE(balance_gral0!J182)</f>
        <v>749822960</v>
      </c>
    </row>
    <row r="183" spans="2:6" x14ac:dyDescent="0.2">
      <c r="B183" t="str">
        <f>"0"&amp;LEFT(balance_gral0!D183,11)</f>
        <v>016080277092</v>
      </c>
      <c r="C183">
        <f>VALUE(balance_gral0!F183)</f>
        <v>-62485336</v>
      </c>
      <c r="D183">
        <f>VALUE(balance_gral0!H183)</f>
        <v>-29.26</v>
      </c>
      <c r="E183">
        <f>VALUE(balance_gral0!G183)</f>
        <v>-214942</v>
      </c>
      <c r="F183" s="2">
        <f>VALUE(balance_gral0!J183)</f>
        <v>-62700278</v>
      </c>
    </row>
    <row r="184" spans="2:6" x14ac:dyDescent="0.2">
      <c r="B184" t="str">
        <f>"0"&amp;LEFT(balance_gral0!D184,11)</f>
        <v>016080277094</v>
      </c>
      <c r="C184">
        <f>VALUE(balance_gral0!F184)</f>
        <v>-1106322746</v>
      </c>
      <c r="D184">
        <f>VALUE(balance_gral0!H184)</f>
        <v>-128.71</v>
      </c>
      <c r="E184">
        <f>VALUE(balance_gral0!G184)</f>
        <v>-945495</v>
      </c>
      <c r="F184" s="2">
        <f>VALUE(balance_gral0!J184)</f>
        <v>-1107268241</v>
      </c>
    </row>
    <row r="185" spans="2:6" x14ac:dyDescent="0.2">
      <c r="B185" t="str">
        <f>"0"&amp;LEFT(balance_gral0!D185,11)</f>
        <v>016080277096</v>
      </c>
      <c r="C185">
        <f>VALUE(balance_gral0!F185)</f>
        <v>-35250143</v>
      </c>
      <c r="D185">
        <f>VALUE(balance_gral0!H185)</f>
        <v>-24.94</v>
      </c>
      <c r="E185">
        <f>VALUE(balance_gral0!G185)</f>
        <v>-183207</v>
      </c>
      <c r="F185" s="2">
        <f>VALUE(balance_gral0!J185)</f>
        <v>-35433350</v>
      </c>
    </row>
    <row r="186" spans="2:6" x14ac:dyDescent="0.2">
      <c r="B186" t="str">
        <f>"0"&amp;LEFT(balance_gral0!D186,11)</f>
        <v>016080277097</v>
      </c>
      <c r="C186">
        <f>VALUE(balance_gral0!F186)</f>
        <v>-643159997</v>
      </c>
      <c r="D186">
        <f>VALUE(balance_gral0!H186)</f>
        <v>-335.99</v>
      </c>
      <c r="E186">
        <f>VALUE(balance_gral0!G186)</f>
        <v>-2468159</v>
      </c>
      <c r="F186" s="2">
        <f>VALUE(balance_gral0!J186)</f>
        <v>-645628156</v>
      </c>
    </row>
    <row r="187" spans="2:6" x14ac:dyDescent="0.2">
      <c r="B187" t="str">
        <f>"0"&amp;LEFT(balance_gral0!D187,11)</f>
        <v>016080279000</v>
      </c>
      <c r="C187">
        <f>VALUE(balance_gral0!F187)</f>
        <v>636220479</v>
      </c>
      <c r="D187">
        <f>VALUE(balance_gral0!H187)</f>
        <v>16823.89</v>
      </c>
      <c r="E187">
        <f>VALUE(balance_gral0!G187)</f>
        <v>123587119</v>
      </c>
      <c r="F187" s="2">
        <f>VALUE(balance_gral0!J187)</f>
        <v>759807598</v>
      </c>
    </row>
    <row r="188" spans="2:6" x14ac:dyDescent="0.2">
      <c r="B188" t="str">
        <f>"0"&amp;LEFT(balance_gral0!D188,11)</f>
        <v>016080279082</v>
      </c>
      <c r="C188">
        <f>VALUE(balance_gral0!F188)</f>
        <v>2480130408</v>
      </c>
      <c r="D188">
        <f>VALUE(balance_gral0!H188)</f>
        <v>43450.5</v>
      </c>
      <c r="E188">
        <f>VALUE(balance_gral0!G188)</f>
        <v>319184332</v>
      </c>
      <c r="F188" s="2">
        <f>VALUE(balance_gral0!J188)</f>
        <v>2799314740</v>
      </c>
    </row>
    <row r="189" spans="2:6" x14ac:dyDescent="0.2">
      <c r="B189" t="str">
        <f>"0"&amp;LEFT(balance_gral0!D189,11)</f>
        <v>016080279086</v>
      </c>
      <c r="C189">
        <f>VALUE(balance_gral0!F189)</f>
        <v>871076062</v>
      </c>
      <c r="D189">
        <f>VALUE(balance_gral0!H189)</f>
        <v>759.96</v>
      </c>
      <c r="E189">
        <f>VALUE(balance_gral0!G189)</f>
        <v>5582613</v>
      </c>
      <c r="F189" s="2">
        <f>VALUE(balance_gral0!J189)</f>
        <v>876658675</v>
      </c>
    </row>
    <row r="190" spans="2:6" x14ac:dyDescent="0.2">
      <c r="B190" t="str">
        <f>"0"&amp;LEFT(balance_gral0!D190,11)</f>
        <v>016080279092</v>
      </c>
      <c r="C190">
        <f>VALUE(balance_gral0!F190)</f>
        <v>-425276247</v>
      </c>
      <c r="D190">
        <f>VALUE(balance_gral0!H190)</f>
        <v>-6000.8</v>
      </c>
      <c r="E190">
        <f>VALUE(balance_gral0!G190)</f>
        <v>-44081456</v>
      </c>
      <c r="F190" s="2">
        <f>VALUE(balance_gral0!J190)</f>
        <v>-469357703</v>
      </c>
    </row>
    <row r="191" spans="2:6" x14ac:dyDescent="0.2">
      <c r="B191" t="str">
        <f>"0"&amp;LEFT(balance_gral0!D191,11)</f>
        <v>016080279094</v>
      </c>
      <c r="C191">
        <f>VALUE(balance_gral0!F191)</f>
        <v>-1568314993</v>
      </c>
      <c r="D191">
        <f>VALUE(balance_gral0!H191)</f>
        <v>-21182.82</v>
      </c>
      <c r="E191">
        <f>VALUE(balance_gral0!G191)</f>
        <v>-155607513</v>
      </c>
      <c r="F191" s="2">
        <f>VALUE(balance_gral0!J191)</f>
        <v>-1723922506</v>
      </c>
    </row>
    <row r="192" spans="2:6" x14ac:dyDescent="0.2">
      <c r="B192" t="str">
        <f>"0"&amp;LEFT(balance_gral0!D192,11)</f>
        <v>016080279096</v>
      </c>
      <c r="C192">
        <f>VALUE(balance_gral0!F192)</f>
        <v>-224919468</v>
      </c>
      <c r="D192">
        <f>VALUE(balance_gral0!H192)</f>
        <v>-194.84</v>
      </c>
      <c r="E192">
        <f>VALUE(balance_gral0!G192)</f>
        <v>-1431281</v>
      </c>
      <c r="F192" s="2">
        <f>VALUE(balance_gral0!J192)</f>
        <v>-226350749</v>
      </c>
    </row>
    <row r="193" spans="1:6" x14ac:dyDescent="0.2">
      <c r="B193" t="str">
        <f>"0"&amp;LEFT(balance_gral0!D193,11)</f>
        <v>016080279097</v>
      </c>
      <c r="C193">
        <f>VALUE(balance_gral0!F193)</f>
        <v>-496475283</v>
      </c>
      <c r="D193">
        <f>VALUE(balance_gral0!H193)</f>
        <v>-8.11</v>
      </c>
      <c r="E193">
        <f>VALUE(balance_gral0!G193)</f>
        <v>-59576</v>
      </c>
      <c r="F193" s="2">
        <f>VALUE(balance_gral0!J193)</f>
        <v>-496534859</v>
      </c>
    </row>
    <row r="194" spans="1:6" x14ac:dyDescent="0.2">
      <c r="B194" t="str">
        <f>"0"&amp;LEFT(balance_gral0!D194,11)</f>
        <v>016080283082</v>
      </c>
      <c r="C194">
        <f>VALUE(balance_gral0!F194)</f>
        <v>97037979</v>
      </c>
      <c r="D194">
        <f>VALUE(balance_gral0!H194)</f>
        <v>0</v>
      </c>
      <c r="E194">
        <f>VALUE(balance_gral0!G194)</f>
        <v>0</v>
      </c>
      <c r="F194" s="2">
        <f>VALUE(balance_gral0!J194)</f>
        <v>97037979</v>
      </c>
    </row>
    <row r="195" spans="1:6" x14ac:dyDescent="0.2">
      <c r="A195" s="3"/>
      <c r="B195" t="str">
        <f>"0"&amp;LEFT(balance_gral0!D195,11)</f>
        <v>016080283092</v>
      </c>
      <c r="C195">
        <f>VALUE(balance_gral0!F195)</f>
        <v>-97037979</v>
      </c>
      <c r="D195">
        <f>VALUE(balance_gral0!H195)</f>
        <v>0</v>
      </c>
      <c r="E195">
        <f>VALUE(balance_gral0!G195)</f>
        <v>0</v>
      </c>
      <c r="F195" s="2">
        <f>VALUE(balance_gral0!J195)</f>
        <v>-97037979</v>
      </c>
    </row>
    <row r="196" spans="1:6" x14ac:dyDescent="0.2">
      <c r="B196" t="str">
        <f>"0"&amp;LEFT(balance_gral0!D196,11)</f>
        <v>016080347000</v>
      </c>
      <c r="C196">
        <f>VALUE(balance_gral0!F196)</f>
        <v>2610793099</v>
      </c>
      <c r="D196">
        <f>VALUE(balance_gral0!H196)</f>
        <v>705299.69</v>
      </c>
      <c r="E196">
        <f>VALUE(balance_gral0!G196)</f>
        <v>5181082152</v>
      </c>
      <c r="F196" s="2">
        <f>VALUE(balance_gral0!J196)</f>
        <v>7791875251</v>
      </c>
    </row>
    <row r="197" spans="1:6" x14ac:dyDescent="0.2">
      <c r="B197" t="str">
        <f>"0"&amp;LEFT(balance_gral0!D197,11)</f>
        <v>016080347082</v>
      </c>
      <c r="C197">
        <f>VALUE(balance_gral0!F197)</f>
        <v>20646676245</v>
      </c>
      <c r="D197">
        <f>VALUE(balance_gral0!H197)</f>
        <v>3313127.87</v>
      </c>
      <c r="E197">
        <f>VALUE(balance_gral0!G197)</f>
        <v>24338005411</v>
      </c>
      <c r="F197" s="2">
        <f>VALUE(balance_gral0!J197)</f>
        <v>44984681656</v>
      </c>
    </row>
    <row r="198" spans="1:6" x14ac:dyDescent="0.2">
      <c r="B198" t="str">
        <f>"0"&amp;LEFT(balance_gral0!D198,11)</f>
        <v>016080347086</v>
      </c>
      <c r="C198">
        <f>VALUE(balance_gral0!F198)</f>
        <v>10377010458</v>
      </c>
      <c r="D198">
        <f>VALUE(balance_gral0!H198)</f>
        <v>401698.85</v>
      </c>
      <c r="E198">
        <f>VALUE(balance_gral0!G198)</f>
        <v>2950851633</v>
      </c>
      <c r="F198" s="2">
        <f>VALUE(balance_gral0!J198)</f>
        <v>13327862091</v>
      </c>
    </row>
    <row r="199" spans="1:6" x14ac:dyDescent="0.2">
      <c r="B199" t="str">
        <f>"0"&amp;LEFT(balance_gral0!D199,11)</f>
        <v>016080347088</v>
      </c>
      <c r="C199">
        <f>VALUE(balance_gral0!F199)</f>
        <v>0</v>
      </c>
      <c r="D199">
        <f>VALUE(balance_gral0!H199)</f>
        <v>323619.61</v>
      </c>
      <c r="E199">
        <f>VALUE(balance_gral0!G199)</f>
        <v>2377287002</v>
      </c>
      <c r="F199" s="2">
        <f>VALUE(balance_gral0!J199)</f>
        <v>2377287002</v>
      </c>
    </row>
    <row r="200" spans="1:6" x14ac:dyDescent="0.2">
      <c r="B200" t="str">
        <f>"0"&amp;LEFT(balance_gral0!D200,11)</f>
        <v>016080347092</v>
      </c>
      <c r="C200">
        <f>VALUE(balance_gral0!F200)</f>
        <v>-9272257090</v>
      </c>
      <c r="D200">
        <f>VALUE(balance_gral0!H200)</f>
        <v>-1626604.49</v>
      </c>
      <c r="E200">
        <f>VALUE(balance_gral0!G200)</f>
        <v>-11948922717</v>
      </c>
      <c r="F200" s="2">
        <f>VALUE(balance_gral0!J200)</f>
        <v>-21221179807</v>
      </c>
    </row>
    <row r="201" spans="1:6" x14ac:dyDescent="0.2">
      <c r="B201" t="str">
        <f>"0"&amp;LEFT(balance_gral0!D201,11)</f>
        <v>016080347094</v>
      </c>
      <c r="C201">
        <f>VALUE(balance_gral0!F201)</f>
        <v>-9884098200</v>
      </c>
      <c r="D201">
        <f>VALUE(balance_gral0!H201)</f>
        <v>-1098316.54</v>
      </c>
      <c r="E201">
        <f>VALUE(balance_gral0!G201)</f>
        <v>-8068156422</v>
      </c>
      <c r="F201" s="2">
        <f>VALUE(balance_gral0!J201)</f>
        <v>-17952254622</v>
      </c>
    </row>
    <row r="202" spans="1:6" x14ac:dyDescent="0.2">
      <c r="B202" t="str">
        <f>"0"&amp;LEFT(balance_gral0!D202,11)</f>
        <v>016080347096</v>
      </c>
      <c r="C202">
        <f>VALUE(balance_gral0!F202)</f>
        <v>-3691703162</v>
      </c>
      <c r="D202">
        <f>VALUE(balance_gral0!H202)</f>
        <v>-69237.84</v>
      </c>
      <c r="E202">
        <f>VALUE(balance_gral0!G202)</f>
        <v>-508616326</v>
      </c>
      <c r="F202" s="2">
        <f>VALUE(balance_gral0!J202)</f>
        <v>-4200319488</v>
      </c>
    </row>
    <row r="203" spans="1:6" x14ac:dyDescent="0.2">
      <c r="B203" t="str">
        <f>"0"&amp;LEFT(balance_gral0!D203,11)</f>
        <v>016080347097</v>
      </c>
      <c r="C203">
        <f>VALUE(balance_gral0!F203)</f>
        <v>-5564835152</v>
      </c>
      <c r="D203">
        <f>VALUE(balance_gral0!H203)</f>
        <v>-322365.89</v>
      </c>
      <c r="E203">
        <f>VALUE(balance_gral0!G203)</f>
        <v>-2368077262</v>
      </c>
      <c r="F203" s="2">
        <f>VALUE(balance_gral0!J203)</f>
        <v>-7932912414</v>
      </c>
    </row>
    <row r="204" spans="1:6" x14ac:dyDescent="0.2">
      <c r="B204" t="str">
        <f>"0"&amp;LEFT(balance_gral0!D204,11)</f>
        <v>016080347098</v>
      </c>
      <c r="C204">
        <f>VALUE(balance_gral0!F204)</f>
        <v>0</v>
      </c>
      <c r="D204">
        <f>VALUE(balance_gral0!H204)</f>
        <v>-103805.75</v>
      </c>
      <c r="E204">
        <f>VALUE(balance_gral0!G204)</f>
        <v>-762549774</v>
      </c>
      <c r="F204" s="2">
        <f>VALUE(balance_gral0!J204)</f>
        <v>-762549774</v>
      </c>
    </row>
    <row r="205" spans="1:6" x14ac:dyDescent="0.2">
      <c r="B205" t="str">
        <f>"0"&amp;LEFT(balance_gral0!D205,11)</f>
        <v>016080347099</v>
      </c>
      <c r="C205">
        <f>VALUE(balance_gral0!F205)</f>
        <v>0</v>
      </c>
      <c r="D205">
        <f>VALUE(balance_gral0!H205)</f>
        <v>-112816.13</v>
      </c>
      <c r="E205">
        <f>VALUE(balance_gral0!G205)</f>
        <v>-828739393</v>
      </c>
      <c r="F205" s="2">
        <f>VALUE(balance_gral0!J205)</f>
        <v>-828739393</v>
      </c>
    </row>
    <row r="206" spans="1:6" x14ac:dyDescent="0.2">
      <c r="B206" t="str">
        <f>"0"&amp;LEFT(balance_gral0!D206,11)</f>
        <v>016090000000</v>
      </c>
      <c r="C206">
        <f>VALUE(balance_gral0!F206)</f>
        <v>-80939744370</v>
      </c>
      <c r="D206">
        <f>VALUE(balance_gral0!H206)</f>
        <v>-13915100.83</v>
      </c>
      <c r="E206">
        <f>VALUE(balance_gral0!G206)</f>
        <v>-102219356640</v>
      </c>
      <c r="F206" s="2">
        <f>VALUE(balance_gral0!J206)</f>
        <v>-183159101010</v>
      </c>
    </row>
    <row r="207" spans="1:6" x14ac:dyDescent="0.2">
      <c r="B207" t="str">
        <f>"0"&amp;LEFT(balance_gral0!D207,11)</f>
        <v>016090285000</v>
      </c>
      <c r="C207">
        <f>VALUE(balance_gral0!F207)</f>
        <v>-754801672</v>
      </c>
      <c r="D207">
        <f>VALUE(balance_gral0!H207)</f>
        <v>-12340.4</v>
      </c>
      <c r="E207">
        <f>VALUE(balance_gral0!G207)</f>
        <v>-90651714</v>
      </c>
      <c r="F207" s="2">
        <f>VALUE(balance_gral0!J207)</f>
        <v>-845453386</v>
      </c>
    </row>
    <row r="208" spans="1:6" x14ac:dyDescent="0.2">
      <c r="B208" t="str">
        <f>"0"&amp;LEFT(balance_gral0!D208,11)</f>
        <v>016090285092</v>
      </c>
      <c r="C208">
        <f>VALUE(balance_gral0!F208)</f>
        <v>-541284328</v>
      </c>
      <c r="D208">
        <f>VALUE(balance_gral0!H208)</f>
        <v>-12121.47</v>
      </c>
      <c r="E208">
        <f>VALUE(balance_gral0!G208)</f>
        <v>-89043470</v>
      </c>
      <c r="F208" s="2">
        <f>VALUE(balance_gral0!J208)</f>
        <v>-630327798</v>
      </c>
    </row>
    <row r="209" spans="2:6" x14ac:dyDescent="0.2">
      <c r="B209" t="str">
        <f>"0"&amp;LEFT(balance_gral0!D209,11)</f>
        <v>016090285094</v>
      </c>
      <c r="C209">
        <f>VALUE(balance_gral0!F209)</f>
        <v>-213517344</v>
      </c>
      <c r="D209">
        <f>VALUE(balance_gral0!H209)</f>
        <v>-218.93</v>
      </c>
      <c r="E209">
        <f>VALUE(balance_gral0!G209)</f>
        <v>-1608244</v>
      </c>
      <c r="F209" s="2">
        <f>VALUE(balance_gral0!J209)</f>
        <v>-215125588</v>
      </c>
    </row>
    <row r="210" spans="2:6" x14ac:dyDescent="0.2">
      <c r="B210" t="str">
        <f>"0"&amp;LEFT(balance_gral0!D210,11)</f>
        <v>016090287000</v>
      </c>
      <c r="C210">
        <f>VALUE(balance_gral0!F210)</f>
        <v>-10954114037</v>
      </c>
      <c r="D210">
        <f>VALUE(balance_gral0!H210)</f>
        <v>-95932.21</v>
      </c>
      <c r="E210">
        <f>VALUE(balance_gral0!G210)</f>
        <v>-704711301</v>
      </c>
      <c r="F210" s="2">
        <f>VALUE(balance_gral0!J210)</f>
        <v>-11658825338</v>
      </c>
    </row>
    <row r="211" spans="2:6" x14ac:dyDescent="0.2">
      <c r="B211" t="str">
        <f>"0"&amp;LEFT(balance_gral0!D211,11)</f>
        <v>016090287092</v>
      </c>
      <c r="C211">
        <f>VALUE(balance_gral0!F211)</f>
        <v>-9497651156</v>
      </c>
      <c r="D211">
        <f>VALUE(balance_gral0!H211)</f>
        <v>-88455.17</v>
      </c>
      <c r="E211">
        <f>VALUE(balance_gral0!G211)</f>
        <v>-649785488</v>
      </c>
      <c r="F211" s="2">
        <f>VALUE(balance_gral0!J211)</f>
        <v>-10147436644</v>
      </c>
    </row>
    <row r="212" spans="2:6" x14ac:dyDescent="0.2">
      <c r="B212" t="str">
        <f>"0"&amp;LEFT(balance_gral0!D212,11)</f>
        <v>016090287094</v>
      </c>
      <c r="C212">
        <f>VALUE(balance_gral0!F212)</f>
        <v>-1456462881</v>
      </c>
      <c r="D212">
        <f>VALUE(balance_gral0!H212)</f>
        <v>-7477.04</v>
      </c>
      <c r="E212">
        <f>VALUE(balance_gral0!G212)</f>
        <v>-54925813</v>
      </c>
      <c r="F212" s="2">
        <f>VALUE(balance_gral0!J212)</f>
        <v>-1511388694</v>
      </c>
    </row>
    <row r="213" spans="2:6" x14ac:dyDescent="0.2">
      <c r="B213" t="str">
        <f>"0"&amp;LEFT(balance_gral0!D213,11)</f>
        <v>016090291000</v>
      </c>
      <c r="C213">
        <f>VALUE(balance_gral0!F213)</f>
        <v>-209276302</v>
      </c>
      <c r="D213">
        <f>VALUE(balance_gral0!H213)</f>
        <v>0</v>
      </c>
      <c r="E213">
        <f>VALUE(balance_gral0!G213)</f>
        <v>0</v>
      </c>
      <c r="F213" s="2">
        <f>VALUE(balance_gral0!J213)</f>
        <v>-209276302</v>
      </c>
    </row>
    <row r="214" spans="2:6" x14ac:dyDescent="0.2">
      <c r="B214" t="str">
        <f>"0"&amp;LEFT(balance_gral0!D214,11)</f>
        <v>016090291094</v>
      </c>
      <c r="C214">
        <f>VALUE(balance_gral0!F214)</f>
        <v>-209276302</v>
      </c>
      <c r="D214">
        <f>VALUE(balance_gral0!H214)</f>
        <v>0</v>
      </c>
      <c r="E214">
        <f>VALUE(balance_gral0!G214)</f>
        <v>0</v>
      </c>
      <c r="F214" s="2">
        <f>VALUE(balance_gral0!J214)</f>
        <v>-209276302</v>
      </c>
    </row>
    <row r="215" spans="2:6" x14ac:dyDescent="0.2">
      <c r="B215" t="str">
        <f>"0"&amp;LEFT(balance_gral0!D215,11)</f>
        <v>016090349000</v>
      </c>
      <c r="C215">
        <f>VALUE(balance_gral0!F215)</f>
        <v>-69021552359</v>
      </c>
      <c r="D215">
        <f>VALUE(balance_gral0!H215)</f>
        <v>-13806828.220000001</v>
      </c>
      <c r="E215">
        <f>VALUE(balance_gral0!G215)</f>
        <v>-101423993625</v>
      </c>
      <c r="F215" s="2">
        <f>VALUE(balance_gral0!J215)</f>
        <v>-170445545984</v>
      </c>
    </row>
    <row r="216" spans="2:6" x14ac:dyDescent="0.2">
      <c r="B216" t="str">
        <f>"0"&amp;LEFT(balance_gral0!D216,11)</f>
        <v>016090349092</v>
      </c>
      <c r="C216">
        <f>VALUE(balance_gral0!F216)</f>
        <v>-52612557969</v>
      </c>
      <c r="D216">
        <f>VALUE(balance_gral0!H216)</f>
        <v>-12738599.970000001</v>
      </c>
      <c r="E216">
        <f>VALUE(balance_gral0!G216)</f>
        <v>-93576863677</v>
      </c>
      <c r="F216" s="2">
        <f>VALUE(balance_gral0!J216)</f>
        <v>-146189421646</v>
      </c>
    </row>
    <row r="217" spans="2:6" x14ac:dyDescent="0.2">
      <c r="B217" t="str">
        <f>"0"&amp;LEFT(balance_gral0!D217,11)</f>
        <v>016090349094</v>
      </c>
      <c r="C217">
        <f>VALUE(balance_gral0!F217)</f>
        <v>-16408994390</v>
      </c>
      <c r="D217">
        <f>VALUE(balance_gral0!H217)</f>
        <v>-416700.87</v>
      </c>
      <c r="E217">
        <f>VALUE(balance_gral0!G217)</f>
        <v>-3061055421</v>
      </c>
      <c r="F217" s="2">
        <f>VALUE(balance_gral0!J217)</f>
        <v>-19470049811</v>
      </c>
    </row>
    <row r="218" spans="2:6" x14ac:dyDescent="0.2">
      <c r="B218" t="str">
        <f>"0"&amp;LEFT(balance_gral0!D218,11)</f>
        <v>016090349096</v>
      </c>
      <c r="C218">
        <f>VALUE(balance_gral0!F218)</f>
        <v>0</v>
      </c>
      <c r="D218">
        <f>VALUE(balance_gral0!H218)</f>
        <v>-651527.38</v>
      </c>
      <c r="E218">
        <f>VALUE(balance_gral0!G218)</f>
        <v>-4786074527</v>
      </c>
      <c r="F218" s="2">
        <f>VALUE(balance_gral0!J218)</f>
        <v>-4786074527</v>
      </c>
    </row>
    <row r="219" spans="2:6" x14ac:dyDescent="0.2">
      <c r="B219" t="str">
        <f>"0"&amp;LEFT(balance_gral0!D219,11)</f>
        <v>017000000000</v>
      </c>
      <c r="C219">
        <f>VALUE(balance_gral0!F219)</f>
        <v>1033569388545</v>
      </c>
      <c r="D219">
        <f>VALUE(balance_gral0!H219)</f>
        <v>5409304.7599999998</v>
      </c>
      <c r="E219">
        <f>VALUE(balance_gral0!G219)</f>
        <v>39633916648</v>
      </c>
      <c r="F219" s="2">
        <f>VALUE(balance_gral0!J219)</f>
        <v>1073203305193</v>
      </c>
    </row>
    <row r="220" spans="2:6" x14ac:dyDescent="0.2">
      <c r="B220" t="str">
        <f>"0"&amp;LEFT(balance_gral0!D220,11)</f>
        <v>017010000000</v>
      </c>
      <c r="C220">
        <f>VALUE(balance_gral0!F220)</f>
        <v>313942298019</v>
      </c>
      <c r="D220">
        <f>VALUE(balance_gral0!H220)</f>
        <v>0</v>
      </c>
      <c r="E220">
        <f>VALUE(balance_gral0!G220)</f>
        <v>0</v>
      </c>
      <c r="F220" s="2">
        <f>VALUE(balance_gral0!J220)</f>
        <v>313942298019</v>
      </c>
    </row>
    <row r="221" spans="2:6" x14ac:dyDescent="0.2">
      <c r="B221" t="str">
        <f>"0"&amp;LEFT(balance_gral0!D221,11)</f>
        <v>017010293000</v>
      </c>
      <c r="C221">
        <f>VALUE(balance_gral0!F221)</f>
        <v>313942298019</v>
      </c>
      <c r="D221">
        <f>VALUE(balance_gral0!H221)</f>
        <v>0</v>
      </c>
      <c r="E221">
        <f>VALUE(balance_gral0!G221)</f>
        <v>0</v>
      </c>
      <c r="F221" s="2">
        <f>VALUE(balance_gral0!J221)</f>
        <v>313942298019</v>
      </c>
    </row>
    <row r="222" spans="2:6" x14ac:dyDescent="0.2">
      <c r="B222" t="str">
        <f>"0"&amp;LEFT(balance_gral0!D222,11)</f>
        <v>017010293002</v>
      </c>
      <c r="C222">
        <f>VALUE(balance_gral0!F222)</f>
        <v>14814239841</v>
      </c>
      <c r="D222">
        <f>VALUE(balance_gral0!H222)</f>
        <v>0</v>
      </c>
      <c r="E222">
        <f>VALUE(balance_gral0!G222)</f>
        <v>0</v>
      </c>
      <c r="F222" s="2">
        <f>VALUE(balance_gral0!J222)</f>
        <v>14814239841</v>
      </c>
    </row>
    <row r="223" spans="2:6" x14ac:dyDescent="0.2">
      <c r="B223" t="str">
        <f>"0"&amp;LEFT(balance_gral0!D223,11)</f>
        <v>017010293004</v>
      </c>
      <c r="C223">
        <f>VALUE(balance_gral0!F223)</f>
        <v>299128058178</v>
      </c>
      <c r="D223">
        <f>VALUE(balance_gral0!H223)</f>
        <v>0</v>
      </c>
      <c r="E223">
        <f>VALUE(balance_gral0!G223)</f>
        <v>0</v>
      </c>
      <c r="F223" s="2">
        <f>VALUE(balance_gral0!J223)</f>
        <v>299128058178</v>
      </c>
    </row>
    <row r="224" spans="2:6" x14ac:dyDescent="0.2">
      <c r="B224" t="str">
        <f>"0"&amp;LEFT(balance_gral0!D224,11)</f>
        <v>017020000000</v>
      </c>
      <c r="C224">
        <f>VALUE(balance_gral0!F224)</f>
        <v>963270083940</v>
      </c>
      <c r="D224">
        <f>VALUE(balance_gral0!H224)</f>
        <v>5378032.2199999997</v>
      </c>
      <c r="E224">
        <f>VALUE(balance_gral0!G224)</f>
        <v>39506648226</v>
      </c>
      <c r="F224" s="2">
        <f>VALUE(balance_gral0!J224)</f>
        <v>1002776732166</v>
      </c>
    </row>
    <row r="225" spans="2:6" x14ac:dyDescent="0.2">
      <c r="B225" t="str">
        <f>"0"&amp;LEFT(balance_gral0!D225,11)</f>
        <v>017020295000</v>
      </c>
      <c r="C225">
        <f>VALUE(balance_gral0!F225)</f>
        <v>412167188747</v>
      </c>
      <c r="D225">
        <f>VALUE(balance_gral0!H225)</f>
        <v>5378032.2199999997</v>
      </c>
      <c r="E225">
        <f>VALUE(balance_gral0!G225)</f>
        <v>39506648226</v>
      </c>
      <c r="F225" s="2">
        <f>VALUE(balance_gral0!J225)</f>
        <v>451673836973</v>
      </c>
    </row>
    <row r="226" spans="2:6" x14ac:dyDescent="0.2">
      <c r="B226" t="str">
        <f>"0"&amp;LEFT(balance_gral0!D226,11)</f>
        <v>017020295002</v>
      </c>
      <c r="C226">
        <f>VALUE(balance_gral0!F226)</f>
        <v>412167188747</v>
      </c>
      <c r="D226">
        <f>VALUE(balance_gral0!H226)</f>
        <v>5378032.2199999997</v>
      </c>
      <c r="E226">
        <f>VALUE(balance_gral0!G226)</f>
        <v>39506648226</v>
      </c>
      <c r="F226" s="2">
        <f>VALUE(balance_gral0!J226)</f>
        <v>451673836973</v>
      </c>
    </row>
    <row r="227" spans="2:6" x14ac:dyDescent="0.2">
      <c r="B227" t="str">
        <f>"0"&amp;LEFT(balance_gral0!D227,11)</f>
        <v>017020413000</v>
      </c>
      <c r="C227">
        <f>VALUE(balance_gral0!F227)</f>
        <v>551102895193</v>
      </c>
      <c r="D227">
        <f>VALUE(balance_gral0!H227)</f>
        <v>0</v>
      </c>
      <c r="E227">
        <f>VALUE(balance_gral0!G227)</f>
        <v>0</v>
      </c>
      <c r="F227" s="2">
        <f>VALUE(balance_gral0!J227)</f>
        <v>551102895193</v>
      </c>
    </row>
    <row r="228" spans="2:6" x14ac:dyDescent="0.2">
      <c r="B228" t="str">
        <f>"0"&amp;LEFT(balance_gral0!D228,11)</f>
        <v>017020413002</v>
      </c>
      <c r="C228">
        <f>VALUE(balance_gral0!F228)</f>
        <v>212440413494</v>
      </c>
      <c r="D228">
        <f>VALUE(balance_gral0!H228)</f>
        <v>0</v>
      </c>
      <c r="E228">
        <f>VALUE(balance_gral0!G228)</f>
        <v>0</v>
      </c>
      <c r="F228" s="2">
        <f>VALUE(balance_gral0!J228)</f>
        <v>212440413494</v>
      </c>
    </row>
    <row r="229" spans="2:6" x14ac:dyDescent="0.2">
      <c r="B229" t="str">
        <f>"0"&amp;LEFT(balance_gral0!D229,11)</f>
        <v>017020413003</v>
      </c>
      <c r="C229">
        <f>VALUE(balance_gral0!F229)</f>
        <v>338662481699</v>
      </c>
      <c r="D229">
        <f>VALUE(balance_gral0!H229)</f>
        <v>0</v>
      </c>
      <c r="E229">
        <f>VALUE(balance_gral0!G229)</f>
        <v>0</v>
      </c>
      <c r="F229" s="2">
        <f>VALUE(balance_gral0!J229)</f>
        <v>338662481699</v>
      </c>
    </row>
    <row r="230" spans="2:6" x14ac:dyDescent="0.2">
      <c r="B230" t="str">
        <f>"0"&amp;LEFT(balance_gral0!D230,11)</f>
        <v>017050000000</v>
      </c>
      <c r="C230">
        <f>VALUE(balance_gral0!F230)</f>
        <v>14663064117</v>
      </c>
      <c r="D230">
        <f>VALUE(balance_gral0!H230)</f>
        <v>0</v>
      </c>
      <c r="E230">
        <f>VALUE(balance_gral0!G230)</f>
        <v>0</v>
      </c>
      <c r="F230" s="2">
        <f>VALUE(balance_gral0!J230)</f>
        <v>14663064117</v>
      </c>
    </row>
    <row r="231" spans="2:6" x14ac:dyDescent="0.2">
      <c r="B231" t="str">
        <f>"0"&amp;LEFT(balance_gral0!D231,11)</f>
        <v>017050309000</v>
      </c>
      <c r="C231">
        <f>VALUE(balance_gral0!F231)</f>
        <v>14663064117</v>
      </c>
      <c r="D231">
        <f>VALUE(balance_gral0!H231)</f>
        <v>0</v>
      </c>
      <c r="E231">
        <f>VALUE(balance_gral0!G231)</f>
        <v>0</v>
      </c>
      <c r="F231" s="2">
        <f>VALUE(balance_gral0!J231)</f>
        <v>14663064117</v>
      </c>
    </row>
    <row r="232" spans="2:6" x14ac:dyDescent="0.2">
      <c r="B232" t="str">
        <f>"0"&amp;LEFT(balance_gral0!D232,11)</f>
        <v>017050309002</v>
      </c>
      <c r="C232">
        <f>VALUE(balance_gral0!F232)</f>
        <v>14663064117</v>
      </c>
      <c r="D232">
        <f>VALUE(balance_gral0!H232)</f>
        <v>0</v>
      </c>
      <c r="E232">
        <f>VALUE(balance_gral0!G232)</f>
        <v>0</v>
      </c>
      <c r="F232" s="2">
        <f>VALUE(balance_gral0!J232)</f>
        <v>14663064117</v>
      </c>
    </row>
    <row r="233" spans="2:6" x14ac:dyDescent="0.2">
      <c r="B233" t="str">
        <f>"0"&amp;LEFT(balance_gral0!D233,11)</f>
        <v>017060000000</v>
      </c>
      <c r="C233">
        <f>VALUE(balance_gral0!F233)</f>
        <v>129961115603</v>
      </c>
      <c r="D233">
        <f>VALUE(balance_gral0!H233)</f>
        <v>20409022.739999998</v>
      </c>
      <c r="E233">
        <f>VALUE(balance_gral0!G233)</f>
        <v>149923252395</v>
      </c>
      <c r="F233" s="2">
        <f>VALUE(balance_gral0!J233)</f>
        <v>279884367998</v>
      </c>
    </row>
    <row r="234" spans="2:6" x14ac:dyDescent="0.2">
      <c r="B234" t="str">
        <f>"0"&amp;LEFT(balance_gral0!D234,11)</f>
        <v>017060211000</v>
      </c>
      <c r="C234">
        <f>VALUE(balance_gral0!F234)</f>
        <v>129961115603</v>
      </c>
      <c r="D234">
        <f>VALUE(balance_gral0!H234)</f>
        <v>20409022.739999998</v>
      </c>
      <c r="E234">
        <f>VALUE(balance_gral0!G234)</f>
        <v>149923252395</v>
      </c>
      <c r="F234" s="2">
        <f>VALUE(balance_gral0!J234)</f>
        <v>279884367998</v>
      </c>
    </row>
    <row r="235" spans="2:6" x14ac:dyDescent="0.2">
      <c r="B235" t="str">
        <f>"0"&amp;LEFT(balance_gral0!D235,11)</f>
        <v>017060211002</v>
      </c>
      <c r="C235">
        <f>VALUE(balance_gral0!F235)</f>
        <v>129961115603</v>
      </c>
      <c r="D235">
        <f>VALUE(balance_gral0!H235)</f>
        <v>20409022.739999998</v>
      </c>
      <c r="E235">
        <f>VALUE(balance_gral0!G235)</f>
        <v>149923252395</v>
      </c>
      <c r="F235" s="2">
        <f>VALUE(balance_gral0!J235)</f>
        <v>279884367998</v>
      </c>
    </row>
    <row r="236" spans="2:6" x14ac:dyDescent="0.2">
      <c r="B236" t="str">
        <f>"0"&amp;LEFT(balance_gral0!D236,11)</f>
        <v>017070000000</v>
      </c>
      <c r="C236">
        <f>VALUE(balance_gral0!F236)</f>
        <v>0</v>
      </c>
      <c r="D236">
        <f>VALUE(balance_gral0!H236)</f>
        <v>0</v>
      </c>
      <c r="E236">
        <f>VALUE(balance_gral0!G236)</f>
        <v>-102457468</v>
      </c>
      <c r="F236" s="2">
        <f>VALUE(balance_gral0!J236)</f>
        <v>-102457468</v>
      </c>
    </row>
    <row r="237" spans="2:6" x14ac:dyDescent="0.2">
      <c r="B237" t="str">
        <f>"0"&amp;LEFT(balance_gral0!D237,11)</f>
        <v>017070431000</v>
      </c>
      <c r="C237">
        <f>VALUE(balance_gral0!F237)</f>
        <v>0</v>
      </c>
      <c r="D237">
        <f>VALUE(balance_gral0!H237)</f>
        <v>0</v>
      </c>
      <c r="E237">
        <f>VALUE(balance_gral0!G237)</f>
        <v>-102457468</v>
      </c>
      <c r="F237" s="2">
        <f>VALUE(balance_gral0!J237)</f>
        <v>-102457468</v>
      </c>
    </row>
    <row r="238" spans="2:6" x14ac:dyDescent="0.2">
      <c r="B238" t="str">
        <f>"0"&amp;LEFT(balance_gral0!D238,11)</f>
        <v>017070431092</v>
      </c>
      <c r="C238">
        <f>VALUE(balance_gral0!F238)</f>
        <v>0</v>
      </c>
      <c r="D238">
        <f>VALUE(balance_gral0!H238)</f>
        <v>0</v>
      </c>
      <c r="E238">
        <f>VALUE(balance_gral0!G238)</f>
        <v>-102457468</v>
      </c>
      <c r="F238" s="2">
        <f>VALUE(balance_gral0!J238)</f>
        <v>-102457468</v>
      </c>
    </row>
    <row r="239" spans="2:6" x14ac:dyDescent="0.2">
      <c r="B239" t="str">
        <f>"0"&amp;LEFT(balance_gral0!D239,11)</f>
        <v>017080000000</v>
      </c>
      <c r="C239">
        <f>VALUE(balance_gral0!F239)</f>
        <v>12390118148</v>
      </c>
      <c r="D239">
        <f>VALUE(balance_gral0!H239)</f>
        <v>235204.1</v>
      </c>
      <c r="E239">
        <f>VALUE(balance_gral0!G239)</f>
        <v>1727792854</v>
      </c>
      <c r="F239" s="2">
        <f>VALUE(balance_gral0!J239)</f>
        <v>14117911002</v>
      </c>
    </row>
    <row r="240" spans="2:6" x14ac:dyDescent="0.2">
      <c r="B240" t="str">
        <f>"0"&amp;LEFT(balance_gral0!D240,11)</f>
        <v>017080415000</v>
      </c>
      <c r="C240">
        <f>VALUE(balance_gral0!F240)</f>
        <v>12390118148</v>
      </c>
      <c r="D240">
        <f>VALUE(balance_gral0!H240)</f>
        <v>235204.1</v>
      </c>
      <c r="E240">
        <f>VALUE(balance_gral0!G240)</f>
        <v>1727792854</v>
      </c>
      <c r="F240" s="2">
        <f>VALUE(balance_gral0!J240)</f>
        <v>14117911002</v>
      </c>
    </row>
    <row r="241" spans="2:6" x14ac:dyDescent="0.2">
      <c r="B241" t="str">
        <f>"0"&amp;LEFT(balance_gral0!D241,11)</f>
        <v>017080415082</v>
      </c>
      <c r="C241">
        <f>VALUE(balance_gral0!F241)</f>
        <v>12390118148</v>
      </c>
      <c r="D241">
        <f>VALUE(balance_gral0!H241)</f>
        <v>235204.1</v>
      </c>
      <c r="E241">
        <f>VALUE(balance_gral0!G241)</f>
        <v>1727792854</v>
      </c>
      <c r="F241" s="2">
        <f>VALUE(balance_gral0!J241)</f>
        <v>14117911002</v>
      </c>
    </row>
    <row r="242" spans="2:6" x14ac:dyDescent="0.2">
      <c r="B242" t="str">
        <f>"0"&amp;LEFT(balance_gral0!D242,11)</f>
        <v>017090000000</v>
      </c>
      <c r="C242">
        <f>VALUE(balance_gral0!F242)</f>
        <v>-400657291282</v>
      </c>
      <c r="D242">
        <f>VALUE(balance_gral0!H242)</f>
        <v>-20612954.300000001</v>
      </c>
      <c r="E242">
        <f>VALUE(balance_gral0!G242)</f>
        <v>-151421319359</v>
      </c>
      <c r="F242" s="2">
        <f>VALUE(balance_gral0!J242)</f>
        <v>-552078610641</v>
      </c>
    </row>
    <row r="243" spans="2:6" x14ac:dyDescent="0.2">
      <c r="B243" t="str">
        <f>"0"&amp;LEFT(balance_gral0!D243,11)</f>
        <v>017090317000</v>
      </c>
      <c r="C243">
        <f>VALUE(balance_gral0!F243)</f>
        <v>-400657291282</v>
      </c>
      <c r="D243">
        <f>VALUE(balance_gral0!H243)</f>
        <v>-20612954.300000001</v>
      </c>
      <c r="E243">
        <f>VALUE(balance_gral0!G243)</f>
        <v>-151421319359</v>
      </c>
      <c r="F243" s="2">
        <f>VALUE(balance_gral0!J243)</f>
        <v>-552078610641</v>
      </c>
    </row>
    <row r="244" spans="2:6" x14ac:dyDescent="0.2">
      <c r="B244" t="str">
        <f>"0"&amp;LEFT(balance_gral0!D244,11)</f>
        <v>017090317093</v>
      </c>
      <c r="C244">
        <f>VALUE(balance_gral0!F244)</f>
        <v>-219550000000</v>
      </c>
      <c r="D244">
        <f>VALUE(balance_gral0!H244)</f>
        <v>0</v>
      </c>
      <c r="E244">
        <f>VALUE(balance_gral0!G244)</f>
        <v>0</v>
      </c>
      <c r="F244" s="2">
        <f>VALUE(balance_gral0!J244)</f>
        <v>-219550000000</v>
      </c>
    </row>
    <row r="245" spans="2:6" x14ac:dyDescent="0.2">
      <c r="B245" t="str">
        <f>"0"&amp;LEFT(balance_gral0!D245,11)</f>
        <v>017090317094</v>
      </c>
      <c r="C245">
        <f>VALUE(balance_gral0!F245)</f>
        <v>0</v>
      </c>
      <c r="D245">
        <f>VALUE(balance_gral0!H245)</f>
        <v>-203931.56</v>
      </c>
      <c r="E245">
        <f>VALUE(balance_gral0!G245)</f>
        <v>-1498066964</v>
      </c>
      <c r="F245" s="2">
        <f>VALUE(balance_gral0!J245)</f>
        <v>-1498066964</v>
      </c>
    </row>
    <row r="246" spans="2:6" x14ac:dyDescent="0.2">
      <c r="B246" t="str">
        <f>"0"&amp;LEFT(balance_gral0!D246,11)</f>
        <v>017090317096</v>
      </c>
      <c r="C246">
        <f>VALUE(balance_gral0!F246)</f>
        <v>-129961115603</v>
      </c>
      <c r="D246">
        <f>VALUE(balance_gral0!H246)</f>
        <v>-20409022.739999998</v>
      </c>
      <c r="E246">
        <f>VALUE(balance_gral0!G246)</f>
        <v>-149923252395</v>
      </c>
      <c r="F246" s="2">
        <f>VALUE(balance_gral0!J246)</f>
        <v>-279884367998</v>
      </c>
    </row>
    <row r="247" spans="2:6" x14ac:dyDescent="0.2">
      <c r="B247" t="str">
        <f>"0"&amp;LEFT(balance_gral0!D247,11)</f>
        <v>017090317098</v>
      </c>
      <c r="C247">
        <f>VALUE(balance_gral0!F247)</f>
        <v>-51146175679</v>
      </c>
      <c r="D247">
        <f>VALUE(balance_gral0!H247)</f>
        <v>0</v>
      </c>
      <c r="E247">
        <f>VALUE(balance_gral0!G247)</f>
        <v>0</v>
      </c>
      <c r="F247" s="2">
        <f>VALUE(balance_gral0!J247)</f>
        <v>-51146175679</v>
      </c>
    </row>
    <row r="248" spans="2:6" x14ac:dyDescent="0.2">
      <c r="B248" t="str">
        <f>"0"&amp;LEFT(balance_gral0!D248,11)</f>
        <v>018000000000</v>
      </c>
      <c r="C248">
        <f>VALUE(balance_gral0!F248)</f>
        <v>112074968439</v>
      </c>
      <c r="D248">
        <f>VALUE(balance_gral0!H248)</f>
        <v>0</v>
      </c>
      <c r="E248">
        <f>VALUE(balance_gral0!G248)</f>
        <v>0</v>
      </c>
      <c r="F248" s="2">
        <f>VALUE(balance_gral0!J248)</f>
        <v>112074968439</v>
      </c>
    </row>
    <row r="249" spans="2:6" x14ac:dyDescent="0.2">
      <c r="B249" t="str">
        <f>"0"&amp;LEFT(balance_gral0!D249,11)</f>
        <v>018010000000</v>
      </c>
      <c r="C249">
        <f>VALUE(balance_gral0!F249)</f>
        <v>112074968439</v>
      </c>
      <c r="D249">
        <f>VALUE(balance_gral0!H249)</f>
        <v>0</v>
      </c>
      <c r="E249">
        <f>VALUE(balance_gral0!G249)</f>
        <v>0</v>
      </c>
      <c r="F249" s="2">
        <f>VALUE(balance_gral0!J249)</f>
        <v>112074968439</v>
      </c>
    </row>
    <row r="250" spans="2:6" x14ac:dyDescent="0.2">
      <c r="B250" t="str">
        <f>"0"&amp;LEFT(balance_gral0!D250,11)</f>
        <v>018010319000</v>
      </c>
      <c r="C250">
        <f>VALUE(balance_gral0!F250)</f>
        <v>61201710632</v>
      </c>
      <c r="D250">
        <f>VALUE(balance_gral0!H250)</f>
        <v>0</v>
      </c>
      <c r="E250">
        <f>VALUE(balance_gral0!G250)</f>
        <v>0</v>
      </c>
      <c r="F250" s="2">
        <f>VALUE(balance_gral0!J250)</f>
        <v>61201710632</v>
      </c>
    </row>
    <row r="251" spans="2:6" x14ac:dyDescent="0.2">
      <c r="B251" t="str">
        <f>"0"&amp;LEFT(balance_gral0!D251,11)</f>
        <v>018010319002</v>
      </c>
      <c r="C251">
        <f>VALUE(balance_gral0!F251)</f>
        <v>65066610671</v>
      </c>
      <c r="D251">
        <f>VALUE(balance_gral0!H251)</f>
        <v>0</v>
      </c>
      <c r="E251">
        <f>VALUE(balance_gral0!G251)</f>
        <v>0</v>
      </c>
      <c r="F251" s="2">
        <f>VALUE(balance_gral0!J251)</f>
        <v>65066610671</v>
      </c>
    </row>
    <row r="252" spans="2:6" x14ac:dyDescent="0.2">
      <c r="B252" t="str">
        <f>"0"&amp;LEFT(balance_gral0!D252,11)</f>
        <v>018010319004</v>
      </c>
      <c r="C252">
        <f>VALUE(balance_gral0!F252)</f>
        <v>8072589960</v>
      </c>
      <c r="D252">
        <f>VALUE(balance_gral0!H252)</f>
        <v>0</v>
      </c>
      <c r="E252">
        <f>VALUE(balance_gral0!G252)</f>
        <v>0</v>
      </c>
      <c r="F252" s="2">
        <f>VALUE(balance_gral0!J252)</f>
        <v>8072589960</v>
      </c>
    </row>
    <row r="253" spans="2:6" x14ac:dyDescent="0.2">
      <c r="B253" t="str">
        <f>"0"&amp;LEFT(balance_gral0!D253,11)</f>
        <v>018010319092</v>
      </c>
      <c r="C253">
        <f>VALUE(balance_gral0!F253)</f>
        <v>-11937489999</v>
      </c>
      <c r="D253">
        <f>VALUE(balance_gral0!H253)</f>
        <v>0</v>
      </c>
      <c r="E253">
        <f>VALUE(balance_gral0!G253)</f>
        <v>0</v>
      </c>
      <c r="F253" s="2">
        <f>VALUE(balance_gral0!J253)</f>
        <v>-11937489999</v>
      </c>
    </row>
    <row r="254" spans="2:6" x14ac:dyDescent="0.2">
      <c r="B254" t="str">
        <f>"0"&amp;LEFT(balance_gral0!D254,11)</f>
        <v>018010321000</v>
      </c>
      <c r="C254">
        <f>VALUE(balance_gral0!F254)</f>
        <v>15403982230</v>
      </c>
      <c r="D254">
        <f>VALUE(balance_gral0!H254)</f>
        <v>0</v>
      </c>
      <c r="E254">
        <f>VALUE(balance_gral0!G254)</f>
        <v>0</v>
      </c>
      <c r="F254" s="2">
        <f>VALUE(balance_gral0!J254)</f>
        <v>15403982230</v>
      </c>
    </row>
    <row r="255" spans="2:6" x14ac:dyDescent="0.2">
      <c r="B255" t="str">
        <f>"0"&amp;LEFT(balance_gral0!D255,11)</f>
        <v>018010321002</v>
      </c>
      <c r="C255">
        <f>VALUE(balance_gral0!F255)</f>
        <v>90574663114</v>
      </c>
      <c r="D255">
        <f>VALUE(balance_gral0!H255)</f>
        <v>0</v>
      </c>
      <c r="E255">
        <f>VALUE(balance_gral0!G255)</f>
        <v>0</v>
      </c>
      <c r="F255" s="2">
        <f>VALUE(balance_gral0!J255)</f>
        <v>90574663114</v>
      </c>
    </row>
    <row r="256" spans="2:6" x14ac:dyDescent="0.2">
      <c r="B256" t="str">
        <f>"0"&amp;LEFT(balance_gral0!D256,11)</f>
        <v>018010321092</v>
      </c>
      <c r="C256">
        <f>VALUE(balance_gral0!F256)</f>
        <v>-75170680884</v>
      </c>
      <c r="D256">
        <f>VALUE(balance_gral0!H256)</f>
        <v>0</v>
      </c>
      <c r="E256">
        <f>VALUE(balance_gral0!G256)</f>
        <v>0</v>
      </c>
      <c r="F256" s="2">
        <f>VALUE(balance_gral0!J256)</f>
        <v>-75170680884</v>
      </c>
    </row>
    <row r="257" spans="2:6" x14ac:dyDescent="0.2">
      <c r="B257" t="str">
        <f>"0"&amp;LEFT(balance_gral0!D257,11)</f>
        <v>018010323000</v>
      </c>
      <c r="C257">
        <f>VALUE(balance_gral0!F257)</f>
        <v>16396342560</v>
      </c>
      <c r="D257">
        <f>VALUE(balance_gral0!H257)</f>
        <v>0</v>
      </c>
      <c r="E257">
        <f>VALUE(balance_gral0!G257)</f>
        <v>0</v>
      </c>
      <c r="F257" s="2">
        <f>VALUE(balance_gral0!J257)</f>
        <v>16396342560</v>
      </c>
    </row>
    <row r="258" spans="2:6" x14ac:dyDescent="0.2">
      <c r="B258" t="str">
        <f>"0"&amp;LEFT(balance_gral0!D258,11)</f>
        <v>018010323002</v>
      </c>
      <c r="C258">
        <f>VALUE(balance_gral0!F258)</f>
        <v>101766658155</v>
      </c>
      <c r="D258">
        <f>VALUE(balance_gral0!H258)</f>
        <v>0</v>
      </c>
      <c r="E258">
        <f>VALUE(balance_gral0!G258)</f>
        <v>0</v>
      </c>
      <c r="F258" s="2">
        <f>VALUE(balance_gral0!J258)</f>
        <v>101766658155</v>
      </c>
    </row>
    <row r="259" spans="2:6" x14ac:dyDescent="0.2">
      <c r="B259" t="str">
        <f>"0"&amp;LEFT(balance_gral0!D259,11)</f>
        <v>018010323092</v>
      </c>
      <c r="C259">
        <f>VALUE(balance_gral0!F259)</f>
        <v>-85370315595</v>
      </c>
      <c r="D259">
        <f>VALUE(balance_gral0!H259)</f>
        <v>0</v>
      </c>
      <c r="E259">
        <f>VALUE(balance_gral0!G259)</f>
        <v>0</v>
      </c>
      <c r="F259" s="2">
        <f>VALUE(balance_gral0!J259)</f>
        <v>-85370315595</v>
      </c>
    </row>
    <row r="260" spans="2:6" x14ac:dyDescent="0.2">
      <c r="B260" t="str">
        <f>"0"&amp;LEFT(balance_gral0!D260,11)</f>
        <v>018010325000</v>
      </c>
      <c r="C260">
        <f>VALUE(balance_gral0!F260)</f>
        <v>207704495</v>
      </c>
      <c r="D260">
        <f>VALUE(balance_gral0!H260)</f>
        <v>0</v>
      </c>
      <c r="E260">
        <f>VALUE(balance_gral0!G260)</f>
        <v>0</v>
      </c>
      <c r="F260" s="2">
        <f>VALUE(balance_gral0!J260)</f>
        <v>207704495</v>
      </c>
    </row>
    <row r="261" spans="2:6" x14ac:dyDescent="0.2">
      <c r="B261" t="str">
        <f>"0"&amp;LEFT(balance_gral0!D261,11)</f>
        <v>018010325002</v>
      </c>
      <c r="C261">
        <f>VALUE(balance_gral0!F261)</f>
        <v>5440445727</v>
      </c>
      <c r="D261">
        <f>VALUE(balance_gral0!H261)</f>
        <v>0</v>
      </c>
      <c r="E261">
        <f>VALUE(balance_gral0!G261)</f>
        <v>0</v>
      </c>
      <c r="F261" s="2">
        <f>VALUE(balance_gral0!J261)</f>
        <v>5440445727</v>
      </c>
    </row>
    <row r="262" spans="2:6" x14ac:dyDescent="0.2">
      <c r="B262" t="str">
        <f>"0"&amp;LEFT(balance_gral0!D262,11)</f>
        <v>018010325092</v>
      </c>
      <c r="C262">
        <f>VALUE(balance_gral0!F262)</f>
        <v>-5232741232</v>
      </c>
      <c r="D262">
        <f>VALUE(balance_gral0!H262)</f>
        <v>0</v>
      </c>
      <c r="E262">
        <f>VALUE(balance_gral0!G262)</f>
        <v>0</v>
      </c>
      <c r="F262" s="2">
        <f>VALUE(balance_gral0!J262)</f>
        <v>-5232741232</v>
      </c>
    </row>
    <row r="263" spans="2:6" x14ac:dyDescent="0.2">
      <c r="B263" t="str">
        <f>"0"&amp;LEFT(balance_gral0!D263,11)</f>
        <v>018010327000</v>
      </c>
      <c r="C263">
        <f>VALUE(balance_gral0!F263)</f>
        <v>18865228522</v>
      </c>
      <c r="D263">
        <f>VALUE(balance_gral0!H263)</f>
        <v>0</v>
      </c>
      <c r="E263">
        <f>VALUE(balance_gral0!G263)</f>
        <v>0</v>
      </c>
      <c r="F263" s="2">
        <f>VALUE(balance_gral0!J263)</f>
        <v>18865228522</v>
      </c>
    </row>
    <row r="264" spans="2:6" x14ac:dyDescent="0.2">
      <c r="B264" t="str">
        <f>"0"&amp;LEFT(balance_gral0!D264,11)</f>
        <v>018010327002</v>
      </c>
      <c r="C264">
        <f>VALUE(balance_gral0!F264)</f>
        <v>27839663484</v>
      </c>
      <c r="D264">
        <f>VALUE(balance_gral0!H264)</f>
        <v>0</v>
      </c>
      <c r="E264">
        <f>VALUE(balance_gral0!G264)</f>
        <v>0</v>
      </c>
      <c r="F264" s="2">
        <f>VALUE(balance_gral0!J264)</f>
        <v>27839663484</v>
      </c>
    </row>
    <row r="265" spans="2:6" x14ac:dyDescent="0.2">
      <c r="B265" t="str">
        <f>"0"&amp;LEFT(balance_gral0!D265,11)</f>
        <v>018010327092</v>
      </c>
      <c r="C265">
        <f>VALUE(balance_gral0!F265)</f>
        <v>-8974434962</v>
      </c>
      <c r="D265">
        <f>VALUE(balance_gral0!H265)</f>
        <v>0</v>
      </c>
      <c r="E265">
        <f>VALUE(balance_gral0!G265)</f>
        <v>0</v>
      </c>
      <c r="F265" s="2">
        <f>VALUE(balance_gral0!J265)</f>
        <v>-8974434962</v>
      </c>
    </row>
    <row r="266" spans="2:6" x14ac:dyDescent="0.2">
      <c r="B266" t="str">
        <f>"0"&amp;LEFT(balance_gral0!D266,11)</f>
        <v>019000000000</v>
      </c>
      <c r="C266">
        <f>VALUE(balance_gral0!F266)</f>
        <v>10961673285</v>
      </c>
      <c r="D266">
        <f>VALUE(balance_gral0!H266)</f>
        <v>0</v>
      </c>
      <c r="E266">
        <f>VALUE(balance_gral0!G266)</f>
        <v>0</v>
      </c>
      <c r="F266" s="2">
        <f>VALUE(balance_gral0!J266)</f>
        <v>10961673285</v>
      </c>
    </row>
    <row r="267" spans="2:6" x14ac:dyDescent="0.2">
      <c r="B267" t="str">
        <f>"0"&amp;LEFT(balance_gral0!D267,11)</f>
        <v>019010000000</v>
      </c>
      <c r="C267">
        <f>VALUE(balance_gral0!F267)</f>
        <v>6703964496</v>
      </c>
      <c r="D267">
        <f>VALUE(balance_gral0!H267)</f>
        <v>0</v>
      </c>
      <c r="E267">
        <f>VALUE(balance_gral0!G267)</f>
        <v>0</v>
      </c>
      <c r="F267" s="2">
        <f>VALUE(balance_gral0!J267)</f>
        <v>6703964496</v>
      </c>
    </row>
    <row r="268" spans="2:6" x14ac:dyDescent="0.2">
      <c r="B268" t="str">
        <f>"0"&amp;LEFT(balance_gral0!D268,11)</f>
        <v>019010337000</v>
      </c>
      <c r="C268">
        <f>VALUE(balance_gral0!F268)</f>
        <v>4495840640</v>
      </c>
      <c r="D268">
        <f>VALUE(balance_gral0!H268)</f>
        <v>0</v>
      </c>
      <c r="E268">
        <f>VALUE(balance_gral0!G268)</f>
        <v>0</v>
      </c>
      <c r="F268" s="2">
        <f>VALUE(balance_gral0!J268)</f>
        <v>4495840640</v>
      </c>
    </row>
    <row r="269" spans="2:6" x14ac:dyDescent="0.2">
      <c r="B269" t="str">
        <f>"0"&amp;LEFT(balance_gral0!D269,11)</f>
        <v>019010337004</v>
      </c>
      <c r="C269">
        <f>VALUE(balance_gral0!F269)</f>
        <v>23887246686</v>
      </c>
      <c r="D269">
        <f>VALUE(balance_gral0!H269)</f>
        <v>0</v>
      </c>
      <c r="E269">
        <f>VALUE(balance_gral0!G269)</f>
        <v>0</v>
      </c>
      <c r="F269" s="2">
        <f>VALUE(balance_gral0!J269)</f>
        <v>23887246686</v>
      </c>
    </row>
    <row r="270" spans="2:6" x14ac:dyDescent="0.2">
      <c r="B270" t="str">
        <f>"0"&amp;LEFT(balance_gral0!D270,11)</f>
        <v>019010337094</v>
      </c>
      <c r="C270">
        <f>VALUE(balance_gral0!F270)</f>
        <v>-19391406046</v>
      </c>
      <c r="D270">
        <f>VALUE(balance_gral0!H270)</f>
        <v>0</v>
      </c>
      <c r="E270">
        <f>VALUE(balance_gral0!G270)</f>
        <v>0</v>
      </c>
      <c r="F270" s="2">
        <f>VALUE(balance_gral0!J270)</f>
        <v>-19391406046</v>
      </c>
    </row>
    <row r="271" spans="2:6" x14ac:dyDescent="0.2">
      <c r="B271" t="str">
        <f>"0"&amp;LEFT(balance_gral0!D271,11)</f>
        <v>019010339000</v>
      </c>
      <c r="C271">
        <f>VALUE(balance_gral0!F271)</f>
        <v>2208123856</v>
      </c>
      <c r="D271">
        <f>VALUE(balance_gral0!H271)</f>
        <v>0</v>
      </c>
      <c r="E271">
        <f>VALUE(balance_gral0!G271)</f>
        <v>0</v>
      </c>
      <c r="F271" s="2">
        <f>VALUE(balance_gral0!J271)</f>
        <v>2208123856</v>
      </c>
    </row>
    <row r="272" spans="2:6" x14ac:dyDescent="0.2">
      <c r="B272" t="str">
        <f>"0"&amp;LEFT(balance_gral0!D272,11)</f>
        <v>019010339002</v>
      </c>
      <c r="C272">
        <f>VALUE(balance_gral0!F272)</f>
        <v>21255655854</v>
      </c>
      <c r="D272">
        <f>VALUE(balance_gral0!H272)</f>
        <v>0</v>
      </c>
      <c r="E272">
        <f>VALUE(balance_gral0!G272)</f>
        <v>0</v>
      </c>
      <c r="F272" s="2">
        <f>VALUE(balance_gral0!J272)</f>
        <v>21255655854</v>
      </c>
    </row>
    <row r="273" spans="2:6" x14ac:dyDescent="0.2">
      <c r="B273" t="str">
        <f>"0"&amp;LEFT(balance_gral0!D273,11)</f>
        <v>019010339092</v>
      </c>
      <c r="C273">
        <f>VALUE(balance_gral0!F273)</f>
        <v>-19047531998</v>
      </c>
      <c r="D273">
        <f>VALUE(balance_gral0!H273)</f>
        <v>0</v>
      </c>
      <c r="E273">
        <f>VALUE(balance_gral0!G273)</f>
        <v>0</v>
      </c>
      <c r="F273" s="2">
        <f>VALUE(balance_gral0!J273)</f>
        <v>-19047531998</v>
      </c>
    </row>
    <row r="274" spans="2:6" x14ac:dyDescent="0.2">
      <c r="B274" t="str">
        <f>"0"&amp;LEFT(balance_gral0!D274,11)</f>
        <v>019020000000</v>
      </c>
      <c r="C274">
        <f>VALUE(balance_gral0!F274)</f>
        <v>4257708789</v>
      </c>
      <c r="D274">
        <f>VALUE(balance_gral0!H274)</f>
        <v>0</v>
      </c>
      <c r="E274">
        <f>VALUE(balance_gral0!G274)</f>
        <v>0</v>
      </c>
      <c r="F274" s="2">
        <f>VALUE(balance_gral0!J274)</f>
        <v>4257708789</v>
      </c>
    </row>
    <row r="275" spans="2:6" x14ac:dyDescent="0.2">
      <c r="B275" t="str">
        <f>"0"&amp;LEFT(balance_gral0!D275,11)</f>
        <v>019020345000</v>
      </c>
      <c r="C275">
        <f>VALUE(balance_gral0!F275)</f>
        <v>4257708789</v>
      </c>
      <c r="D275">
        <f>VALUE(balance_gral0!H275)</f>
        <v>0</v>
      </c>
      <c r="E275">
        <f>VALUE(balance_gral0!G275)</f>
        <v>0</v>
      </c>
      <c r="F275" s="2">
        <f>VALUE(balance_gral0!J275)</f>
        <v>4257708789</v>
      </c>
    </row>
    <row r="276" spans="2:6" x14ac:dyDescent="0.2">
      <c r="B276" t="str">
        <f>"0"&amp;LEFT(balance_gral0!D276,11)</f>
        <v>019020345002</v>
      </c>
      <c r="C276">
        <f>VALUE(balance_gral0!F276)</f>
        <v>4257708789</v>
      </c>
      <c r="D276">
        <f>VALUE(balance_gral0!H276)</f>
        <v>0</v>
      </c>
      <c r="E276">
        <f>VALUE(balance_gral0!G276)</f>
        <v>0</v>
      </c>
      <c r="F276" s="2">
        <f>VALUE(balance_gral0!J276)</f>
        <v>4257708789</v>
      </c>
    </row>
    <row r="277" spans="2:6" x14ac:dyDescent="0.2">
      <c r="B277" t="str">
        <f>"0"&amp;LEFT(balance_gral0!D277,11)</f>
        <v>020000000000</v>
      </c>
      <c r="C277">
        <f>VALUE(balance_gral0!F277)</f>
        <v>-11915042732000.58</v>
      </c>
      <c r="D277">
        <f>VALUE(balance_gral0!H277)</f>
        <v>-1720928067.71</v>
      </c>
      <c r="E277">
        <f>VALUE(balance_gral0!G277)</f>
        <v>-12641817120172.84</v>
      </c>
      <c r="F277" s="2">
        <f>VALUE(balance_gral0!J277)</f>
        <v>-24556859852173.422</v>
      </c>
    </row>
    <row r="278" spans="2:6" x14ac:dyDescent="0.2">
      <c r="B278" t="str">
        <f>"0"&amp;LEFT(balance_gral0!D278,11)</f>
        <v>021000000000</v>
      </c>
      <c r="C278">
        <f>VALUE(balance_gral0!F278)</f>
        <v>-1509243881253.8401</v>
      </c>
      <c r="D278">
        <f>VALUE(balance_gral0!H278)</f>
        <v>-648621922.66999996</v>
      </c>
      <c r="E278">
        <f>VALUE(balance_gral0!G278)</f>
        <v>-4764731240387.3174</v>
      </c>
      <c r="F278" s="2">
        <f>VALUE(balance_gral0!J278)</f>
        <v>-6273975121641.1572</v>
      </c>
    </row>
    <row r="279" spans="2:6" x14ac:dyDescent="0.2">
      <c r="B279" t="str">
        <f>"0"&amp;LEFT(balance_gral0!D279,11)</f>
        <v>021010000000</v>
      </c>
      <c r="C279">
        <f>VALUE(balance_gral0!F279)</f>
        <v>-1224289215970.8401</v>
      </c>
      <c r="D279">
        <f>VALUE(balance_gral0!H279)</f>
        <v>-29326882.800000001</v>
      </c>
      <c r="E279">
        <f>VALUE(balance_gral0!G279)</f>
        <v>-215433228152.3172</v>
      </c>
      <c r="F279" s="2">
        <f>VALUE(balance_gral0!J279)</f>
        <v>-1439722444123.1572</v>
      </c>
    </row>
    <row r="280" spans="2:6" x14ac:dyDescent="0.2">
      <c r="B280" t="str">
        <f>"0"&amp;LEFT(balance_gral0!D280,11)</f>
        <v>021010100016</v>
      </c>
      <c r="C280">
        <f>VALUE(balance_gral0!F280)</f>
        <v>-12174051236.58</v>
      </c>
      <c r="D280">
        <f>VALUE(balance_gral0!H280)</f>
        <v>-1291920.93</v>
      </c>
      <c r="E280">
        <f>VALUE(balance_gral0!G280)</f>
        <v>-9490360717</v>
      </c>
      <c r="F280" s="2">
        <f>VALUE(balance_gral0!J280)</f>
        <v>-21664411953.580002</v>
      </c>
    </row>
    <row r="281" spans="2:6" x14ac:dyDescent="0.2">
      <c r="B281" t="str">
        <f>"0"&amp;LEFT(balance_gral0!D281,11)</f>
        <v>021010102000</v>
      </c>
      <c r="C281">
        <f>VALUE(balance_gral0!F281)</f>
        <v>-33432224266</v>
      </c>
      <c r="D281">
        <f>VALUE(balance_gral0!H281)</f>
        <v>-956879.08</v>
      </c>
      <c r="E281">
        <f>VALUE(balance_gral0!G281)</f>
        <v>-7029166727.54</v>
      </c>
      <c r="F281" s="2">
        <f>VALUE(balance_gral0!J281)</f>
        <v>-40461390993.540001</v>
      </c>
    </row>
    <row r="282" spans="2:6" x14ac:dyDescent="0.2">
      <c r="B282" t="str">
        <f>"0"&amp;LEFT(balance_gral0!D282,11)</f>
        <v>021010102004</v>
      </c>
      <c r="C282">
        <f>VALUE(balance_gral0!F282)</f>
        <v>-311371242</v>
      </c>
      <c r="D282">
        <f>VALUE(balance_gral0!H282)</f>
        <v>0</v>
      </c>
      <c r="E282">
        <f>VALUE(balance_gral0!G282)</f>
        <v>0</v>
      </c>
      <c r="F282" s="2">
        <f>VALUE(balance_gral0!J282)</f>
        <v>-311371242</v>
      </c>
    </row>
    <row r="283" spans="2:6" x14ac:dyDescent="0.2">
      <c r="B283" t="str">
        <f>"0"&amp;LEFT(balance_gral0!D283,11)</f>
        <v>021010102006</v>
      </c>
      <c r="C283">
        <f>VALUE(balance_gral0!F283)</f>
        <v>-1649998166</v>
      </c>
      <c r="D283">
        <f>VALUE(balance_gral0!H283)</f>
        <v>0</v>
      </c>
      <c r="E283">
        <f>VALUE(balance_gral0!G283)</f>
        <v>0</v>
      </c>
      <c r="F283" s="2">
        <f>VALUE(balance_gral0!J283)</f>
        <v>-1649998166</v>
      </c>
    </row>
    <row r="284" spans="2:6" x14ac:dyDescent="0.2">
      <c r="B284" t="str">
        <f>"0"&amp;LEFT(balance_gral0!D284,11)</f>
        <v>021010102008</v>
      </c>
      <c r="C284">
        <f>VALUE(balance_gral0!F284)</f>
        <v>-188436927</v>
      </c>
      <c r="D284">
        <f>VALUE(balance_gral0!H284)</f>
        <v>0</v>
      </c>
      <c r="E284">
        <f>VALUE(balance_gral0!G284)</f>
        <v>0</v>
      </c>
      <c r="F284" s="2">
        <f>VALUE(balance_gral0!J284)</f>
        <v>-188436927</v>
      </c>
    </row>
    <row r="285" spans="2:6" x14ac:dyDescent="0.2">
      <c r="B285" t="str">
        <f>"0"&amp;LEFT(balance_gral0!D285,11)</f>
        <v>021010102009</v>
      </c>
      <c r="C285">
        <f>VALUE(balance_gral0!F285)</f>
        <v>-1209710</v>
      </c>
      <c r="D285">
        <f>VALUE(balance_gral0!H285)</f>
        <v>0</v>
      </c>
      <c r="E285">
        <f>VALUE(balance_gral0!G285)</f>
        <v>0</v>
      </c>
      <c r="F285" s="2">
        <f>VALUE(balance_gral0!J285)</f>
        <v>-1209710</v>
      </c>
    </row>
    <row r="286" spans="2:6" x14ac:dyDescent="0.2">
      <c r="B286" t="str">
        <f>"0"&amp;LEFT(balance_gral0!D286,11)</f>
        <v>021010102012</v>
      </c>
      <c r="C286">
        <f>VALUE(balance_gral0!F286)</f>
        <v>-3709659449</v>
      </c>
      <c r="D286">
        <f>VALUE(balance_gral0!H286)</f>
        <v>-28184.04</v>
      </c>
      <c r="E286">
        <f>VALUE(balance_gral0!G286)</f>
        <v>-207037985</v>
      </c>
      <c r="F286" s="2">
        <f>VALUE(balance_gral0!J286)</f>
        <v>-3916697434</v>
      </c>
    </row>
    <row r="287" spans="2:6" x14ac:dyDescent="0.2">
      <c r="B287" t="str">
        <f>"0"&amp;LEFT(balance_gral0!D287,11)</f>
        <v>021010102016</v>
      </c>
      <c r="C287">
        <f>VALUE(balance_gral0!F287)</f>
        <v>-2727851</v>
      </c>
      <c r="D287">
        <f>VALUE(balance_gral0!H287)</f>
        <v>-750147.09</v>
      </c>
      <c r="E287">
        <f>VALUE(balance_gral0!G287)</f>
        <v>-5510528013</v>
      </c>
      <c r="F287" s="2">
        <f>VALUE(balance_gral0!J287)</f>
        <v>-5513255864</v>
      </c>
    </row>
    <row r="288" spans="2:6" x14ac:dyDescent="0.2">
      <c r="B288" t="str">
        <f>"0"&amp;LEFT(balance_gral0!D288,11)</f>
        <v>021010102018</v>
      </c>
      <c r="C288">
        <f>VALUE(balance_gral0!F288)</f>
        <v>-1910150677</v>
      </c>
      <c r="D288">
        <f>VALUE(balance_gral0!H288)</f>
        <v>0</v>
      </c>
      <c r="E288">
        <f>VALUE(balance_gral0!G288)</f>
        <v>0</v>
      </c>
      <c r="F288" s="2">
        <f>VALUE(balance_gral0!J288)</f>
        <v>-1910150677</v>
      </c>
    </row>
    <row r="289" spans="2:6" x14ac:dyDescent="0.2">
      <c r="B289" t="str">
        <f>"0"&amp;LEFT(balance_gral0!D289,11)</f>
        <v>021010102020</v>
      </c>
      <c r="C289">
        <f>VALUE(balance_gral0!F289)</f>
        <v>-706742445</v>
      </c>
      <c r="D289">
        <f>VALUE(balance_gral0!H289)</f>
        <v>-101536.36</v>
      </c>
      <c r="E289">
        <f>VALUE(balance_gral0!G289)</f>
        <v>-745878991.53999996</v>
      </c>
      <c r="F289" s="2">
        <f>VALUE(balance_gral0!J289)</f>
        <v>-1452621436.54</v>
      </c>
    </row>
    <row r="290" spans="2:6" x14ac:dyDescent="0.2">
      <c r="B290" t="str">
        <f>"0"&amp;LEFT(balance_gral0!D290,11)</f>
        <v>021010102024</v>
      </c>
      <c r="C290">
        <f>VALUE(balance_gral0!F290)</f>
        <v>-5269204424</v>
      </c>
      <c r="D290">
        <f>VALUE(balance_gral0!H290)</f>
        <v>-9746.9</v>
      </c>
      <c r="E290">
        <f>VALUE(balance_gral0!G290)</f>
        <v>-71600036</v>
      </c>
      <c r="F290" s="2">
        <f>VALUE(balance_gral0!J290)</f>
        <v>-5340804460</v>
      </c>
    </row>
    <row r="291" spans="2:6" x14ac:dyDescent="0.2">
      <c r="B291" t="str">
        <f>"0"&amp;LEFT(balance_gral0!D291,11)</f>
        <v>021010102026</v>
      </c>
      <c r="C291">
        <f>VALUE(balance_gral0!F291)</f>
        <v>-19682723375</v>
      </c>
      <c r="D291">
        <f>VALUE(balance_gral0!H291)</f>
        <v>-67264.69</v>
      </c>
      <c r="E291">
        <f>VALUE(balance_gral0!G291)</f>
        <v>-494121702</v>
      </c>
      <c r="F291" s="2">
        <f>VALUE(balance_gral0!J291)</f>
        <v>-20176845077</v>
      </c>
    </row>
    <row r="292" spans="2:6" x14ac:dyDescent="0.2">
      <c r="B292" t="str">
        <f>"0"&amp;LEFT(balance_gral0!D292,11)</f>
        <v>021010196000</v>
      </c>
      <c r="C292">
        <f>VALUE(balance_gral0!F292)</f>
        <v>-281517076817</v>
      </c>
      <c r="D292">
        <f>VALUE(balance_gral0!H292)</f>
        <v>-9283275.4700000007</v>
      </c>
      <c r="E292">
        <f>VALUE(balance_gral0!G292)</f>
        <v>-68194291777.400002</v>
      </c>
      <c r="F292" s="2">
        <f>VALUE(balance_gral0!J292)</f>
        <v>-349711368594.40002</v>
      </c>
    </row>
    <row r="293" spans="2:6" x14ac:dyDescent="0.2">
      <c r="B293" t="str">
        <f>"0"&amp;LEFT(balance_gral0!D293,11)</f>
        <v>021010196004</v>
      </c>
      <c r="C293">
        <f>VALUE(balance_gral0!F293)</f>
        <v>-338518614</v>
      </c>
      <c r="D293">
        <f>VALUE(balance_gral0!H293)</f>
        <v>0</v>
      </c>
      <c r="E293">
        <f>VALUE(balance_gral0!G293)</f>
        <v>0</v>
      </c>
      <c r="F293" s="2">
        <f>VALUE(balance_gral0!J293)</f>
        <v>-338518614</v>
      </c>
    </row>
    <row r="294" spans="2:6" x14ac:dyDescent="0.2">
      <c r="B294" t="str">
        <f>"0"&amp;LEFT(balance_gral0!D294,11)</f>
        <v>021010196006</v>
      </c>
      <c r="C294">
        <f>VALUE(balance_gral0!F294)</f>
        <v>-6220379244</v>
      </c>
      <c r="D294">
        <f>VALUE(balance_gral0!H294)</f>
        <v>-2814.48</v>
      </c>
      <c r="E294">
        <f>VALUE(balance_gral0!G294)</f>
        <v>-20674973</v>
      </c>
      <c r="F294" s="2">
        <f>VALUE(balance_gral0!J294)</f>
        <v>-6241054217</v>
      </c>
    </row>
    <row r="295" spans="2:6" x14ac:dyDescent="0.2">
      <c r="B295" t="str">
        <f>"0"&amp;LEFT(balance_gral0!D295,11)</f>
        <v>021010196008</v>
      </c>
      <c r="C295">
        <f>VALUE(balance_gral0!F295)</f>
        <v>-3793588667</v>
      </c>
      <c r="D295">
        <f>VALUE(balance_gral0!H295)</f>
        <v>-296891.40999999997</v>
      </c>
      <c r="E295">
        <f>VALUE(balance_gral0!G295)</f>
        <v>-2180943516</v>
      </c>
      <c r="F295" s="2">
        <f>VALUE(balance_gral0!J295)</f>
        <v>-5974532183</v>
      </c>
    </row>
    <row r="296" spans="2:6" x14ac:dyDescent="0.2">
      <c r="B296" t="str">
        <f>"0"&amp;LEFT(balance_gral0!D296,11)</f>
        <v>021010196012</v>
      </c>
      <c r="C296">
        <f>VALUE(balance_gral0!F296)</f>
        <v>-105670617340</v>
      </c>
      <c r="D296">
        <f>VALUE(balance_gral0!H296)</f>
        <v>-1264336.5900000001</v>
      </c>
      <c r="E296">
        <f>VALUE(balance_gral0!G296)</f>
        <v>-9287728088.3999996</v>
      </c>
      <c r="F296" s="2">
        <f>VALUE(balance_gral0!J296)</f>
        <v>-114958345428.39999</v>
      </c>
    </row>
    <row r="297" spans="2:6" x14ac:dyDescent="0.2">
      <c r="B297" t="str">
        <f>"0"&amp;LEFT(balance_gral0!D297,11)</f>
        <v>021010196018</v>
      </c>
      <c r="C297">
        <f>VALUE(balance_gral0!F297)</f>
        <v>-25592513779</v>
      </c>
      <c r="D297">
        <f>VALUE(balance_gral0!H297)</f>
        <v>0</v>
      </c>
      <c r="E297">
        <f>VALUE(balance_gral0!G297)</f>
        <v>0</v>
      </c>
      <c r="F297" s="2">
        <f>VALUE(balance_gral0!J297)</f>
        <v>-25592513779</v>
      </c>
    </row>
    <row r="298" spans="2:6" x14ac:dyDescent="0.2">
      <c r="B298" t="str">
        <f>"0"&amp;LEFT(balance_gral0!D298,11)</f>
        <v>021010196020</v>
      </c>
      <c r="C298">
        <f>VALUE(balance_gral0!F298)</f>
        <v>-20342738005</v>
      </c>
      <c r="D298">
        <f>VALUE(balance_gral0!H298)</f>
        <v>-1750329.19</v>
      </c>
      <c r="E298">
        <f>VALUE(balance_gral0!G298)</f>
        <v>-12857795707</v>
      </c>
      <c r="F298" s="2">
        <f>VALUE(balance_gral0!J298)</f>
        <v>-33200533712</v>
      </c>
    </row>
    <row r="299" spans="2:6" x14ac:dyDescent="0.2">
      <c r="B299" t="str">
        <f>"0"&amp;LEFT(balance_gral0!D299,11)</f>
        <v>021010196024</v>
      </c>
      <c r="C299">
        <f>VALUE(balance_gral0!F299)</f>
        <v>-10398954970</v>
      </c>
      <c r="D299">
        <f>VALUE(balance_gral0!H299)</f>
        <v>-2835072.49</v>
      </c>
      <c r="E299">
        <f>VALUE(balance_gral0!G299)</f>
        <v>-20826244058</v>
      </c>
      <c r="F299" s="2">
        <f>VALUE(balance_gral0!J299)</f>
        <v>-31225199028</v>
      </c>
    </row>
    <row r="300" spans="2:6" x14ac:dyDescent="0.2">
      <c r="B300" t="str">
        <f>"0"&amp;LEFT(balance_gral0!D300,11)</f>
        <v>021010196026</v>
      </c>
      <c r="C300">
        <f>VALUE(balance_gral0!F300)</f>
        <v>-109159766198</v>
      </c>
      <c r="D300">
        <f>VALUE(balance_gral0!H300)</f>
        <v>-3133831.31</v>
      </c>
      <c r="E300">
        <f>VALUE(balance_gral0!G300)</f>
        <v>-23020905435</v>
      </c>
      <c r="F300" s="2">
        <f>VALUE(balance_gral0!J300)</f>
        <v>-132180671633</v>
      </c>
    </row>
    <row r="301" spans="2:6" x14ac:dyDescent="0.2">
      <c r="B301" t="str">
        <f>"0"&amp;LEFT(balance_gral0!D301,11)</f>
        <v>021010284000</v>
      </c>
      <c r="C301">
        <f>VALUE(balance_gral0!F301)</f>
        <v>-102914904203.25999</v>
      </c>
      <c r="D301">
        <f>VALUE(balance_gral0!H301)</f>
        <v>-7560959.2599999998</v>
      </c>
      <c r="E301">
        <f>VALUE(balance_gral0!G301)</f>
        <v>-55542277450.377197</v>
      </c>
      <c r="F301" s="2">
        <f>VALUE(balance_gral0!J301)</f>
        <v>-158457181653.63721</v>
      </c>
    </row>
    <row r="302" spans="2:6" x14ac:dyDescent="0.2">
      <c r="B302" t="str">
        <f>"0"&amp;LEFT(balance_gral0!D302,11)</f>
        <v>021010284004</v>
      </c>
      <c r="C302">
        <f>VALUE(balance_gral0!F302)</f>
        <v>-1746151334</v>
      </c>
      <c r="D302">
        <f>VALUE(balance_gral0!H302)</f>
        <v>-559398.32999999996</v>
      </c>
      <c r="E302">
        <f>VALUE(balance_gral0!G302)</f>
        <v>-4109300997.4200001</v>
      </c>
      <c r="F302" s="2">
        <f>VALUE(balance_gral0!J302)</f>
        <v>-5855452331.4200001</v>
      </c>
    </row>
    <row r="303" spans="2:6" x14ac:dyDescent="0.2">
      <c r="B303" t="str">
        <f>"0"&amp;LEFT(balance_gral0!D303,11)</f>
        <v>021010284006</v>
      </c>
      <c r="C303">
        <f>VALUE(balance_gral0!F303)</f>
        <v>-12022219298</v>
      </c>
      <c r="D303">
        <f>VALUE(balance_gral0!H303)</f>
        <v>-181263.97</v>
      </c>
      <c r="E303">
        <f>VALUE(balance_gral0!G303)</f>
        <v>-1331552421.7</v>
      </c>
      <c r="F303" s="2">
        <f>VALUE(balance_gral0!J303)</f>
        <v>-13353771719.700001</v>
      </c>
    </row>
    <row r="304" spans="2:6" x14ac:dyDescent="0.2">
      <c r="B304" t="str">
        <f>"0"&amp;LEFT(balance_gral0!D304,11)</f>
        <v>021010284007</v>
      </c>
      <c r="C304">
        <f>VALUE(balance_gral0!F304)</f>
        <v>0</v>
      </c>
      <c r="D304">
        <f>VALUE(balance_gral0!H304)</f>
        <v>-5923</v>
      </c>
      <c r="E304">
        <f>VALUE(balance_gral0!G304)</f>
        <v>-43509927</v>
      </c>
      <c r="F304" s="2">
        <f>VALUE(balance_gral0!J304)</f>
        <v>-43509927</v>
      </c>
    </row>
    <row r="305" spans="2:6" x14ac:dyDescent="0.2">
      <c r="B305" t="str">
        <f>"0"&amp;LEFT(balance_gral0!D305,11)</f>
        <v>021010284008</v>
      </c>
      <c r="C305">
        <f>VALUE(balance_gral0!F305)</f>
        <v>-13836475800</v>
      </c>
      <c r="D305">
        <f>VALUE(balance_gral0!H305)</f>
        <v>-805587.49</v>
      </c>
      <c r="E305">
        <f>VALUE(balance_gral0!G305)</f>
        <v>-5917789307.9399996</v>
      </c>
      <c r="F305" s="2">
        <f>VALUE(balance_gral0!J305)</f>
        <v>-19754265107.939999</v>
      </c>
    </row>
    <row r="306" spans="2:6" x14ac:dyDescent="0.2">
      <c r="B306" t="str">
        <f>"0"&amp;LEFT(balance_gral0!D306,11)</f>
        <v>021010284009</v>
      </c>
      <c r="C306">
        <f>VALUE(balance_gral0!F306)</f>
        <v>0</v>
      </c>
      <c r="D306">
        <f>VALUE(balance_gral0!H306)</f>
        <v>-5701.02</v>
      </c>
      <c r="E306">
        <f>VALUE(balance_gral0!G306)</f>
        <v>-41879294</v>
      </c>
      <c r="F306" s="2">
        <f>VALUE(balance_gral0!J306)</f>
        <v>-41879294</v>
      </c>
    </row>
    <row r="307" spans="2:6" x14ac:dyDescent="0.2">
      <c r="B307" t="str">
        <f>"0"&amp;LEFT(balance_gral0!D307,11)</f>
        <v>021010284012</v>
      </c>
      <c r="C307">
        <f>VALUE(balance_gral0!F307)</f>
        <v>-22501332788</v>
      </c>
      <c r="D307">
        <f>VALUE(balance_gral0!H307)</f>
        <v>-410250.71</v>
      </c>
      <c r="E307">
        <f>VALUE(balance_gral0!G307)</f>
        <v>-3013672995.5999999</v>
      </c>
      <c r="F307" s="2">
        <f>VALUE(balance_gral0!J307)</f>
        <v>-25515005783.599998</v>
      </c>
    </row>
    <row r="308" spans="2:6" x14ac:dyDescent="0.2">
      <c r="B308" t="str">
        <f>"0"&amp;LEFT(balance_gral0!D308,11)</f>
        <v>021010284016</v>
      </c>
      <c r="C308">
        <f>VALUE(balance_gral0!F308)</f>
        <v>-168755675</v>
      </c>
      <c r="D308">
        <f>VALUE(balance_gral0!H308)</f>
        <v>0</v>
      </c>
      <c r="E308">
        <f>VALUE(balance_gral0!G308)</f>
        <v>0</v>
      </c>
      <c r="F308" s="2">
        <f>VALUE(balance_gral0!J308)</f>
        <v>-168755675</v>
      </c>
    </row>
    <row r="309" spans="2:6" x14ac:dyDescent="0.2">
      <c r="B309" t="str">
        <f>"0"&amp;LEFT(balance_gral0!D309,11)</f>
        <v>021010284018</v>
      </c>
      <c r="C309">
        <f>VALUE(balance_gral0!F309)</f>
        <v>-1194515832</v>
      </c>
      <c r="D309">
        <f>VALUE(balance_gral0!H309)</f>
        <v>-68848.22</v>
      </c>
      <c r="E309">
        <f>VALUE(balance_gral0!G309)</f>
        <v>-505754205</v>
      </c>
      <c r="F309" s="2">
        <f>VALUE(balance_gral0!J309)</f>
        <v>-1700270037</v>
      </c>
    </row>
    <row r="310" spans="2:6" x14ac:dyDescent="0.2">
      <c r="B310" t="str">
        <f>"0"&amp;LEFT(balance_gral0!D310,11)</f>
        <v>021010284020</v>
      </c>
      <c r="C310">
        <f>VALUE(balance_gral0!F310)</f>
        <v>-4991667573.2600002</v>
      </c>
      <c r="D310">
        <f>VALUE(balance_gral0!H310)</f>
        <v>-735822.88</v>
      </c>
      <c r="E310">
        <f>VALUE(balance_gral0!G310)</f>
        <v>-5405303373.7172003</v>
      </c>
      <c r="F310" s="2">
        <f>VALUE(balance_gral0!J310)</f>
        <v>-10396970946.9772</v>
      </c>
    </row>
    <row r="311" spans="2:6" x14ac:dyDescent="0.2">
      <c r="B311" t="str">
        <f>"0"&amp;LEFT(balance_gral0!D311,11)</f>
        <v>021010284024</v>
      </c>
      <c r="C311">
        <f>VALUE(balance_gral0!F311)</f>
        <v>-10133672402</v>
      </c>
      <c r="D311">
        <f>VALUE(balance_gral0!H311)</f>
        <v>-3717564.07</v>
      </c>
      <c r="E311">
        <f>VALUE(balance_gral0!G311)</f>
        <v>-27308965428</v>
      </c>
      <c r="F311" s="2">
        <f>VALUE(balance_gral0!J311)</f>
        <v>-37442637830</v>
      </c>
    </row>
    <row r="312" spans="2:6" x14ac:dyDescent="0.2">
      <c r="B312" t="str">
        <f>"0"&amp;LEFT(balance_gral0!D312,11)</f>
        <v>021010284026</v>
      </c>
      <c r="C312">
        <f>VALUE(balance_gral0!F312)</f>
        <v>-36320113501</v>
      </c>
      <c r="D312">
        <f>VALUE(balance_gral0!H312)</f>
        <v>-1070599.57</v>
      </c>
      <c r="E312">
        <f>VALUE(balance_gral0!G312)</f>
        <v>-7864549500</v>
      </c>
      <c r="F312" s="2">
        <f>VALUE(balance_gral0!J312)</f>
        <v>-44184663001</v>
      </c>
    </row>
    <row r="313" spans="2:6" x14ac:dyDescent="0.2">
      <c r="B313" t="str">
        <f>"0"&amp;LEFT(balance_gral0!D313,11)</f>
        <v>021010304000</v>
      </c>
      <c r="C313">
        <f>VALUE(balance_gral0!F313)</f>
        <v>-200000000000</v>
      </c>
      <c r="D313">
        <f>VALUE(balance_gral0!H313)</f>
        <v>0</v>
      </c>
      <c r="E313">
        <f>VALUE(balance_gral0!G313)</f>
        <v>0</v>
      </c>
      <c r="F313" s="2">
        <f>VALUE(balance_gral0!J313)</f>
        <v>-200000000000</v>
      </c>
    </row>
    <row r="314" spans="2:6" x14ac:dyDescent="0.2">
      <c r="B314" t="str">
        <f>"0"&amp;LEFT(balance_gral0!D314,11)</f>
        <v>021010304002</v>
      </c>
      <c r="C314">
        <f>VALUE(balance_gral0!F314)</f>
        <v>-200000000000</v>
      </c>
      <c r="D314">
        <f>VALUE(balance_gral0!H314)</f>
        <v>0</v>
      </c>
      <c r="E314">
        <f>VALUE(balance_gral0!G314)</f>
        <v>0</v>
      </c>
      <c r="F314" s="2">
        <f>VALUE(balance_gral0!J314)</f>
        <v>-200000000000</v>
      </c>
    </row>
    <row r="315" spans="2:6" x14ac:dyDescent="0.2">
      <c r="B315" t="str">
        <f>"0"&amp;LEFT(balance_gral0!D315,11)</f>
        <v>021010306000</v>
      </c>
      <c r="C315">
        <f>VALUE(balance_gral0!F315)</f>
        <v>-594250959448</v>
      </c>
      <c r="D315">
        <f>VALUE(balance_gral0!H315)</f>
        <v>-10233848.060000001</v>
      </c>
      <c r="E315">
        <f>VALUE(balance_gral0!G315)</f>
        <v>-75177131480</v>
      </c>
      <c r="F315" s="2">
        <f>VALUE(balance_gral0!J315)</f>
        <v>-669428090928</v>
      </c>
    </row>
    <row r="316" spans="2:6" x14ac:dyDescent="0.2">
      <c r="B316" t="str">
        <f>"0"&amp;LEFT(balance_gral0!D316,11)</f>
        <v>021010306004</v>
      </c>
      <c r="C316">
        <f>VALUE(balance_gral0!F316)</f>
        <v>-97140000000</v>
      </c>
      <c r="D316">
        <f>VALUE(balance_gral0!H316)</f>
        <v>-3607703.37</v>
      </c>
      <c r="E316">
        <f>VALUE(balance_gral0!G316)</f>
        <v>-26501936417</v>
      </c>
      <c r="F316" s="2">
        <f>VALUE(balance_gral0!J316)</f>
        <v>-123641936417</v>
      </c>
    </row>
    <row r="317" spans="2:6" x14ac:dyDescent="0.2">
      <c r="B317" t="str">
        <f>"0"&amp;LEFT(balance_gral0!D317,11)</f>
        <v>021010306006</v>
      </c>
      <c r="C317">
        <f>VALUE(balance_gral0!F317)</f>
        <v>-18967500000</v>
      </c>
      <c r="D317">
        <f>VALUE(balance_gral0!H317)</f>
        <v>-75000</v>
      </c>
      <c r="E317">
        <f>VALUE(balance_gral0!G317)</f>
        <v>-550944750</v>
      </c>
      <c r="F317" s="2">
        <f>VALUE(balance_gral0!J317)</f>
        <v>-19518444750</v>
      </c>
    </row>
    <row r="318" spans="2:6" x14ac:dyDescent="0.2">
      <c r="B318" t="str">
        <f>"0"&amp;LEFT(balance_gral0!D318,11)</f>
        <v>021010306012</v>
      </c>
      <c r="C318">
        <f>VALUE(balance_gral0!F318)</f>
        <v>-117500000000</v>
      </c>
      <c r="D318">
        <f>VALUE(balance_gral0!H318)</f>
        <v>-2500000</v>
      </c>
      <c r="E318">
        <f>VALUE(balance_gral0!G318)</f>
        <v>-18364825000</v>
      </c>
      <c r="F318" s="2">
        <f>VALUE(balance_gral0!J318)</f>
        <v>-135864825000</v>
      </c>
    </row>
    <row r="319" spans="2:6" x14ac:dyDescent="0.2">
      <c r="B319" t="str">
        <f>"0"&amp;LEFT(balance_gral0!D319,11)</f>
        <v>021010306018</v>
      </c>
      <c r="C319">
        <f>VALUE(balance_gral0!F319)</f>
        <v>-126746182875</v>
      </c>
      <c r="D319">
        <f>VALUE(balance_gral0!H319)</f>
        <v>-300000</v>
      </c>
      <c r="E319">
        <f>VALUE(balance_gral0!G319)</f>
        <v>-2203779000</v>
      </c>
      <c r="F319" s="2">
        <f>VALUE(balance_gral0!J319)</f>
        <v>-128949961875</v>
      </c>
    </row>
    <row r="320" spans="2:6" x14ac:dyDescent="0.2">
      <c r="B320" t="str">
        <f>"0"&amp;LEFT(balance_gral0!D320,11)</f>
        <v>021010306020</v>
      </c>
      <c r="C320">
        <f>VALUE(balance_gral0!F320)</f>
        <v>-168047276573</v>
      </c>
      <c r="D320">
        <f>VALUE(balance_gral0!H320)</f>
        <v>-3751144.69</v>
      </c>
      <c r="E320">
        <f>VALUE(balance_gral0!G320)</f>
        <v>-27555646313</v>
      </c>
      <c r="F320" s="2">
        <f>VALUE(balance_gral0!J320)</f>
        <v>-195602922886</v>
      </c>
    </row>
    <row r="321" spans="2:6" x14ac:dyDescent="0.2">
      <c r="B321" t="str">
        <f>"0"&amp;LEFT(balance_gral0!D321,11)</f>
        <v>021010306024</v>
      </c>
      <c r="C321">
        <f>VALUE(balance_gral0!F321)</f>
        <v>-65850000000</v>
      </c>
      <c r="D321">
        <f>VALUE(balance_gral0!H321)</f>
        <v>0</v>
      </c>
      <c r="E321">
        <f>VALUE(balance_gral0!G321)</f>
        <v>0</v>
      </c>
      <c r="F321" s="2">
        <f>VALUE(balance_gral0!J321)</f>
        <v>-65850000000</v>
      </c>
    </row>
    <row r="322" spans="2:6" x14ac:dyDescent="0.2">
      <c r="B322" t="str">
        <f>"0"&amp;LEFT(balance_gral0!D322,11)</f>
        <v>021030000000</v>
      </c>
      <c r="C322">
        <f>VALUE(balance_gral0!F322)</f>
        <v>-100859826721</v>
      </c>
      <c r="D322">
        <f>VALUE(balance_gral0!H322)</f>
        <v>0</v>
      </c>
      <c r="E322">
        <f>VALUE(balance_gral0!G322)</f>
        <v>0</v>
      </c>
      <c r="F322" s="2">
        <f>VALUE(balance_gral0!J322)</f>
        <v>-100859826721</v>
      </c>
    </row>
    <row r="323" spans="2:6" x14ac:dyDescent="0.2">
      <c r="B323" t="str">
        <f>"0"&amp;LEFT(balance_gral0!D323,11)</f>
        <v>021030130004</v>
      </c>
      <c r="C323">
        <f>VALUE(balance_gral0!F323)</f>
        <v>-100859826721</v>
      </c>
      <c r="D323">
        <f>VALUE(balance_gral0!H323)</f>
        <v>0</v>
      </c>
      <c r="E323">
        <f>VALUE(balance_gral0!G323)</f>
        <v>0</v>
      </c>
      <c r="F323" s="2">
        <f>VALUE(balance_gral0!J323)</f>
        <v>-100859826721</v>
      </c>
    </row>
    <row r="324" spans="2:6" x14ac:dyDescent="0.2">
      <c r="B324" t="str">
        <f>"0"&amp;LEFT(balance_gral0!D324,11)</f>
        <v>021040000000</v>
      </c>
      <c r="C324">
        <f>VALUE(balance_gral0!F324)</f>
        <v>-175531316109</v>
      </c>
      <c r="D324">
        <f>VALUE(balance_gral0!H324)</f>
        <v>-314822275.23000002</v>
      </c>
      <c r="E324">
        <f>VALUE(balance_gral0!G324)</f>
        <v>-2312662396281</v>
      </c>
      <c r="F324" s="2">
        <f>VALUE(balance_gral0!J324)</f>
        <v>-2488193712390</v>
      </c>
    </row>
    <row r="325" spans="2:6" x14ac:dyDescent="0.2">
      <c r="B325" t="str">
        <f>"0"&amp;LEFT(balance_gral0!D325,11)</f>
        <v>021040390000</v>
      </c>
      <c r="C325">
        <f>VALUE(balance_gral0!F325)</f>
        <v>-175531316109</v>
      </c>
      <c r="D325">
        <f>VALUE(balance_gral0!H325)</f>
        <v>-314822275.23000002</v>
      </c>
      <c r="E325">
        <f>VALUE(balance_gral0!G325)</f>
        <v>-2312662396281</v>
      </c>
      <c r="F325" s="2">
        <f>VALUE(balance_gral0!J325)</f>
        <v>-2488193712390</v>
      </c>
    </row>
    <row r="326" spans="2:6" x14ac:dyDescent="0.2">
      <c r="B326" t="str">
        <f>"0"&amp;LEFT(balance_gral0!D326,11)</f>
        <v>021040390003</v>
      </c>
      <c r="C326">
        <f>VALUE(balance_gral0!F326)</f>
        <v>0</v>
      </c>
      <c r="D326">
        <f>VALUE(balance_gral0!H326)</f>
        <v>-314816554.23000002</v>
      </c>
      <c r="E326">
        <f>VALUE(balance_gral0!G326)</f>
        <v>-2312620370215</v>
      </c>
      <c r="F326" s="2">
        <f>VALUE(balance_gral0!J326)</f>
        <v>-2312620370215</v>
      </c>
    </row>
    <row r="327" spans="2:6" x14ac:dyDescent="0.2">
      <c r="B327" t="str">
        <f>"0"&amp;LEFT(balance_gral0!D327,11)</f>
        <v>021040390008</v>
      </c>
      <c r="C327">
        <f>VALUE(balance_gral0!F327)</f>
        <v>-175506826686</v>
      </c>
      <c r="D327">
        <f>VALUE(balance_gral0!H327)</f>
        <v>-5721</v>
      </c>
      <c r="E327">
        <f>VALUE(balance_gral0!G327)</f>
        <v>-42026066</v>
      </c>
      <c r="F327" s="2">
        <f>VALUE(balance_gral0!J327)</f>
        <v>-175548852752</v>
      </c>
    </row>
    <row r="328" spans="2:6" x14ac:dyDescent="0.2">
      <c r="B328" t="str">
        <f>"0"&amp;LEFT(balance_gral0!D328,11)</f>
        <v>021040390010</v>
      </c>
      <c r="C328">
        <f>VALUE(balance_gral0!F328)</f>
        <v>-24489423</v>
      </c>
      <c r="D328">
        <f>VALUE(balance_gral0!H328)</f>
        <v>0</v>
      </c>
      <c r="E328">
        <f>VALUE(balance_gral0!G328)</f>
        <v>0</v>
      </c>
      <c r="F328" s="2">
        <f>VALUE(balance_gral0!J328)</f>
        <v>-24489423</v>
      </c>
    </row>
    <row r="329" spans="2:6" x14ac:dyDescent="0.2">
      <c r="B329" t="str">
        <f>"0"&amp;LEFT(balance_gral0!D329,11)</f>
        <v>021060000000</v>
      </c>
      <c r="C329">
        <f>VALUE(balance_gral0!F329)</f>
        <v>0</v>
      </c>
      <c r="D329">
        <f>VALUE(balance_gral0!H329)</f>
        <v>-300000000</v>
      </c>
      <c r="E329">
        <f>VALUE(balance_gral0!G329)</f>
        <v>-2203779000000</v>
      </c>
      <c r="F329" s="2">
        <f>VALUE(balance_gral0!J329)</f>
        <v>-2203779000000</v>
      </c>
    </row>
    <row r="330" spans="2:6" x14ac:dyDescent="0.2">
      <c r="B330" t="str">
        <f>"0"&amp;LEFT(balance_gral0!D330,11)</f>
        <v>021060158000</v>
      </c>
      <c r="C330">
        <f>VALUE(balance_gral0!F330)</f>
        <v>0</v>
      </c>
      <c r="D330">
        <f>VALUE(balance_gral0!H330)</f>
        <v>-300000000</v>
      </c>
      <c r="E330">
        <f>VALUE(balance_gral0!G330)</f>
        <v>-2203779000000</v>
      </c>
      <c r="F330" s="2">
        <f>VALUE(balance_gral0!J330)</f>
        <v>-2203779000000</v>
      </c>
    </row>
    <row r="331" spans="2:6" x14ac:dyDescent="0.2">
      <c r="B331" t="str">
        <f>"0"&amp;LEFT(balance_gral0!D331,11)</f>
        <v>021060158007</v>
      </c>
      <c r="C331">
        <f>VALUE(balance_gral0!F331)</f>
        <v>0</v>
      </c>
      <c r="D331">
        <f>VALUE(balance_gral0!H331)</f>
        <v>-300000000</v>
      </c>
      <c r="E331">
        <f>VALUE(balance_gral0!G331)</f>
        <v>-2203779000000</v>
      </c>
      <c r="F331" s="2">
        <f>VALUE(balance_gral0!J331)</f>
        <v>-2203779000000</v>
      </c>
    </row>
    <row r="332" spans="2:6" x14ac:dyDescent="0.2">
      <c r="B332" t="str">
        <f>"0"&amp;LEFT(balance_gral0!D332,11)</f>
        <v>021080000000</v>
      </c>
      <c r="C332">
        <f>VALUE(balance_gral0!F332)</f>
        <v>-8563522453</v>
      </c>
      <c r="D332">
        <f>VALUE(balance_gral0!H332)</f>
        <v>-4472764.6399999997</v>
      </c>
      <c r="E332">
        <f>VALUE(balance_gral0!G332)</f>
        <v>-32856615954</v>
      </c>
      <c r="F332" s="2">
        <f>VALUE(balance_gral0!J332)</f>
        <v>-41420138407</v>
      </c>
    </row>
    <row r="333" spans="2:6" x14ac:dyDescent="0.2">
      <c r="B333" t="str">
        <f>"0"&amp;LEFT(balance_gral0!D333,11)</f>
        <v>021080134000</v>
      </c>
      <c r="C333">
        <f>VALUE(balance_gral0!F333)</f>
        <v>-8563522453</v>
      </c>
      <c r="D333">
        <f>VALUE(balance_gral0!H333)</f>
        <v>-3996803.04</v>
      </c>
      <c r="E333">
        <f>VALUE(balance_gral0!G333)</f>
        <v>-29360235358</v>
      </c>
      <c r="F333" s="2">
        <f>VALUE(balance_gral0!J333)</f>
        <v>-37923757811</v>
      </c>
    </row>
    <row r="334" spans="2:6" x14ac:dyDescent="0.2">
      <c r="B334" t="str">
        <f>"0"&amp;LEFT(balance_gral0!D334,11)</f>
        <v>021080134082</v>
      </c>
      <c r="C334">
        <f>VALUE(balance_gral0!F334)</f>
        <v>-117419594919</v>
      </c>
      <c r="D334">
        <f>VALUE(balance_gral0!H334)</f>
        <v>-585468.43000000005</v>
      </c>
      <c r="E334">
        <f>VALUE(balance_gral0!G334)</f>
        <v>-4300810104</v>
      </c>
      <c r="F334" s="2">
        <f>VALUE(balance_gral0!J334)</f>
        <v>-121720405023</v>
      </c>
    </row>
    <row r="335" spans="2:6" x14ac:dyDescent="0.2">
      <c r="B335" t="str">
        <f>"0"&amp;LEFT(balance_gral0!D335,11)</f>
        <v>021080134083</v>
      </c>
      <c r="C335">
        <f>VALUE(balance_gral0!F335)</f>
        <v>0</v>
      </c>
      <c r="D335">
        <f>VALUE(balance_gral0!H335)</f>
        <v>-36242914.289999999</v>
      </c>
      <c r="E335">
        <f>VALUE(balance_gral0!G335)</f>
        <v>-266237911371</v>
      </c>
      <c r="F335" s="2">
        <f>VALUE(balance_gral0!J335)</f>
        <v>-266237911371</v>
      </c>
    </row>
    <row r="336" spans="2:6" x14ac:dyDescent="0.2">
      <c r="B336" t="str">
        <f>"0"&amp;LEFT(balance_gral0!D336,11)</f>
        <v>021080134092</v>
      </c>
      <c r="C336">
        <f>VALUE(balance_gral0!F336)</f>
        <v>108856072466</v>
      </c>
      <c r="D336">
        <f>VALUE(balance_gral0!H336)</f>
        <v>289182.14</v>
      </c>
      <c r="E336">
        <f>VALUE(balance_gral0!G336)</f>
        <v>2124311757</v>
      </c>
      <c r="F336" s="2">
        <f>VALUE(balance_gral0!J336)</f>
        <v>110980384223</v>
      </c>
    </row>
    <row r="337" spans="2:6" x14ac:dyDescent="0.2">
      <c r="B337" t="str">
        <f>"0"&amp;LEFT(balance_gral0!D337,11)</f>
        <v>021080134093</v>
      </c>
      <c r="C337">
        <f>VALUE(balance_gral0!F337)</f>
        <v>0</v>
      </c>
      <c r="D337">
        <f>VALUE(balance_gral0!H337)</f>
        <v>32542397.539999999</v>
      </c>
      <c r="E337">
        <f>VALUE(balance_gral0!G337)</f>
        <v>239054174360</v>
      </c>
      <c r="F337" s="2">
        <f>VALUE(balance_gral0!J337)</f>
        <v>239054174360</v>
      </c>
    </row>
    <row r="338" spans="2:6" x14ac:dyDescent="0.2">
      <c r="B338" t="str">
        <f>"0"&amp;LEFT(balance_gral0!D338,11)</f>
        <v>021080154000</v>
      </c>
      <c r="C338">
        <f>VALUE(balance_gral0!F338)</f>
        <v>0</v>
      </c>
      <c r="D338">
        <f>VALUE(balance_gral0!H338)</f>
        <v>-475961.59999999998</v>
      </c>
      <c r="E338">
        <f>VALUE(balance_gral0!G338)</f>
        <v>-3496380596</v>
      </c>
      <c r="F338" s="2">
        <f>VALUE(balance_gral0!J338)</f>
        <v>-3496380596</v>
      </c>
    </row>
    <row r="339" spans="2:6" x14ac:dyDescent="0.2">
      <c r="B339" t="str">
        <f>"0"&amp;LEFT(balance_gral0!D339,11)</f>
        <v>021080154083</v>
      </c>
      <c r="C339">
        <f>VALUE(balance_gral0!F339)</f>
        <v>0</v>
      </c>
      <c r="D339">
        <f>VALUE(balance_gral0!H339)</f>
        <v>-24750000</v>
      </c>
      <c r="E339">
        <f>VALUE(balance_gral0!G339)</f>
        <v>-181811767500</v>
      </c>
      <c r="F339" s="2">
        <f>VALUE(balance_gral0!J339)</f>
        <v>-181811767500</v>
      </c>
    </row>
    <row r="340" spans="2:6" x14ac:dyDescent="0.2">
      <c r="B340" t="str">
        <f>"0"&amp;LEFT(balance_gral0!D340,11)</f>
        <v>021080154093</v>
      </c>
      <c r="C340">
        <f>VALUE(balance_gral0!F340)</f>
        <v>0</v>
      </c>
      <c r="D340">
        <f>VALUE(balance_gral0!H340)</f>
        <v>24274038.399999999</v>
      </c>
      <c r="E340">
        <f>VALUE(balance_gral0!G340)</f>
        <v>178315386904</v>
      </c>
      <c r="F340" s="2">
        <f>VALUE(balance_gral0!J340)</f>
        <v>178315386904</v>
      </c>
    </row>
    <row r="341" spans="2:6" x14ac:dyDescent="0.2">
      <c r="B341" t="str">
        <f>"0"&amp;LEFT(balance_gral0!D341,11)</f>
        <v>022000000000</v>
      </c>
      <c r="C341">
        <f>VALUE(balance_gral0!F341)</f>
        <v>-10230630723809.74</v>
      </c>
      <c r="D341">
        <f>VALUE(balance_gral0!H341)</f>
        <v>-1066727679.38</v>
      </c>
      <c r="E341">
        <f>VALUE(balance_gral0!G341)</f>
        <v>-7836106861537.8232</v>
      </c>
      <c r="F341" s="2">
        <f>VALUE(balance_gral0!J341)</f>
        <v>-18066737585347.563</v>
      </c>
    </row>
    <row r="342" spans="2:6" x14ac:dyDescent="0.2">
      <c r="B342" t="str">
        <f>"0"&amp;LEFT(balance_gral0!D342,11)</f>
        <v>022010000000</v>
      </c>
      <c r="C342">
        <f>VALUE(balance_gral0!F342)</f>
        <v>-6940204381958.7402</v>
      </c>
      <c r="D342">
        <f>VALUE(balance_gral0!H342)</f>
        <v>-1010912979.9400001</v>
      </c>
      <c r="E342">
        <f>VALUE(balance_gral0!G342)</f>
        <v>-7426095986518.8232</v>
      </c>
      <c r="F342" s="2">
        <f>VALUE(balance_gral0!J342)</f>
        <v>-14366300368477.563</v>
      </c>
    </row>
    <row r="343" spans="2:6" x14ac:dyDescent="0.2">
      <c r="B343" t="str">
        <f>"0"&amp;LEFT(balance_gral0!D343,11)</f>
        <v>022010136000</v>
      </c>
      <c r="C343">
        <f>VALUE(balance_gral0!F343)</f>
        <v>-3085754269638.7402</v>
      </c>
      <c r="D343">
        <f>VALUE(balance_gral0!H343)</f>
        <v>-277807091.57999998</v>
      </c>
      <c r="E343">
        <f>VALUE(balance_gral0!G343)</f>
        <v>-2040751448269.9084</v>
      </c>
      <c r="F343" s="2">
        <f>VALUE(balance_gral0!J343)</f>
        <v>-5126505717908.6484</v>
      </c>
    </row>
    <row r="344" spans="2:6" x14ac:dyDescent="0.2">
      <c r="B344" t="str">
        <f>"0"&amp;LEFT(balance_gral0!D344,11)</f>
        <v>022010136002</v>
      </c>
      <c r="C344">
        <f>VALUE(balance_gral0!F344)</f>
        <v>-3085754269638.7402</v>
      </c>
      <c r="D344">
        <f>VALUE(balance_gral0!H344)</f>
        <v>-277786150.57999998</v>
      </c>
      <c r="E344">
        <f>VALUE(balance_gral0!G344)</f>
        <v>-2040597617149.9084</v>
      </c>
      <c r="F344" s="2">
        <f>VALUE(balance_gral0!J344)</f>
        <v>-5126351886788.6484</v>
      </c>
    </row>
    <row r="345" spans="2:6" x14ac:dyDescent="0.2">
      <c r="B345" t="str">
        <f>"0"&amp;LEFT(balance_gral0!D345,11)</f>
        <v>022010136003</v>
      </c>
      <c r="C345">
        <f>VALUE(balance_gral0!F345)</f>
        <v>0</v>
      </c>
      <c r="D345">
        <f>VALUE(balance_gral0!H345)</f>
        <v>-20941</v>
      </c>
      <c r="E345">
        <f>VALUE(balance_gral0!G345)</f>
        <v>-153831120</v>
      </c>
      <c r="F345" s="2">
        <f>VALUE(balance_gral0!J345)</f>
        <v>-153831120</v>
      </c>
    </row>
    <row r="346" spans="2:6" x14ac:dyDescent="0.2">
      <c r="B346" t="str">
        <f>"0"&amp;LEFT(balance_gral0!D346,11)</f>
        <v>022010138000</v>
      </c>
      <c r="C346">
        <f>VALUE(balance_gral0!F346)</f>
        <v>-941397484372</v>
      </c>
      <c r="D346">
        <f>VALUE(balance_gral0!H346)</f>
        <v>-196204597.91999999</v>
      </c>
      <c r="E346">
        <f>VALUE(balance_gral0!G346)</f>
        <v>-1441305241723.1743</v>
      </c>
      <c r="F346" s="2">
        <f>VALUE(balance_gral0!J346)</f>
        <v>-2382702726095.1743</v>
      </c>
    </row>
    <row r="347" spans="2:6" x14ac:dyDescent="0.2">
      <c r="B347" t="str">
        <f>"0"&amp;LEFT(balance_gral0!D347,11)</f>
        <v>022010138002</v>
      </c>
      <c r="C347">
        <f>VALUE(balance_gral0!F347)</f>
        <v>-848612645959</v>
      </c>
      <c r="D347">
        <f>VALUE(balance_gral0!H347)</f>
        <v>-179925216.56</v>
      </c>
      <c r="E347">
        <f>VALUE(balance_gral0!G347)</f>
        <v>-1321718045812.1743</v>
      </c>
      <c r="F347" s="2">
        <f>VALUE(balance_gral0!J347)</f>
        <v>-2170330691771.1743</v>
      </c>
    </row>
    <row r="348" spans="2:6" x14ac:dyDescent="0.2">
      <c r="B348" t="str">
        <f>"0"&amp;LEFT(balance_gral0!D348,11)</f>
        <v>022010138004</v>
      </c>
      <c r="C348">
        <f>VALUE(balance_gral0!F348)</f>
        <v>-75038504205</v>
      </c>
      <c r="D348">
        <f>VALUE(balance_gral0!H348)</f>
        <v>-16279381.359999999</v>
      </c>
      <c r="E348">
        <f>VALUE(balance_gral0!G348)</f>
        <v>-119587195911</v>
      </c>
      <c r="F348" s="2">
        <f>VALUE(balance_gral0!J348)</f>
        <v>-194625700116</v>
      </c>
    </row>
    <row r="349" spans="2:6" x14ac:dyDescent="0.2">
      <c r="B349" t="str">
        <f>"0"&amp;LEFT(balance_gral0!D349,11)</f>
        <v>022010138008</v>
      </c>
      <c r="C349">
        <f>VALUE(balance_gral0!F349)</f>
        <v>-17746334208</v>
      </c>
      <c r="D349">
        <f>VALUE(balance_gral0!H349)</f>
        <v>0</v>
      </c>
      <c r="E349">
        <f>VALUE(balance_gral0!G349)</f>
        <v>0</v>
      </c>
      <c r="F349" s="2">
        <f>VALUE(balance_gral0!J349)</f>
        <v>-17746334208</v>
      </c>
    </row>
    <row r="350" spans="2:6" x14ac:dyDescent="0.2">
      <c r="B350" t="str">
        <f>"0"&amp;LEFT(balance_gral0!D350,11)</f>
        <v>022010140001</v>
      </c>
      <c r="C350">
        <f>VALUE(balance_gral0!F350)</f>
        <v>-49423506689</v>
      </c>
      <c r="D350">
        <f>VALUE(balance_gral0!H350)</f>
        <v>0</v>
      </c>
      <c r="E350">
        <f>VALUE(balance_gral0!G350)</f>
        <v>0</v>
      </c>
      <c r="F350" s="2">
        <f>VALUE(balance_gral0!J350)</f>
        <v>-49423506689</v>
      </c>
    </row>
    <row r="351" spans="2:6" x14ac:dyDescent="0.2">
      <c r="B351" t="str">
        <f>"0"&amp;LEFT(balance_gral0!D351,11)</f>
        <v>022010142000</v>
      </c>
      <c r="C351">
        <f>VALUE(balance_gral0!F351)</f>
        <v>-6631030325</v>
      </c>
      <c r="D351">
        <f>VALUE(balance_gral0!H351)</f>
        <v>-4129719</v>
      </c>
      <c r="E351">
        <f>VALUE(balance_gral0!G351)</f>
        <v>-30336626736.5</v>
      </c>
      <c r="F351" s="2">
        <f>VALUE(balance_gral0!J351)</f>
        <v>-36967657061.5</v>
      </c>
    </row>
    <row r="352" spans="2:6" x14ac:dyDescent="0.2">
      <c r="B352" t="str">
        <f>"0"&amp;LEFT(balance_gral0!D352,11)</f>
        <v>022010142002</v>
      </c>
      <c r="C352">
        <f>VALUE(balance_gral0!F352)</f>
        <v>-6631030325</v>
      </c>
      <c r="D352">
        <f>VALUE(balance_gral0!H352)</f>
        <v>-4129719</v>
      </c>
      <c r="E352">
        <f>VALUE(balance_gral0!G352)</f>
        <v>-30336626736.5</v>
      </c>
      <c r="F352" s="2">
        <f>VALUE(balance_gral0!J352)</f>
        <v>-36967657061.5</v>
      </c>
    </row>
    <row r="353" spans="1:6" x14ac:dyDescent="0.2">
      <c r="A353" s="4"/>
      <c r="B353" t="str">
        <f>"0"&amp;LEFT(balance_gral0!D353,11)</f>
        <v>022010148000</v>
      </c>
      <c r="C353">
        <f>VALUE(balance_gral0!F353)</f>
        <v>-350637577</v>
      </c>
      <c r="D353">
        <f>VALUE(balance_gral0!H353)</f>
        <v>0</v>
      </c>
      <c r="E353">
        <f>VALUE(balance_gral0!G353)</f>
        <v>0</v>
      </c>
      <c r="F353" s="2">
        <f>VALUE(balance_gral0!J353)</f>
        <v>-350637577</v>
      </c>
    </row>
    <row r="354" spans="1:6" x14ac:dyDescent="0.2">
      <c r="B354" t="str">
        <f>"0"&amp;LEFT(balance_gral0!D354,11)</f>
        <v>022010148002</v>
      </c>
      <c r="C354">
        <f>VALUE(balance_gral0!F354)</f>
        <v>-350637577</v>
      </c>
      <c r="D354">
        <f>VALUE(balance_gral0!H354)</f>
        <v>0</v>
      </c>
      <c r="E354">
        <f>VALUE(balance_gral0!G354)</f>
        <v>0</v>
      </c>
      <c r="F354" s="2">
        <f>VALUE(balance_gral0!J354)</f>
        <v>-350637577</v>
      </c>
    </row>
    <row r="355" spans="1:6" x14ac:dyDescent="0.2">
      <c r="B355" t="str">
        <f>"0"&amp;LEFT(balance_gral0!D355,11)</f>
        <v>022010152000</v>
      </c>
      <c r="C355">
        <f>VALUE(balance_gral0!F355)</f>
        <v>-15017039296</v>
      </c>
      <c r="D355">
        <f>VALUE(balance_gral0!H355)</f>
        <v>-58752</v>
      </c>
      <c r="E355">
        <f>VALUE(balance_gral0!G355)</f>
        <v>-431588078</v>
      </c>
      <c r="F355" s="2">
        <f>VALUE(balance_gral0!J355)</f>
        <v>-15448627374</v>
      </c>
    </row>
    <row r="356" spans="1:6" x14ac:dyDescent="0.2">
      <c r="B356" t="str">
        <f>"0"&amp;LEFT(balance_gral0!D356,11)</f>
        <v>022010152004</v>
      </c>
      <c r="C356">
        <f>VALUE(balance_gral0!F356)</f>
        <v>-15017039296</v>
      </c>
      <c r="D356">
        <f>VALUE(balance_gral0!H356)</f>
        <v>-58752</v>
      </c>
      <c r="E356">
        <f>VALUE(balance_gral0!G356)</f>
        <v>-431588078</v>
      </c>
      <c r="F356" s="2">
        <f>VALUE(balance_gral0!J356)</f>
        <v>-15448627374</v>
      </c>
    </row>
    <row r="357" spans="1:6" x14ac:dyDescent="0.2">
      <c r="B357" t="str">
        <f>"0"&amp;LEFT(balance_gral0!D357,11)</f>
        <v>022010156000</v>
      </c>
      <c r="C357">
        <f>VALUE(balance_gral0!F357)</f>
        <v>-1822691320596</v>
      </c>
      <c r="D357">
        <f>VALUE(balance_gral0!H357)</f>
        <v>-353428272.77999997</v>
      </c>
      <c r="E357">
        <f>VALUE(balance_gral0!G357)</f>
        <v>-2596259351862</v>
      </c>
      <c r="F357" s="2">
        <f>VALUE(balance_gral0!J357)</f>
        <v>-4418950672458</v>
      </c>
    </row>
    <row r="358" spans="1:6" x14ac:dyDescent="0.2">
      <c r="B358" t="str">
        <f>"0"&amp;LEFT(balance_gral0!D358,11)</f>
        <v>022010156002</v>
      </c>
      <c r="C358">
        <f>VALUE(balance_gral0!F358)</f>
        <v>-1822691320596</v>
      </c>
      <c r="D358">
        <f>VALUE(balance_gral0!H358)</f>
        <v>-353428272.77999997</v>
      </c>
      <c r="E358">
        <f>VALUE(balance_gral0!G358)</f>
        <v>-2596259351862</v>
      </c>
      <c r="F358" s="2">
        <f>VALUE(balance_gral0!J358)</f>
        <v>-4418950672458</v>
      </c>
    </row>
    <row r="359" spans="1:6" x14ac:dyDescent="0.2">
      <c r="B359" t="str">
        <f>"0"&amp;LEFT(balance_gral0!D359,11)</f>
        <v>022010166000</v>
      </c>
      <c r="C359">
        <f>VALUE(balance_gral0!F359)</f>
        <v>0</v>
      </c>
      <c r="D359">
        <f>VALUE(balance_gral0!H359)</f>
        <v>-2541158.06</v>
      </c>
      <c r="E359">
        <f>VALUE(balance_gral0!G359)</f>
        <v>-18667169277</v>
      </c>
      <c r="F359" s="2">
        <f>VALUE(balance_gral0!J359)</f>
        <v>-18667169277</v>
      </c>
    </row>
    <row r="360" spans="1:6" x14ac:dyDescent="0.2">
      <c r="B360" t="str">
        <f>"0"&amp;LEFT(balance_gral0!D360,11)</f>
        <v>022010166005</v>
      </c>
      <c r="C360">
        <f>VALUE(balance_gral0!F360)</f>
        <v>0</v>
      </c>
      <c r="D360">
        <f>VALUE(balance_gral0!H360)</f>
        <v>-2541158.06</v>
      </c>
      <c r="E360">
        <f>VALUE(balance_gral0!G360)</f>
        <v>-18667169277</v>
      </c>
      <c r="F360" s="2">
        <f>VALUE(balance_gral0!J360)</f>
        <v>-18667169277</v>
      </c>
    </row>
    <row r="361" spans="1:6" x14ac:dyDescent="0.2">
      <c r="B361" t="str">
        <f>"0"&amp;LEFT(balance_gral0!D361,11)</f>
        <v>022010236000</v>
      </c>
      <c r="C361">
        <f>VALUE(balance_gral0!F361)</f>
        <v>-1018939093465</v>
      </c>
      <c r="D361">
        <f>VALUE(balance_gral0!H361)</f>
        <v>-176743388.59999999</v>
      </c>
      <c r="E361">
        <f>VALUE(balance_gral0!G361)</f>
        <v>-1298344560572.24</v>
      </c>
      <c r="F361" s="2">
        <f>VALUE(balance_gral0!J361)</f>
        <v>-2317283654037.2402</v>
      </c>
    </row>
    <row r="362" spans="1:6" x14ac:dyDescent="0.2">
      <c r="B362" t="str">
        <f>"0"&amp;LEFT(balance_gral0!D362,11)</f>
        <v>022010236002</v>
      </c>
      <c r="C362">
        <f>VALUE(balance_gral0!F362)</f>
        <v>-1018939093465</v>
      </c>
      <c r="D362">
        <f>VALUE(balance_gral0!H362)</f>
        <v>-176743388.59999999</v>
      </c>
      <c r="E362">
        <f>VALUE(balance_gral0!G362)</f>
        <v>-1298344560572.24</v>
      </c>
      <c r="F362" s="2">
        <f>VALUE(balance_gral0!J362)</f>
        <v>-2317283654037.2402</v>
      </c>
    </row>
    <row r="363" spans="1:6" x14ac:dyDescent="0.2">
      <c r="B363" t="str">
        <f>"0"&amp;LEFT(balance_gral0!D363,11)</f>
        <v>022020000000</v>
      </c>
      <c r="C363">
        <f>VALUE(balance_gral0!F363)</f>
        <v>-5277252195</v>
      </c>
      <c r="D363">
        <f>VALUE(balance_gral0!H363)</f>
        <v>0</v>
      </c>
      <c r="E363">
        <f>VALUE(balance_gral0!G363)</f>
        <v>0</v>
      </c>
      <c r="F363" s="2">
        <f>VALUE(balance_gral0!J363)</f>
        <v>-5277252195</v>
      </c>
    </row>
    <row r="364" spans="1:6" x14ac:dyDescent="0.2">
      <c r="B364" t="str">
        <f>"0"&amp;LEFT(balance_gral0!D364,11)</f>
        <v>022020174000</v>
      </c>
      <c r="C364">
        <f>VALUE(balance_gral0!F364)</f>
        <v>-5277252195</v>
      </c>
      <c r="D364">
        <f>VALUE(balance_gral0!H364)</f>
        <v>0</v>
      </c>
      <c r="E364">
        <f>VALUE(balance_gral0!G364)</f>
        <v>0</v>
      </c>
      <c r="F364" s="2">
        <f>VALUE(balance_gral0!J364)</f>
        <v>-5277252195</v>
      </c>
    </row>
    <row r="365" spans="1:6" x14ac:dyDescent="0.2">
      <c r="B365" t="str">
        <f>"0"&amp;LEFT(balance_gral0!D365,11)</f>
        <v>022020174002</v>
      </c>
      <c r="C365">
        <f>VALUE(balance_gral0!F365)</f>
        <v>-5277252195</v>
      </c>
      <c r="D365">
        <f>VALUE(balance_gral0!H365)</f>
        <v>0</v>
      </c>
      <c r="E365">
        <f>VALUE(balance_gral0!G365)</f>
        <v>0</v>
      </c>
      <c r="F365" s="2">
        <f>VALUE(balance_gral0!J365)</f>
        <v>-5277252195</v>
      </c>
    </row>
    <row r="366" spans="1:6" x14ac:dyDescent="0.2">
      <c r="B366" t="str">
        <f>"0"&amp;LEFT(balance_gral0!D366,11)</f>
        <v>022040000000</v>
      </c>
      <c r="C366">
        <f>VALUE(balance_gral0!F366)</f>
        <v>-2818924901782</v>
      </c>
      <c r="D366">
        <f>VALUE(balance_gral0!H366)</f>
        <v>-15295282.539999999</v>
      </c>
      <c r="E366">
        <f>VALUE(balance_gral0!G366)</f>
        <v>-112358074833</v>
      </c>
      <c r="F366" s="2">
        <f>VALUE(balance_gral0!J366)</f>
        <v>-2931282976615</v>
      </c>
    </row>
    <row r="367" spans="1:6" x14ac:dyDescent="0.2">
      <c r="B367" t="str">
        <f>"0"&amp;LEFT(balance_gral0!D367,11)</f>
        <v>022040200004</v>
      </c>
      <c r="C367">
        <f>VALUE(balance_gral0!F367)</f>
        <v>-42326804269</v>
      </c>
      <c r="D367">
        <f>VALUE(balance_gral0!H367)</f>
        <v>0</v>
      </c>
      <c r="E367">
        <f>VALUE(balance_gral0!G367)</f>
        <v>0</v>
      </c>
      <c r="F367" s="2">
        <f>VALUE(balance_gral0!J367)</f>
        <v>-42326804269</v>
      </c>
    </row>
    <row r="368" spans="1:6" x14ac:dyDescent="0.2">
      <c r="B368" t="str">
        <f>"0"&amp;LEFT(balance_gral0!D368,11)</f>
        <v>022040238000</v>
      </c>
      <c r="C368">
        <f>VALUE(balance_gral0!F368)</f>
        <v>-198061610622</v>
      </c>
      <c r="D368">
        <f>VALUE(balance_gral0!H368)</f>
        <v>-13024303.34</v>
      </c>
      <c r="E368">
        <f>VALUE(balance_gral0!G368)</f>
        <v>-95675620636</v>
      </c>
      <c r="F368" s="2">
        <f>VALUE(balance_gral0!J368)</f>
        <v>-293737231258</v>
      </c>
    </row>
    <row r="369" spans="2:6" x14ac:dyDescent="0.2">
      <c r="B369" t="str">
        <f>"0"&amp;LEFT(balance_gral0!D369,11)</f>
        <v>022040238004</v>
      </c>
      <c r="C369">
        <f>VALUE(balance_gral0!F369)</f>
        <v>-95648767158</v>
      </c>
      <c r="D369">
        <f>VALUE(balance_gral0!H369)</f>
        <v>-2827827.58</v>
      </c>
      <c r="E369">
        <f>VALUE(balance_gral0!G369)</f>
        <v>-20773023455</v>
      </c>
      <c r="F369" s="2">
        <f>VALUE(balance_gral0!J369)</f>
        <v>-116421790613</v>
      </c>
    </row>
    <row r="370" spans="2:6" x14ac:dyDescent="0.2">
      <c r="B370" t="str">
        <f>"0"&amp;LEFT(balance_gral0!D370,11)</f>
        <v>022040238006</v>
      </c>
      <c r="C370">
        <f>VALUE(balance_gral0!F370)</f>
        <v>-3868597557</v>
      </c>
      <c r="D370">
        <f>VALUE(balance_gral0!H370)</f>
        <v>0</v>
      </c>
      <c r="E370">
        <f>VALUE(balance_gral0!G370)</f>
        <v>0</v>
      </c>
      <c r="F370" s="2">
        <f>VALUE(balance_gral0!J370)</f>
        <v>-3868597557</v>
      </c>
    </row>
    <row r="371" spans="2:6" x14ac:dyDescent="0.2">
      <c r="B371" t="str">
        <f>"0"&amp;LEFT(balance_gral0!D371,11)</f>
        <v>022040238008</v>
      </c>
      <c r="C371">
        <f>VALUE(balance_gral0!F371)</f>
        <v>-785574407</v>
      </c>
      <c r="D371">
        <f>VALUE(balance_gral0!H371)</f>
        <v>0</v>
      </c>
      <c r="E371">
        <f>VALUE(balance_gral0!G371)</f>
        <v>0</v>
      </c>
      <c r="F371" s="2">
        <f>VALUE(balance_gral0!J371)</f>
        <v>-785574407</v>
      </c>
    </row>
    <row r="372" spans="2:6" x14ac:dyDescent="0.2">
      <c r="B372" t="str">
        <f>"0"&amp;LEFT(balance_gral0!D372,11)</f>
        <v>022040238010</v>
      </c>
      <c r="C372">
        <f>VALUE(balance_gral0!F372)</f>
        <v>-89475674801</v>
      </c>
      <c r="D372">
        <f>VALUE(balance_gral0!H372)</f>
        <v>-10050702.59</v>
      </c>
      <c r="E372">
        <f>VALUE(balance_gral0!G372)</f>
        <v>-73831757678</v>
      </c>
      <c r="F372" s="2">
        <f>VALUE(balance_gral0!J372)</f>
        <v>-163307432479</v>
      </c>
    </row>
    <row r="373" spans="2:6" x14ac:dyDescent="0.2">
      <c r="B373" t="str">
        <f>"0"&amp;LEFT(balance_gral0!D373,11)</f>
        <v>022040238012</v>
      </c>
      <c r="C373">
        <f>VALUE(balance_gral0!F373)</f>
        <v>-8282996699</v>
      </c>
      <c r="D373">
        <f>VALUE(balance_gral0!H373)</f>
        <v>-145773.17000000001</v>
      </c>
      <c r="E373">
        <f>VALUE(balance_gral0!G373)</f>
        <v>-1070839503</v>
      </c>
      <c r="F373" s="2">
        <f>VALUE(balance_gral0!J373)</f>
        <v>-9353836202</v>
      </c>
    </row>
    <row r="374" spans="2:6" x14ac:dyDescent="0.2">
      <c r="B374" t="str">
        <f>"0"&amp;LEFT(balance_gral0!D374,11)</f>
        <v>022040290000</v>
      </c>
      <c r="C374">
        <f>VALUE(balance_gral0!F374)</f>
        <v>-196626493247</v>
      </c>
      <c r="D374">
        <f>VALUE(balance_gral0!H374)</f>
        <v>-51635</v>
      </c>
      <c r="E374">
        <f>VALUE(balance_gral0!G374)</f>
        <v>-379307096</v>
      </c>
      <c r="F374" s="2">
        <f>VALUE(balance_gral0!J374)</f>
        <v>-197005800343</v>
      </c>
    </row>
    <row r="375" spans="2:6" x14ac:dyDescent="0.2">
      <c r="B375" t="str">
        <f>"0"&amp;LEFT(balance_gral0!D375,11)</f>
        <v>022040290002</v>
      </c>
      <c r="C375">
        <f>VALUE(balance_gral0!F375)</f>
        <v>-7294365193</v>
      </c>
      <c r="D375">
        <f>VALUE(balance_gral0!H375)</f>
        <v>-10430.950000000001</v>
      </c>
      <c r="E375">
        <f>VALUE(balance_gral0!G375)</f>
        <v>-76625029</v>
      </c>
      <c r="F375" s="2">
        <f>VALUE(balance_gral0!J375)</f>
        <v>-7370990222</v>
      </c>
    </row>
    <row r="376" spans="2:6" x14ac:dyDescent="0.2">
      <c r="B376" t="str">
        <f>"0"&amp;LEFT(balance_gral0!D376,11)</f>
        <v>022040290004</v>
      </c>
      <c r="C376">
        <f>VALUE(balance_gral0!F376)</f>
        <v>-213635021</v>
      </c>
      <c r="D376">
        <f>VALUE(balance_gral0!H376)</f>
        <v>-8000</v>
      </c>
      <c r="E376">
        <f>VALUE(balance_gral0!G376)</f>
        <v>-58767440</v>
      </c>
      <c r="F376" s="2">
        <f>VALUE(balance_gral0!J376)</f>
        <v>-272402461</v>
      </c>
    </row>
    <row r="377" spans="2:6" x14ac:dyDescent="0.2">
      <c r="B377" t="str">
        <f>"0"&amp;LEFT(balance_gral0!D377,11)</f>
        <v>022040290006</v>
      </c>
      <c r="C377">
        <f>VALUE(balance_gral0!F377)</f>
        <v>-24854320</v>
      </c>
      <c r="D377">
        <f>VALUE(balance_gral0!H377)</f>
        <v>0</v>
      </c>
      <c r="E377">
        <f>VALUE(balance_gral0!G377)</f>
        <v>0</v>
      </c>
      <c r="F377" s="2">
        <f>VALUE(balance_gral0!J377)</f>
        <v>-24854320</v>
      </c>
    </row>
    <row r="378" spans="2:6" x14ac:dyDescent="0.2">
      <c r="B378" t="str">
        <f>"0"&amp;LEFT(balance_gral0!D378,11)</f>
        <v>022040290008</v>
      </c>
      <c r="C378">
        <f>VALUE(balance_gral0!F378)</f>
        <v>-153673335218</v>
      </c>
      <c r="D378">
        <f>VALUE(balance_gral0!H378)</f>
        <v>0</v>
      </c>
      <c r="E378">
        <f>VALUE(balance_gral0!G378)</f>
        <v>0</v>
      </c>
      <c r="F378" s="2">
        <f>VALUE(balance_gral0!J378)</f>
        <v>-153673335218</v>
      </c>
    </row>
    <row r="379" spans="2:6" x14ac:dyDescent="0.2">
      <c r="B379" t="str">
        <f>"0"&amp;LEFT(balance_gral0!D379,11)</f>
        <v>022040290010</v>
      </c>
      <c r="C379">
        <f>VALUE(balance_gral0!F379)</f>
        <v>-35390303495</v>
      </c>
      <c r="D379">
        <f>VALUE(balance_gral0!H379)</f>
        <v>-27206.799999999999</v>
      </c>
      <c r="E379">
        <f>VALUE(balance_gral0!G379)</f>
        <v>-199859248</v>
      </c>
      <c r="F379" s="2">
        <f>VALUE(balance_gral0!J379)</f>
        <v>-35590162743</v>
      </c>
    </row>
    <row r="380" spans="2:6" x14ac:dyDescent="0.2">
      <c r="B380" t="str">
        <f>"0"&amp;LEFT(balance_gral0!D380,11)</f>
        <v>022040290012</v>
      </c>
      <c r="C380">
        <f>VALUE(balance_gral0!F380)</f>
        <v>-30000000</v>
      </c>
      <c r="D380">
        <f>VALUE(balance_gral0!H380)</f>
        <v>-5997.25</v>
      </c>
      <c r="E380">
        <f>VALUE(balance_gral0!G380)</f>
        <v>-44055379</v>
      </c>
      <c r="F380" s="2">
        <f>VALUE(balance_gral0!J380)</f>
        <v>-74055379</v>
      </c>
    </row>
    <row r="381" spans="2:6" x14ac:dyDescent="0.2">
      <c r="B381" t="str">
        <f>"0"&amp;LEFT(balance_gral0!D381,11)</f>
        <v>022040292000</v>
      </c>
      <c r="C381">
        <f>VALUE(balance_gral0!F381)</f>
        <v>-19909993644</v>
      </c>
      <c r="D381">
        <f>VALUE(balance_gral0!H381)</f>
        <v>-137594.20000000001</v>
      </c>
      <c r="E381">
        <f>VALUE(balance_gral0!G381)</f>
        <v>-1010757324</v>
      </c>
      <c r="F381" s="2">
        <f>VALUE(balance_gral0!J381)</f>
        <v>-20920750968</v>
      </c>
    </row>
    <row r="382" spans="2:6" x14ac:dyDescent="0.2">
      <c r="B382" t="str">
        <f>"0"&amp;LEFT(balance_gral0!D382,11)</f>
        <v>022040292006</v>
      </c>
      <c r="C382">
        <f>VALUE(balance_gral0!F382)</f>
        <v>-5293727909</v>
      </c>
      <c r="D382">
        <f>VALUE(balance_gral0!H382)</f>
        <v>-1412.54</v>
      </c>
      <c r="E382">
        <f>VALUE(balance_gral0!G382)</f>
        <v>-10376420</v>
      </c>
      <c r="F382" s="2">
        <f>VALUE(balance_gral0!J382)</f>
        <v>-5304104329</v>
      </c>
    </row>
    <row r="383" spans="2:6" x14ac:dyDescent="0.2">
      <c r="B383" t="str">
        <f>"0"&amp;LEFT(balance_gral0!D383,11)</f>
        <v>022040292008</v>
      </c>
      <c r="C383">
        <f>VALUE(balance_gral0!F383)</f>
        <v>-2074802694</v>
      </c>
      <c r="D383">
        <f>VALUE(balance_gral0!H383)</f>
        <v>-93972.61</v>
      </c>
      <c r="E383">
        <f>VALUE(balance_gral0!G383)</f>
        <v>-690316177</v>
      </c>
      <c r="F383" s="2">
        <f>VALUE(balance_gral0!J383)</f>
        <v>-2765118871</v>
      </c>
    </row>
    <row r="384" spans="2:6" x14ac:dyDescent="0.2">
      <c r="B384" t="str">
        <f>"0"&amp;LEFT(balance_gral0!D384,11)</f>
        <v>022040292010</v>
      </c>
      <c r="C384">
        <f>VALUE(balance_gral0!F384)</f>
        <v>-12541463041</v>
      </c>
      <c r="D384">
        <f>VALUE(balance_gral0!H384)</f>
        <v>-42209.05</v>
      </c>
      <c r="E384">
        <f>VALUE(balance_gral0!G384)</f>
        <v>-310064727</v>
      </c>
      <c r="F384" s="2">
        <f>VALUE(balance_gral0!J384)</f>
        <v>-12851527768</v>
      </c>
    </row>
    <row r="385" spans="2:6" x14ac:dyDescent="0.2">
      <c r="B385" t="str">
        <f>"0"&amp;LEFT(balance_gral0!D385,11)</f>
        <v>022040298000</v>
      </c>
      <c r="C385">
        <f>VALUE(balance_gral0!F385)</f>
        <v>-2362000000000</v>
      </c>
      <c r="D385">
        <f>VALUE(balance_gral0!H385)</f>
        <v>-2081750</v>
      </c>
      <c r="E385">
        <f>VALUE(balance_gral0!G385)</f>
        <v>-15292389777</v>
      </c>
      <c r="F385" s="2">
        <f>VALUE(balance_gral0!J385)</f>
        <v>-2377292389777</v>
      </c>
    </row>
    <row r="386" spans="2:6" x14ac:dyDescent="0.2">
      <c r="B386" t="str">
        <f>"0"&amp;LEFT(balance_gral0!D386,11)</f>
        <v>022040298006</v>
      </c>
      <c r="C386">
        <f>VALUE(balance_gral0!F386)</f>
        <v>-1915000000000</v>
      </c>
      <c r="D386">
        <f>VALUE(balance_gral0!H386)</f>
        <v>-2081750</v>
      </c>
      <c r="E386">
        <f>VALUE(balance_gral0!G386)</f>
        <v>-15292389777</v>
      </c>
      <c r="F386" s="2">
        <f>VALUE(balance_gral0!J386)</f>
        <v>-1930292389777</v>
      </c>
    </row>
    <row r="387" spans="2:6" x14ac:dyDescent="0.2">
      <c r="B387" t="str">
        <f>"0"&amp;LEFT(balance_gral0!D387,11)</f>
        <v>022040298008</v>
      </c>
      <c r="C387">
        <f>VALUE(balance_gral0!F387)</f>
        <v>-2000000000</v>
      </c>
      <c r="D387">
        <f>VALUE(balance_gral0!H387)</f>
        <v>0</v>
      </c>
      <c r="E387">
        <f>VALUE(balance_gral0!G387)</f>
        <v>0</v>
      </c>
      <c r="F387" s="2">
        <f>VALUE(balance_gral0!J387)</f>
        <v>-2000000000</v>
      </c>
    </row>
    <row r="388" spans="2:6" x14ac:dyDescent="0.2">
      <c r="B388" t="str">
        <f>"0"&amp;LEFT(balance_gral0!D388,11)</f>
        <v>022040298010</v>
      </c>
      <c r="C388">
        <f>VALUE(balance_gral0!F388)</f>
        <v>-445000000000</v>
      </c>
      <c r="D388">
        <f>VALUE(balance_gral0!H388)</f>
        <v>0</v>
      </c>
      <c r="E388">
        <f>VALUE(balance_gral0!G388)</f>
        <v>0</v>
      </c>
      <c r="F388" s="2">
        <f>VALUE(balance_gral0!J388)</f>
        <v>-445000000000</v>
      </c>
    </row>
    <row r="389" spans="2:6" x14ac:dyDescent="0.2">
      <c r="B389" t="str">
        <f>"0"&amp;LEFT(balance_gral0!D389,11)</f>
        <v>022060000000</v>
      </c>
      <c r="C389">
        <f>VALUE(balance_gral0!F389)</f>
        <v>-417361000000</v>
      </c>
      <c r="D389">
        <f>VALUE(balance_gral0!H389)</f>
        <v>-32230000</v>
      </c>
      <c r="E389">
        <f>VALUE(balance_gral0!G389)</f>
        <v>-236759323900</v>
      </c>
      <c r="F389" s="2">
        <f>VALUE(balance_gral0!J389)</f>
        <v>-654120323900</v>
      </c>
    </row>
    <row r="390" spans="2:6" x14ac:dyDescent="0.2">
      <c r="B390" t="str">
        <f>"0"&amp;LEFT(balance_gral0!D390,11)</f>
        <v>022060218001</v>
      </c>
      <c r="C390">
        <f>VALUE(balance_gral0!F390)</f>
        <v>-300000000000</v>
      </c>
      <c r="D390">
        <f>VALUE(balance_gral0!H390)</f>
        <v>0</v>
      </c>
      <c r="E390">
        <f>VALUE(balance_gral0!G390)</f>
        <v>0</v>
      </c>
      <c r="F390" s="2">
        <f>VALUE(balance_gral0!J390)</f>
        <v>-300000000000</v>
      </c>
    </row>
    <row r="391" spans="2:6" x14ac:dyDescent="0.2">
      <c r="B391" t="str">
        <f>"0"&amp;LEFT(balance_gral0!D391,11)</f>
        <v>022060266001</v>
      </c>
      <c r="C391">
        <f>VALUE(balance_gral0!F391)</f>
        <v>-117361000000</v>
      </c>
      <c r="D391">
        <f>VALUE(balance_gral0!H391)</f>
        <v>-32230000</v>
      </c>
      <c r="E391">
        <f>VALUE(balance_gral0!G391)</f>
        <v>-236759323900</v>
      </c>
      <c r="F391" s="2">
        <f>VALUE(balance_gral0!J391)</f>
        <v>-354120323900</v>
      </c>
    </row>
    <row r="392" spans="2:6" x14ac:dyDescent="0.2">
      <c r="B392" t="str">
        <f>"0"&amp;LEFT(balance_gral0!D392,11)</f>
        <v>022080000000</v>
      </c>
      <c r="C392">
        <f>VALUE(balance_gral0!F392)</f>
        <v>-48863187874</v>
      </c>
      <c r="D392">
        <f>VALUE(balance_gral0!H392)</f>
        <v>-8289416.9000000004</v>
      </c>
      <c r="E392">
        <f>VALUE(balance_gral0!G392)</f>
        <v>-60893476286</v>
      </c>
      <c r="F392" s="2">
        <f>VALUE(balance_gral0!J392)</f>
        <v>-109756664160</v>
      </c>
    </row>
    <row r="393" spans="2:6" x14ac:dyDescent="0.2">
      <c r="B393" t="str">
        <f>"0"&amp;LEFT(balance_gral0!D393,11)</f>
        <v>022080224000</v>
      </c>
      <c r="C393">
        <f>VALUE(balance_gral0!F393)</f>
        <v>-48863187874</v>
      </c>
      <c r="D393">
        <f>VALUE(balance_gral0!H393)</f>
        <v>-8289416.9000000004</v>
      </c>
      <c r="E393">
        <f>VALUE(balance_gral0!G393)</f>
        <v>-60893476286</v>
      </c>
      <c r="F393" s="2">
        <f>VALUE(balance_gral0!J393)</f>
        <v>-109756664160</v>
      </c>
    </row>
    <row r="394" spans="2:6" x14ac:dyDescent="0.2">
      <c r="B394" t="str">
        <f>"0"&amp;LEFT(balance_gral0!D394,11)</f>
        <v>022080224082</v>
      </c>
      <c r="C394">
        <f>VALUE(balance_gral0!F394)</f>
        <v>-998184736131</v>
      </c>
      <c r="D394">
        <f>VALUE(balance_gral0!H394)</f>
        <v>-33804049.990000002</v>
      </c>
      <c r="E394">
        <f>VALUE(balance_gral0!G394)</f>
        <v>-248322185013</v>
      </c>
      <c r="F394" s="2">
        <f>VALUE(balance_gral0!J394)</f>
        <v>-1246506921144</v>
      </c>
    </row>
    <row r="395" spans="2:6" x14ac:dyDescent="0.2">
      <c r="B395" t="str">
        <f>"0"&amp;LEFT(balance_gral0!D395,11)</f>
        <v>022080224084</v>
      </c>
      <c r="C395">
        <f>VALUE(balance_gral0!F395)</f>
        <v>-666479896</v>
      </c>
      <c r="D395">
        <f>VALUE(balance_gral0!H395)</f>
        <v>-1015.51</v>
      </c>
      <c r="E395">
        <f>VALUE(balance_gral0!G395)</f>
        <v>-7459864</v>
      </c>
      <c r="F395" s="2">
        <f>VALUE(balance_gral0!J395)</f>
        <v>-673939760</v>
      </c>
    </row>
    <row r="396" spans="2:6" x14ac:dyDescent="0.2">
      <c r="B396" t="str">
        <f>"0"&amp;LEFT(balance_gral0!D396,11)</f>
        <v>022080224092</v>
      </c>
      <c r="C396">
        <f>VALUE(balance_gral0!F396)</f>
        <v>949988028153</v>
      </c>
      <c r="D396">
        <f>VALUE(balance_gral0!H396)</f>
        <v>25515648.600000001</v>
      </c>
      <c r="E396">
        <f>VALUE(balance_gral0!G396)</f>
        <v>187436168591</v>
      </c>
      <c r="F396" s="2">
        <f>VALUE(balance_gral0!J396)</f>
        <v>1137424196744</v>
      </c>
    </row>
    <row r="397" spans="2:6" x14ac:dyDescent="0.2">
      <c r="B397" t="str">
        <f>"0"&amp;LEFT(balance_gral0!D397,11)</f>
        <v>024000000000</v>
      </c>
      <c r="C397">
        <f>VALUE(balance_gral0!F397)</f>
        <v>-79971412773</v>
      </c>
      <c r="D397">
        <f>VALUE(balance_gral0!H397)</f>
        <v>-3710970.96</v>
      </c>
      <c r="E397">
        <f>VALUE(balance_gral0!G397)</f>
        <v>-27260532905.700001</v>
      </c>
      <c r="F397" s="2">
        <f>VALUE(balance_gral0!J397)</f>
        <v>-107231945678.7</v>
      </c>
    </row>
    <row r="398" spans="2:6" x14ac:dyDescent="0.2">
      <c r="B398" t="str">
        <f>"0"&amp;LEFT(balance_gral0!D398,11)</f>
        <v>024010000000</v>
      </c>
      <c r="C398">
        <f>VALUE(balance_gral0!F398)</f>
        <v>-16161802479</v>
      </c>
      <c r="D398">
        <f>VALUE(balance_gral0!H398)</f>
        <v>0</v>
      </c>
      <c r="E398">
        <f>VALUE(balance_gral0!G398)</f>
        <v>0</v>
      </c>
      <c r="F398" s="2">
        <f>VALUE(balance_gral0!J398)</f>
        <v>-16161802479</v>
      </c>
    </row>
    <row r="399" spans="2:6" x14ac:dyDescent="0.2">
      <c r="B399" t="str">
        <f>"0"&amp;LEFT(balance_gral0!D399,11)</f>
        <v>024010242001</v>
      </c>
      <c r="C399">
        <f>VALUE(balance_gral0!F399)</f>
        <v>-3276047180</v>
      </c>
      <c r="D399">
        <f>VALUE(balance_gral0!H399)</f>
        <v>0</v>
      </c>
      <c r="E399">
        <f>VALUE(balance_gral0!G399)</f>
        <v>0</v>
      </c>
      <c r="F399" s="2">
        <f>VALUE(balance_gral0!J399)</f>
        <v>-3276047180</v>
      </c>
    </row>
    <row r="400" spans="2:6" x14ac:dyDescent="0.2">
      <c r="B400" t="str">
        <f>"0"&amp;LEFT(balance_gral0!D400,11)</f>
        <v>024010244001</v>
      </c>
      <c r="C400">
        <f>VALUE(balance_gral0!F400)</f>
        <v>-12885755299</v>
      </c>
      <c r="D400">
        <f>VALUE(balance_gral0!H400)</f>
        <v>0</v>
      </c>
      <c r="E400">
        <f>VALUE(balance_gral0!G400)</f>
        <v>0</v>
      </c>
      <c r="F400" s="2">
        <f>VALUE(balance_gral0!J400)</f>
        <v>-12885755299</v>
      </c>
    </row>
    <row r="401" spans="2:6" x14ac:dyDescent="0.2">
      <c r="B401" t="str">
        <f>"0"&amp;LEFT(balance_gral0!D401,11)</f>
        <v>024030000000</v>
      </c>
      <c r="C401">
        <f>VALUE(balance_gral0!F401)</f>
        <v>-12500705966</v>
      </c>
      <c r="D401">
        <f>VALUE(balance_gral0!H401)</f>
        <v>0</v>
      </c>
      <c r="E401">
        <f>VALUE(balance_gral0!G401)</f>
        <v>0</v>
      </c>
      <c r="F401" s="2">
        <f>VALUE(balance_gral0!J401)</f>
        <v>-12500705966</v>
      </c>
    </row>
    <row r="402" spans="2:6" x14ac:dyDescent="0.2">
      <c r="B402" t="str">
        <f>"0"&amp;LEFT(balance_gral0!D402,11)</f>
        <v>024030254001</v>
      </c>
      <c r="C402">
        <f>VALUE(balance_gral0!F402)</f>
        <v>-12500705966</v>
      </c>
      <c r="D402">
        <f>VALUE(balance_gral0!H402)</f>
        <v>0</v>
      </c>
      <c r="E402">
        <f>VALUE(balance_gral0!G402)</f>
        <v>0</v>
      </c>
      <c r="F402" s="2">
        <f>VALUE(balance_gral0!J402)</f>
        <v>-12500705966</v>
      </c>
    </row>
    <row r="403" spans="2:6" x14ac:dyDescent="0.2">
      <c r="B403" t="str">
        <f>"0"&amp;LEFT(balance_gral0!D403,11)</f>
        <v>024040000000</v>
      </c>
      <c r="C403">
        <f>VALUE(balance_gral0!F403)</f>
        <v>-51308904328</v>
      </c>
      <c r="D403">
        <f>VALUE(balance_gral0!H403)</f>
        <v>-3710970.96</v>
      </c>
      <c r="E403">
        <f>VALUE(balance_gral0!G403)</f>
        <v>-27260532905.700001</v>
      </c>
      <c r="F403" s="2">
        <f>VALUE(balance_gral0!J403)</f>
        <v>-78569437233.699997</v>
      </c>
    </row>
    <row r="404" spans="2:6" x14ac:dyDescent="0.2">
      <c r="B404" t="str">
        <f>"0"&amp;LEFT(balance_gral0!D404,11)</f>
        <v>024040258000</v>
      </c>
      <c r="C404">
        <f>VALUE(balance_gral0!F404)</f>
        <v>-433482013</v>
      </c>
      <c r="D404">
        <f>VALUE(balance_gral0!H404)</f>
        <v>0</v>
      </c>
      <c r="E404">
        <f>VALUE(balance_gral0!G404)</f>
        <v>0</v>
      </c>
      <c r="F404" s="2">
        <f>VALUE(balance_gral0!J404)</f>
        <v>-433482013</v>
      </c>
    </row>
    <row r="405" spans="2:6" x14ac:dyDescent="0.2">
      <c r="B405" t="str">
        <f>"0"&amp;LEFT(balance_gral0!D405,11)</f>
        <v>024040258002</v>
      </c>
      <c r="C405">
        <f>VALUE(balance_gral0!F405)</f>
        <v>-433482013</v>
      </c>
      <c r="D405">
        <f>VALUE(balance_gral0!H405)</f>
        <v>0</v>
      </c>
      <c r="E405">
        <f>VALUE(balance_gral0!G405)</f>
        <v>0</v>
      </c>
      <c r="F405" s="2">
        <f>VALUE(balance_gral0!J405)</f>
        <v>-433482013</v>
      </c>
    </row>
    <row r="406" spans="2:6" x14ac:dyDescent="0.2">
      <c r="B406" t="str">
        <f>"0"&amp;LEFT(balance_gral0!D406,11)</f>
        <v>024040260000</v>
      </c>
      <c r="C406">
        <f>VALUE(balance_gral0!F406)</f>
        <v>-50875422315</v>
      </c>
      <c r="D406">
        <f>VALUE(balance_gral0!H406)</f>
        <v>-3710970.96</v>
      </c>
      <c r="E406">
        <f>VALUE(balance_gral0!G406)</f>
        <v>-27260532905.700001</v>
      </c>
      <c r="F406" s="2">
        <f>VALUE(balance_gral0!J406)</f>
        <v>-78135955220.699997</v>
      </c>
    </row>
    <row r="407" spans="2:6" x14ac:dyDescent="0.2">
      <c r="B407" t="str">
        <f>"0"&amp;LEFT(balance_gral0!D407,11)</f>
        <v>024040260002</v>
      </c>
      <c r="C407">
        <f>VALUE(balance_gral0!F407)</f>
        <v>-46830512548</v>
      </c>
      <c r="D407">
        <f>VALUE(balance_gral0!H407)</f>
        <v>-3710970.96</v>
      </c>
      <c r="E407">
        <f>VALUE(balance_gral0!G407)</f>
        <v>-27260532905.700001</v>
      </c>
      <c r="F407" s="2">
        <f>VALUE(balance_gral0!J407)</f>
        <v>-74091045453.699997</v>
      </c>
    </row>
    <row r="408" spans="2:6" x14ac:dyDescent="0.2">
      <c r="B408" t="str">
        <f>"0"&amp;LEFT(balance_gral0!D408,11)</f>
        <v>024040260006</v>
      </c>
      <c r="C408">
        <f>VALUE(balance_gral0!F408)</f>
        <v>-4044909767</v>
      </c>
      <c r="D408">
        <f>VALUE(balance_gral0!H408)</f>
        <v>0</v>
      </c>
      <c r="E408">
        <f>VALUE(balance_gral0!G408)</f>
        <v>0</v>
      </c>
      <c r="F408" s="2">
        <f>VALUE(balance_gral0!J408)</f>
        <v>-4044909767</v>
      </c>
    </row>
    <row r="409" spans="2:6" x14ac:dyDescent="0.2">
      <c r="B409" t="str">
        <f>"0"&amp;LEFT(balance_gral0!D409,11)</f>
        <v>025000000000</v>
      </c>
      <c r="C409">
        <f>VALUE(balance_gral0!F409)</f>
        <v>-95196714164</v>
      </c>
      <c r="D409">
        <f>VALUE(balance_gral0!H409)</f>
        <v>-1867494.7</v>
      </c>
      <c r="E409">
        <f>VALUE(balance_gral0!G409)</f>
        <v>-13718485342</v>
      </c>
      <c r="F409" s="2">
        <f>VALUE(balance_gral0!J409)</f>
        <v>-108915199506</v>
      </c>
    </row>
    <row r="410" spans="2:6" x14ac:dyDescent="0.2">
      <c r="B410" t="str">
        <f>"0"&amp;LEFT(balance_gral0!D410,11)</f>
        <v>025010000000</v>
      </c>
      <c r="C410">
        <f>VALUE(balance_gral0!F410)</f>
        <v>-86027887598</v>
      </c>
      <c r="D410">
        <f>VALUE(balance_gral0!H410)</f>
        <v>-1866312.13</v>
      </c>
      <c r="E410">
        <f>VALUE(balance_gral0!G410)</f>
        <v>-13709798266</v>
      </c>
      <c r="F410" s="2">
        <f>VALUE(balance_gral0!J410)</f>
        <v>-99737685864</v>
      </c>
    </row>
    <row r="411" spans="2:6" x14ac:dyDescent="0.2">
      <c r="B411" t="str">
        <f>"0"&amp;LEFT(balance_gral0!D411,11)</f>
        <v>025010270001</v>
      </c>
      <c r="C411">
        <f>VALUE(balance_gral0!F411)</f>
        <v>-48184870812</v>
      </c>
      <c r="D411">
        <f>VALUE(balance_gral0!H411)</f>
        <v>0</v>
      </c>
      <c r="E411">
        <f>VALUE(balance_gral0!G411)</f>
        <v>0</v>
      </c>
      <c r="F411" s="2">
        <f>VALUE(balance_gral0!J411)</f>
        <v>-48184870812</v>
      </c>
    </row>
    <row r="412" spans="2:6" x14ac:dyDescent="0.2">
      <c r="B412" t="str">
        <f>"0"&amp;LEFT(balance_gral0!D412,11)</f>
        <v>025010272001</v>
      </c>
      <c r="C412">
        <f>VALUE(balance_gral0!F412)</f>
        <v>-37843016786</v>
      </c>
      <c r="D412">
        <f>VALUE(balance_gral0!H412)</f>
        <v>-1866312.13</v>
      </c>
      <c r="E412">
        <f>VALUE(balance_gral0!G412)</f>
        <v>-13709798266</v>
      </c>
      <c r="F412" s="2">
        <f>VALUE(balance_gral0!J412)</f>
        <v>-51552815052</v>
      </c>
    </row>
    <row r="413" spans="2:6" x14ac:dyDescent="0.2">
      <c r="B413" t="str">
        <f>"0"&amp;LEFT(balance_gral0!D413,11)</f>
        <v>025020000000</v>
      </c>
      <c r="C413">
        <f>VALUE(balance_gral0!F413)</f>
        <v>-9168826566</v>
      </c>
      <c r="D413">
        <f>VALUE(balance_gral0!H413)</f>
        <v>-1182.57</v>
      </c>
      <c r="E413">
        <f>VALUE(balance_gral0!G413)</f>
        <v>-8687076</v>
      </c>
      <c r="F413" s="2">
        <f>VALUE(balance_gral0!J413)</f>
        <v>-9177513642</v>
      </c>
    </row>
    <row r="414" spans="2:6" x14ac:dyDescent="0.2">
      <c r="B414" t="str">
        <f>"0"&amp;LEFT(balance_gral0!D414,11)</f>
        <v>025020274000</v>
      </c>
      <c r="C414">
        <f>VALUE(balance_gral0!F414)</f>
        <v>-562396585</v>
      </c>
      <c r="D414">
        <f>VALUE(balance_gral0!H414)</f>
        <v>-1182.57</v>
      </c>
      <c r="E414">
        <f>VALUE(balance_gral0!G414)</f>
        <v>-8687076</v>
      </c>
      <c r="F414" s="2">
        <f>VALUE(balance_gral0!J414)</f>
        <v>-571083661</v>
      </c>
    </row>
    <row r="415" spans="2:6" x14ac:dyDescent="0.2">
      <c r="B415" t="str">
        <f>"0"&amp;LEFT(balance_gral0!D415,11)</f>
        <v>025020274002</v>
      </c>
      <c r="C415">
        <f>VALUE(balance_gral0!F415)</f>
        <v>-562396585</v>
      </c>
      <c r="D415">
        <f>VALUE(balance_gral0!H415)</f>
        <v>-1182.57</v>
      </c>
      <c r="E415">
        <f>VALUE(balance_gral0!G415)</f>
        <v>-8687076</v>
      </c>
      <c r="F415" s="2">
        <f>VALUE(balance_gral0!J415)</f>
        <v>-571083661</v>
      </c>
    </row>
    <row r="416" spans="2:6" x14ac:dyDescent="0.2">
      <c r="B416" t="str">
        <f>"0"&amp;LEFT(balance_gral0!D416,11)</f>
        <v>025020276001</v>
      </c>
      <c r="C416">
        <f>VALUE(balance_gral0!F416)</f>
        <v>-6030164048</v>
      </c>
      <c r="D416">
        <f>VALUE(balance_gral0!H416)</f>
        <v>0</v>
      </c>
      <c r="E416">
        <f>VALUE(balance_gral0!G416)</f>
        <v>0</v>
      </c>
      <c r="F416" s="2">
        <f>VALUE(balance_gral0!J416)</f>
        <v>-6030164048</v>
      </c>
    </row>
    <row r="417" spans="2:6" x14ac:dyDescent="0.2">
      <c r="B417" t="str">
        <f>"0"&amp;LEFT(balance_gral0!D417,11)</f>
        <v>025020278001</v>
      </c>
      <c r="C417">
        <f>VALUE(balance_gral0!F417)</f>
        <v>-2576265933</v>
      </c>
      <c r="D417">
        <f>VALUE(balance_gral0!H417)</f>
        <v>0</v>
      </c>
      <c r="E417">
        <f>VALUE(balance_gral0!G417)</f>
        <v>0</v>
      </c>
      <c r="F417" s="2">
        <f>VALUE(balance_gral0!J417)</f>
        <v>-2576265933</v>
      </c>
    </row>
    <row r="418" spans="2:6" x14ac:dyDescent="0.2">
      <c r="B418" t="str">
        <f>"0"&amp;LEFT(balance_gral0!D418,11)</f>
        <v>030000000000</v>
      </c>
      <c r="C418">
        <f>VALUE(balance_gral0!F418)</f>
        <v>-4059163438032.1602</v>
      </c>
      <c r="D418">
        <f>VALUE(balance_gral0!H418)</f>
        <v>0</v>
      </c>
      <c r="E418">
        <f>VALUE(balance_gral0!G418)</f>
        <v>0</v>
      </c>
      <c r="F418" s="2">
        <f>VALUE(balance_gral0!J418)</f>
        <v>-4059163438032.1602</v>
      </c>
    </row>
    <row r="419" spans="2:6" x14ac:dyDescent="0.2">
      <c r="B419" t="str">
        <f>"0"&amp;LEFT(balance_gral0!D419,11)</f>
        <v>031000000000</v>
      </c>
      <c r="C419">
        <f>VALUE(balance_gral0!F419)</f>
        <v>-4059163438032.1602</v>
      </c>
      <c r="D419">
        <f>VALUE(balance_gral0!H419)</f>
        <v>0</v>
      </c>
      <c r="E419">
        <f>VALUE(balance_gral0!G419)</f>
        <v>0</v>
      </c>
      <c r="F419" s="2">
        <f>VALUE(balance_gral0!J419)</f>
        <v>-4059163438032.1602</v>
      </c>
    </row>
    <row r="420" spans="2:6" x14ac:dyDescent="0.2">
      <c r="B420" t="str">
        <f>"0"&amp;LEFT(balance_gral0!D420,11)</f>
        <v>031010000000</v>
      </c>
      <c r="C420">
        <f>VALUE(balance_gral0!F420)</f>
        <v>-1400000000000</v>
      </c>
      <c r="D420">
        <f>VALUE(balance_gral0!H420)</f>
        <v>0</v>
      </c>
      <c r="E420">
        <f>VALUE(balance_gral0!G420)</f>
        <v>0</v>
      </c>
      <c r="F420" s="2">
        <f>VALUE(balance_gral0!J420)</f>
        <v>-1400000000000</v>
      </c>
    </row>
    <row r="421" spans="2:6" x14ac:dyDescent="0.2">
      <c r="B421" t="str">
        <f>"0"&amp;LEFT(balance_gral0!D421,11)</f>
        <v>031010400001</v>
      </c>
      <c r="C421">
        <f>VALUE(balance_gral0!F421)</f>
        <v>-1396946130000</v>
      </c>
      <c r="D421">
        <f>VALUE(balance_gral0!H421)</f>
        <v>0</v>
      </c>
      <c r="E421">
        <f>VALUE(balance_gral0!G421)</f>
        <v>0</v>
      </c>
      <c r="F421" s="2">
        <f>VALUE(balance_gral0!J421)</f>
        <v>-1396946130000</v>
      </c>
    </row>
    <row r="422" spans="2:6" x14ac:dyDescent="0.2">
      <c r="B422" t="str">
        <f>"0"&amp;LEFT(balance_gral0!D422,11)</f>
        <v>031010430000</v>
      </c>
      <c r="C422">
        <f>VALUE(balance_gral0!F422)</f>
        <v>-3053870000</v>
      </c>
      <c r="D422">
        <f>VALUE(balance_gral0!H422)</f>
        <v>0</v>
      </c>
      <c r="E422">
        <f>VALUE(balance_gral0!G422)</f>
        <v>0</v>
      </c>
      <c r="F422" s="2">
        <f>VALUE(balance_gral0!J422)</f>
        <v>-3053870000</v>
      </c>
    </row>
    <row r="423" spans="2:6" x14ac:dyDescent="0.2">
      <c r="B423" t="str">
        <f>"0"&amp;LEFT(balance_gral0!D423,11)</f>
        <v>031010430001</v>
      </c>
      <c r="C423">
        <f>VALUE(balance_gral0!F423)</f>
        <v>-3053870000</v>
      </c>
      <c r="D423">
        <f>VALUE(balance_gral0!H423)</f>
        <v>0</v>
      </c>
      <c r="E423">
        <f>VALUE(balance_gral0!G423)</f>
        <v>0</v>
      </c>
      <c r="F423" s="2">
        <f>VALUE(balance_gral0!J423)</f>
        <v>-3053870000</v>
      </c>
    </row>
    <row r="424" spans="2:6" x14ac:dyDescent="0.2">
      <c r="B424" t="str">
        <f>"0"&amp;LEFT(balance_gral0!D424,11)</f>
        <v>031020000000</v>
      </c>
      <c r="C424">
        <f>VALUE(balance_gral0!F424)</f>
        <v>-877496877765</v>
      </c>
      <c r="D424">
        <f>VALUE(balance_gral0!H424)</f>
        <v>0</v>
      </c>
      <c r="E424">
        <f>VALUE(balance_gral0!G424)</f>
        <v>0</v>
      </c>
      <c r="F424" s="2">
        <f>VALUE(balance_gral0!J424)</f>
        <v>-877496877765</v>
      </c>
    </row>
    <row r="425" spans="2:6" x14ac:dyDescent="0.2">
      <c r="B425" t="str">
        <f>"0"&amp;LEFT(balance_gral0!D425,11)</f>
        <v>031020402001</v>
      </c>
      <c r="C425">
        <f>VALUE(balance_gral0!F425)</f>
        <v>-877495779372</v>
      </c>
      <c r="D425">
        <f>VALUE(balance_gral0!H425)</f>
        <v>0</v>
      </c>
      <c r="E425">
        <f>VALUE(balance_gral0!G425)</f>
        <v>0</v>
      </c>
      <c r="F425" s="2">
        <f>VALUE(balance_gral0!J425)</f>
        <v>-877495779372</v>
      </c>
    </row>
    <row r="426" spans="2:6" x14ac:dyDescent="0.2">
      <c r="B426" t="str">
        <f>"0"&amp;LEFT(balance_gral0!D426,11)</f>
        <v>031020404001</v>
      </c>
      <c r="C426">
        <f>VALUE(balance_gral0!F426)</f>
        <v>-1098393</v>
      </c>
      <c r="D426">
        <f>VALUE(balance_gral0!H426)</f>
        <v>0</v>
      </c>
      <c r="E426">
        <f>VALUE(balance_gral0!G426)</f>
        <v>0</v>
      </c>
      <c r="F426" s="2">
        <f>VALUE(balance_gral0!J426)</f>
        <v>-1098393</v>
      </c>
    </row>
    <row r="427" spans="2:6" x14ac:dyDescent="0.2">
      <c r="B427" t="str">
        <f>"0"&amp;LEFT(balance_gral0!D427,11)</f>
        <v>031030000000</v>
      </c>
      <c r="C427">
        <f>VALUE(balance_gral0!F427)</f>
        <v>-39142250845</v>
      </c>
      <c r="D427">
        <f>VALUE(balance_gral0!H427)</f>
        <v>0</v>
      </c>
      <c r="E427">
        <f>VALUE(balance_gral0!G427)</f>
        <v>0</v>
      </c>
      <c r="F427" s="2">
        <f>VALUE(balance_gral0!J427)</f>
        <v>-39142250845</v>
      </c>
    </row>
    <row r="428" spans="2:6" x14ac:dyDescent="0.2">
      <c r="B428" t="str">
        <f>"0"&amp;LEFT(balance_gral0!D428,11)</f>
        <v>031030408001</v>
      </c>
      <c r="C428">
        <f>VALUE(balance_gral0!F428)</f>
        <v>-39142250845</v>
      </c>
      <c r="D428">
        <f>VALUE(balance_gral0!H428)</f>
        <v>0</v>
      </c>
      <c r="E428">
        <f>VALUE(balance_gral0!G428)</f>
        <v>0</v>
      </c>
      <c r="F428" s="2">
        <f>VALUE(balance_gral0!J428)</f>
        <v>-39142250845</v>
      </c>
    </row>
    <row r="429" spans="2:6" x14ac:dyDescent="0.2">
      <c r="B429" t="str">
        <f>"0"&amp;LEFT(balance_gral0!D429,11)</f>
        <v>031040000000</v>
      </c>
      <c r="C429">
        <f>VALUE(balance_gral0!F429)</f>
        <v>-1102240680100</v>
      </c>
      <c r="D429">
        <f>VALUE(balance_gral0!H429)</f>
        <v>0</v>
      </c>
      <c r="E429">
        <f>VALUE(balance_gral0!G429)</f>
        <v>0</v>
      </c>
      <c r="F429" s="2">
        <f>VALUE(balance_gral0!J429)</f>
        <v>-1102240680100</v>
      </c>
    </row>
    <row r="430" spans="2:6" x14ac:dyDescent="0.2">
      <c r="B430" t="str">
        <f>"0"&amp;LEFT(balance_gral0!D430,11)</f>
        <v>031040414001</v>
      </c>
      <c r="C430">
        <f>VALUE(balance_gral0!F430)</f>
        <v>-39124052155</v>
      </c>
      <c r="D430">
        <f>VALUE(balance_gral0!H430)</f>
        <v>0</v>
      </c>
      <c r="E430">
        <f>VALUE(balance_gral0!G430)</f>
        <v>0</v>
      </c>
      <c r="F430" s="2">
        <f>VALUE(balance_gral0!J430)</f>
        <v>-39124052155</v>
      </c>
    </row>
    <row r="431" spans="2:6" x14ac:dyDescent="0.2">
      <c r="B431" t="str">
        <f>"0"&amp;LEFT(balance_gral0!D431,11)</f>
        <v>031040424001</v>
      </c>
      <c r="C431">
        <f>VALUE(balance_gral0!F431)</f>
        <v>-1063116627945</v>
      </c>
      <c r="D431">
        <f>VALUE(balance_gral0!H431)</f>
        <v>0</v>
      </c>
      <c r="E431">
        <f>VALUE(balance_gral0!G431)</f>
        <v>0</v>
      </c>
      <c r="F431" s="2">
        <f>VALUE(balance_gral0!J431)</f>
        <v>-1063116627945</v>
      </c>
    </row>
    <row r="432" spans="2:6" x14ac:dyDescent="0.2">
      <c r="B432" t="str">
        <f>"0"&amp;LEFT(balance_gral0!D432,11)</f>
        <v>031050000000</v>
      </c>
      <c r="C432">
        <f>VALUE(balance_gral0!F432)</f>
        <v>-0.1599999999</v>
      </c>
      <c r="D432">
        <f>VALUE(balance_gral0!H432)</f>
        <v>0</v>
      </c>
      <c r="E432">
        <f>VALUE(balance_gral0!G432)</f>
        <v>0</v>
      </c>
      <c r="F432" s="2">
        <f>VALUE(balance_gral0!J432)</f>
        <v>-0.1599999999</v>
      </c>
    </row>
    <row r="433" spans="2:6" x14ac:dyDescent="0.2">
      <c r="B433" t="str">
        <f>"0"&amp;LEFT(balance_gral0!D433,11)</f>
        <v>031050416001</v>
      </c>
      <c r="C433">
        <f>VALUE(balance_gral0!F433)</f>
        <v>-0.1599999999</v>
      </c>
      <c r="D433">
        <f>VALUE(balance_gral0!H433)</f>
        <v>0</v>
      </c>
      <c r="E433">
        <f>VALUE(balance_gral0!G433)</f>
        <v>0</v>
      </c>
      <c r="F433" s="2">
        <f>VALUE(balance_gral0!J433)</f>
        <v>-0.1599999999</v>
      </c>
    </row>
    <row r="434" spans="2:6" x14ac:dyDescent="0.2">
      <c r="B434" t="str">
        <f>"0"&amp;LEFT(balance_gral0!D434,11)</f>
        <v>031060000000</v>
      </c>
      <c r="C434">
        <f>VALUE(balance_gral0!F434)</f>
        <v>-640283629322</v>
      </c>
      <c r="D434">
        <f>VALUE(balance_gral0!H434)</f>
        <v>0</v>
      </c>
      <c r="E434">
        <f>VALUE(balance_gral0!G434)</f>
        <v>0</v>
      </c>
      <c r="F434" s="2">
        <f>VALUE(balance_gral0!J434)</f>
        <v>-640283629322</v>
      </c>
    </row>
    <row r="435" spans="2:6" x14ac:dyDescent="0.2">
      <c r="B435" t="str">
        <f>"0"&amp;LEFT(balance_gral0!D435,11)</f>
        <v>031060418001</v>
      </c>
      <c r="C435">
        <f>VALUE(balance_gral0!F435)</f>
        <v>-640283629322</v>
      </c>
      <c r="D435">
        <f>VALUE(balance_gral0!H435)</f>
        <v>0</v>
      </c>
      <c r="E435">
        <f>VALUE(balance_gral0!G435)</f>
        <v>0</v>
      </c>
      <c r="F435" s="2">
        <f>VALUE(balance_gral0!J435)</f>
        <v>-640283629322</v>
      </c>
    </row>
    <row r="436" spans="2:6" x14ac:dyDescent="0.2">
      <c r="B436" t="str">
        <f>"0"&amp;LEFT(balance_gral0!D436,11)</f>
        <v>040000000000</v>
      </c>
      <c r="C436">
        <f>VALUE(balance_gral0!F436)</f>
        <v>1207287194492</v>
      </c>
      <c r="D436">
        <f>VALUE(balance_gral0!H436)</f>
        <v>74690390.5</v>
      </c>
      <c r="E436">
        <f>VALUE(balance_gral0!G436)</f>
        <v>548670380293</v>
      </c>
      <c r="F436" s="2">
        <f>VALUE(balance_gral0!J436)</f>
        <v>1755957574785</v>
      </c>
    </row>
    <row r="437" spans="2:6" x14ac:dyDescent="0.2">
      <c r="B437" t="str">
        <f>"0"&amp;LEFT(balance_gral0!D437,11)</f>
        <v>041000000000</v>
      </c>
      <c r="C437">
        <f>VALUE(balance_gral0!F437)</f>
        <v>1207287194492</v>
      </c>
      <c r="D437">
        <f>VALUE(balance_gral0!H437)</f>
        <v>74690390.5</v>
      </c>
      <c r="E437">
        <f>VALUE(balance_gral0!G437)</f>
        <v>548670380293</v>
      </c>
      <c r="F437" s="2">
        <f>VALUE(balance_gral0!J437)</f>
        <v>1755957574785</v>
      </c>
    </row>
    <row r="438" spans="2:6" x14ac:dyDescent="0.2">
      <c r="B438" t="str">
        <f>"0"&amp;LEFT(balance_gral0!D438,11)</f>
        <v>041010000000</v>
      </c>
      <c r="C438">
        <f>VALUE(balance_gral0!F438)</f>
        <v>1207287194492</v>
      </c>
      <c r="D438">
        <f>VALUE(balance_gral0!H438)</f>
        <v>74690390.5</v>
      </c>
      <c r="E438">
        <f>VALUE(balance_gral0!G438)</f>
        <v>548670380293</v>
      </c>
      <c r="F438" s="2">
        <f>VALUE(balance_gral0!J438)</f>
        <v>1755957574785</v>
      </c>
    </row>
    <row r="439" spans="2:6" x14ac:dyDescent="0.2">
      <c r="B439" t="str">
        <f>"0"&amp;LEFT(balance_gral0!D439,11)</f>
        <v>041010605000</v>
      </c>
      <c r="C439">
        <f>VALUE(balance_gral0!F439)</f>
        <v>0</v>
      </c>
      <c r="D439">
        <f>VALUE(balance_gral0!H439)</f>
        <v>7819206.1200000001</v>
      </c>
      <c r="E439">
        <f>VALUE(balance_gral0!G439)</f>
        <v>57439340788</v>
      </c>
      <c r="F439" s="2">
        <f>VALUE(balance_gral0!J439)</f>
        <v>57439340788</v>
      </c>
    </row>
    <row r="440" spans="2:6" x14ac:dyDescent="0.2">
      <c r="B440" t="str">
        <f>"0"&amp;LEFT(balance_gral0!D440,11)</f>
        <v>041010605002</v>
      </c>
      <c r="C440">
        <f>VALUE(balance_gral0!F440)</f>
        <v>0</v>
      </c>
      <c r="D440">
        <f>VALUE(balance_gral0!H440)</f>
        <v>7819206.1200000001</v>
      </c>
      <c r="E440">
        <f>VALUE(balance_gral0!G440)</f>
        <v>57439340788</v>
      </c>
      <c r="F440" s="2">
        <f>VALUE(balance_gral0!J440)</f>
        <v>57439340788</v>
      </c>
    </row>
    <row r="441" spans="2:6" x14ac:dyDescent="0.2">
      <c r="B441" t="str">
        <f>"0"&amp;LEFT(balance_gral0!D441,11)</f>
        <v>041010607000</v>
      </c>
      <c r="C441">
        <f>VALUE(balance_gral0!F441)</f>
        <v>490733836119</v>
      </c>
      <c r="D441">
        <f>VALUE(balance_gral0!H441)</f>
        <v>27928649.789999999</v>
      </c>
      <c r="E441">
        <f>VALUE(balance_gral0!G441)</f>
        <v>205161906365</v>
      </c>
      <c r="F441" s="2">
        <f>VALUE(balance_gral0!J441)</f>
        <v>695895742484</v>
      </c>
    </row>
    <row r="442" spans="2:6" x14ac:dyDescent="0.2">
      <c r="B442" t="str">
        <f>"0"&amp;LEFT(balance_gral0!D442,11)</f>
        <v>041010607002</v>
      </c>
      <c r="C442">
        <f>VALUE(balance_gral0!F442)</f>
        <v>490733836119</v>
      </c>
      <c r="D442">
        <f>VALUE(balance_gral0!H442)</f>
        <v>27928649.789999999</v>
      </c>
      <c r="E442">
        <f>VALUE(balance_gral0!G442)</f>
        <v>205161906365</v>
      </c>
      <c r="F442" s="2">
        <f>VALUE(balance_gral0!J442)</f>
        <v>695895742484</v>
      </c>
    </row>
    <row r="443" spans="2:6" x14ac:dyDescent="0.2">
      <c r="B443" t="str">
        <f>"0"&amp;LEFT(balance_gral0!D443,11)</f>
        <v>041010609000</v>
      </c>
      <c r="C443">
        <f>VALUE(balance_gral0!F443)</f>
        <v>0</v>
      </c>
      <c r="D443">
        <f>VALUE(balance_gral0!H443)</f>
        <v>14601065.59</v>
      </c>
      <c r="E443">
        <f>VALUE(balance_gral0!G443)</f>
        <v>107258405771</v>
      </c>
      <c r="F443" s="2">
        <f>VALUE(balance_gral0!J443)</f>
        <v>107258405771</v>
      </c>
    </row>
    <row r="444" spans="2:6" x14ac:dyDescent="0.2">
      <c r="B444" t="str">
        <f>"0"&amp;LEFT(balance_gral0!D444,11)</f>
        <v>041010609002</v>
      </c>
      <c r="C444">
        <f>VALUE(balance_gral0!F444)</f>
        <v>0</v>
      </c>
      <c r="D444">
        <f>VALUE(balance_gral0!H444)</f>
        <v>14601065.59</v>
      </c>
      <c r="E444">
        <f>VALUE(balance_gral0!G444)</f>
        <v>107258405771</v>
      </c>
      <c r="F444" s="2">
        <f>VALUE(balance_gral0!J444)</f>
        <v>107258405771</v>
      </c>
    </row>
    <row r="445" spans="2:6" x14ac:dyDescent="0.2">
      <c r="B445" t="str">
        <f>"0"&amp;LEFT(balance_gral0!D445,11)</f>
        <v>041010615000</v>
      </c>
      <c r="C445">
        <f>VALUE(balance_gral0!F445)</f>
        <v>376985046148</v>
      </c>
      <c r="D445">
        <f>VALUE(balance_gral0!H445)</f>
        <v>24341469</v>
      </c>
      <c r="E445">
        <f>VALUE(balance_gral0!G445)</f>
        <v>178810727369</v>
      </c>
      <c r="F445" s="2">
        <f>VALUE(balance_gral0!J445)</f>
        <v>555795773517</v>
      </c>
    </row>
    <row r="446" spans="2:6" x14ac:dyDescent="0.2">
      <c r="B446" t="str">
        <f>"0"&amp;LEFT(balance_gral0!D446,11)</f>
        <v>041010615002</v>
      </c>
      <c r="C446">
        <f>VALUE(balance_gral0!F446)</f>
        <v>376985046148</v>
      </c>
      <c r="D446">
        <f>VALUE(balance_gral0!H446)</f>
        <v>24341469</v>
      </c>
      <c r="E446">
        <f>VALUE(balance_gral0!G446)</f>
        <v>178810727369</v>
      </c>
      <c r="F446" s="2">
        <f>VALUE(balance_gral0!J446)</f>
        <v>555795773517</v>
      </c>
    </row>
    <row r="447" spans="2:6" x14ac:dyDescent="0.2">
      <c r="B447" t="str">
        <f>"0"&amp;LEFT(balance_gral0!D447,11)</f>
        <v>041010617000</v>
      </c>
      <c r="C447">
        <f>VALUE(balance_gral0!F447)</f>
        <v>339568312225</v>
      </c>
      <c r="D447">
        <f>VALUE(balance_gral0!H447)</f>
        <v>0</v>
      </c>
      <c r="E447">
        <f>VALUE(balance_gral0!G447)</f>
        <v>0</v>
      </c>
      <c r="F447" s="2">
        <f>VALUE(balance_gral0!J447)</f>
        <v>339568312225</v>
      </c>
    </row>
    <row r="448" spans="2:6" x14ac:dyDescent="0.2">
      <c r="B448" t="str">
        <f>"0"&amp;LEFT(balance_gral0!D448,11)</f>
        <v>041010617002</v>
      </c>
      <c r="C448">
        <f>VALUE(balance_gral0!F448)</f>
        <v>339568312225</v>
      </c>
      <c r="D448">
        <f>VALUE(balance_gral0!H448)</f>
        <v>0</v>
      </c>
      <c r="E448">
        <f>VALUE(balance_gral0!G448)</f>
        <v>0</v>
      </c>
      <c r="F448" s="2">
        <f>VALUE(balance_gral0!J448)</f>
        <v>339568312225</v>
      </c>
    </row>
    <row r="449" spans="2:6" x14ac:dyDescent="0.2">
      <c r="B449" t="str">
        <f>"0"&amp;LEFT(balance_gral0!D449,11)</f>
        <v>042000000000</v>
      </c>
      <c r="C449">
        <f>VALUE(balance_gral0!F449)</f>
        <v>-1207287194492</v>
      </c>
      <c r="D449">
        <f>VALUE(balance_gral0!H449)</f>
        <v>-74690390.5</v>
      </c>
      <c r="E449">
        <f>VALUE(balance_gral0!G449)</f>
        <v>-548670380293</v>
      </c>
      <c r="F449" s="2">
        <f>VALUE(balance_gral0!J449)</f>
        <v>-1755957574785</v>
      </c>
    </row>
    <row r="450" spans="2:6" x14ac:dyDescent="0.2">
      <c r="B450" t="str">
        <f>"0"&amp;LEFT(balance_gral0!D450,11)</f>
        <v>042010000000</v>
      </c>
      <c r="C450">
        <f>VALUE(balance_gral0!F450)</f>
        <v>-1207287194492</v>
      </c>
      <c r="D450">
        <f>VALUE(balance_gral0!H450)</f>
        <v>-74690390.5</v>
      </c>
      <c r="E450">
        <f>VALUE(balance_gral0!G450)</f>
        <v>-548670380293</v>
      </c>
      <c r="F450" s="2">
        <f>VALUE(balance_gral0!J450)</f>
        <v>-1755957574785</v>
      </c>
    </row>
    <row r="451" spans="2:6" x14ac:dyDescent="0.2">
      <c r="B451" t="str">
        <f>"0"&amp;LEFT(balance_gral0!D451,11)</f>
        <v>042010604000</v>
      </c>
      <c r="C451">
        <f>VALUE(balance_gral0!F451)</f>
        <v>0</v>
      </c>
      <c r="D451">
        <f>VALUE(balance_gral0!H451)</f>
        <v>-7819206.1200000001</v>
      </c>
      <c r="E451">
        <f>VALUE(balance_gral0!G451)</f>
        <v>-57439340788</v>
      </c>
      <c r="F451" s="2">
        <f>VALUE(balance_gral0!J451)</f>
        <v>-57439340788</v>
      </c>
    </row>
    <row r="452" spans="2:6" x14ac:dyDescent="0.2">
      <c r="B452" t="str">
        <f>"0"&amp;LEFT(balance_gral0!D452,11)</f>
        <v>042010604002</v>
      </c>
      <c r="C452">
        <f>VALUE(balance_gral0!F452)</f>
        <v>0</v>
      </c>
      <c r="D452">
        <f>VALUE(balance_gral0!H452)</f>
        <v>-7819206.1200000001</v>
      </c>
      <c r="E452">
        <f>VALUE(balance_gral0!G452)</f>
        <v>-57439340788</v>
      </c>
      <c r="F452" s="2">
        <f>VALUE(balance_gral0!J452)</f>
        <v>-57439340788</v>
      </c>
    </row>
    <row r="453" spans="2:6" x14ac:dyDescent="0.2">
      <c r="B453" t="str">
        <f>"0"&amp;LEFT(balance_gral0!D453,11)</f>
        <v>042010606000</v>
      </c>
      <c r="C453">
        <f>VALUE(balance_gral0!F453)</f>
        <v>-490733836119</v>
      </c>
      <c r="D453">
        <f>VALUE(balance_gral0!H453)</f>
        <v>-27928649.789999999</v>
      </c>
      <c r="E453">
        <f>VALUE(balance_gral0!G453)</f>
        <v>-205161906365</v>
      </c>
      <c r="F453" s="2">
        <f>VALUE(balance_gral0!J453)</f>
        <v>-695895742484</v>
      </c>
    </row>
    <row r="454" spans="2:6" x14ac:dyDescent="0.2">
      <c r="B454" t="str">
        <f>"0"&amp;LEFT(balance_gral0!D454,11)</f>
        <v>042010606002</v>
      </c>
      <c r="C454">
        <f>VALUE(balance_gral0!F454)</f>
        <v>-490733836119</v>
      </c>
      <c r="D454">
        <f>VALUE(balance_gral0!H454)</f>
        <v>-27928649.789999999</v>
      </c>
      <c r="E454">
        <f>VALUE(balance_gral0!G454)</f>
        <v>-205161906365</v>
      </c>
      <c r="F454" s="2">
        <f>VALUE(balance_gral0!J454)</f>
        <v>-695895742484</v>
      </c>
    </row>
    <row r="455" spans="2:6" x14ac:dyDescent="0.2">
      <c r="B455" t="str">
        <f>"0"&amp;LEFT(balance_gral0!D455,11)</f>
        <v>042010608000</v>
      </c>
      <c r="C455">
        <f>VALUE(balance_gral0!F455)</f>
        <v>0</v>
      </c>
      <c r="D455">
        <f>VALUE(balance_gral0!H455)</f>
        <v>-14601065.59</v>
      </c>
      <c r="E455">
        <f>VALUE(balance_gral0!G455)</f>
        <v>-107258405771</v>
      </c>
      <c r="F455" s="2">
        <f>VALUE(balance_gral0!J455)</f>
        <v>-107258405771</v>
      </c>
    </row>
    <row r="456" spans="2:6" x14ac:dyDescent="0.2">
      <c r="B456" t="str">
        <f>"0"&amp;LEFT(balance_gral0!D456,11)</f>
        <v>042010608007</v>
      </c>
      <c r="C456">
        <f>VALUE(balance_gral0!F456)</f>
        <v>0</v>
      </c>
      <c r="D456">
        <f>VALUE(balance_gral0!H456)</f>
        <v>-14601065.59</v>
      </c>
      <c r="E456">
        <f>VALUE(balance_gral0!G456)</f>
        <v>-107258405771</v>
      </c>
      <c r="F456" s="2">
        <f>VALUE(balance_gral0!J456)</f>
        <v>-107258405771</v>
      </c>
    </row>
    <row r="457" spans="2:6" x14ac:dyDescent="0.2">
      <c r="B457" t="str">
        <f>"0"&amp;LEFT(balance_gral0!D457,11)</f>
        <v>042010614001</v>
      </c>
      <c r="C457">
        <f>VALUE(balance_gral0!F457)</f>
        <v>-376985046148</v>
      </c>
      <c r="D457">
        <f>VALUE(balance_gral0!H457)</f>
        <v>-24341469</v>
      </c>
      <c r="E457">
        <f>VALUE(balance_gral0!G457)</f>
        <v>-178810727369</v>
      </c>
      <c r="F457" s="2">
        <f>VALUE(balance_gral0!J457)</f>
        <v>-555795773517</v>
      </c>
    </row>
    <row r="458" spans="2:6" x14ac:dyDescent="0.2">
      <c r="B458" t="str">
        <f>"0"&amp;LEFT(balance_gral0!D458,11)</f>
        <v>042010616001</v>
      </c>
      <c r="C458">
        <f>VALUE(balance_gral0!F458)</f>
        <v>-339568312225</v>
      </c>
      <c r="D458">
        <f>VALUE(balance_gral0!H458)</f>
        <v>0</v>
      </c>
      <c r="E458">
        <f>VALUE(balance_gral0!G458)</f>
        <v>0</v>
      </c>
      <c r="F458" s="2">
        <f>VALUE(balance_gral0!J458)</f>
        <v>-339568312225</v>
      </c>
    </row>
    <row r="459" spans="2:6" x14ac:dyDescent="0.2">
      <c r="B459" t="str">
        <f>"0"&amp;LEFT(balance_gral0!D459,11)</f>
        <v>050000000000</v>
      </c>
      <c r="C459">
        <f>VALUE(balance_gral0!F459)</f>
        <v>22715176183705.199</v>
      </c>
      <c r="D459">
        <f>VALUE(balance_gral0!H459)</f>
        <v>1623791918.46</v>
      </c>
      <c r="E459">
        <f>VALUE(balance_gral0!G459)</f>
        <v>11928261767649</v>
      </c>
      <c r="F459" s="2">
        <f>VALUE(balance_gral0!J459)</f>
        <v>34643437951354.199</v>
      </c>
    </row>
    <row r="460" spans="2:6" x14ac:dyDescent="0.2">
      <c r="B460" t="str">
        <f>"0"&amp;LEFT(balance_gral0!D460,11)</f>
        <v>051000000000</v>
      </c>
      <c r="C460">
        <f>VALUE(balance_gral0!F460)</f>
        <v>22715176183705.199</v>
      </c>
      <c r="D460">
        <f>VALUE(balance_gral0!H460)</f>
        <v>1623791918.46</v>
      </c>
      <c r="E460">
        <f>VALUE(balance_gral0!G460)</f>
        <v>11928261767649</v>
      </c>
      <c r="F460" s="2">
        <f>VALUE(balance_gral0!J460)</f>
        <v>34643437951354.199</v>
      </c>
    </row>
    <row r="461" spans="2:6" x14ac:dyDescent="0.2">
      <c r="B461" t="str">
        <f>"0"&amp;LEFT(balance_gral0!D461,11)</f>
        <v>051010000000</v>
      </c>
      <c r="C461">
        <f>VALUE(balance_gral0!F461)</f>
        <v>19811985643066</v>
      </c>
      <c r="D461">
        <f>VALUE(balance_gral0!H461)</f>
        <v>1059274537.35</v>
      </c>
      <c r="E461">
        <f>VALUE(balance_gral0!G461)</f>
        <v>7781356602261</v>
      </c>
      <c r="F461" s="2">
        <f>VALUE(balance_gral0!J461)</f>
        <v>27593342245327</v>
      </c>
    </row>
    <row r="462" spans="2:6" x14ac:dyDescent="0.2">
      <c r="B462" t="str">
        <f>"0"&amp;LEFT(balance_gral0!D462,11)</f>
        <v>051010651000</v>
      </c>
      <c r="C462">
        <f>VALUE(balance_gral0!F462)</f>
        <v>11254854641147</v>
      </c>
      <c r="D462">
        <f>VALUE(balance_gral0!H462)</f>
        <v>25795043.059999999</v>
      </c>
      <c r="E462">
        <f>VALUE(balance_gral0!G462)</f>
        <v>189488580724</v>
      </c>
      <c r="F462" s="2">
        <f>VALUE(balance_gral0!J462)</f>
        <v>11444343221871</v>
      </c>
    </row>
    <row r="463" spans="2:6" x14ac:dyDescent="0.2">
      <c r="B463" t="str">
        <f>"0"&amp;LEFT(balance_gral0!D463,11)</f>
        <v>051010651003</v>
      </c>
      <c r="C463">
        <f>VALUE(balance_gral0!F463)</f>
        <v>126293769223</v>
      </c>
      <c r="D463">
        <f>VALUE(balance_gral0!H463)</f>
        <v>15030789.880000001</v>
      </c>
      <c r="E463">
        <f>VALUE(balance_gral0!G463)</f>
        <v>110415130299</v>
      </c>
      <c r="F463" s="2">
        <f>VALUE(balance_gral0!J463)</f>
        <v>236708899522</v>
      </c>
    </row>
    <row r="464" spans="2:6" x14ac:dyDescent="0.2">
      <c r="B464" t="str">
        <f>"0"&amp;LEFT(balance_gral0!D464,11)</f>
        <v>051010651004</v>
      </c>
      <c r="C464">
        <f>VALUE(balance_gral0!F464)</f>
        <v>0</v>
      </c>
      <c r="D464">
        <f>VALUE(balance_gral0!H464)</f>
        <v>0.01</v>
      </c>
      <c r="E464">
        <f>VALUE(balance_gral0!G464)</f>
        <v>1</v>
      </c>
      <c r="F464" s="2">
        <f>VALUE(balance_gral0!J464)</f>
        <v>1</v>
      </c>
    </row>
    <row r="465" spans="2:6" x14ac:dyDescent="0.2">
      <c r="B465" t="str">
        <f>"0"&amp;LEFT(balance_gral0!D465,11)</f>
        <v>051010651005</v>
      </c>
      <c r="C465">
        <f>VALUE(balance_gral0!F465)</f>
        <v>0</v>
      </c>
      <c r="D465">
        <f>VALUE(balance_gral0!H465)</f>
        <v>0</v>
      </c>
      <c r="E465">
        <f>VALUE(balance_gral0!G465)</f>
        <v>-1</v>
      </c>
      <c r="F465" s="2">
        <f>VALUE(balance_gral0!J465)</f>
        <v>-1</v>
      </c>
    </row>
    <row r="466" spans="2:6" x14ac:dyDescent="0.2">
      <c r="B466" t="str">
        <f>"0"&amp;LEFT(balance_gral0!D466,11)</f>
        <v>051010651006</v>
      </c>
      <c r="C466">
        <f>VALUE(balance_gral0!F466)</f>
        <v>4655332670555</v>
      </c>
      <c r="D466">
        <f>VALUE(balance_gral0!H466)</f>
        <v>-0.01</v>
      </c>
      <c r="E466">
        <f>VALUE(balance_gral0!G466)</f>
        <v>35</v>
      </c>
      <c r="F466" s="2">
        <f>VALUE(balance_gral0!J466)</f>
        <v>4655332670590</v>
      </c>
    </row>
    <row r="467" spans="2:6" x14ac:dyDescent="0.2">
      <c r="B467" t="str">
        <f>"0"&amp;LEFT(balance_gral0!D467,11)</f>
        <v>051010651007</v>
      </c>
      <c r="C467">
        <f>VALUE(balance_gral0!F467)</f>
        <v>2825620562102</v>
      </c>
      <c r="D467">
        <f>VALUE(balance_gral0!H467)</f>
        <v>0.03</v>
      </c>
      <c r="E467">
        <f>VALUE(balance_gral0!G467)</f>
        <v>49</v>
      </c>
      <c r="F467" s="2">
        <f>VALUE(balance_gral0!J467)</f>
        <v>2825620562151</v>
      </c>
    </row>
    <row r="468" spans="2:6" x14ac:dyDescent="0.2">
      <c r="B468" t="str">
        <f>"0"&amp;LEFT(balance_gral0!D468,11)</f>
        <v>051010651008</v>
      </c>
      <c r="C468">
        <f>VALUE(balance_gral0!F468)</f>
        <v>119749307344</v>
      </c>
      <c r="D468">
        <f>VALUE(balance_gral0!H468)</f>
        <v>0</v>
      </c>
      <c r="E468">
        <f>VALUE(balance_gral0!G468)</f>
        <v>9</v>
      </c>
      <c r="F468" s="2">
        <f>VALUE(balance_gral0!J468)</f>
        <v>119749307353</v>
      </c>
    </row>
    <row r="469" spans="2:6" x14ac:dyDescent="0.2">
      <c r="B469" t="str">
        <f>"0"&amp;LEFT(balance_gral0!D469,11)</f>
        <v>051010651011</v>
      </c>
      <c r="C469">
        <f>VALUE(balance_gral0!F469)</f>
        <v>290855733623</v>
      </c>
      <c r="D469">
        <f>VALUE(balance_gral0!H469)</f>
        <v>-0.01</v>
      </c>
      <c r="E469">
        <f>VALUE(balance_gral0!G469)</f>
        <v>78</v>
      </c>
      <c r="F469" s="2">
        <f>VALUE(balance_gral0!J469)</f>
        <v>290855733701</v>
      </c>
    </row>
    <row r="470" spans="2:6" x14ac:dyDescent="0.2">
      <c r="B470" t="str">
        <f>"0"&amp;LEFT(balance_gral0!D470,11)</f>
        <v>051010651012</v>
      </c>
      <c r="C470">
        <f>VALUE(balance_gral0!F470)</f>
        <v>0</v>
      </c>
      <c r="D470">
        <f>VALUE(balance_gral0!H470)</f>
        <v>1585797.63</v>
      </c>
      <c r="E470">
        <f>VALUE(balance_gral0!G470)</f>
        <v>11649158385</v>
      </c>
      <c r="F470" s="2">
        <f>VALUE(balance_gral0!J470)</f>
        <v>11649158385</v>
      </c>
    </row>
    <row r="471" spans="2:6" x14ac:dyDescent="0.2">
      <c r="B471" t="str">
        <f>"0"&amp;LEFT(balance_gral0!D471,11)</f>
        <v>051010651013</v>
      </c>
      <c r="C471">
        <f>VALUE(balance_gral0!F471)</f>
        <v>0</v>
      </c>
      <c r="D471">
        <f>VALUE(balance_gral0!H471)</f>
        <v>0</v>
      </c>
      <c r="E471">
        <f>VALUE(balance_gral0!G471)</f>
        <v>6</v>
      </c>
      <c r="F471" s="2">
        <f>VALUE(balance_gral0!J471)</f>
        <v>6</v>
      </c>
    </row>
    <row r="472" spans="2:6" x14ac:dyDescent="0.2">
      <c r="B472" t="str">
        <f>"0"&amp;LEFT(balance_gral0!D472,11)</f>
        <v>051010651015</v>
      </c>
      <c r="C472">
        <f>VALUE(balance_gral0!F472)</f>
        <v>0</v>
      </c>
      <c r="D472">
        <f>VALUE(balance_gral0!H472)</f>
        <v>100362.37</v>
      </c>
      <c r="E472">
        <f>VALUE(balance_gral0!G472)</f>
        <v>737254949</v>
      </c>
      <c r="F472" s="2">
        <f>VALUE(balance_gral0!J472)</f>
        <v>737254949</v>
      </c>
    </row>
    <row r="473" spans="2:6" x14ac:dyDescent="0.2">
      <c r="B473" t="str">
        <f>"0"&amp;LEFT(balance_gral0!D473,11)</f>
        <v>051010651018</v>
      </c>
      <c r="C473">
        <f>VALUE(balance_gral0!F473)</f>
        <v>1335067403914</v>
      </c>
      <c r="D473">
        <f>VALUE(balance_gral0!H473)</f>
        <v>2968013.04</v>
      </c>
      <c r="E473">
        <f>VALUE(balance_gral0!G473)</f>
        <v>21802816054</v>
      </c>
      <c r="F473" s="2">
        <f>VALUE(balance_gral0!J473)</f>
        <v>1356870219968</v>
      </c>
    </row>
    <row r="474" spans="2:6" x14ac:dyDescent="0.2">
      <c r="B474" t="str">
        <f>"0"&amp;LEFT(balance_gral0!D474,11)</f>
        <v>051010651019</v>
      </c>
      <c r="C474">
        <f>VALUE(balance_gral0!F474)</f>
        <v>563533270916</v>
      </c>
      <c r="D474">
        <f>VALUE(balance_gral0!H474)</f>
        <v>0</v>
      </c>
      <c r="E474">
        <f>VALUE(balance_gral0!G474)</f>
        <v>4</v>
      </c>
      <c r="F474" s="2">
        <f>VALUE(balance_gral0!J474)</f>
        <v>563533270920</v>
      </c>
    </row>
    <row r="475" spans="2:6" x14ac:dyDescent="0.2">
      <c r="B475" t="str">
        <f>"0"&amp;LEFT(balance_gral0!D475,11)</f>
        <v>051010651020</v>
      </c>
      <c r="C475">
        <f>VALUE(balance_gral0!F475)</f>
        <v>48804680406</v>
      </c>
      <c r="D475">
        <f>VALUE(balance_gral0!H475)</f>
        <v>0</v>
      </c>
      <c r="E475">
        <f>VALUE(balance_gral0!G475)</f>
        <v>-5</v>
      </c>
      <c r="F475" s="2">
        <f>VALUE(balance_gral0!J475)</f>
        <v>48804680401</v>
      </c>
    </row>
    <row r="476" spans="2:6" x14ac:dyDescent="0.2">
      <c r="B476" t="str">
        <f>"0"&amp;LEFT(balance_gral0!D476,11)</f>
        <v>051010651021</v>
      </c>
      <c r="C476">
        <f>VALUE(balance_gral0!F476)</f>
        <v>993619623323</v>
      </c>
      <c r="D476">
        <f>VALUE(balance_gral0!H476)</f>
        <v>6110080.1200000001</v>
      </c>
      <c r="E476">
        <f>VALUE(balance_gral0!G476)</f>
        <v>44884220859</v>
      </c>
      <c r="F476" s="2">
        <f>VALUE(balance_gral0!J476)</f>
        <v>1038503844182</v>
      </c>
    </row>
    <row r="477" spans="2:6" x14ac:dyDescent="0.2">
      <c r="B477" t="str">
        <f>"0"&amp;LEFT(balance_gral0!D477,11)</f>
        <v>051010651023</v>
      </c>
      <c r="C477">
        <f>VALUE(balance_gral0!F477)</f>
        <v>0</v>
      </c>
      <c r="D477">
        <f>VALUE(balance_gral0!H477)</f>
        <v>0</v>
      </c>
      <c r="E477">
        <f>VALUE(balance_gral0!G477)</f>
        <v>2</v>
      </c>
      <c r="F477" s="2">
        <f>VALUE(balance_gral0!J477)</f>
        <v>2</v>
      </c>
    </row>
    <row r="478" spans="2:6" x14ac:dyDescent="0.2">
      <c r="B478" t="str">
        <f>"0"&amp;LEFT(balance_gral0!D478,11)</f>
        <v>051010651024</v>
      </c>
      <c r="C478">
        <f>VALUE(balance_gral0!F478)</f>
        <v>295977619741</v>
      </c>
      <c r="D478">
        <f>VALUE(balance_gral0!H478)</f>
        <v>0</v>
      </c>
      <c r="E478">
        <f>VALUE(balance_gral0!G478)</f>
        <v>0</v>
      </c>
      <c r="F478" s="2">
        <f>VALUE(balance_gral0!J478)</f>
        <v>295977619741</v>
      </c>
    </row>
    <row r="479" spans="2:6" x14ac:dyDescent="0.2">
      <c r="B479" t="str">
        <f>"0"&amp;LEFT(balance_gral0!D479,11)</f>
        <v>051010653001</v>
      </c>
      <c r="C479">
        <f>VALUE(balance_gral0!F479)</f>
        <v>8557131001919</v>
      </c>
      <c r="D479">
        <f>VALUE(balance_gral0!H479)</f>
        <v>1033479494.29</v>
      </c>
      <c r="E479">
        <f>VALUE(balance_gral0!G479)</f>
        <v>7591868021537</v>
      </c>
      <c r="F479" s="2">
        <f>VALUE(balance_gral0!J479)</f>
        <v>16148999023456</v>
      </c>
    </row>
    <row r="480" spans="2:6" x14ac:dyDescent="0.2">
      <c r="B480" t="str">
        <f>"0"&amp;LEFT(balance_gral0!D480,11)</f>
        <v>051020000000</v>
      </c>
      <c r="C480">
        <f>VALUE(balance_gral0!F480)</f>
        <v>349288364444</v>
      </c>
      <c r="D480">
        <f>VALUE(balance_gral0!H480)</f>
        <v>52832176.93</v>
      </c>
      <c r="E480">
        <f>VALUE(balance_gral0!G480)</f>
        <v>388101473479</v>
      </c>
      <c r="F480" s="2">
        <f>VALUE(balance_gral0!J480)</f>
        <v>737389837923</v>
      </c>
    </row>
    <row r="481" spans="2:6" x14ac:dyDescent="0.2">
      <c r="B481" t="str">
        <f>"0"&amp;LEFT(balance_gral0!D481,11)</f>
        <v>051020655000</v>
      </c>
      <c r="C481">
        <f>VALUE(balance_gral0!F481)</f>
        <v>349259976057</v>
      </c>
      <c r="D481">
        <f>VALUE(balance_gral0!H481)</f>
        <v>52832176.93</v>
      </c>
      <c r="E481">
        <f>VALUE(balance_gral0!G481)</f>
        <v>388101473477</v>
      </c>
      <c r="F481" s="2">
        <f>VALUE(balance_gral0!J481)</f>
        <v>737361449534</v>
      </c>
    </row>
    <row r="482" spans="2:6" x14ac:dyDescent="0.2">
      <c r="B482" t="str">
        <f>"0"&amp;LEFT(balance_gral0!D482,11)</f>
        <v>051020655004</v>
      </c>
      <c r="C482">
        <f>VALUE(balance_gral0!F482)</f>
        <v>349259976057</v>
      </c>
      <c r="D482">
        <f>VALUE(balance_gral0!H482)</f>
        <v>52832176.93</v>
      </c>
      <c r="E482">
        <f>VALUE(balance_gral0!G482)</f>
        <v>388101473477</v>
      </c>
      <c r="F482" s="2">
        <f>VALUE(balance_gral0!J482)</f>
        <v>737361449534</v>
      </c>
    </row>
    <row r="483" spans="2:6" x14ac:dyDescent="0.2">
      <c r="B483" t="str">
        <f>"0"&amp;LEFT(balance_gral0!D483,11)</f>
        <v>051020657001</v>
      </c>
      <c r="C483">
        <f>VALUE(balance_gral0!F483)</f>
        <v>388387</v>
      </c>
      <c r="D483">
        <f>VALUE(balance_gral0!H483)</f>
        <v>0</v>
      </c>
      <c r="E483">
        <f>VALUE(balance_gral0!G483)</f>
        <v>2</v>
      </c>
      <c r="F483" s="2">
        <f>VALUE(balance_gral0!J483)</f>
        <v>388389</v>
      </c>
    </row>
    <row r="484" spans="2:6" x14ac:dyDescent="0.2">
      <c r="B484" t="str">
        <f>"0"&amp;LEFT(balance_gral0!D484,11)</f>
        <v>051020659000</v>
      </c>
      <c r="C484">
        <f>VALUE(balance_gral0!F484)</f>
        <v>28000000</v>
      </c>
      <c r="D484">
        <f>VALUE(balance_gral0!H484)</f>
        <v>0</v>
      </c>
      <c r="E484">
        <f>VALUE(balance_gral0!G484)</f>
        <v>0</v>
      </c>
      <c r="F484" s="2">
        <f>VALUE(balance_gral0!J484)</f>
        <v>28000000</v>
      </c>
    </row>
    <row r="485" spans="2:6" x14ac:dyDescent="0.2">
      <c r="B485" t="str">
        <f>"0"&amp;LEFT(balance_gral0!D485,11)</f>
        <v>051020659002</v>
      </c>
      <c r="C485">
        <f>VALUE(balance_gral0!F485)</f>
        <v>28000000</v>
      </c>
      <c r="D485">
        <f>VALUE(balance_gral0!H485)</f>
        <v>0</v>
      </c>
      <c r="E485">
        <f>VALUE(balance_gral0!G485)</f>
        <v>0</v>
      </c>
      <c r="F485" s="2">
        <f>VALUE(balance_gral0!J485)</f>
        <v>28000000</v>
      </c>
    </row>
    <row r="486" spans="2:6" x14ac:dyDescent="0.2">
      <c r="B486" t="str">
        <f>"0"&amp;LEFT(balance_gral0!D486,11)</f>
        <v>051030000000</v>
      </c>
      <c r="C486">
        <f>VALUE(balance_gral0!F486)</f>
        <v>0</v>
      </c>
      <c r="D486">
        <f>VALUE(balance_gral0!H486)</f>
        <v>2239901.9700000002</v>
      </c>
      <c r="E486">
        <f>VALUE(balance_gral0!G486)</f>
        <v>16454163050</v>
      </c>
      <c r="F486" s="2">
        <f>VALUE(balance_gral0!J486)</f>
        <v>16454163050</v>
      </c>
    </row>
    <row r="487" spans="2:6" x14ac:dyDescent="0.2">
      <c r="B487" t="str">
        <f>"0"&amp;LEFT(balance_gral0!D487,11)</f>
        <v>051030661001</v>
      </c>
      <c r="C487">
        <f>VALUE(balance_gral0!F487)</f>
        <v>0</v>
      </c>
      <c r="D487">
        <f>VALUE(balance_gral0!H487)</f>
        <v>2239901.9700000002</v>
      </c>
      <c r="E487">
        <f>VALUE(balance_gral0!G487)</f>
        <v>16454163050</v>
      </c>
      <c r="F487" s="2">
        <f>VALUE(balance_gral0!J487)</f>
        <v>16454163050</v>
      </c>
    </row>
    <row r="488" spans="2:6" x14ac:dyDescent="0.2">
      <c r="B488" t="str">
        <f>"0"&amp;LEFT(balance_gral0!D488,11)</f>
        <v>051040000000</v>
      </c>
      <c r="C488">
        <f>VALUE(balance_gral0!F488)</f>
        <v>2553902176195.2002</v>
      </c>
      <c r="D488">
        <f>VALUE(balance_gral0!H488)</f>
        <v>509445302.20999998</v>
      </c>
      <c r="E488">
        <f>VALUE(balance_gral0!G488)</f>
        <v>3742349528859</v>
      </c>
      <c r="F488" s="2">
        <f>VALUE(balance_gral0!J488)</f>
        <v>6296251705054.2002</v>
      </c>
    </row>
    <row r="489" spans="2:6" x14ac:dyDescent="0.2">
      <c r="B489" t="str">
        <f>"0"&amp;LEFT(balance_gral0!D489,11)</f>
        <v>051040675000</v>
      </c>
      <c r="C489">
        <f>VALUE(balance_gral0!F489)</f>
        <v>1554047628457</v>
      </c>
      <c r="D489">
        <f>VALUE(balance_gral0!H489)</f>
        <v>419828384.86000001</v>
      </c>
      <c r="E489">
        <f>VALUE(balance_gral0!G489)</f>
        <v>3084029927194</v>
      </c>
      <c r="F489" s="2">
        <f>VALUE(balance_gral0!J489)</f>
        <v>4638077555651</v>
      </c>
    </row>
    <row r="490" spans="2:6" x14ac:dyDescent="0.2">
      <c r="B490" t="str">
        <f>"0"&amp;LEFT(balance_gral0!D490,11)</f>
        <v>051040675002</v>
      </c>
      <c r="C490">
        <f>VALUE(balance_gral0!F490)</f>
        <v>1515098567269</v>
      </c>
      <c r="D490">
        <f>VALUE(balance_gral0!H490)</f>
        <v>400328384.86000001</v>
      </c>
      <c r="E490">
        <f>VALUE(balance_gral0!G490)</f>
        <v>2940784292194</v>
      </c>
      <c r="F490" s="2">
        <f>VALUE(balance_gral0!J490)</f>
        <v>4455882859463</v>
      </c>
    </row>
    <row r="491" spans="2:6" x14ac:dyDescent="0.2">
      <c r="B491" t="str">
        <f>"0"&amp;LEFT(balance_gral0!D491,11)</f>
        <v>051040675008</v>
      </c>
      <c r="C491">
        <f>VALUE(balance_gral0!F491)</f>
        <v>38949061188</v>
      </c>
      <c r="D491">
        <f>VALUE(balance_gral0!H491)</f>
        <v>19500000</v>
      </c>
      <c r="E491">
        <f>VALUE(balance_gral0!G491)</f>
        <v>143245635000</v>
      </c>
      <c r="F491" s="2">
        <f>VALUE(balance_gral0!J491)</f>
        <v>182194696188</v>
      </c>
    </row>
    <row r="492" spans="2:6" x14ac:dyDescent="0.2">
      <c r="B492" t="str">
        <f>"0"&amp;LEFT(balance_gral0!D492,11)</f>
        <v>051040681001</v>
      </c>
      <c r="C492">
        <f>VALUE(balance_gral0!F492)</f>
        <v>467067970210</v>
      </c>
      <c r="D492">
        <f>VALUE(balance_gral0!H492)</f>
        <v>75906215.090000004</v>
      </c>
      <c r="E492">
        <f>VALUE(balance_gral0!G492)</f>
        <v>557601742616</v>
      </c>
      <c r="F492" s="2">
        <f>VALUE(balance_gral0!J492)</f>
        <v>1024669712826</v>
      </c>
    </row>
    <row r="493" spans="2:6" x14ac:dyDescent="0.2">
      <c r="B493" t="str">
        <f>"0"&amp;LEFT(balance_gral0!D493,11)</f>
        <v>051040689000</v>
      </c>
      <c r="C493">
        <f>VALUE(balance_gral0!F493)</f>
        <v>5829935792</v>
      </c>
      <c r="D493">
        <f>VALUE(balance_gral0!H493)</f>
        <v>2729833.15</v>
      </c>
      <c r="E493">
        <f>VALUE(balance_gral0!G493)</f>
        <v>20053163232</v>
      </c>
      <c r="F493" s="2">
        <f>VALUE(balance_gral0!J493)</f>
        <v>25883099024</v>
      </c>
    </row>
    <row r="494" spans="2:6" x14ac:dyDescent="0.2">
      <c r="B494" t="str">
        <f>"0"&amp;LEFT(balance_gral0!D494,11)</f>
        <v>051040689002</v>
      </c>
      <c r="C494">
        <f>VALUE(balance_gral0!F494)</f>
        <v>5254375792</v>
      </c>
      <c r="D494">
        <f>VALUE(balance_gral0!H494)</f>
        <v>2729833.15</v>
      </c>
      <c r="E494">
        <f>VALUE(balance_gral0!G494)</f>
        <v>20053163232</v>
      </c>
      <c r="F494" s="2">
        <f>VALUE(balance_gral0!J494)</f>
        <v>25307539024</v>
      </c>
    </row>
    <row r="495" spans="2:6" x14ac:dyDescent="0.2">
      <c r="B495" t="str">
        <f>"0"&amp;LEFT(balance_gral0!D495,11)</f>
        <v>051040689003</v>
      </c>
      <c r="C495">
        <f>VALUE(balance_gral0!F495)</f>
        <v>575560000</v>
      </c>
      <c r="D495">
        <f>VALUE(balance_gral0!H495)</f>
        <v>0</v>
      </c>
      <c r="E495">
        <f>VALUE(balance_gral0!G495)</f>
        <v>0</v>
      </c>
      <c r="F495" s="2">
        <f>VALUE(balance_gral0!J495)</f>
        <v>575560000</v>
      </c>
    </row>
    <row r="496" spans="2:6" x14ac:dyDescent="0.2">
      <c r="B496" t="str">
        <f>"0"&amp;LEFT(balance_gral0!D496,11)</f>
        <v>051040691000</v>
      </c>
      <c r="C496">
        <f>VALUE(balance_gral0!F496)</f>
        <v>154468791577.20001</v>
      </c>
      <c r="D496">
        <f>VALUE(balance_gral0!H496)</f>
        <v>0</v>
      </c>
      <c r="E496">
        <f>VALUE(balance_gral0!G496)</f>
        <v>0</v>
      </c>
      <c r="F496" s="2">
        <f>VALUE(balance_gral0!J496)</f>
        <v>154468791577.20001</v>
      </c>
    </row>
    <row r="497" spans="2:6" x14ac:dyDescent="0.2">
      <c r="B497" t="str">
        <f>"0"&amp;LEFT(balance_gral0!D497,11)</f>
        <v>051040691002</v>
      </c>
      <c r="C497">
        <f>VALUE(balance_gral0!F497)</f>
        <v>154468791577.20001</v>
      </c>
      <c r="D497">
        <f>VALUE(balance_gral0!H497)</f>
        <v>0</v>
      </c>
      <c r="E497">
        <f>VALUE(balance_gral0!G497)</f>
        <v>0</v>
      </c>
      <c r="F497" s="2">
        <f>VALUE(balance_gral0!J497)</f>
        <v>154468791577.20001</v>
      </c>
    </row>
    <row r="498" spans="2:6" x14ac:dyDescent="0.2">
      <c r="B498" t="str">
        <f>"0"&amp;LEFT(balance_gral0!D498,11)</f>
        <v>051040697000</v>
      </c>
      <c r="C498">
        <f>VALUE(balance_gral0!F498)</f>
        <v>372487850159</v>
      </c>
      <c r="D498">
        <f>VALUE(balance_gral0!H498)</f>
        <v>10980869.109999999</v>
      </c>
      <c r="E498">
        <f>VALUE(balance_gral0!G498)</f>
        <v>80664695817</v>
      </c>
      <c r="F498" s="2">
        <f>VALUE(balance_gral0!J498)</f>
        <v>453152545976</v>
      </c>
    </row>
    <row r="499" spans="2:6" x14ac:dyDescent="0.2">
      <c r="B499" t="str">
        <f>"0"&amp;LEFT(balance_gral0!D499,11)</f>
        <v>051040697002</v>
      </c>
      <c r="C499">
        <f>VALUE(balance_gral0!F499)</f>
        <v>250243469</v>
      </c>
      <c r="D499">
        <f>VALUE(balance_gral0!H499)</f>
        <v>0</v>
      </c>
      <c r="E499">
        <f>VALUE(balance_gral0!G499)</f>
        <v>0</v>
      </c>
      <c r="F499" s="2">
        <f>VALUE(balance_gral0!J499)</f>
        <v>250243469</v>
      </c>
    </row>
    <row r="500" spans="2:6" x14ac:dyDescent="0.2">
      <c r="B500" t="str">
        <f>"0"&amp;LEFT(balance_gral0!D500,11)</f>
        <v>051040697004</v>
      </c>
      <c r="C500">
        <f>VALUE(balance_gral0!F500)</f>
        <v>372237606690</v>
      </c>
      <c r="D500">
        <f>VALUE(balance_gral0!H500)</f>
        <v>10980869.109999999</v>
      </c>
      <c r="E500">
        <f>VALUE(balance_gral0!G500)</f>
        <v>80664695817</v>
      </c>
      <c r="F500" s="2">
        <f>VALUE(balance_gral0!J500)</f>
        <v>452902302507</v>
      </c>
    </row>
    <row r="501" spans="2:6" x14ac:dyDescent="0.2">
      <c r="B501" t="str">
        <f>"0"&amp;LEFT(balance_gral0!D501,11)</f>
        <v>052000000000</v>
      </c>
      <c r="C501">
        <f>VALUE(balance_gral0!F501)</f>
        <v>-22715176183705.199</v>
      </c>
      <c r="D501">
        <f>VALUE(balance_gral0!H501)</f>
        <v>-1623791918.5</v>
      </c>
      <c r="E501">
        <f>VALUE(balance_gral0!G501)</f>
        <v>-11928261767640</v>
      </c>
      <c r="F501" s="2">
        <f>VALUE(balance_gral0!J501)</f>
        <v>-34643437951345.199</v>
      </c>
    </row>
    <row r="502" spans="2:6" x14ac:dyDescent="0.2">
      <c r="B502" t="str">
        <f>"0"&amp;LEFT(balance_gral0!D502,11)</f>
        <v>052010000000</v>
      </c>
      <c r="C502">
        <f>VALUE(balance_gral0!F502)</f>
        <v>-19811985643066</v>
      </c>
      <c r="D502">
        <f>VALUE(balance_gral0!H502)</f>
        <v>-1059274537.39</v>
      </c>
      <c r="E502">
        <f>VALUE(balance_gral0!G502)</f>
        <v>-7781356602247</v>
      </c>
      <c r="F502" s="2">
        <f>VALUE(balance_gral0!J502)</f>
        <v>-27593342245313</v>
      </c>
    </row>
    <row r="503" spans="2:6" x14ac:dyDescent="0.2">
      <c r="B503" t="str">
        <f>"0"&amp;LEFT(balance_gral0!D503,11)</f>
        <v>052010652000</v>
      </c>
      <c r="C503">
        <f>VALUE(balance_gral0!F503)</f>
        <v>-11254854641147</v>
      </c>
      <c r="D503">
        <f>VALUE(balance_gral0!H503)</f>
        <v>-25795043.079999998</v>
      </c>
      <c r="E503">
        <f>VALUE(balance_gral0!G503)</f>
        <v>-189488580727</v>
      </c>
      <c r="F503" s="2">
        <f>VALUE(balance_gral0!J503)</f>
        <v>-11444343221874</v>
      </c>
    </row>
    <row r="504" spans="2:6" x14ac:dyDescent="0.2">
      <c r="B504" t="str">
        <f>"0"&amp;LEFT(balance_gral0!D504,11)</f>
        <v>052010652002</v>
      </c>
      <c r="C504">
        <f>VALUE(balance_gral0!F504)</f>
        <v>-11254854641147</v>
      </c>
      <c r="D504">
        <f>VALUE(balance_gral0!H504)</f>
        <v>-25795043.079999998</v>
      </c>
      <c r="E504">
        <f>VALUE(balance_gral0!G504)</f>
        <v>-189488580727</v>
      </c>
      <c r="F504" s="2">
        <f>VALUE(balance_gral0!J504)</f>
        <v>-11444343221874</v>
      </c>
    </row>
    <row r="505" spans="2:6" x14ac:dyDescent="0.2">
      <c r="B505" t="str">
        <f>"0"&amp;LEFT(balance_gral0!D505,11)</f>
        <v>052010654000</v>
      </c>
      <c r="C505">
        <f>VALUE(balance_gral0!F505)</f>
        <v>-8557131001919</v>
      </c>
      <c r="D505">
        <f>VALUE(balance_gral0!H505)</f>
        <v>-1033479494.3099999</v>
      </c>
      <c r="E505">
        <f>VALUE(balance_gral0!G505)</f>
        <v>-7591868021520</v>
      </c>
      <c r="F505" s="2">
        <f>VALUE(balance_gral0!J505)</f>
        <v>-16148999023439</v>
      </c>
    </row>
    <row r="506" spans="2:6" x14ac:dyDescent="0.2">
      <c r="B506" t="str">
        <f>"0"&amp;LEFT(balance_gral0!D506,11)</f>
        <v>052010654002</v>
      </c>
      <c r="C506">
        <f>VALUE(balance_gral0!F506)</f>
        <v>-8557131001919</v>
      </c>
      <c r="D506">
        <f>VALUE(balance_gral0!H506)</f>
        <v>-1033479494.3099999</v>
      </c>
      <c r="E506">
        <f>VALUE(balance_gral0!G506)</f>
        <v>-7591868021520</v>
      </c>
      <c r="F506" s="2">
        <f>VALUE(balance_gral0!J506)</f>
        <v>-16148999023439</v>
      </c>
    </row>
    <row r="507" spans="2:6" x14ac:dyDescent="0.2">
      <c r="B507" t="str">
        <f>"0"&amp;LEFT(balance_gral0!D507,11)</f>
        <v>052020000000</v>
      </c>
      <c r="C507">
        <f>VALUE(balance_gral0!F507)</f>
        <v>-349288364444</v>
      </c>
      <c r="D507">
        <f>VALUE(balance_gral0!H507)</f>
        <v>-52832176.93</v>
      </c>
      <c r="E507">
        <f>VALUE(balance_gral0!G507)</f>
        <v>-388101473484</v>
      </c>
      <c r="F507" s="2">
        <f>VALUE(balance_gral0!J507)</f>
        <v>-737389837928</v>
      </c>
    </row>
    <row r="508" spans="2:6" x14ac:dyDescent="0.2">
      <c r="B508" t="str">
        <f>"0"&amp;LEFT(balance_gral0!D508,11)</f>
        <v>052020656001</v>
      </c>
      <c r="C508">
        <f>VALUE(balance_gral0!F508)</f>
        <v>-388387</v>
      </c>
      <c r="D508">
        <f>VALUE(balance_gral0!H508)</f>
        <v>0</v>
      </c>
      <c r="E508">
        <f>VALUE(balance_gral0!G508)</f>
        <v>-2</v>
      </c>
      <c r="F508" s="2">
        <f>VALUE(balance_gral0!J508)</f>
        <v>-388389</v>
      </c>
    </row>
    <row r="509" spans="2:6" x14ac:dyDescent="0.2">
      <c r="B509" t="str">
        <f>"0"&amp;LEFT(balance_gral0!D509,11)</f>
        <v>052020658000</v>
      </c>
      <c r="C509">
        <f>VALUE(balance_gral0!F509)</f>
        <v>-28000000</v>
      </c>
      <c r="D509">
        <f>VALUE(balance_gral0!H509)</f>
        <v>0</v>
      </c>
      <c r="E509">
        <f>VALUE(balance_gral0!G509)</f>
        <v>0</v>
      </c>
      <c r="F509" s="2">
        <f>VALUE(balance_gral0!J509)</f>
        <v>-28000000</v>
      </c>
    </row>
    <row r="510" spans="2:6" x14ac:dyDescent="0.2">
      <c r="B510" t="str">
        <f>"0"&amp;LEFT(balance_gral0!D510,11)</f>
        <v>052020658002</v>
      </c>
      <c r="C510">
        <f>VALUE(balance_gral0!F510)</f>
        <v>-28000000</v>
      </c>
      <c r="D510">
        <f>VALUE(balance_gral0!H510)</f>
        <v>0</v>
      </c>
      <c r="E510">
        <f>VALUE(balance_gral0!G510)</f>
        <v>0</v>
      </c>
      <c r="F510" s="2">
        <f>VALUE(balance_gral0!J510)</f>
        <v>-28000000</v>
      </c>
    </row>
    <row r="511" spans="2:6" x14ac:dyDescent="0.2">
      <c r="B511" t="str">
        <f>"0"&amp;LEFT(balance_gral0!D511,11)</f>
        <v>052020660000</v>
      </c>
      <c r="C511">
        <f>VALUE(balance_gral0!F511)</f>
        <v>-349259976057</v>
      </c>
      <c r="D511">
        <f>VALUE(balance_gral0!H511)</f>
        <v>-52832176.93</v>
      </c>
      <c r="E511">
        <f>VALUE(balance_gral0!G511)</f>
        <v>-388101473482</v>
      </c>
      <c r="F511" s="2">
        <f>VALUE(balance_gral0!J511)</f>
        <v>-737361449539</v>
      </c>
    </row>
    <row r="512" spans="2:6" x14ac:dyDescent="0.2">
      <c r="B512" t="str">
        <f>"0"&amp;LEFT(balance_gral0!D512,11)</f>
        <v>052020660004</v>
      </c>
      <c r="C512">
        <f>VALUE(balance_gral0!F512)</f>
        <v>-349259976057</v>
      </c>
      <c r="D512">
        <f>VALUE(balance_gral0!H512)</f>
        <v>-52832176.93</v>
      </c>
      <c r="E512">
        <f>VALUE(balance_gral0!G512)</f>
        <v>-388101473482</v>
      </c>
      <c r="F512" s="2">
        <f>VALUE(balance_gral0!J512)</f>
        <v>-737361449539</v>
      </c>
    </row>
    <row r="513" spans="2:6" x14ac:dyDescent="0.2">
      <c r="B513" t="str">
        <f>"0"&amp;LEFT(balance_gral0!D513,11)</f>
        <v>052030000000</v>
      </c>
      <c r="C513">
        <f>VALUE(balance_gral0!F513)</f>
        <v>0</v>
      </c>
      <c r="D513">
        <f>VALUE(balance_gral0!H513)</f>
        <v>-2239901.9700000002</v>
      </c>
      <c r="E513">
        <f>VALUE(balance_gral0!G513)</f>
        <v>-16454163050</v>
      </c>
      <c r="F513" s="2">
        <f>VALUE(balance_gral0!J513)</f>
        <v>-16454163050</v>
      </c>
    </row>
    <row r="514" spans="2:6" x14ac:dyDescent="0.2">
      <c r="B514" t="str">
        <f>"0"&amp;LEFT(balance_gral0!D514,11)</f>
        <v>052030664000</v>
      </c>
      <c r="C514">
        <f>VALUE(balance_gral0!F514)</f>
        <v>0</v>
      </c>
      <c r="D514">
        <f>VALUE(balance_gral0!H514)</f>
        <v>-2239901.9700000002</v>
      </c>
      <c r="E514">
        <f>VALUE(balance_gral0!G514)</f>
        <v>-16454163050</v>
      </c>
      <c r="F514" s="2">
        <f>VALUE(balance_gral0!J514)</f>
        <v>-16454163050</v>
      </c>
    </row>
    <row r="515" spans="2:6" x14ac:dyDescent="0.2">
      <c r="B515" t="str">
        <f>"0"&amp;LEFT(balance_gral0!D515,11)</f>
        <v>052030664003</v>
      </c>
      <c r="C515">
        <f>VALUE(balance_gral0!F515)</f>
        <v>0</v>
      </c>
      <c r="D515">
        <f>VALUE(balance_gral0!H515)</f>
        <v>-2239901.9700000002</v>
      </c>
      <c r="E515">
        <f>VALUE(balance_gral0!G515)</f>
        <v>-16454163050</v>
      </c>
      <c r="F515" s="2">
        <f>VALUE(balance_gral0!J515)</f>
        <v>-16454163050</v>
      </c>
    </row>
    <row r="516" spans="2:6" x14ac:dyDescent="0.2">
      <c r="B516" t="str">
        <f>"0"&amp;LEFT(balance_gral0!D516,11)</f>
        <v>052040000000</v>
      </c>
      <c r="C516">
        <f>VALUE(balance_gral0!F516)</f>
        <v>-2553902176195.2002</v>
      </c>
      <c r="D516">
        <f>VALUE(balance_gral0!H516)</f>
        <v>-509445302.20999998</v>
      </c>
      <c r="E516">
        <f>VALUE(balance_gral0!G516)</f>
        <v>-3742349528859</v>
      </c>
      <c r="F516" s="2">
        <f>VALUE(balance_gral0!J516)</f>
        <v>-6296251705054.2002</v>
      </c>
    </row>
    <row r="517" spans="2:6" x14ac:dyDescent="0.2">
      <c r="B517" t="str">
        <f>"0"&amp;LEFT(balance_gral0!D517,11)</f>
        <v>052040674001</v>
      </c>
      <c r="C517">
        <f>VALUE(balance_gral0!F517)</f>
        <v>-467067970210</v>
      </c>
      <c r="D517">
        <f>VALUE(balance_gral0!H517)</f>
        <v>-75906215.090000004</v>
      </c>
      <c r="E517">
        <f>VALUE(balance_gral0!G517)</f>
        <v>-557601742616</v>
      </c>
      <c r="F517" s="2">
        <f>VALUE(balance_gral0!J517)</f>
        <v>-1024669712826</v>
      </c>
    </row>
    <row r="518" spans="2:6" x14ac:dyDescent="0.2">
      <c r="B518" t="str">
        <f>"0"&amp;LEFT(balance_gral0!D518,11)</f>
        <v>052040680000</v>
      </c>
      <c r="C518">
        <f>VALUE(balance_gral0!F518)</f>
        <v>-1554047628457</v>
      </c>
      <c r="D518">
        <f>VALUE(balance_gral0!H518)</f>
        <v>-419828384.86000001</v>
      </c>
      <c r="E518">
        <f>VALUE(balance_gral0!G518)</f>
        <v>-3084029927194</v>
      </c>
      <c r="F518" s="2">
        <f>VALUE(balance_gral0!J518)</f>
        <v>-4638077555651</v>
      </c>
    </row>
    <row r="519" spans="2:6" x14ac:dyDescent="0.2">
      <c r="B519" t="str">
        <f>"0"&amp;LEFT(balance_gral0!D519,11)</f>
        <v>052040680002</v>
      </c>
      <c r="C519">
        <f>VALUE(balance_gral0!F519)</f>
        <v>-1515098567269</v>
      </c>
      <c r="D519">
        <f>VALUE(balance_gral0!H519)</f>
        <v>-400328384.86000001</v>
      </c>
      <c r="E519">
        <f>VALUE(balance_gral0!G519)</f>
        <v>-2940784292194</v>
      </c>
      <c r="F519" s="2">
        <f>VALUE(balance_gral0!J519)</f>
        <v>-4455882859463</v>
      </c>
    </row>
    <row r="520" spans="2:6" x14ac:dyDescent="0.2">
      <c r="B520" t="str">
        <f>"0"&amp;LEFT(balance_gral0!D520,11)</f>
        <v>052040680008</v>
      </c>
      <c r="C520">
        <f>VALUE(balance_gral0!F520)</f>
        <v>-38949061188</v>
      </c>
      <c r="D520">
        <f>VALUE(balance_gral0!H520)</f>
        <v>-19500000</v>
      </c>
      <c r="E520">
        <f>VALUE(balance_gral0!G520)</f>
        <v>-143245635000</v>
      </c>
      <c r="F520" s="2">
        <f>VALUE(balance_gral0!J520)</f>
        <v>-182194696188</v>
      </c>
    </row>
    <row r="521" spans="2:6" x14ac:dyDescent="0.2">
      <c r="B521" t="str">
        <f>"0"&amp;LEFT(balance_gral0!D521,11)</f>
        <v>052040688001</v>
      </c>
      <c r="C521">
        <f>VALUE(balance_gral0!F521)</f>
        <v>-5829935792</v>
      </c>
      <c r="D521">
        <f>VALUE(balance_gral0!H521)</f>
        <v>-2729833.15</v>
      </c>
      <c r="E521">
        <f>VALUE(balance_gral0!G521)</f>
        <v>-20053163232</v>
      </c>
      <c r="F521" s="2">
        <f>VALUE(balance_gral0!J521)</f>
        <v>-25883099024</v>
      </c>
    </row>
    <row r="522" spans="2:6" x14ac:dyDescent="0.2">
      <c r="B522" t="str">
        <f>"0"&amp;LEFT(balance_gral0!D522,11)</f>
        <v>052040690000</v>
      </c>
      <c r="C522">
        <f>VALUE(balance_gral0!F522)</f>
        <v>-154468791577.20001</v>
      </c>
      <c r="D522">
        <f>VALUE(balance_gral0!H522)</f>
        <v>0</v>
      </c>
      <c r="E522">
        <f>VALUE(balance_gral0!G522)</f>
        <v>0</v>
      </c>
      <c r="F522" s="2">
        <f>VALUE(balance_gral0!J522)</f>
        <v>-154468791577.20001</v>
      </c>
    </row>
    <row r="523" spans="2:6" x14ac:dyDescent="0.2">
      <c r="B523" t="str">
        <f>"0"&amp;LEFT(balance_gral0!D523,11)</f>
        <v>052040690002</v>
      </c>
      <c r="C523">
        <f>VALUE(balance_gral0!F523)</f>
        <v>-154468791577.20001</v>
      </c>
      <c r="D523">
        <f>VALUE(balance_gral0!H523)</f>
        <v>0</v>
      </c>
      <c r="E523">
        <f>VALUE(balance_gral0!G523)</f>
        <v>0</v>
      </c>
      <c r="F523" s="2">
        <f>VALUE(balance_gral0!J523)</f>
        <v>-154468791577.20001</v>
      </c>
    </row>
    <row r="524" spans="2:6" x14ac:dyDescent="0.2">
      <c r="B524" t="str">
        <f>"0"&amp;LEFT(balance_gral0!D524,11)</f>
        <v>052040696000</v>
      </c>
      <c r="C524">
        <f>VALUE(balance_gral0!F524)</f>
        <v>-372487850159</v>
      </c>
      <c r="D524">
        <f>VALUE(balance_gral0!H524)</f>
        <v>-10980869.109999999</v>
      </c>
      <c r="E524">
        <f>VALUE(balance_gral0!G524)</f>
        <v>-80664695817</v>
      </c>
      <c r="F524" s="2">
        <f>VALUE(balance_gral0!J524)</f>
        <v>-453152545976</v>
      </c>
    </row>
    <row r="525" spans="2:6" x14ac:dyDescent="0.2">
      <c r="B525" t="str">
        <f>"0"&amp;LEFT(balance_gral0!D525,11)</f>
        <v>052040696002</v>
      </c>
      <c r="C525">
        <f>VALUE(balance_gral0!F525)</f>
        <v>-250243469</v>
      </c>
      <c r="D525">
        <f>VALUE(balance_gral0!H525)</f>
        <v>0</v>
      </c>
      <c r="E525">
        <f>VALUE(balance_gral0!G525)</f>
        <v>0</v>
      </c>
      <c r="F525" s="2">
        <f>VALUE(balance_gral0!J525)</f>
        <v>-250243469</v>
      </c>
    </row>
    <row r="526" spans="2:6" x14ac:dyDescent="0.2">
      <c r="B526" t="str">
        <f>"0"&amp;LEFT(balance_gral0!D526,11)</f>
        <v>052040696004</v>
      </c>
      <c r="C526">
        <f>VALUE(balance_gral0!F526)</f>
        <v>-372237606690</v>
      </c>
      <c r="D526">
        <f>VALUE(balance_gral0!H526)</f>
        <v>-10980869.109999999</v>
      </c>
      <c r="E526">
        <f>VALUE(balance_gral0!G526)</f>
        <v>-80664695817</v>
      </c>
      <c r="F526" s="2">
        <f>VALUE(balance_gral0!J526)</f>
        <v>-452902302507</v>
      </c>
    </row>
    <row r="527" spans="2:6" x14ac:dyDescent="0.2">
      <c r="B527" t="str">
        <f>"0"&amp;LEFT(balance_gral0!D527,11)</f>
        <v>060000000000</v>
      </c>
      <c r="C527">
        <f>VALUE(balance_gral0!F527)</f>
        <v>-10460081169854</v>
      </c>
      <c r="D527">
        <f>VALUE(balance_gral0!H527)</f>
        <v>-109538491.94</v>
      </c>
      <c r="E527">
        <f>VALUE(balance_gral0!G527)</f>
        <v>-765892441462</v>
      </c>
      <c r="F527" s="2">
        <f>VALUE(balance_gral0!J527)</f>
        <v>-11225973611316</v>
      </c>
    </row>
    <row r="528" spans="2:6" x14ac:dyDescent="0.2">
      <c r="B528" t="str">
        <f>"0"&amp;LEFT(balance_gral0!D528,11)</f>
        <v>061000000000</v>
      </c>
      <c r="C528">
        <f>VALUE(balance_gral0!F528)</f>
        <v>-8367115445957</v>
      </c>
      <c r="D528">
        <f>VALUE(balance_gral0!H528)</f>
        <v>-97711941.939999998</v>
      </c>
      <c r="E528">
        <f>VALUE(balance_gral0!G528)</f>
        <v>-684279911940</v>
      </c>
      <c r="F528" s="2">
        <f>VALUE(balance_gral0!J528)</f>
        <v>-9051395357897</v>
      </c>
    </row>
    <row r="529" spans="2:6" x14ac:dyDescent="0.2">
      <c r="B529" t="str">
        <f>"0"&amp;LEFT(balance_gral0!D529,11)</f>
        <v>061010000000</v>
      </c>
      <c r="C529">
        <f>VALUE(balance_gral0!F529)</f>
        <v>-77576959788</v>
      </c>
      <c r="D529">
        <f>VALUE(balance_gral0!H529)</f>
        <v>-8072090.5999999996</v>
      </c>
      <c r="E529">
        <f>VALUE(balance_gral0!G529)</f>
        <v>-56774398803</v>
      </c>
      <c r="F529" s="2">
        <f>VALUE(balance_gral0!J529)</f>
        <v>-134351358591</v>
      </c>
    </row>
    <row r="530" spans="2:6" x14ac:dyDescent="0.2">
      <c r="B530" t="str">
        <f>"0"&amp;LEFT(balance_gral0!D530,11)</f>
        <v>061010702000</v>
      </c>
      <c r="C530">
        <f>VALUE(balance_gral0!F530)</f>
        <v>-70714259464</v>
      </c>
      <c r="D530">
        <f>VALUE(balance_gral0!H530)</f>
        <v>-8072090.5999999996</v>
      </c>
      <c r="E530">
        <f>VALUE(balance_gral0!G530)</f>
        <v>-56774398803</v>
      </c>
      <c r="F530" s="2">
        <f>VALUE(balance_gral0!J530)</f>
        <v>-127488658267</v>
      </c>
    </row>
    <row r="531" spans="2:6" x14ac:dyDescent="0.2">
      <c r="B531" t="str">
        <f>"0"&amp;LEFT(balance_gral0!D531,11)</f>
        <v>061010702002</v>
      </c>
      <c r="C531">
        <f>VALUE(balance_gral0!F531)</f>
        <v>-70714259463</v>
      </c>
      <c r="D531">
        <f>VALUE(balance_gral0!H531)</f>
        <v>-5620329.5</v>
      </c>
      <c r="E531">
        <f>VALUE(balance_gral0!G531)</f>
        <v>-39426338914</v>
      </c>
      <c r="F531" s="2">
        <f>VALUE(balance_gral0!J531)</f>
        <v>-110140598377</v>
      </c>
    </row>
    <row r="532" spans="2:6" x14ac:dyDescent="0.2">
      <c r="B532" t="str">
        <f>"0"&amp;LEFT(balance_gral0!D532,11)</f>
        <v>061010702003</v>
      </c>
      <c r="C532">
        <f>VALUE(balance_gral0!F532)</f>
        <v>-1</v>
      </c>
      <c r="D532">
        <f>VALUE(balance_gral0!H532)</f>
        <v>-2451761.1</v>
      </c>
      <c r="E532">
        <f>VALUE(balance_gral0!G532)</f>
        <v>-17348059889</v>
      </c>
      <c r="F532" s="2">
        <f>VALUE(balance_gral0!J532)</f>
        <v>-17348059890</v>
      </c>
    </row>
    <row r="533" spans="2:6" x14ac:dyDescent="0.2">
      <c r="B533" t="str">
        <f>"0"&amp;LEFT(balance_gral0!D533,11)</f>
        <v>061010708000</v>
      </c>
      <c r="C533">
        <f>VALUE(balance_gral0!F533)</f>
        <v>-6836874411</v>
      </c>
      <c r="D533">
        <f>VALUE(balance_gral0!H533)</f>
        <v>0</v>
      </c>
      <c r="E533">
        <f>VALUE(balance_gral0!G533)</f>
        <v>0</v>
      </c>
      <c r="F533" s="2">
        <f>VALUE(balance_gral0!J533)</f>
        <v>-6836874411</v>
      </c>
    </row>
    <row r="534" spans="2:6" x14ac:dyDescent="0.2">
      <c r="B534" t="str">
        <f>"0"&amp;LEFT(balance_gral0!D534,11)</f>
        <v>061010708004</v>
      </c>
      <c r="C534">
        <f>VALUE(balance_gral0!F534)</f>
        <v>-6836874411</v>
      </c>
      <c r="D534">
        <f>VALUE(balance_gral0!H534)</f>
        <v>0</v>
      </c>
      <c r="E534">
        <f>VALUE(balance_gral0!G534)</f>
        <v>0</v>
      </c>
      <c r="F534" s="2">
        <f>VALUE(balance_gral0!J534)</f>
        <v>-6836874411</v>
      </c>
    </row>
    <row r="535" spans="2:6" x14ac:dyDescent="0.2">
      <c r="B535" t="str">
        <f>"0"&amp;LEFT(balance_gral0!D535,11)</f>
        <v>061010848000</v>
      </c>
      <c r="C535">
        <f>VALUE(balance_gral0!F535)</f>
        <v>-25825913</v>
      </c>
      <c r="D535">
        <f>VALUE(balance_gral0!H535)</f>
        <v>0</v>
      </c>
      <c r="E535">
        <f>VALUE(balance_gral0!G535)</f>
        <v>0</v>
      </c>
      <c r="F535" s="2">
        <f>VALUE(balance_gral0!J535)</f>
        <v>-25825913</v>
      </c>
    </row>
    <row r="536" spans="2:6" x14ac:dyDescent="0.2">
      <c r="B536" t="str">
        <f>"0"&amp;LEFT(balance_gral0!D536,11)</f>
        <v>061010848002</v>
      </c>
      <c r="C536">
        <f>VALUE(balance_gral0!F536)</f>
        <v>-25825913</v>
      </c>
      <c r="D536">
        <f>VALUE(balance_gral0!H536)</f>
        <v>0</v>
      </c>
      <c r="E536">
        <f>VALUE(balance_gral0!G536)</f>
        <v>0</v>
      </c>
      <c r="F536" s="2">
        <f>VALUE(balance_gral0!J536)</f>
        <v>-25825913</v>
      </c>
    </row>
    <row r="537" spans="2:6" x14ac:dyDescent="0.2">
      <c r="B537" t="str">
        <f>"0"&amp;LEFT(balance_gral0!D537,11)</f>
        <v>061020000000</v>
      </c>
      <c r="C537">
        <f>VALUE(balance_gral0!F537)</f>
        <v>-831343048118</v>
      </c>
      <c r="D537">
        <f>VALUE(balance_gral0!H537)</f>
        <v>-71361765.989999995</v>
      </c>
      <c r="E537">
        <f>VALUE(balance_gral0!G537)</f>
        <v>-499086721773</v>
      </c>
      <c r="F537" s="2">
        <f>VALUE(balance_gral0!J537)</f>
        <v>-1330429769891</v>
      </c>
    </row>
    <row r="538" spans="2:6" x14ac:dyDescent="0.2">
      <c r="B538" t="str">
        <f>"0"&amp;LEFT(balance_gral0!D538,11)</f>
        <v>061020712000</v>
      </c>
      <c r="C538">
        <f>VALUE(balance_gral0!F538)</f>
        <v>-99878021842</v>
      </c>
      <c r="D538">
        <f>VALUE(balance_gral0!H538)</f>
        <v>-13908992.98</v>
      </c>
      <c r="E538">
        <f>VALUE(balance_gral0!G538)</f>
        <v>-97317317371</v>
      </c>
      <c r="F538" s="2">
        <f>VALUE(balance_gral0!J538)</f>
        <v>-197195339213</v>
      </c>
    </row>
    <row r="539" spans="2:6" x14ac:dyDescent="0.2">
      <c r="B539" t="str">
        <f>"0"&amp;LEFT(balance_gral0!D539,11)</f>
        <v>061020712002</v>
      </c>
      <c r="C539">
        <f>VALUE(balance_gral0!F539)</f>
        <v>-99878021842</v>
      </c>
      <c r="D539">
        <f>VALUE(balance_gral0!H539)</f>
        <v>-13468264.32</v>
      </c>
      <c r="E539">
        <f>VALUE(balance_gral0!G539)</f>
        <v>-94223331940</v>
      </c>
      <c r="F539" s="2">
        <f>VALUE(balance_gral0!J539)</f>
        <v>-194101353782</v>
      </c>
    </row>
    <row r="540" spans="2:6" x14ac:dyDescent="0.2">
      <c r="B540" t="str">
        <f>"0"&amp;LEFT(balance_gral0!D540,11)</f>
        <v>061020712003</v>
      </c>
      <c r="C540">
        <f>VALUE(balance_gral0!F540)</f>
        <v>0</v>
      </c>
      <c r="D540">
        <f>VALUE(balance_gral0!H540)</f>
        <v>-440728.66</v>
      </c>
      <c r="E540">
        <f>VALUE(balance_gral0!G540)</f>
        <v>-3093985431</v>
      </c>
      <c r="F540" s="2">
        <f>VALUE(balance_gral0!J540)</f>
        <v>-3093985431</v>
      </c>
    </row>
    <row r="541" spans="2:6" x14ac:dyDescent="0.2">
      <c r="B541" t="str">
        <f>"0"&amp;LEFT(balance_gral0!D541,11)</f>
        <v>061020714000</v>
      </c>
      <c r="C541">
        <f>VALUE(balance_gral0!F541)</f>
        <v>-431425290046</v>
      </c>
      <c r="D541">
        <f>VALUE(balance_gral0!H541)</f>
        <v>-45160994.130000003</v>
      </c>
      <c r="E541">
        <f>VALUE(balance_gral0!G541)</f>
        <v>-315897352279</v>
      </c>
      <c r="F541" s="2">
        <f>VALUE(balance_gral0!J541)</f>
        <v>-747322642325</v>
      </c>
    </row>
    <row r="542" spans="2:6" x14ac:dyDescent="0.2">
      <c r="B542" t="str">
        <f>"0"&amp;LEFT(balance_gral0!D542,11)</f>
        <v>061020714002</v>
      </c>
      <c r="C542">
        <f>VALUE(balance_gral0!F542)</f>
        <v>-431425290046</v>
      </c>
      <c r="D542">
        <f>VALUE(balance_gral0!H542)</f>
        <v>-43892667.009999998</v>
      </c>
      <c r="E542">
        <f>VALUE(balance_gral0!G542)</f>
        <v>-306891696675</v>
      </c>
      <c r="F542" s="2">
        <f>VALUE(balance_gral0!J542)</f>
        <v>-738316986721</v>
      </c>
    </row>
    <row r="543" spans="2:6" x14ac:dyDescent="0.2">
      <c r="B543" t="str">
        <f>"0"&amp;LEFT(balance_gral0!D543,11)</f>
        <v>061020714003</v>
      </c>
      <c r="C543">
        <f>VALUE(balance_gral0!F543)</f>
        <v>0</v>
      </c>
      <c r="D543">
        <f>VALUE(balance_gral0!H543)</f>
        <v>-1268327.1200000001</v>
      </c>
      <c r="E543">
        <f>VALUE(balance_gral0!G543)</f>
        <v>-9005655604</v>
      </c>
      <c r="F543" s="2">
        <f>VALUE(balance_gral0!J543)</f>
        <v>-9005655604</v>
      </c>
    </row>
    <row r="544" spans="2:6" x14ac:dyDescent="0.2">
      <c r="B544" t="str">
        <f>"0"&amp;LEFT(balance_gral0!D544,11)</f>
        <v>061020718000</v>
      </c>
      <c r="C544">
        <f>VALUE(balance_gral0!F544)</f>
        <v>-63999122682</v>
      </c>
      <c r="D544">
        <f>VALUE(balance_gral0!H544)</f>
        <v>-4368333.7300000004</v>
      </c>
      <c r="E544">
        <f>VALUE(balance_gral0!G544)</f>
        <v>-30536837768</v>
      </c>
      <c r="F544" s="2">
        <f>VALUE(balance_gral0!J544)</f>
        <v>-94535960450</v>
      </c>
    </row>
    <row r="545" spans="2:6" x14ac:dyDescent="0.2">
      <c r="B545" t="str">
        <f>"0"&amp;LEFT(balance_gral0!D545,11)</f>
        <v>061020718002</v>
      </c>
      <c r="C545">
        <f>VALUE(balance_gral0!F545)</f>
        <v>-63999122682</v>
      </c>
      <c r="D545">
        <f>VALUE(balance_gral0!H545)</f>
        <v>-4368333.7300000004</v>
      </c>
      <c r="E545">
        <f>VALUE(balance_gral0!G545)</f>
        <v>-30536837768</v>
      </c>
      <c r="F545" s="2">
        <f>VALUE(balance_gral0!J545)</f>
        <v>-94535960450</v>
      </c>
    </row>
    <row r="546" spans="2:6" x14ac:dyDescent="0.2">
      <c r="B546" t="str">
        <f>"0"&amp;LEFT(balance_gral0!D546,11)</f>
        <v>061020720000</v>
      </c>
      <c r="C546">
        <f>VALUE(balance_gral0!F546)</f>
        <v>0</v>
      </c>
      <c r="D546">
        <f>VALUE(balance_gral0!H546)</f>
        <v>-75839.98</v>
      </c>
      <c r="E546">
        <f>VALUE(balance_gral0!G546)</f>
        <v>-542956167</v>
      </c>
      <c r="F546" s="2">
        <f>VALUE(balance_gral0!J546)</f>
        <v>-542956167</v>
      </c>
    </row>
    <row r="547" spans="2:6" x14ac:dyDescent="0.2">
      <c r="B547" t="str">
        <f>"0"&amp;LEFT(balance_gral0!D547,11)</f>
        <v>061020720002</v>
      </c>
      <c r="C547">
        <f>VALUE(balance_gral0!F547)</f>
        <v>0</v>
      </c>
      <c r="D547">
        <f>VALUE(balance_gral0!H547)</f>
        <v>-75839.98</v>
      </c>
      <c r="E547">
        <f>VALUE(balance_gral0!G547)</f>
        <v>-542956167</v>
      </c>
      <c r="F547" s="2">
        <f>VALUE(balance_gral0!J547)</f>
        <v>-542956167</v>
      </c>
    </row>
    <row r="548" spans="2:6" x14ac:dyDescent="0.2">
      <c r="B548" t="str">
        <f>"0"&amp;LEFT(balance_gral0!D548,11)</f>
        <v>061020722000</v>
      </c>
      <c r="C548">
        <f>VALUE(balance_gral0!F548)</f>
        <v>-24276984136</v>
      </c>
      <c r="D548">
        <f>VALUE(balance_gral0!H548)</f>
        <v>-650860.89</v>
      </c>
      <c r="E548">
        <f>VALUE(balance_gral0!G548)</f>
        <v>-4576238111</v>
      </c>
      <c r="F548" s="2">
        <f>VALUE(balance_gral0!J548)</f>
        <v>-28853222247</v>
      </c>
    </row>
    <row r="549" spans="2:6" x14ac:dyDescent="0.2">
      <c r="B549" t="str">
        <f>"0"&amp;LEFT(balance_gral0!D549,11)</f>
        <v>061020722002</v>
      </c>
      <c r="C549">
        <f>VALUE(balance_gral0!F549)</f>
        <v>-24276984136</v>
      </c>
      <c r="D549">
        <f>VALUE(balance_gral0!H549)</f>
        <v>-650860.89</v>
      </c>
      <c r="E549">
        <f>VALUE(balance_gral0!G549)</f>
        <v>-4576238111</v>
      </c>
      <c r="F549" s="2">
        <f>VALUE(balance_gral0!J549)</f>
        <v>-28853222247</v>
      </c>
    </row>
    <row r="550" spans="2:6" x14ac:dyDescent="0.2">
      <c r="B550" t="str">
        <f>"0"&amp;LEFT(balance_gral0!D550,11)</f>
        <v>061020724000</v>
      </c>
      <c r="C550">
        <f>VALUE(balance_gral0!F550)</f>
        <v>0</v>
      </c>
      <c r="D550">
        <f>VALUE(balance_gral0!H550)</f>
        <v>-27314.33</v>
      </c>
      <c r="E550">
        <f>VALUE(balance_gral0!G550)</f>
        <v>-192647440</v>
      </c>
      <c r="F550" s="2">
        <f>VALUE(balance_gral0!J550)</f>
        <v>-192647440</v>
      </c>
    </row>
    <row r="551" spans="2:6" x14ac:dyDescent="0.2">
      <c r="B551" t="str">
        <f>"0"&amp;LEFT(balance_gral0!D551,11)</f>
        <v>061020724002</v>
      </c>
      <c r="C551">
        <f>VALUE(balance_gral0!F551)</f>
        <v>0</v>
      </c>
      <c r="D551">
        <f>VALUE(balance_gral0!H551)</f>
        <v>-27314.33</v>
      </c>
      <c r="E551">
        <f>VALUE(balance_gral0!G551)</f>
        <v>-192647440</v>
      </c>
      <c r="F551" s="2">
        <f>VALUE(balance_gral0!J551)</f>
        <v>-192647440</v>
      </c>
    </row>
    <row r="552" spans="2:6" x14ac:dyDescent="0.2">
      <c r="B552" t="str">
        <f>"0"&amp;LEFT(balance_gral0!D552,11)</f>
        <v>061020732000</v>
      </c>
      <c r="C552">
        <f>VALUE(balance_gral0!F552)</f>
        <v>-33021858022</v>
      </c>
      <c r="D552">
        <f>VALUE(balance_gral0!H552)</f>
        <v>0</v>
      </c>
      <c r="E552">
        <f>VALUE(balance_gral0!G552)</f>
        <v>0</v>
      </c>
      <c r="F552" s="2">
        <f>VALUE(balance_gral0!J552)</f>
        <v>-33021858022</v>
      </c>
    </row>
    <row r="553" spans="2:6" x14ac:dyDescent="0.2">
      <c r="B553" t="str">
        <f>"0"&amp;LEFT(balance_gral0!D553,11)</f>
        <v>061020732002</v>
      </c>
      <c r="C553">
        <f>VALUE(balance_gral0!F553)</f>
        <v>-33021858022</v>
      </c>
      <c r="D553">
        <f>VALUE(balance_gral0!H553)</f>
        <v>0</v>
      </c>
      <c r="E553">
        <f>VALUE(balance_gral0!G553)</f>
        <v>0</v>
      </c>
      <c r="F553" s="2">
        <f>VALUE(balance_gral0!J553)</f>
        <v>-33021858022</v>
      </c>
    </row>
    <row r="554" spans="2:6" x14ac:dyDescent="0.2">
      <c r="B554" t="str">
        <f>"0"&amp;LEFT(balance_gral0!D554,11)</f>
        <v>061020734000</v>
      </c>
      <c r="C554">
        <f>VALUE(balance_gral0!F554)</f>
        <v>-12210312780</v>
      </c>
      <c r="D554">
        <f>VALUE(balance_gral0!H554)</f>
        <v>0</v>
      </c>
      <c r="E554">
        <f>VALUE(balance_gral0!G554)</f>
        <v>0</v>
      </c>
      <c r="F554" s="2">
        <f>VALUE(balance_gral0!J554)</f>
        <v>-12210312780</v>
      </c>
    </row>
    <row r="555" spans="2:6" x14ac:dyDescent="0.2">
      <c r="B555" t="str">
        <f>"0"&amp;LEFT(balance_gral0!D555,11)</f>
        <v>061020734002</v>
      </c>
      <c r="C555">
        <f>VALUE(balance_gral0!F555)</f>
        <v>-12210312780</v>
      </c>
      <c r="D555">
        <f>VALUE(balance_gral0!H555)</f>
        <v>0</v>
      </c>
      <c r="E555">
        <f>VALUE(balance_gral0!G555)</f>
        <v>0</v>
      </c>
      <c r="F555" s="2">
        <f>VALUE(balance_gral0!J555)</f>
        <v>-12210312780</v>
      </c>
    </row>
    <row r="556" spans="2:6" x14ac:dyDescent="0.2">
      <c r="B556" t="str">
        <f>"0"&amp;LEFT(balance_gral0!D556,11)</f>
        <v>061020738000</v>
      </c>
      <c r="C556">
        <f>VALUE(balance_gral0!F556)</f>
        <v>-42986278</v>
      </c>
      <c r="D556">
        <f>VALUE(balance_gral0!H556)</f>
        <v>0</v>
      </c>
      <c r="E556">
        <f>VALUE(balance_gral0!G556)</f>
        <v>0</v>
      </c>
      <c r="F556" s="2">
        <f>VALUE(balance_gral0!J556)</f>
        <v>-42986278</v>
      </c>
    </row>
    <row r="557" spans="2:6" x14ac:dyDescent="0.2">
      <c r="B557" t="str">
        <f>"0"&amp;LEFT(balance_gral0!D557,11)</f>
        <v>061020738004</v>
      </c>
      <c r="C557">
        <f>VALUE(balance_gral0!F557)</f>
        <v>-42986278</v>
      </c>
      <c r="D557">
        <f>VALUE(balance_gral0!H557)</f>
        <v>0</v>
      </c>
      <c r="E557">
        <f>VALUE(balance_gral0!G557)</f>
        <v>0</v>
      </c>
      <c r="F557" s="2">
        <f>VALUE(balance_gral0!J557)</f>
        <v>-42986278</v>
      </c>
    </row>
    <row r="558" spans="2:6" x14ac:dyDescent="0.2">
      <c r="B558" t="str">
        <f>"0"&amp;LEFT(balance_gral0!D558,11)</f>
        <v>061020742000</v>
      </c>
      <c r="C558">
        <f>VALUE(balance_gral0!F558)</f>
        <v>-76332735248</v>
      </c>
      <c r="D558">
        <f>VALUE(balance_gral0!H558)</f>
        <v>-5784130.3600000003</v>
      </c>
      <c r="E558">
        <f>VALUE(balance_gral0!G558)</f>
        <v>-40378606075</v>
      </c>
      <c r="F558" s="2">
        <f>VALUE(balance_gral0!J558)</f>
        <v>-116711341323</v>
      </c>
    </row>
    <row r="559" spans="2:6" x14ac:dyDescent="0.2">
      <c r="B559" t="str">
        <f>"0"&amp;LEFT(balance_gral0!D559,11)</f>
        <v>061020742002</v>
      </c>
      <c r="C559">
        <f>VALUE(balance_gral0!F559)</f>
        <v>-76332735248</v>
      </c>
      <c r="D559">
        <f>VALUE(balance_gral0!H559)</f>
        <v>-5784130.3600000003</v>
      </c>
      <c r="E559">
        <f>VALUE(balance_gral0!G559)</f>
        <v>-40378606075</v>
      </c>
      <c r="F559" s="2">
        <f>VALUE(balance_gral0!J559)</f>
        <v>-116711341323</v>
      </c>
    </row>
    <row r="560" spans="2:6" x14ac:dyDescent="0.2">
      <c r="B560" t="str">
        <f>"0"&amp;LEFT(balance_gral0!D560,11)</f>
        <v>061020850000</v>
      </c>
      <c r="C560">
        <f>VALUE(balance_gral0!F560)</f>
        <v>-90155737084</v>
      </c>
      <c r="D560">
        <f>VALUE(balance_gral0!H560)</f>
        <v>-1385299.59</v>
      </c>
      <c r="E560">
        <f>VALUE(balance_gral0!G560)</f>
        <v>-9644766562</v>
      </c>
      <c r="F560" s="2">
        <f>VALUE(balance_gral0!J560)</f>
        <v>-99800503646</v>
      </c>
    </row>
    <row r="561" spans="2:6" x14ac:dyDescent="0.2">
      <c r="B561" t="str">
        <f>"0"&amp;LEFT(balance_gral0!D561,11)</f>
        <v>061020850002</v>
      </c>
      <c r="C561">
        <f>VALUE(balance_gral0!F561)</f>
        <v>-90155737084</v>
      </c>
      <c r="D561">
        <f>VALUE(balance_gral0!H561)</f>
        <v>-1385299.59</v>
      </c>
      <c r="E561">
        <f>VALUE(balance_gral0!G561)</f>
        <v>-9644766562</v>
      </c>
      <c r="F561" s="2">
        <f>VALUE(balance_gral0!J561)</f>
        <v>-99800503646</v>
      </c>
    </row>
    <row r="562" spans="2:6" x14ac:dyDescent="0.2">
      <c r="B562" t="str">
        <f>"0"&amp;LEFT(balance_gral0!D562,11)</f>
        <v>061030000000</v>
      </c>
      <c r="C562">
        <f>VALUE(balance_gral0!F562)</f>
        <v>-6984539057</v>
      </c>
      <c r="D562">
        <f>VALUE(balance_gral0!H562)</f>
        <v>-910283.99</v>
      </c>
      <c r="E562">
        <f>VALUE(balance_gral0!G562)</f>
        <v>-6502081929</v>
      </c>
      <c r="F562" s="2">
        <f>VALUE(balance_gral0!J562)</f>
        <v>-13486620986</v>
      </c>
    </row>
    <row r="563" spans="2:6" x14ac:dyDescent="0.2">
      <c r="B563" t="str">
        <f>"0"&amp;LEFT(balance_gral0!D563,11)</f>
        <v>061030750000</v>
      </c>
      <c r="C563">
        <f>VALUE(balance_gral0!F563)</f>
        <v>-2808286666</v>
      </c>
      <c r="D563">
        <f>VALUE(balance_gral0!H563)</f>
        <v>-387489.08</v>
      </c>
      <c r="E563">
        <f>VALUE(balance_gral0!G563)</f>
        <v>-2742624804</v>
      </c>
      <c r="F563" s="2">
        <f>VALUE(balance_gral0!J563)</f>
        <v>-5550911470</v>
      </c>
    </row>
    <row r="564" spans="2:6" x14ac:dyDescent="0.2">
      <c r="B564" t="str">
        <f>"0"&amp;LEFT(balance_gral0!D564,11)</f>
        <v>061030750002</v>
      </c>
      <c r="C564">
        <f>VALUE(balance_gral0!F564)</f>
        <v>-2808286666</v>
      </c>
      <c r="D564">
        <f>VALUE(balance_gral0!H564)</f>
        <v>-387489.08</v>
      </c>
      <c r="E564">
        <f>VALUE(balance_gral0!G564)</f>
        <v>-2742624804</v>
      </c>
      <c r="F564" s="2">
        <f>VALUE(balance_gral0!J564)</f>
        <v>-5550911470</v>
      </c>
    </row>
    <row r="565" spans="2:6" x14ac:dyDescent="0.2">
      <c r="B565" t="str">
        <f>"0"&amp;LEFT(balance_gral0!D565,11)</f>
        <v>061030752000</v>
      </c>
      <c r="C565">
        <f>VALUE(balance_gral0!F565)</f>
        <v>-1952886584</v>
      </c>
      <c r="D565">
        <f>VALUE(balance_gral0!H565)</f>
        <v>-164710.32</v>
      </c>
      <c r="E565">
        <f>VALUE(balance_gral0!G565)</f>
        <v>-1158133423</v>
      </c>
      <c r="F565" s="2">
        <f>VALUE(balance_gral0!J565)</f>
        <v>-3111020007</v>
      </c>
    </row>
    <row r="566" spans="2:6" x14ac:dyDescent="0.2">
      <c r="B566" t="str">
        <f>"0"&amp;LEFT(balance_gral0!D566,11)</f>
        <v>061030752002</v>
      </c>
      <c r="C566">
        <f>VALUE(balance_gral0!F566)</f>
        <v>-1952886584</v>
      </c>
      <c r="D566">
        <f>VALUE(balance_gral0!H566)</f>
        <v>-164710.32</v>
      </c>
      <c r="E566">
        <f>VALUE(balance_gral0!G566)</f>
        <v>-1158133423</v>
      </c>
      <c r="F566" s="2">
        <f>VALUE(balance_gral0!J566)</f>
        <v>-3111020007</v>
      </c>
    </row>
    <row r="567" spans="2:6" x14ac:dyDescent="0.2">
      <c r="B567" t="str">
        <f>"0"&amp;LEFT(balance_gral0!D567,11)</f>
        <v>061030756000</v>
      </c>
      <c r="C567">
        <f>VALUE(balance_gral0!F567)</f>
        <v>-16987041</v>
      </c>
      <c r="D567">
        <f>VALUE(balance_gral0!H567)</f>
        <v>0</v>
      </c>
      <c r="E567">
        <f>VALUE(balance_gral0!G567)</f>
        <v>0</v>
      </c>
      <c r="F567" s="2">
        <f>VALUE(balance_gral0!J567)</f>
        <v>-16987041</v>
      </c>
    </row>
    <row r="568" spans="2:6" x14ac:dyDescent="0.2">
      <c r="B568" t="str">
        <f>"0"&amp;LEFT(balance_gral0!D568,11)</f>
        <v>061030756002</v>
      </c>
      <c r="C568">
        <f>VALUE(balance_gral0!F568)</f>
        <v>-14166848</v>
      </c>
      <c r="D568">
        <f>VALUE(balance_gral0!H568)</f>
        <v>0</v>
      </c>
      <c r="E568">
        <f>VALUE(balance_gral0!G568)</f>
        <v>0</v>
      </c>
      <c r="F568" s="2">
        <f>VALUE(balance_gral0!J568)</f>
        <v>-14166848</v>
      </c>
    </row>
    <row r="569" spans="2:6" x14ac:dyDescent="0.2">
      <c r="B569" t="str">
        <f>"0"&amp;LEFT(balance_gral0!D569,11)</f>
        <v>061030756004</v>
      </c>
      <c r="C569">
        <f>VALUE(balance_gral0!F569)</f>
        <v>-2820193</v>
      </c>
      <c r="D569">
        <f>VALUE(balance_gral0!H569)</f>
        <v>0</v>
      </c>
      <c r="E569">
        <f>VALUE(balance_gral0!G569)</f>
        <v>0</v>
      </c>
      <c r="F569" s="2">
        <f>VALUE(balance_gral0!J569)</f>
        <v>-2820193</v>
      </c>
    </row>
    <row r="570" spans="2:6" x14ac:dyDescent="0.2">
      <c r="B570" t="str">
        <f>"0"&amp;LEFT(balance_gral0!D570,11)</f>
        <v>061030760000</v>
      </c>
      <c r="C570">
        <f>VALUE(balance_gral0!F570)</f>
        <v>-42936129</v>
      </c>
      <c r="D570">
        <f>VALUE(balance_gral0!H570)</f>
        <v>0</v>
      </c>
      <c r="E570">
        <f>VALUE(balance_gral0!G570)</f>
        <v>0</v>
      </c>
      <c r="F570" s="2">
        <f>VALUE(balance_gral0!J570)</f>
        <v>-42936129</v>
      </c>
    </row>
    <row r="571" spans="2:6" x14ac:dyDescent="0.2">
      <c r="B571" t="str">
        <f>"0"&amp;LEFT(balance_gral0!D571,11)</f>
        <v>061030760002</v>
      </c>
      <c r="C571">
        <f>VALUE(balance_gral0!F571)</f>
        <v>-42936129</v>
      </c>
      <c r="D571">
        <f>VALUE(balance_gral0!H571)</f>
        <v>0</v>
      </c>
      <c r="E571">
        <f>VALUE(balance_gral0!G571)</f>
        <v>0</v>
      </c>
      <c r="F571" s="2">
        <f>VALUE(balance_gral0!J571)</f>
        <v>-42936129</v>
      </c>
    </row>
    <row r="572" spans="2:6" x14ac:dyDescent="0.2">
      <c r="B572" t="str">
        <f>"0"&amp;LEFT(balance_gral0!D572,11)</f>
        <v>061030840000</v>
      </c>
      <c r="C572">
        <f>VALUE(balance_gral0!F572)</f>
        <v>-2163442637</v>
      </c>
      <c r="D572">
        <f>VALUE(balance_gral0!H572)</f>
        <v>-358084.59</v>
      </c>
      <c r="E572">
        <f>VALUE(balance_gral0!G572)</f>
        <v>-2601323702</v>
      </c>
      <c r="F572" s="2">
        <f>VALUE(balance_gral0!J572)</f>
        <v>-4764766339</v>
      </c>
    </row>
    <row r="573" spans="2:6" x14ac:dyDescent="0.2">
      <c r="B573" t="str">
        <f>"0"&amp;LEFT(balance_gral0!D573,11)</f>
        <v>061030840002</v>
      </c>
      <c r="C573">
        <f>VALUE(balance_gral0!F573)</f>
        <v>-2163442637</v>
      </c>
      <c r="D573">
        <f>VALUE(balance_gral0!H573)</f>
        <v>-358084.59</v>
      </c>
      <c r="E573">
        <f>VALUE(balance_gral0!G573)</f>
        <v>-2601323702</v>
      </c>
      <c r="F573" s="2">
        <f>VALUE(balance_gral0!J573)</f>
        <v>-4764766339</v>
      </c>
    </row>
    <row r="574" spans="2:6" x14ac:dyDescent="0.2">
      <c r="B574" t="str">
        <f>"0"&amp;LEFT(balance_gral0!D574,11)</f>
        <v>061060000000</v>
      </c>
      <c r="C574">
        <f>VALUE(balance_gral0!F574)</f>
        <v>-6974165777881</v>
      </c>
      <c r="D574">
        <f>VALUE(balance_gral0!H574)</f>
        <v>0</v>
      </c>
      <c r="E574">
        <f>VALUE(balance_gral0!G574)</f>
        <v>0</v>
      </c>
      <c r="F574" s="2">
        <f>VALUE(balance_gral0!J574)</f>
        <v>-6974165777881</v>
      </c>
    </row>
    <row r="575" spans="2:6" x14ac:dyDescent="0.2">
      <c r="B575" t="str">
        <f>"0"&amp;LEFT(balance_gral0!D575,11)</f>
        <v>061060766000</v>
      </c>
      <c r="C575">
        <f>VALUE(balance_gral0!F575)</f>
        <v>-4091966455048</v>
      </c>
      <c r="D575">
        <f>VALUE(balance_gral0!H575)</f>
        <v>0</v>
      </c>
      <c r="E575">
        <f>VALUE(balance_gral0!G575)</f>
        <v>0</v>
      </c>
      <c r="F575" s="2">
        <f>VALUE(balance_gral0!J575)</f>
        <v>-4091966455048</v>
      </c>
    </row>
    <row r="576" spans="2:6" x14ac:dyDescent="0.2">
      <c r="B576" t="str">
        <f>"0"&amp;LEFT(balance_gral0!D576,11)</f>
        <v>061060766002</v>
      </c>
      <c r="C576">
        <f>VALUE(balance_gral0!F576)</f>
        <v>-559045952549</v>
      </c>
      <c r="D576">
        <f>VALUE(balance_gral0!H576)</f>
        <v>0</v>
      </c>
      <c r="E576">
        <f>VALUE(balance_gral0!G576)</f>
        <v>0</v>
      </c>
      <c r="F576" s="2">
        <f>VALUE(balance_gral0!J576)</f>
        <v>-559045952549</v>
      </c>
    </row>
    <row r="577" spans="1:6" x14ac:dyDescent="0.2">
      <c r="B577" t="str">
        <f>"0"&amp;LEFT(balance_gral0!D577,11)</f>
        <v>061060766004</v>
      </c>
      <c r="C577">
        <f>VALUE(balance_gral0!F577)</f>
        <v>-485256230677</v>
      </c>
      <c r="D577">
        <f>VALUE(balance_gral0!H577)</f>
        <v>0</v>
      </c>
      <c r="E577">
        <f>VALUE(balance_gral0!G577)</f>
        <v>0</v>
      </c>
      <c r="F577" s="2">
        <f>VALUE(balance_gral0!J577)</f>
        <v>-485256230677</v>
      </c>
    </row>
    <row r="578" spans="1:6" x14ac:dyDescent="0.2">
      <c r="A578" t="s">
        <v>1324</v>
      </c>
      <c r="B578" t="str">
        <f>"0"&amp;LEFT(balance_gral0!D578,11)</f>
        <v>061060766006</v>
      </c>
      <c r="C578">
        <f>VALUE(balance_gral0!F578)</f>
        <v>-2930859809114</v>
      </c>
      <c r="D578">
        <f>VALUE(balance_gral0!H578)</f>
        <v>0</v>
      </c>
      <c r="E578">
        <f>VALUE(balance_gral0!G578)</f>
        <v>0</v>
      </c>
      <c r="F578" s="2">
        <f>VALUE(balance_gral0!J578)</f>
        <v>-2930859809114</v>
      </c>
    </row>
    <row r="579" spans="1:6" x14ac:dyDescent="0.2">
      <c r="B579" t="str">
        <f>"0"&amp;LEFT(balance_gral0!D579,11)</f>
        <v>061060766008</v>
      </c>
      <c r="C579">
        <f>VALUE(balance_gral0!F579)</f>
        <v>-116804462708</v>
      </c>
      <c r="D579">
        <f>VALUE(balance_gral0!H579)</f>
        <v>0</v>
      </c>
      <c r="E579">
        <f>VALUE(balance_gral0!G579)</f>
        <v>0</v>
      </c>
      <c r="F579" s="2">
        <f>VALUE(balance_gral0!J579)</f>
        <v>-116804462708</v>
      </c>
    </row>
    <row r="580" spans="1:6" x14ac:dyDescent="0.2">
      <c r="B580" t="str">
        <f>"0"&amp;LEFT(balance_gral0!D580,11)</f>
        <v>061060768000</v>
      </c>
      <c r="C580">
        <f>VALUE(balance_gral0!F580)</f>
        <v>-2882199322833</v>
      </c>
      <c r="D580">
        <f>VALUE(balance_gral0!H580)</f>
        <v>0</v>
      </c>
      <c r="E580">
        <f>VALUE(balance_gral0!G580)</f>
        <v>0</v>
      </c>
      <c r="F580" s="2">
        <f>VALUE(balance_gral0!J580)</f>
        <v>-2882199322833</v>
      </c>
    </row>
    <row r="581" spans="1:6" x14ac:dyDescent="0.2">
      <c r="B581" t="str">
        <f>"0"&amp;LEFT(balance_gral0!D581,11)</f>
        <v>061060768002</v>
      </c>
      <c r="C581">
        <f>VALUE(balance_gral0!F581)</f>
        <v>-1044540528839</v>
      </c>
      <c r="D581">
        <f>VALUE(balance_gral0!H581)</f>
        <v>0</v>
      </c>
      <c r="E581">
        <f>VALUE(balance_gral0!G581)</f>
        <v>0</v>
      </c>
      <c r="F581" s="2">
        <f>VALUE(balance_gral0!J581)</f>
        <v>-1044540528839</v>
      </c>
    </row>
    <row r="582" spans="1:6" x14ac:dyDescent="0.2">
      <c r="B582" t="str">
        <f>"0"&amp;LEFT(balance_gral0!D582,11)</f>
        <v>061060768004</v>
      </c>
      <c r="C582">
        <f>VALUE(balance_gral0!F582)</f>
        <v>-1837658793994</v>
      </c>
      <c r="D582">
        <f>VALUE(balance_gral0!H582)</f>
        <v>0</v>
      </c>
      <c r="E582">
        <f>VALUE(balance_gral0!G582)</f>
        <v>0</v>
      </c>
      <c r="F582" s="2">
        <f>VALUE(balance_gral0!J582)</f>
        <v>-1837658793994</v>
      </c>
    </row>
    <row r="583" spans="1:6" x14ac:dyDescent="0.2">
      <c r="B583" t="str">
        <f>"0"&amp;LEFT(balance_gral0!D583,11)</f>
        <v>061070000000</v>
      </c>
      <c r="C583">
        <f>VALUE(balance_gral0!F583)</f>
        <v>-204997058180</v>
      </c>
      <c r="D583">
        <f>VALUE(balance_gral0!H583)</f>
        <v>-406004.4</v>
      </c>
      <c r="E583">
        <f>VALUE(balance_gral0!G583)</f>
        <v>-2830280102</v>
      </c>
      <c r="F583" s="2">
        <f>VALUE(balance_gral0!J583)</f>
        <v>-207827338282</v>
      </c>
    </row>
    <row r="584" spans="1:6" x14ac:dyDescent="0.2">
      <c r="B584" t="str">
        <f>"0"&amp;LEFT(balance_gral0!D584,11)</f>
        <v>061070770000</v>
      </c>
      <c r="C584">
        <f>VALUE(balance_gral0!F584)</f>
        <v>-166011572348</v>
      </c>
      <c r="D584">
        <f>VALUE(balance_gral0!H584)</f>
        <v>0</v>
      </c>
      <c r="E584">
        <f>VALUE(balance_gral0!G584)</f>
        <v>0</v>
      </c>
      <c r="F584" s="2">
        <f>VALUE(balance_gral0!J584)</f>
        <v>-166011572348</v>
      </c>
    </row>
    <row r="585" spans="1:6" x14ac:dyDescent="0.2">
      <c r="B585" t="str">
        <f>"0"&amp;LEFT(balance_gral0!D585,11)</f>
        <v>061070770002</v>
      </c>
      <c r="C585">
        <f>VALUE(balance_gral0!F585)</f>
        <v>-166011572348</v>
      </c>
      <c r="D585">
        <f>VALUE(balance_gral0!H585)</f>
        <v>0</v>
      </c>
      <c r="E585">
        <f>VALUE(balance_gral0!G585)</f>
        <v>0</v>
      </c>
      <c r="F585" s="2">
        <f>VALUE(balance_gral0!J585)</f>
        <v>-166011572348</v>
      </c>
    </row>
    <row r="586" spans="1:6" x14ac:dyDescent="0.2">
      <c r="B586" t="str">
        <f>"0"&amp;LEFT(balance_gral0!D586,11)</f>
        <v>061070846000</v>
      </c>
      <c r="C586">
        <f>VALUE(balance_gral0!F586)</f>
        <v>-38985485832</v>
      </c>
      <c r="D586">
        <f>VALUE(balance_gral0!H586)</f>
        <v>-406004.4</v>
      </c>
      <c r="E586">
        <f>VALUE(balance_gral0!G586)</f>
        <v>-2830280102</v>
      </c>
      <c r="F586" s="2">
        <f>VALUE(balance_gral0!J586)</f>
        <v>-41815765934</v>
      </c>
    </row>
    <row r="587" spans="1:6" x14ac:dyDescent="0.2">
      <c r="B587" t="str">
        <f>"0"&amp;LEFT(balance_gral0!D587,11)</f>
        <v>061070846002</v>
      </c>
      <c r="C587">
        <f>VALUE(balance_gral0!F587)</f>
        <v>-38985485832</v>
      </c>
      <c r="D587">
        <f>VALUE(balance_gral0!H587)</f>
        <v>-406004.4</v>
      </c>
      <c r="E587">
        <f>VALUE(balance_gral0!G587)</f>
        <v>-2830280102</v>
      </c>
      <c r="F587" s="2">
        <f>VALUE(balance_gral0!J587)</f>
        <v>-41815765934</v>
      </c>
    </row>
    <row r="588" spans="1:6" x14ac:dyDescent="0.2">
      <c r="B588" t="str">
        <f>"0"&amp;LEFT(balance_gral0!D588,11)</f>
        <v>061080000000</v>
      </c>
      <c r="C588">
        <f>VALUE(balance_gral0!F588)</f>
        <v>-272048062933</v>
      </c>
      <c r="D588">
        <f>VALUE(balance_gral0!H588)</f>
        <v>-16961796.960000001</v>
      </c>
      <c r="E588">
        <f>VALUE(balance_gral0!G588)</f>
        <v>-119086429333</v>
      </c>
      <c r="F588" s="2">
        <f>VALUE(balance_gral0!J588)</f>
        <v>-391134492266</v>
      </c>
    </row>
    <row r="589" spans="1:6" x14ac:dyDescent="0.2">
      <c r="B589" t="str">
        <f>"0"&amp;LEFT(balance_gral0!D589,11)</f>
        <v>061080772000</v>
      </c>
      <c r="C589">
        <f>VALUE(balance_gral0!F589)</f>
        <v>-272048062933</v>
      </c>
      <c r="D589">
        <f>VALUE(balance_gral0!H589)</f>
        <v>-16961796.960000001</v>
      </c>
      <c r="E589">
        <f>VALUE(balance_gral0!G589)</f>
        <v>-119086429333</v>
      </c>
      <c r="F589" s="2">
        <f>VALUE(balance_gral0!J589)</f>
        <v>-391134492266</v>
      </c>
    </row>
    <row r="590" spans="1:6" x14ac:dyDescent="0.2">
      <c r="B590" t="str">
        <f>"0"&amp;LEFT(balance_gral0!D590,11)</f>
        <v>061080772002</v>
      </c>
      <c r="C590">
        <f>VALUE(balance_gral0!F590)</f>
        <v>-272048062933</v>
      </c>
      <c r="D590">
        <f>VALUE(balance_gral0!H590)</f>
        <v>-16910694.190000001</v>
      </c>
      <c r="E590">
        <f>VALUE(balance_gral0!G590)</f>
        <v>-118712321795</v>
      </c>
      <c r="F590" s="2">
        <f>VALUE(balance_gral0!J590)</f>
        <v>-390760384728</v>
      </c>
    </row>
    <row r="591" spans="1:6" x14ac:dyDescent="0.2">
      <c r="B591" t="str">
        <f>"0"&amp;LEFT(balance_gral0!D591,11)</f>
        <v>061080772003</v>
      </c>
      <c r="C591">
        <f>VALUE(balance_gral0!F591)</f>
        <v>0</v>
      </c>
      <c r="D591">
        <f>VALUE(balance_gral0!H591)</f>
        <v>-51102.77</v>
      </c>
      <c r="E591">
        <f>VALUE(balance_gral0!G591)</f>
        <v>-374107538</v>
      </c>
      <c r="F591" s="2">
        <f>VALUE(balance_gral0!J591)</f>
        <v>-374107538</v>
      </c>
    </row>
    <row r="592" spans="1:6" x14ac:dyDescent="0.2">
      <c r="B592" t="str">
        <f>"0"&amp;LEFT(balance_gral0!D592,11)</f>
        <v>062000000000</v>
      </c>
      <c r="C592">
        <f>VALUE(balance_gral0!F592)</f>
        <v>-193006999279</v>
      </c>
      <c r="D592">
        <f>VALUE(balance_gral0!H592)</f>
        <v>-8322293.5</v>
      </c>
      <c r="E592">
        <f>VALUE(balance_gral0!G592)</f>
        <v>-57283558600</v>
      </c>
      <c r="F592" s="2">
        <f>VALUE(balance_gral0!J592)</f>
        <v>-250290557879</v>
      </c>
    </row>
    <row r="593" spans="2:6" x14ac:dyDescent="0.2">
      <c r="B593" t="str">
        <f>"0"&amp;LEFT(balance_gral0!D593,11)</f>
        <v>062010000000</v>
      </c>
      <c r="C593">
        <f>VALUE(balance_gral0!F593)</f>
        <v>-193006999279</v>
      </c>
      <c r="D593">
        <f>VALUE(balance_gral0!H593)</f>
        <v>-8322293.5</v>
      </c>
      <c r="E593">
        <f>VALUE(balance_gral0!G593)</f>
        <v>-57283558600</v>
      </c>
      <c r="F593" s="2">
        <f>VALUE(balance_gral0!J593)</f>
        <v>-250290557879</v>
      </c>
    </row>
    <row r="594" spans="2:6" x14ac:dyDescent="0.2">
      <c r="B594" t="str">
        <f>"0"&amp;LEFT(balance_gral0!D594,11)</f>
        <v>062010774000</v>
      </c>
      <c r="C594">
        <f>VALUE(balance_gral0!F594)</f>
        <v>-6610911476</v>
      </c>
      <c r="D594">
        <f>VALUE(balance_gral0!H594)</f>
        <v>-555014.46</v>
      </c>
      <c r="E594">
        <f>VALUE(balance_gral0!G594)</f>
        <v>-3859341177</v>
      </c>
      <c r="F594" s="2">
        <f>VALUE(balance_gral0!J594)</f>
        <v>-10470252653</v>
      </c>
    </row>
    <row r="595" spans="2:6" x14ac:dyDescent="0.2">
      <c r="B595" t="str">
        <f>"0"&amp;LEFT(balance_gral0!D595,11)</f>
        <v>062010774002</v>
      </c>
      <c r="C595">
        <f>VALUE(balance_gral0!F595)</f>
        <v>-6610911476</v>
      </c>
      <c r="D595">
        <f>VALUE(balance_gral0!H595)</f>
        <v>-555014.46</v>
      </c>
      <c r="E595">
        <f>VALUE(balance_gral0!G595)</f>
        <v>-3859341177</v>
      </c>
      <c r="F595" s="2">
        <f>VALUE(balance_gral0!J595)</f>
        <v>-10470252653</v>
      </c>
    </row>
    <row r="596" spans="2:6" x14ac:dyDescent="0.2">
      <c r="B596" t="str">
        <f>"0"&amp;LEFT(balance_gral0!D596,11)</f>
        <v>062010776000</v>
      </c>
      <c r="C596">
        <f>VALUE(balance_gral0!F596)</f>
        <v>-107382407400</v>
      </c>
      <c r="D596">
        <f>VALUE(balance_gral0!H596)</f>
        <v>-372081.35</v>
      </c>
      <c r="E596">
        <f>VALUE(balance_gral0!G596)</f>
        <v>-2604545807</v>
      </c>
      <c r="F596" s="2">
        <f>VALUE(balance_gral0!J596)</f>
        <v>-109986953207</v>
      </c>
    </row>
    <row r="597" spans="2:6" x14ac:dyDescent="0.2">
      <c r="B597" t="str">
        <f>"0"&amp;LEFT(balance_gral0!D597,11)</f>
        <v>062010776002</v>
      </c>
      <c r="C597">
        <f>VALUE(balance_gral0!F597)</f>
        <v>-107382407400</v>
      </c>
      <c r="D597">
        <f>VALUE(balance_gral0!H597)</f>
        <v>-372081.35</v>
      </c>
      <c r="E597">
        <f>VALUE(balance_gral0!G597)</f>
        <v>-2604545807</v>
      </c>
      <c r="F597" s="2">
        <f>VALUE(balance_gral0!J597)</f>
        <v>-109986953207</v>
      </c>
    </row>
    <row r="598" spans="2:6" x14ac:dyDescent="0.2">
      <c r="B598" t="str">
        <f>"0"&amp;LEFT(balance_gral0!D598,11)</f>
        <v>062010784000</v>
      </c>
      <c r="C598">
        <f>VALUE(balance_gral0!F598)</f>
        <v>-2570532870</v>
      </c>
      <c r="D598">
        <f>VALUE(balance_gral0!H598)</f>
        <v>-1396336.42</v>
      </c>
      <c r="E598">
        <f>VALUE(balance_gral0!G598)</f>
        <v>-9768930348</v>
      </c>
      <c r="F598" s="2">
        <f>VALUE(balance_gral0!J598)</f>
        <v>-12339463218</v>
      </c>
    </row>
    <row r="599" spans="2:6" x14ac:dyDescent="0.2">
      <c r="B599" t="str">
        <f>"0"&amp;LEFT(balance_gral0!D599,11)</f>
        <v>062010784002</v>
      </c>
      <c r="C599">
        <f>VALUE(balance_gral0!F599)</f>
        <v>-2570532870</v>
      </c>
      <c r="D599">
        <f>VALUE(balance_gral0!H599)</f>
        <v>-1258165.49</v>
      </c>
      <c r="E599">
        <f>VALUE(balance_gral0!G599)</f>
        <v>-8817216131</v>
      </c>
      <c r="F599" s="2">
        <f>VALUE(balance_gral0!J599)</f>
        <v>-11387749001</v>
      </c>
    </row>
    <row r="600" spans="2:6" x14ac:dyDescent="0.2">
      <c r="B600" t="str">
        <f>"0"&amp;LEFT(balance_gral0!D600,11)</f>
        <v>062010784003</v>
      </c>
      <c r="C600">
        <f>VALUE(balance_gral0!F600)</f>
        <v>0</v>
      </c>
      <c r="D600">
        <f>VALUE(balance_gral0!H600)</f>
        <v>-138170.93</v>
      </c>
      <c r="E600">
        <f>VALUE(balance_gral0!G600)</f>
        <v>-951714217</v>
      </c>
      <c r="F600" s="2">
        <f>VALUE(balance_gral0!J600)</f>
        <v>-951714217</v>
      </c>
    </row>
    <row r="601" spans="2:6" x14ac:dyDescent="0.2">
      <c r="B601" t="str">
        <f>"0"&amp;LEFT(balance_gral0!D601,11)</f>
        <v>062010790000</v>
      </c>
      <c r="C601">
        <f>VALUE(balance_gral0!F601)</f>
        <v>0</v>
      </c>
      <c r="D601">
        <f>VALUE(balance_gral0!H601)</f>
        <v>-284196.25</v>
      </c>
      <c r="E601">
        <f>VALUE(balance_gral0!G601)</f>
        <v>-1982315464</v>
      </c>
      <c r="F601" s="2">
        <f>VALUE(balance_gral0!J601)</f>
        <v>-1982315464</v>
      </c>
    </row>
    <row r="602" spans="2:6" x14ac:dyDescent="0.2">
      <c r="B602" t="str">
        <f>"0"&amp;LEFT(balance_gral0!D602,11)</f>
        <v>062010790002</v>
      </c>
      <c r="C602">
        <f>VALUE(balance_gral0!F602)</f>
        <v>0</v>
      </c>
      <c r="D602">
        <f>VALUE(balance_gral0!H602)</f>
        <v>-284196.25</v>
      </c>
      <c r="E602">
        <f>VALUE(balance_gral0!G602)</f>
        <v>-1982315464</v>
      </c>
      <c r="F602" s="2">
        <f>VALUE(balance_gral0!J602)</f>
        <v>-1982315464</v>
      </c>
    </row>
    <row r="603" spans="2:6" x14ac:dyDescent="0.2">
      <c r="B603" t="str">
        <f>"0"&amp;LEFT(balance_gral0!D603,11)</f>
        <v>062010792000</v>
      </c>
      <c r="C603">
        <f>VALUE(balance_gral0!F603)</f>
        <v>0</v>
      </c>
      <c r="D603">
        <f>VALUE(balance_gral0!H603)</f>
        <v>-9279.48</v>
      </c>
      <c r="E603">
        <f>VALUE(balance_gral0!G603)</f>
        <v>-64787945</v>
      </c>
      <c r="F603" s="2">
        <f>VALUE(balance_gral0!J603)</f>
        <v>-64787945</v>
      </c>
    </row>
    <row r="604" spans="2:6" x14ac:dyDescent="0.2">
      <c r="B604" t="str">
        <f>"0"&amp;LEFT(balance_gral0!D604,11)</f>
        <v>062010792002</v>
      </c>
      <c r="C604">
        <f>VALUE(balance_gral0!F604)</f>
        <v>0</v>
      </c>
      <c r="D604">
        <f>VALUE(balance_gral0!H604)</f>
        <v>-9279.48</v>
      </c>
      <c r="E604">
        <f>VALUE(balance_gral0!G604)</f>
        <v>-64787945</v>
      </c>
      <c r="F604" s="2">
        <f>VALUE(balance_gral0!J604)</f>
        <v>-64787945</v>
      </c>
    </row>
    <row r="605" spans="2:6" x14ac:dyDescent="0.2">
      <c r="B605" t="str">
        <f>"0"&amp;LEFT(balance_gral0!D605,11)</f>
        <v>062010794000</v>
      </c>
      <c r="C605">
        <f>VALUE(balance_gral0!F605)</f>
        <v>0</v>
      </c>
      <c r="D605">
        <f>VALUE(balance_gral0!H605)</f>
        <v>-27041.94</v>
      </c>
      <c r="E605">
        <f>VALUE(balance_gral0!G605)</f>
        <v>-189298467</v>
      </c>
      <c r="F605" s="2">
        <f>VALUE(balance_gral0!J605)</f>
        <v>-189298467</v>
      </c>
    </row>
    <row r="606" spans="2:6" x14ac:dyDescent="0.2">
      <c r="B606" t="str">
        <f>"0"&amp;LEFT(balance_gral0!D606,11)</f>
        <v>062010794002</v>
      </c>
      <c r="C606">
        <f>VALUE(balance_gral0!F606)</f>
        <v>0</v>
      </c>
      <c r="D606">
        <f>VALUE(balance_gral0!H606)</f>
        <v>-27041.94</v>
      </c>
      <c r="E606">
        <f>VALUE(balance_gral0!G606)</f>
        <v>-189298467</v>
      </c>
      <c r="F606" s="2">
        <f>VALUE(balance_gral0!J606)</f>
        <v>-189298467</v>
      </c>
    </row>
    <row r="607" spans="2:6" x14ac:dyDescent="0.2">
      <c r="B607" t="str">
        <f>"0"&amp;LEFT(balance_gral0!D607,11)</f>
        <v>062010796000</v>
      </c>
      <c r="C607">
        <f>VALUE(balance_gral0!F607)</f>
        <v>-19316785062</v>
      </c>
      <c r="D607">
        <f>VALUE(balance_gral0!H607)</f>
        <v>-2061816.49</v>
      </c>
      <c r="E607">
        <f>VALUE(balance_gral0!G607)</f>
        <v>-13586629645</v>
      </c>
      <c r="F607" s="2">
        <f>VALUE(balance_gral0!J607)</f>
        <v>-32903414707</v>
      </c>
    </row>
    <row r="608" spans="2:6" x14ac:dyDescent="0.2">
      <c r="B608" t="str">
        <f>"0"&amp;LEFT(balance_gral0!D608,11)</f>
        <v>062010796002</v>
      </c>
      <c r="C608">
        <f>VALUE(balance_gral0!F608)</f>
        <v>-19316785062</v>
      </c>
      <c r="D608">
        <f>VALUE(balance_gral0!H608)</f>
        <v>-2061816.49</v>
      </c>
      <c r="E608">
        <f>VALUE(balance_gral0!G608)</f>
        <v>-13586629645</v>
      </c>
      <c r="F608" s="2">
        <f>VALUE(balance_gral0!J608)</f>
        <v>-32903414707</v>
      </c>
    </row>
    <row r="609" spans="2:6" x14ac:dyDescent="0.2">
      <c r="B609" t="str">
        <f>"0"&amp;LEFT(balance_gral0!D609,11)</f>
        <v>062010798000</v>
      </c>
      <c r="C609">
        <f>VALUE(balance_gral0!F609)</f>
        <v>-749094405</v>
      </c>
      <c r="D609">
        <f>VALUE(balance_gral0!H609)</f>
        <v>0</v>
      </c>
      <c r="E609">
        <f>VALUE(balance_gral0!G609)</f>
        <v>0</v>
      </c>
      <c r="F609" s="2">
        <f>VALUE(balance_gral0!J609)</f>
        <v>-749094405</v>
      </c>
    </row>
    <row r="610" spans="2:6" x14ac:dyDescent="0.2">
      <c r="B610" t="str">
        <f>"0"&amp;LEFT(balance_gral0!D610,11)</f>
        <v>062010798002</v>
      </c>
      <c r="C610">
        <f>VALUE(balance_gral0!F610)</f>
        <v>-749094405</v>
      </c>
      <c r="D610">
        <f>VALUE(balance_gral0!H610)</f>
        <v>0</v>
      </c>
      <c r="E610">
        <f>VALUE(balance_gral0!G610)</f>
        <v>0</v>
      </c>
      <c r="F610" s="2">
        <f>VALUE(balance_gral0!J610)</f>
        <v>-749094405</v>
      </c>
    </row>
    <row r="611" spans="2:6" x14ac:dyDescent="0.2">
      <c r="B611" t="str">
        <f>"0"&amp;LEFT(balance_gral0!D611,11)</f>
        <v>062010806000</v>
      </c>
      <c r="C611">
        <f>VALUE(balance_gral0!F611)</f>
        <v>-56377268066</v>
      </c>
      <c r="D611">
        <f>VALUE(balance_gral0!H611)</f>
        <v>-3616527.11</v>
      </c>
      <c r="E611">
        <f>VALUE(balance_gral0!G611)</f>
        <v>-25227709747</v>
      </c>
      <c r="F611" s="2">
        <f>VALUE(balance_gral0!J611)</f>
        <v>-81604977813</v>
      </c>
    </row>
    <row r="612" spans="2:6" x14ac:dyDescent="0.2">
      <c r="B612" t="str">
        <f>"0"&amp;LEFT(balance_gral0!D612,11)</f>
        <v>062010806002</v>
      </c>
      <c r="C612">
        <f>VALUE(balance_gral0!F612)</f>
        <v>-56377268066</v>
      </c>
      <c r="D612">
        <f>VALUE(balance_gral0!H612)</f>
        <v>-3525618.02</v>
      </c>
      <c r="E612">
        <f>VALUE(balance_gral0!G612)</f>
        <v>-24585668844</v>
      </c>
      <c r="F612" s="2">
        <f>VALUE(balance_gral0!J612)</f>
        <v>-80962936910</v>
      </c>
    </row>
    <row r="613" spans="2:6" x14ac:dyDescent="0.2">
      <c r="B613" t="str">
        <f>"0"&amp;LEFT(balance_gral0!D613,11)</f>
        <v>062010806003</v>
      </c>
      <c r="C613">
        <f>VALUE(balance_gral0!F613)</f>
        <v>0</v>
      </c>
      <c r="D613">
        <f>VALUE(balance_gral0!H613)</f>
        <v>-90909.09</v>
      </c>
      <c r="E613">
        <f>VALUE(balance_gral0!G613)</f>
        <v>-642040903</v>
      </c>
      <c r="F613" s="2">
        <f>VALUE(balance_gral0!J613)</f>
        <v>-642040903</v>
      </c>
    </row>
    <row r="614" spans="2:6" x14ac:dyDescent="0.2">
      <c r="B614" t="str">
        <f>"0"&amp;LEFT(balance_gral0!D614,11)</f>
        <v>063000000000</v>
      </c>
      <c r="C614">
        <f>VALUE(balance_gral0!F614)</f>
        <v>-1784199151187</v>
      </c>
      <c r="D614">
        <f>VALUE(balance_gral0!H614)</f>
        <v>-3321674.98</v>
      </c>
      <c r="E614">
        <f>VALUE(balance_gral0!G614)</f>
        <v>-23051022296</v>
      </c>
      <c r="F614" s="2">
        <f>VALUE(balance_gral0!J614)</f>
        <v>-1807250173483</v>
      </c>
    </row>
    <row r="615" spans="2:6" x14ac:dyDescent="0.2">
      <c r="B615" t="str">
        <f>"0"&amp;LEFT(balance_gral0!D615,11)</f>
        <v>063010000000</v>
      </c>
      <c r="C615">
        <f>VALUE(balance_gral0!F615)</f>
        <v>-80395036083</v>
      </c>
      <c r="D615">
        <f>VALUE(balance_gral0!H615)</f>
        <v>-2617054.35</v>
      </c>
      <c r="E615">
        <f>VALUE(balance_gral0!G615)</f>
        <v>-18103343387</v>
      </c>
      <c r="F615" s="2">
        <f>VALUE(balance_gral0!J615)</f>
        <v>-98498379470</v>
      </c>
    </row>
    <row r="616" spans="2:6" x14ac:dyDescent="0.2">
      <c r="B616" t="str">
        <f>"0"&amp;LEFT(balance_gral0!D616,11)</f>
        <v>063010808000</v>
      </c>
      <c r="C616">
        <f>VALUE(balance_gral0!F616)</f>
        <v>-5769615855</v>
      </c>
      <c r="D616">
        <f>VALUE(balance_gral0!H616)</f>
        <v>-2617054.35</v>
      </c>
      <c r="E616">
        <f>VALUE(balance_gral0!G616)</f>
        <v>-18103343387</v>
      </c>
      <c r="F616" s="2">
        <f>VALUE(balance_gral0!J616)</f>
        <v>-23872959242</v>
      </c>
    </row>
    <row r="617" spans="2:6" x14ac:dyDescent="0.2">
      <c r="B617" t="str">
        <f>"0"&amp;LEFT(balance_gral0!D617,11)</f>
        <v>063010808002</v>
      </c>
      <c r="C617">
        <f>VALUE(balance_gral0!F617)</f>
        <v>-5769615855</v>
      </c>
      <c r="D617">
        <f>VALUE(balance_gral0!H617)</f>
        <v>-2617054.35</v>
      </c>
      <c r="E617">
        <f>VALUE(balance_gral0!G617)</f>
        <v>-18103343387</v>
      </c>
      <c r="F617" s="2">
        <f>VALUE(balance_gral0!J617)</f>
        <v>-23872959242</v>
      </c>
    </row>
    <row r="618" spans="2:6" x14ac:dyDescent="0.2">
      <c r="B618" t="str">
        <f>"0"&amp;LEFT(balance_gral0!D618,11)</f>
        <v>063010810000</v>
      </c>
      <c r="C618">
        <f>VALUE(balance_gral0!F618)</f>
        <v>-74625420228</v>
      </c>
      <c r="D618">
        <f>VALUE(balance_gral0!H618)</f>
        <v>0</v>
      </c>
      <c r="E618">
        <f>VALUE(balance_gral0!G618)</f>
        <v>0</v>
      </c>
      <c r="F618" s="2">
        <f>VALUE(balance_gral0!J618)</f>
        <v>-74625420228</v>
      </c>
    </row>
    <row r="619" spans="2:6" x14ac:dyDescent="0.2">
      <c r="B619" t="str">
        <f>"0"&amp;LEFT(balance_gral0!D619,11)</f>
        <v>063010810002</v>
      </c>
      <c r="C619">
        <f>VALUE(balance_gral0!F619)</f>
        <v>-67652044714</v>
      </c>
      <c r="D619">
        <f>VALUE(balance_gral0!H619)</f>
        <v>0</v>
      </c>
      <c r="E619">
        <f>VALUE(balance_gral0!G619)</f>
        <v>0</v>
      </c>
      <c r="F619" s="2">
        <f>VALUE(balance_gral0!J619)</f>
        <v>-67652044714</v>
      </c>
    </row>
    <row r="620" spans="2:6" x14ac:dyDescent="0.2">
      <c r="B620" t="str">
        <f>"0"&amp;LEFT(balance_gral0!D620,11)</f>
        <v>063010810014</v>
      </c>
      <c r="C620">
        <f>VALUE(balance_gral0!F620)</f>
        <v>-6973375514</v>
      </c>
      <c r="D620">
        <f>VALUE(balance_gral0!H620)</f>
        <v>0</v>
      </c>
      <c r="E620">
        <f>VALUE(balance_gral0!G620)</f>
        <v>0</v>
      </c>
      <c r="F620" s="2">
        <f>VALUE(balance_gral0!J620)</f>
        <v>-6973375514</v>
      </c>
    </row>
    <row r="621" spans="2:6" x14ac:dyDescent="0.2">
      <c r="B621" t="str">
        <f>"0"&amp;LEFT(balance_gral0!D621,11)</f>
        <v>063020000000</v>
      </c>
      <c r="C621">
        <f>VALUE(balance_gral0!F621)</f>
        <v>-878149346</v>
      </c>
      <c r="D621">
        <f>VALUE(balance_gral0!H621)</f>
        <v>-98441.54</v>
      </c>
      <c r="E621">
        <f>VALUE(balance_gral0!G621)</f>
        <v>-683808068</v>
      </c>
      <c r="F621" s="2">
        <f>VALUE(balance_gral0!J621)</f>
        <v>-1561957414</v>
      </c>
    </row>
    <row r="622" spans="2:6" x14ac:dyDescent="0.2">
      <c r="B622" t="str">
        <f>"0"&amp;LEFT(balance_gral0!D622,11)</f>
        <v>063020814000</v>
      </c>
      <c r="C622">
        <f>VALUE(balance_gral0!F622)</f>
        <v>-878149346</v>
      </c>
      <c r="D622">
        <f>VALUE(balance_gral0!H622)</f>
        <v>-98441.54</v>
      </c>
      <c r="E622">
        <f>VALUE(balance_gral0!G622)</f>
        <v>-683808068</v>
      </c>
      <c r="F622" s="2">
        <f>VALUE(balance_gral0!J622)</f>
        <v>-1561957414</v>
      </c>
    </row>
    <row r="623" spans="2:6" x14ac:dyDescent="0.2">
      <c r="B623" t="str">
        <f>"0"&amp;LEFT(balance_gral0!D623,11)</f>
        <v>063020814002</v>
      </c>
      <c r="C623">
        <f>VALUE(balance_gral0!F623)</f>
        <v>-878149346</v>
      </c>
      <c r="D623">
        <f>VALUE(balance_gral0!H623)</f>
        <v>-98441.54</v>
      </c>
      <c r="E623">
        <f>VALUE(balance_gral0!G623)</f>
        <v>-683808068</v>
      </c>
      <c r="F623" s="2">
        <f>VALUE(balance_gral0!J623)</f>
        <v>-1561957414</v>
      </c>
    </row>
    <row r="624" spans="2:6" x14ac:dyDescent="0.2">
      <c r="B624" t="str">
        <f>"0"&amp;LEFT(balance_gral0!D624,11)</f>
        <v>063030000000</v>
      </c>
      <c r="C624">
        <f>VALUE(balance_gral0!F624)</f>
        <v>-228690379</v>
      </c>
      <c r="D624">
        <f>VALUE(balance_gral0!H624)</f>
        <v>0</v>
      </c>
      <c r="E624">
        <f>VALUE(balance_gral0!G624)</f>
        <v>0</v>
      </c>
      <c r="F624" s="2">
        <f>VALUE(balance_gral0!J624)</f>
        <v>-228690379</v>
      </c>
    </row>
    <row r="625" spans="2:6" x14ac:dyDescent="0.2">
      <c r="B625" t="str">
        <f>"0"&amp;LEFT(balance_gral0!D625,11)</f>
        <v>063030818000</v>
      </c>
      <c r="C625">
        <f>VALUE(balance_gral0!F625)</f>
        <v>-228690379</v>
      </c>
      <c r="D625">
        <f>VALUE(balance_gral0!H625)</f>
        <v>0</v>
      </c>
      <c r="E625">
        <f>VALUE(balance_gral0!G625)</f>
        <v>0</v>
      </c>
      <c r="F625" s="2">
        <f>VALUE(balance_gral0!J625)</f>
        <v>-228690379</v>
      </c>
    </row>
    <row r="626" spans="2:6" x14ac:dyDescent="0.2">
      <c r="B626" t="str">
        <f>"0"&amp;LEFT(balance_gral0!D626,11)</f>
        <v>063030818002</v>
      </c>
      <c r="C626">
        <f>VALUE(balance_gral0!F626)</f>
        <v>-228690379</v>
      </c>
      <c r="D626">
        <f>VALUE(balance_gral0!H626)</f>
        <v>0</v>
      </c>
      <c r="E626">
        <f>VALUE(balance_gral0!G626)</f>
        <v>0</v>
      </c>
      <c r="F626" s="2">
        <f>VALUE(balance_gral0!J626)</f>
        <v>-228690379</v>
      </c>
    </row>
    <row r="627" spans="2:6" x14ac:dyDescent="0.2">
      <c r="B627" t="str">
        <f>"0"&amp;LEFT(balance_gral0!D627,11)</f>
        <v>063040000000</v>
      </c>
      <c r="C627">
        <f>VALUE(balance_gral0!F627)</f>
        <v>-1700118916293</v>
      </c>
      <c r="D627">
        <f>VALUE(balance_gral0!H627)</f>
        <v>0</v>
      </c>
      <c r="E627">
        <f>VALUE(balance_gral0!G627)</f>
        <v>0</v>
      </c>
      <c r="F627" s="2">
        <f>VALUE(balance_gral0!J627)</f>
        <v>-1700118916293</v>
      </c>
    </row>
    <row r="628" spans="2:6" x14ac:dyDescent="0.2">
      <c r="B628" t="str">
        <f>"0"&amp;LEFT(balance_gral0!D628,11)</f>
        <v>063040820000</v>
      </c>
      <c r="C628">
        <f>VALUE(balance_gral0!F628)</f>
        <v>-1691556845968</v>
      </c>
      <c r="D628">
        <f>VALUE(balance_gral0!H628)</f>
        <v>0</v>
      </c>
      <c r="E628">
        <f>VALUE(balance_gral0!G628)</f>
        <v>0</v>
      </c>
      <c r="F628" s="2">
        <f>VALUE(balance_gral0!J628)</f>
        <v>-1691556845968</v>
      </c>
    </row>
    <row r="629" spans="2:6" x14ac:dyDescent="0.2">
      <c r="B629" t="str">
        <f>"0"&amp;LEFT(balance_gral0!D629,11)</f>
        <v>063040820004</v>
      </c>
      <c r="C629">
        <f>VALUE(balance_gral0!F629)</f>
        <v>-1626069926635</v>
      </c>
      <c r="D629">
        <f>VALUE(balance_gral0!H629)</f>
        <v>0</v>
      </c>
      <c r="E629">
        <f>VALUE(balance_gral0!G629)</f>
        <v>0</v>
      </c>
      <c r="F629" s="2">
        <f>VALUE(balance_gral0!J629)</f>
        <v>-1626069926635</v>
      </c>
    </row>
    <row r="630" spans="2:6" x14ac:dyDescent="0.2">
      <c r="B630" t="str">
        <f>"0"&amp;LEFT(balance_gral0!D630,11)</f>
        <v>063040820006</v>
      </c>
      <c r="C630">
        <f>VALUE(balance_gral0!F630)</f>
        <v>-65486919333</v>
      </c>
      <c r="D630">
        <f>VALUE(balance_gral0!H630)</f>
        <v>0</v>
      </c>
      <c r="E630">
        <f>VALUE(balance_gral0!G630)</f>
        <v>0</v>
      </c>
      <c r="F630" s="2">
        <f>VALUE(balance_gral0!J630)</f>
        <v>-65486919333</v>
      </c>
    </row>
    <row r="631" spans="2:6" x14ac:dyDescent="0.2">
      <c r="B631" t="str">
        <f>"0"&amp;LEFT(balance_gral0!D631,11)</f>
        <v>063040822000</v>
      </c>
      <c r="C631">
        <f>VALUE(balance_gral0!F631)</f>
        <v>-8562070325</v>
      </c>
      <c r="D631">
        <f>VALUE(balance_gral0!H631)</f>
        <v>0</v>
      </c>
      <c r="E631">
        <f>VALUE(balance_gral0!G631)</f>
        <v>0</v>
      </c>
      <c r="F631" s="2">
        <f>VALUE(balance_gral0!J631)</f>
        <v>-8562070325</v>
      </c>
    </row>
    <row r="632" spans="2:6" x14ac:dyDescent="0.2">
      <c r="B632" t="str">
        <f>"0"&amp;LEFT(balance_gral0!D632,11)</f>
        <v>063040822002</v>
      </c>
      <c r="C632">
        <f>VALUE(balance_gral0!F632)</f>
        <v>-7019531503</v>
      </c>
      <c r="D632">
        <f>VALUE(balance_gral0!H632)</f>
        <v>0</v>
      </c>
      <c r="E632">
        <f>VALUE(balance_gral0!G632)</f>
        <v>0</v>
      </c>
      <c r="F632" s="2">
        <f>VALUE(balance_gral0!J632)</f>
        <v>-7019531503</v>
      </c>
    </row>
    <row r="633" spans="2:6" x14ac:dyDescent="0.2">
      <c r="B633" t="str">
        <f>"0"&amp;LEFT(balance_gral0!D633,11)</f>
        <v>063040822004</v>
      </c>
      <c r="C633">
        <f>VALUE(balance_gral0!F633)</f>
        <v>-1542538822</v>
      </c>
      <c r="D633">
        <f>VALUE(balance_gral0!H633)</f>
        <v>0</v>
      </c>
      <c r="E633">
        <f>VALUE(balance_gral0!G633)</f>
        <v>0</v>
      </c>
      <c r="F633" s="2">
        <f>VALUE(balance_gral0!J633)</f>
        <v>-1542538822</v>
      </c>
    </row>
    <row r="634" spans="2:6" x14ac:dyDescent="0.2">
      <c r="B634" t="str">
        <f>"0"&amp;LEFT(balance_gral0!D634,11)</f>
        <v>063060000000</v>
      </c>
      <c r="C634">
        <f>VALUE(balance_gral0!F634)</f>
        <v>-2578359086</v>
      </c>
      <c r="D634">
        <f>VALUE(balance_gral0!H634)</f>
        <v>-606179.09</v>
      </c>
      <c r="E634">
        <f>VALUE(balance_gral0!G634)</f>
        <v>-4263870841</v>
      </c>
      <c r="F634" s="2">
        <f>VALUE(balance_gral0!J634)</f>
        <v>-6842229927</v>
      </c>
    </row>
    <row r="635" spans="2:6" x14ac:dyDescent="0.2">
      <c r="B635" t="str">
        <f>"0"&amp;LEFT(balance_gral0!D635,11)</f>
        <v>063060836001</v>
      </c>
      <c r="C635">
        <f>VALUE(balance_gral0!F635)</f>
        <v>-2578359086</v>
      </c>
      <c r="D635">
        <f>VALUE(balance_gral0!H635)</f>
        <v>-606179.09</v>
      </c>
      <c r="E635">
        <f>VALUE(balance_gral0!G635)</f>
        <v>-4263870841</v>
      </c>
      <c r="F635" s="2">
        <f>VALUE(balance_gral0!J635)</f>
        <v>-6842229927</v>
      </c>
    </row>
    <row r="636" spans="2:6" x14ac:dyDescent="0.2">
      <c r="B636" t="str">
        <f>"0"&amp;LEFT(balance_gral0!D636,11)</f>
        <v>064000000000</v>
      </c>
      <c r="C636">
        <f>VALUE(balance_gral0!F636)</f>
        <v>-115759573431</v>
      </c>
      <c r="D636">
        <f>VALUE(balance_gral0!H636)</f>
        <v>-182581.52</v>
      </c>
      <c r="E636">
        <f>VALUE(balance_gral0!G636)</f>
        <v>-1277948626</v>
      </c>
      <c r="F636" s="2">
        <f>VALUE(balance_gral0!J636)</f>
        <v>-117037522057</v>
      </c>
    </row>
    <row r="637" spans="2:6" x14ac:dyDescent="0.2">
      <c r="B637" t="str">
        <f>"0"&amp;LEFT(balance_gral0!D637,11)</f>
        <v>064010000000</v>
      </c>
      <c r="C637">
        <f>VALUE(balance_gral0!F637)</f>
        <v>-115759573431</v>
      </c>
      <c r="D637">
        <f>VALUE(balance_gral0!H637)</f>
        <v>-182581.52</v>
      </c>
      <c r="E637">
        <f>VALUE(balance_gral0!G637)</f>
        <v>-1277948626</v>
      </c>
      <c r="F637" s="2">
        <f>VALUE(balance_gral0!J637)</f>
        <v>-117037522057</v>
      </c>
    </row>
    <row r="638" spans="2:6" x14ac:dyDescent="0.2">
      <c r="B638" t="str">
        <f>"0"&amp;LEFT(balance_gral0!D638,11)</f>
        <v>064010828001</v>
      </c>
      <c r="C638">
        <f>VALUE(balance_gral0!F638)</f>
        <v>-1819298351</v>
      </c>
      <c r="D638">
        <f>VALUE(balance_gral0!H638)</f>
        <v>-21928.27</v>
      </c>
      <c r="E638">
        <f>VALUE(balance_gral0!G638)</f>
        <v>-152506323</v>
      </c>
      <c r="F638" s="2">
        <f>VALUE(balance_gral0!J638)</f>
        <v>-1971804674</v>
      </c>
    </row>
    <row r="639" spans="2:6" x14ac:dyDescent="0.2">
      <c r="B639" t="str">
        <f>"0"&amp;LEFT(balance_gral0!D639,11)</f>
        <v>064010830001</v>
      </c>
      <c r="C639">
        <f>VALUE(balance_gral0!F639)</f>
        <v>-828429780</v>
      </c>
      <c r="D639">
        <f>VALUE(balance_gral0!H639)</f>
        <v>0</v>
      </c>
      <c r="E639">
        <f>VALUE(balance_gral0!G639)</f>
        <v>0</v>
      </c>
      <c r="F639" s="2">
        <f>VALUE(balance_gral0!J639)</f>
        <v>-828429780</v>
      </c>
    </row>
    <row r="640" spans="2:6" x14ac:dyDescent="0.2">
      <c r="B640" t="str">
        <f>"0"&amp;LEFT(balance_gral0!D640,11)</f>
        <v>064010832001</v>
      </c>
      <c r="C640">
        <f>VALUE(balance_gral0!F640)</f>
        <v>-113111845300</v>
      </c>
      <c r="D640">
        <f>VALUE(balance_gral0!H640)</f>
        <v>-160653.25</v>
      </c>
      <c r="E640">
        <f>VALUE(balance_gral0!G640)</f>
        <v>-1125442303</v>
      </c>
      <c r="F640" s="2">
        <f>VALUE(balance_gral0!J640)</f>
        <v>-114237287603</v>
      </c>
    </row>
    <row r="641" spans="2:6" x14ac:dyDescent="0.2">
      <c r="B641" t="str">
        <f>"0"&amp;LEFT(balance_gral0!D641,11)</f>
        <v>070000000000</v>
      </c>
      <c r="C641">
        <f>VALUE(balance_gral0!F641)</f>
        <v>10135909372771</v>
      </c>
      <c r="D641">
        <f>VALUE(balance_gral0!H641)</f>
        <v>64118803.840000004</v>
      </c>
      <c r="E641">
        <f>VALUE(balance_gral0!G641)</f>
        <v>449780609223</v>
      </c>
      <c r="F641" s="2">
        <f>VALUE(balance_gral0!J641)</f>
        <v>10585689981994</v>
      </c>
    </row>
    <row r="642" spans="2:6" x14ac:dyDescent="0.2">
      <c r="B642" t="str">
        <f>"0"&amp;LEFT(balance_gral0!D642,11)</f>
        <v>071000000000</v>
      </c>
      <c r="C642">
        <f>VALUE(balance_gral0!F642)</f>
        <v>7811287520078</v>
      </c>
      <c r="D642">
        <f>VALUE(balance_gral0!H642)</f>
        <v>58203530.270000003</v>
      </c>
      <c r="E642">
        <f>VALUE(balance_gral0!G642)</f>
        <v>408255693726</v>
      </c>
      <c r="F642" s="2">
        <f>VALUE(balance_gral0!J642)</f>
        <v>8219543213804</v>
      </c>
    </row>
    <row r="643" spans="2:6" x14ac:dyDescent="0.2">
      <c r="B643" t="str">
        <f>"0"&amp;LEFT(balance_gral0!D643,11)</f>
        <v>071010000000</v>
      </c>
      <c r="C643">
        <f>VALUE(balance_gral0!F643)</f>
        <v>75952879620</v>
      </c>
      <c r="D643">
        <f>VALUE(balance_gral0!H643)</f>
        <v>10271089.039999999</v>
      </c>
      <c r="E643">
        <f>VALUE(balance_gral0!G643)</f>
        <v>72291547692</v>
      </c>
      <c r="F643" s="2">
        <f>VALUE(balance_gral0!J643)</f>
        <v>148244427312</v>
      </c>
    </row>
    <row r="644" spans="2:6" x14ac:dyDescent="0.2">
      <c r="B644" t="str">
        <f>"0"&amp;LEFT(balance_gral0!D644,11)</f>
        <v>071010701000</v>
      </c>
      <c r="C644">
        <f>VALUE(balance_gral0!F644)</f>
        <v>63313777872</v>
      </c>
      <c r="D644">
        <f>VALUE(balance_gral0!H644)</f>
        <v>595143.09</v>
      </c>
      <c r="E644">
        <f>VALUE(balance_gral0!G644)</f>
        <v>4193137158</v>
      </c>
      <c r="F644" s="2">
        <f>VALUE(balance_gral0!J644)</f>
        <v>67506915030</v>
      </c>
    </row>
    <row r="645" spans="2:6" x14ac:dyDescent="0.2">
      <c r="B645" t="str">
        <f>"0"&amp;LEFT(balance_gral0!D645,11)</f>
        <v>071010701002</v>
      </c>
      <c r="C645">
        <f>VALUE(balance_gral0!F645)</f>
        <v>63313777872</v>
      </c>
      <c r="D645">
        <f>VALUE(balance_gral0!H645)</f>
        <v>595143.09</v>
      </c>
      <c r="E645">
        <f>VALUE(balance_gral0!G645)</f>
        <v>4193137158</v>
      </c>
      <c r="F645" s="2">
        <f>VALUE(balance_gral0!J645)</f>
        <v>67506915030</v>
      </c>
    </row>
    <row r="646" spans="2:6" x14ac:dyDescent="0.2">
      <c r="B646" t="str">
        <f>"0"&amp;LEFT(balance_gral0!D646,11)</f>
        <v>071010705000</v>
      </c>
      <c r="C646">
        <f>VALUE(balance_gral0!F646)</f>
        <v>11484439711</v>
      </c>
      <c r="D646">
        <f>VALUE(balance_gral0!H646)</f>
        <v>9675945.9499999993</v>
      </c>
      <c r="E646">
        <f>VALUE(balance_gral0!G646)</f>
        <v>68098410534</v>
      </c>
      <c r="F646" s="2">
        <f>VALUE(balance_gral0!J646)</f>
        <v>79582850245</v>
      </c>
    </row>
    <row r="647" spans="2:6" x14ac:dyDescent="0.2">
      <c r="B647" t="str">
        <f>"0"&amp;LEFT(balance_gral0!D647,11)</f>
        <v>071010705002</v>
      </c>
      <c r="C647">
        <f>VALUE(balance_gral0!F647)</f>
        <v>11484439711</v>
      </c>
      <c r="D647">
        <f>VALUE(balance_gral0!H647)</f>
        <v>677.2</v>
      </c>
      <c r="E647">
        <f>VALUE(balance_gral0!G647)</f>
        <v>4709873</v>
      </c>
      <c r="F647" s="2">
        <f>VALUE(balance_gral0!J647)</f>
        <v>11489149584</v>
      </c>
    </row>
    <row r="648" spans="2:6" x14ac:dyDescent="0.2">
      <c r="B648" t="str">
        <f>"0"&amp;LEFT(balance_gral0!D648,11)</f>
        <v>071010705003</v>
      </c>
      <c r="C648">
        <f>VALUE(balance_gral0!F648)</f>
        <v>0</v>
      </c>
      <c r="D648">
        <f>VALUE(balance_gral0!H648)</f>
        <v>9675268.75</v>
      </c>
      <c r="E648">
        <f>VALUE(balance_gral0!G648)</f>
        <v>68093700661</v>
      </c>
      <c r="F648" s="2">
        <f>VALUE(balance_gral0!J648)</f>
        <v>68093700661</v>
      </c>
    </row>
    <row r="649" spans="2:6" x14ac:dyDescent="0.2">
      <c r="B649" t="str">
        <f>"0"&amp;LEFT(balance_gral0!D649,11)</f>
        <v>071010707000</v>
      </c>
      <c r="C649">
        <f>VALUE(balance_gral0!F649)</f>
        <v>1154662037</v>
      </c>
      <c r="D649">
        <f>VALUE(balance_gral0!H649)</f>
        <v>0</v>
      </c>
      <c r="E649">
        <f>VALUE(balance_gral0!G649)</f>
        <v>0</v>
      </c>
      <c r="F649" s="2">
        <f>VALUE(balance_gral0!J649)</f>
        <v>1154662037</v>
      </c>
    </row>
    <row r="650" spans="2:6" x14ac:dyDescent="0.2">
      <c r="B650" t="str">
        <f>"0"&amp;LEFT(balance_gral0!D650,11)</f>
        <v>071010707002</v>
      </c>
      <c r="C650">
        <f>VALUE(balance_gral0!F650)</f>
        <v>1154662037</v>
      </c>
      <c r="D650">
        <f>VALUE(balance_gral0!H650)</f>
        <v>0</v>
      </c>
      <c r="E650">
        <f>VALUE(balance_gral0!G650)</f>
        <v>0</v>
      </c>
      <c r="F650" s="2">
        <f>VALUE(balance_gral0!J650)</f>
        <v>1154662037</v>
      </c>
    </row>
    <row r="651" spans="2:6" x14ac:dyDescent="0.2">
      <c r="B651" t="str">
        <f>"0"&amp;LEFT(balance_gral0!D651,11)</f>
        <v>071020000000</v>
      </c>
      <c r="C651">
        <f>VALUE(balance_gral0!F651)</f>
        <v>311529197403</v>
      </c>
      <c r="D651">
        <f>VALUE(balance_gral0!H651)</f>
        <v>25977630.949999999</v>
      </c>
      <c r="E651">
        <f>VALUE(balance_gral0!G651)</f>
        <v>181666075767</v>
      </c>
      <c r="F651" s="2">
        <f>VALUE(balance_gral0!J651)</f>
        <v>493195273170</v>
      </c>
    </row>
    <row r="652" spans="2:6" x14ac:dyDescent="0.2">
      <c r="B652" t="str">
        <f>"0"&amp;LEFT(balance_gral0!D652,11)</f>
        <v>071020709000</v>
      </c>
      <c r="C652">
        <f>VALUE(balance_gral0!F652)</f>
        <v>17447445247</v>
      </c>
      <c r="D652">
        <f>VALUE(balance_gral0!H652)</f>
        <v>1583386.94</v>
      </c>
      <c r="E652">
        <f>VALUE(balance_gral0!G652)</f>
        <v>11187372265</v>
      </c>
      <c r="F652" s="2">
        <f>VALUE(balance_gral0!J652)</f>
        <v>28634817512</v>
      </c>
    </row>
    <row r="653" spans="2:6" x14ac:dyDescent="0.2">
      <c r="B653" t="str">
        <f>"0"&amp;LEFT(balance_gral0!D653,11)</f>
        <v>071020709002</v>
      </c>
      <c r="C653">
        <f>VALUE(balance_gral0!F653)</f>
        <v>17447445247</v>
      </c>
      <c r="D653">
        <f>VALUE(balance_gral0!H653)</f>
        <v>1583386.94</v>
      </c>
      <c r="E653">
        <f>VALUE(balance_gral0!G653)</f>
        <v>11187372265</v>
      </c>
      <c r="F653" s="2">
        <f>VALUE(balance_gral0!J653)</f>
        <v>28634817512</v>
      </c>
    </row>
    <row r="654" spans="2:6" x14ac:dyDescent="0.2">
      <c r="B654" t="str">
        <f>"0"&amp;LEFT(balance_gral0!D654,11)</f>
        <v>071020713000</v>
      </c>
      <c r="C654">
        <f>VALUE(balance_gral0!F654)</f>
        <v>555685208</v>
      </c>
      <c r="D654">
        <f>VALUE(balance_gral0!H654)</f>
        <v>1107.2</v>
      </c>
      <c r="E654">
        <f>VALUE(balance_gral0!G654)</f>
        <v>7730401</v>
      </c>
      <c r="F654" s="2">
        <f>VALUE(balance_gral0!J654)</f>
        <v>563415609</v>
      </c>
    </row>
    <row r="655" spans="2:6" x14ac:dyDescent="0.2">
      <c r="B655" t="str">
        <f>"0"&amp;LEFT(balance_gral0!D655,11)</f>
        <v>071020713002</v>
      </c>
      <c r="C655">
        <f>VALUE(balance_gral0!F655)</f>
        <v>555685208</v>
      </c>
      <c r="D655">
        <f>VALUE(balance_gral0!H655)</f>
        <v>1107.2</v>
      </c>
      <c r="E655">
        <f>VALUE(balance_gral0!G655)</f>
        <v>7730401</v>
      </c>
      <c r="F655" s="2">
        <f>VALUE(balance_gral0!J655)</f>
        <v>563415609</v>
      </c>
    </row>
    <row r="656" spans="2:6" x14ac:dyDescent="0.2">
      <c r="B656" t="str">
        <f>"0"&amp;LEFT(balance_gral0!D656,11)</f>
        <v>071020715000</v>
      </c>
      <c r="C656">
        <f>VALUE(balance_gral0!F656)</f>
        <v>118995185609</v>
      </c>
      <c r="D656">
        <f>VALUE(balance_gral0!H656)</f>
        <v>13932946.35</v>
      </c>
      <c r="E656">
        <f>VALUE(balance_gral0!G656)</f>
        <v>97388007577</v>
      </c>
      <c r="F656" s="2">
        <f>VALUE(balance_gral0!J656)</f>
        <v>216383193186</v>
      </c>
    </row>
    <row r="657" spans="2:6" x14ac:dyDescent="0.2">
      <c r="B657" t="str">
        <f>"0"&amp;LEFT(balance_gral0!D657,11)</f>
        <v>071020715002</v>
      </c>
      <c r="C657">
        <f>VALUE(balance_gral0!F657)</f>
        <v>118995185609</v>
      </c>
      <c r="D657">
        <f>VALUE(balance_gral0!H657)</f>
        <v>13932946.35</v>
      </c>
      <c r="E657">
        <f>VALUE(balance_gral0!G657)</f>
        <v>97388007577</v>
      </c>
      <c r="F657" s="2">
        <f>VALUE(balance_gral0!J657)</f>
        <v>216383193186</v>
      </c>
    </row>
    <row r="658" spans="2:6" x14ac:dyDescent="0.2">
      <c r="B658" t="str">
        <f>"0"&amp;LEFT(balance_gral0!D658,11)</f>
        <v>071020729001</v>
      </c>
      <c r="C658">
        <f>VALUE(balance_gral0!F658)</f>
        <v>153905054252</v>
      </c>
      <c r="D658">
        <f>VALUE(balance_gral0!H658)</f>
        <v>190822.29</v>
      </c>
      <c r="E658">
        <f>VALUE(balance_gral0!G658)</f>
        <v>1340977943</v>
      </c>
      <c r="F658" s="2">
        <f>VALUE(balance_gral0!J658)</f>
        <v>155246032195</v>
      </c>
    </row>
    <row r="659" spans="2:6" x14ac:dyDescent="0.2">
      <c r="B659" t="str">
        <f>"0"&amp;LEFT(balance_gral0!D659,11)</f>
        <v>071020731001</v>
      </c>
      <c r="C659">
        <f>VALUE(balance_gral0!F659)</f>
        <v>3221983684</v>
      </c>
      <c r="D659">
        <f>VALUE(balance_gral0!H659)</f>
        <v>0</v>
      </c>
      <c r="E659">
        <f>VALUE(balance_gral0!G659)</f>
        <v>0</v>
      </c>
      <c r="F659" s="2">
        <f>VALUE(balance_gral0!J659)</f>
        <v>3221983684</v>
      </c>
    </row>
    <row r="660" spans="2:6" x14ac:dyDescent="0.2">
      <c r="B660" t="str">
        <f>"0"&amp;LEFT(balance_gral0!D660,11)</f>
        <v>071020797001</v>
      </c>
      <c r="C660">
        <f>VALUE(balance_gral0!F660)</f>
        <v>17403843403</v>
      </c>
      <c r="D660">
        <f>VALUE(balance_gral0!H660)</f>
        <v>10269368.17</v>
      </c>
      <c r="E660">
        <f>VALUE(balance_gral0!G660)</f>
        <v>71741987581</v>
      </c>
      <c r="F660" s="2">
        <f>VALUE(balance_gral0!J660)</f>
        <v>89145830984</v>
      </c>
    </row>
    <row r="661" spans="2:6" x14ac:dyDescent="0.2">
      <c r="B661" t="str">
        <f>"0"&amp;LEFT(balance_gral0!D661,11)</f>
        <v>071040000000</v>
      </c>
      <c r="C661">
        <f>VALUE(balance_gral0!F661)</f>
        <v>6987571800804</v>
      </c>
      <c r="D661">
        <f>VALUE(balance_gral0!H661)</f>
        <v>0</v>
      </c>
      <c r="E661">
        <f>VALUE(balance_gral0!G661)</f>
        <v>0</v>
      </c>
      <c r="F661" s="2">
        <f>VALUE(balance_gral0!J661)</f>
        <v>6987571800804</v>
      </c>
    </row>
    <row r="662" spans="2:6" x14ac:dyDescent="0.2">
      <c r="B662" t="str">
        <f>"0"&amp;LEFT(balance_gral0!D662,11)</f>
        <v>071040739000</v>
      </c>
      <c r="C662">
        <f>VALUE(balance_gral0!F662)</f>
        <v>3328184792983</v>
      </c>
      <c r="D662">
        <f>VALUE(balance_gral0!H662)</f>
        <v>0</v>
      </c>
      <c r="E662">
        <f>VALUE(balance_gral0!G662)</f>
        <v>0</v>
      </c>
      <c r="F662" s="2">
        <f>VALUE(balance_gral0!J662)</f>
        <v>3328184792983</v>
      </c>
    </row>
    <row r="663" spans="2:6" x14ac:dyDescent="0.2">
      <c r="B663" t="str">
        <f>"0"&amp;LEFT(balance_gral0!D663,11)</f>
        <v>071040739002</v>
      </c>
      <c r="C663">
        <f>VALUE(balance_gral0!F663)</f>
        <v>455177974708</v>
      </c>
      <c r="D663">
        <f>VALUE(balance_gral0!H663)</f>
        <v>0</v>
      </c>
      <c r="E663">
        <f>VALUE(balance_gral0!G663)</f>
        <v>0</v>
      </c>
      <c r="F663" s="2">
        <f>VALUE(balance_gral0!J663)</f>
        <v>455177974708</v>
      </c>
    </row>
    <row r="664" spans="2:6" x14ac:dyDescent="0.2">
      <c r="B664" t="str">
        <f>"0"&amp;LEFT(balance_gral0!D664,11)</f>
        <v>071040739004</v>
      </c>
      <c r="C664">
        <f>VALUE(balance_gral0!F664)</f>
        <v>385946317179</v>
      </c>
      <c r="D664">
        <f>VALUE(balance_gral0!H664)</f>
        <v>0</v>
      </c>
      <c r="E664">
        <f>VALUE(balance_gral0!G664)</f>
        <v>0</v>
      </c>
      <c r="F664" s="2">
        <f>VALUE(balance_gral0!J664)</f>
        <v>385946317179</v>
      </c>
    </row>
    <row r="665" spans="2:6" x14ac:dyDescent="0.2">
      <c r="B665" t="str">
        <f>"0"&amp;LEFT(balance_gral0!D665,11)</f>
        <v>071040739006</v>
      </c>
      <c r="C665">
        <f>VALUE(balance_gral0!F665)</f>
        <v>2376295855232</v>
      </c>
      <c r="D665">
        <f>VALUE(balance_gral0!H665)</f>
        <v>0</v>
      </c>
      <c r="E665">
        <f>VALUE(balance_gral0!G665)</f>
        <v>0</v>
      </c>
      <c r="F665" s="2">
        <f>VALUE(balance_gral0!J665)</f>
        <v>2376295855232</v>
      </c>
    </row>
    <row r="666" spans="2:6" x14ac:dyDescent="0.2">
      <c r="B666" t="str">
        <f>"0"&amp;LEFT(balance_gral0!D666,11)</f>
        <v>071040739008</v>
      </c>
      <c r="C666">
        <f>VALUE(balance_gral0!F666)</f>
        <v>110764645864</v>
      </c>
      <c r="D666">
        <f>VALUE(balance_gral0!H666)</f>
        <v>0</v>
      </c>
      <c r="E666">
        <f>VALUE(balance_gral0!G666)</f>
        <v>0</v>
      </c>
      <c r="F666" s="2">
        <f>VALUE(balance_gral0!J666)</f>
        <v>110764645864</v>
      </c>
    </row>
    <row r="667" spans="2:6" x14ac:dyDescent="0.2">
      <c r="B667" t="str">
        <f>"0"&amp;LEFT(balance_gral0!D667,11)</f>
        <v>071040741000</v>
      </c>
      <c r="C667">
        <f>VALUE(balance_gral0!F667)</f>
        <v>3659387007821</v>
      </c>
      <c r="D667">
        <f>VALUE(balance_gral0!H667)</f>
        <v>0</v>
      </c>
      <c r="E667">
        <f>VALUE(balance_gral0!G667)</f>
        <v>0</v>
      </c>
      <c r="F667" s="2">
        <f>VALUE(balance_gral0!J667)</f>
        <v>3659387007821</v>
      </c>
    </row>
    <row r="668" spans="2:6" x14ac:dyDescent="0.2">
      <c r="B668" t="str">
        <f>"0"&amp;LEFT(balance_gral0!D668,11)</f>
        <v>071040741002</v>
      </c>
      <c r="C668">
        <f>VALUE(balance_gral0!F668)</f>
        <v>1335096552598</v>
      </c>
      <c r="D668">
        <f>VALUE(balance_gral0!H668)</f>
        <v>0</v>
      </c>
      <c r="E668">
        <f>VALUE(balance_gral0!G668)</f>
        <v>0</v>
      </c>
      <c r="F668" s="2">
        <f>VALUE(balance_gral0!J668)</f>
        <v>1335096552598</v>
      </c>
    </row>
    <row r="669" spans="2:6" x14ac:dyDescent="0.2">
      <c r="B669" t="str">
        <f>"0"&amp;LEFT(balance_gral0!D669,11)</f>
        <v>071040741004</v>
      </c>
      <c r="C669">
        <f>VALUE(balance_gral0!F669)</f>
        <v>2324290455223</v>
      </c>
      <c r="D669">
        <f>VALUE(balance_gral0!H669)</f>
        <v>0</v>
      </c>
      <c r="E669">
        <f>VALUE(balance_gral0!G669)</f>
        <v>0</v>
      </c>
      <c r="F669" s="2">
        <f>VALUE(balance_gral0!J669)</f>
        <v>2324290455223</v>
      </c>
    </row>
    <row r="670" spans="2:6" x14ac:dyDescent="0.2">
      <c r="B670" t="str">
        <f>"0"&amp;LEFT(balance_gral0!D670,11)</f>
        <v>071050000000</v>
      </c>
      <c r="C670">
        <f>VALUE(balance_gral0!F670)</f>
        <v>436233642251</v>
      </c>
      <c r="D670">
        <f>VALUE(balance_gral0!H670)</f>
        <v>21954810.280000001</v>
      </c>
      <c r="E670">
        <f>VALUE(balance_gral0!G670)</f>
        <v>154298070267</v>
      </c>
      <c r="F670" s="2">
        <f>VALUE(balance_gral0!J670)</f>
        <v>590531712518</v>
      </c>
    </row>
    <row r="671" spans="2:6" x14ac:dyDescent="0.2">
      <c r="B671" t="str">
        <f>"0"&amp;LEFT(balance_gral0!D671,11)</f>
        <v>071050743000</v>
      </c>
      <c r="C671">
        <f>VALUE(balance_gral0!F671)</f>
        <v>435151925028</v>
      </c>
      <c r="D671">
        <f>VALUE(balance_gral0!H671)</f>
        <v>21891026.809999999</v>
      </c>
      <c r="E671">
        <f>VALUE(balance_gral0!G671)</f>
        <v>153845756806</v>
      </c>
      <c r="F671" s="2">
        <f>VALUE(balance_gral0!J671)</f>
        <v>588997681834</v>
      </c>
    </row>
    <row r="672" spans="2:6" x14ac:dyDescent="0.2">
      <c r="B672" t="str">
        <f>"0"&amp;LEFT(balance_gral0!D672,11)</f>
        <v>071050743002</v>
      </c>
      <c r="C672">
        <f>VALUE(balance_gral0!F672)</f>
        <v>435151925028</v>
      </c>
      <c r="D672">
        <f>VALUE(balance_gral0!H672)</f>
        <v>21891026.809999999</v>
      </c>
      <c r="E672">
        <f>VALUE(balance_gral0!G672)</f>
        <v>153845756806</v>
      </c>
      <c r="F672" s="2">
        <f>VALUE(balance_gral0!J672)</f>
        <v>588997681834</v>
      </c>
    </row>
    <row r="673" spans="2:6" x14ac:dyDescent="0.2">
      <c r="B673" t="str">
        <f>"0"&amp;LEFT(balance_gral0!D673,11)</f>
        <v>071050747001</v>
      </c>
      <c r="C673">
        <f>VALUE(balance_gral0!F673)</f>
        <v>1081717223</v>
      </c>
      <c r="D673">
        <f>VALUE(balance_gral0!H673)</f>
        <v>63783.47</v>
      </c>
      <c r="E673">
        <f>VALUE(balance_gral0!G673)</f>
        <v>452313461</v>
      </c>
      <c r="F673" s="2">
        <f>VALUE(balance_gral0!J673)</f>
        <v>1534030684</v>
      </c>
    </row>
    <row r="674" spans="2:6" x14ac:dyDescent="0.2">
      <c r="B674" t="str">
        <f>"0"&amp;LEFT(balance_gral0!D674,11)</f>
        <v>072000000000</v>
      </c>
      <c r="C674">
        <f>VALUE(balance_gral0!F674)</f>
        <v>61431281235</v>
      </c>
      <c r="D674">
        <f>VALUE(balance_gral0!H674)</f>
        <v>376804.63</v>
      </c>
      <c r="E674">
        <f>VALUE(balance_gral0!G674)</f>
        <v>2664682415</v>
      </c>
      <c r="F674" s="2">
        <f>VALUE(balance_gral0!J674)</f>
        <v>64095963650</v>
      </c>
    </row>
    <row r="675" spans="2:6" x14ac:dyDescent="0.2">
      <c r="B675" t="str">
        <f>"0"&amp;LEFT(balance_gral0!D675,11)</f>
        <v>072010000000</v>
      </c>
      <c r="C675">
        <f>VALUE(balance_gral0!F675)</f>
        <v>61431281235</v>
      </c>
      <c r="D675">
        <f>VALUE(balance_gral0!H675)</f>
        <v>376804.63</v>
      </c>
      <c r="E675">
        <f>VALUE(balance_gral0!G675)</f>
        <v>2664682415</v>
      </c>
      <c r="F675" s="2">
        <f>VALUE(balance_gral0!J675)</f>
        <v>64095963650</v>
      </c>
    </row>
    <row r="676" spans="2:6" x14ac:dyDescent="0.2">
      <c r="B676" t="str">
        <f>"0"&amp;LEFT(balance_gral0!D676,11)</f>
        <v>072010751000</v>
      </c>
      <c r="C676">
        <f>VALUE(balance_gral0!F676)</f>
        <v>75930000</v>
      </c>
      <c r="D676">
        <f>VALUE(balance_gral0!H676)</f>
        <v>372639.63</v>
      </c>
      <c r="E676">
        <f>VALUE(balance_gral0!G676)</f>
        <v>2635545059</v>
      </c>
      <c r="F676" s="2">
        <f>VALUE(balance_gral0!J676)</f>
        <v>2711475059</v>
      </c>
    </row>
    <row r="677" spans="2:6" x14ac:dyDescent="0.2">
      <c r="B677" t="str">
        <f>"0"&amp;LEFT(balance_gral0!D677,11)</f>
        <v>072010751003</v>
      </c>
      <c r="C677">
        <f>VALUE(balance_gral0!F677)</f>
        <v>75930000</v>
      </c>
      <c r="D677">
        <f>VALUE(balance_gral0!H677)</f>
        <v>372639.63</v>
      </c>
      <c r="E677">
        <f>VALUE(balance_gral0!G677)</f>
        <v>2635545059</v>
      </c>
      <c r="F677" s="2">
        <f>VALUE(balance_gral0!J677)</f>
        <v>2711475059</v>
      </c>
    </row>
    <row r="678" spans="2:6" x14ac:dyDescent="0.2">
      <c r="B678" t="str">
        <f>"0"&amp;LEFT(balance_gral0!D678,11)</f>
        <v>072010755000</v>
      </c>
      <c r="C678">
        <f>VALUE(balance_gral0!F678)</f>
        <v>0</v>
      </c>
      <c r="D678">
        <f>VALUE(balance_gral0!H678)</f>
        <v>4165</v>
      </c>
      <c r="E678">
        <f>VALUE(balance_gral0!G678)</f>
        <v>29137356</v>
      </c>
      <c r="F678" s="2">
        <f>VALUE(balance_gral0!J678)</f>
        <v>29137356</v>
      </c>
    </row>
    <row r="679" spans="2:6" x14ac:dyDescent="0.2">
      <c r="B679" t="str">
        <f>"0"&amp;LEFT(balance_gral0!D679,11)</f>
        <v>072010755002</v>
      </c>
      <c r="C679">
        <f>VALUE(balance_gral0!F679)</f>
        <v>0</v>
      </c>
      <c r="D679">
        <f>VALUE(balance_gral0!H679)</f>
        <v>4165</v>
      </c>
      <c r="E679">
        <f>VALUE(balance_gral0!G679)</f>
        <v>29137356</v>
      </c>
      <c r="F679" s="2">
        <f>VALUE(balance_gral0!J679)</f>
        <v>29137356</v>
      </c>
    </row>
    <row r="680" spans="2:6" x14ac:dyDescent="0.2">
      <c r="B680" t="str">
        <f>"0"&amp;LEFT(balance_gral0!D680,11)</f>
        <v>072010757000</v>
      </c>
      <c r="C680">
        <f>VALUE(balance_gral0!F680)</f>
        <v>61355351235</v>
      </c>
      <c r="D680">
        <f>VALUE(balance_gral0!H680)</f>
        <v>0</v>
      </c>
      <c r="E680">
        <f>VALUE(balance_gral0!G680)</f>
        <v>0</v>
      </c>
      <c r="F680" s="2">
        <f>VALUE(balance_gral0!J680)</f>
        <v>61355351235</v>
      </c>
    </row>
    <row r="681" spans="2:6" x14ac:dyDescent="0.2">
      <c r="B681" t="str">
        <f>"0"&amp;LEFT(balance_gral0!D681,11)</f>
        <v>072010757002</v>
      </c>
      <c r="C681">
        <f>VALUE(balance_gral0!F681)</f>
        <v>61355351235</v>
      </c>
      <c r="D681">
        <f>VALUE(balance_gral0!H681)</f>
        <v>0</v>
      </c>
      <c r="E681">
        <f>VALUE(balance_gral0!G681)</f>
        <v>0</v>
      </c>
      <c r="F681" s="2">
        <f>VALUE(balance_gral0!J681)</f>
        <v>61355351235</v>
      </c>
    </row>
    <row r="682" spans="2:6" x14ac:dyDescent="0.2">
      <c r="B682" t="str">
        <f>"0"&amp;LEFT(balance_gral0!D682,11)</f>
        <v>073000000000</v>
      </c>
      <c r="C682">
        <f>VALUE(balance_gral0!F682)</f>
        <v>2261469106248</v>
      </c>
      <c r="D682">
        <f>VALUE(balance_gral0!H682)</f>
        <v>5474978.25</v>
      </c>
      <c r="E682">
        <f>VALUE(balance_gral0!G682)</f>
        <v>38418029438</v>
      </c>
      <c r="F682" s="2">
        <f>VALUE(balance_gral0!J682)</f>
        <v>2299887135686</v>
      </c>
    </row>
    <row r="683" spans="2:6" x14ac:dyDescent="0.2">
      <c r="B683" t="str">
        <f>"0"&amp;LEFT(balance_gral0!D683,11)</f>
        <v>073010000000</v>
      </c>
      <c r="C683">
        <f>VALUE(balance_gral0!F683)</f>
        <v>573347732303</v>
      </c>
      <c r="D683">
        <f>VALUE(balance_gral0!H683)</f>
        <v>5474978.25</v>
      </c>
      <c r="E683">
        <f>VALUE(balance_gral0!G683)</f>
        <v>38418029438</v>
      </c>
      <c r="F683" s="2">
        <f>VALUE(balance_gral0!J683)</f>
        <v>611765761741</v>
      </c>
    </row>
    <row r="684" spans="2:6" x14ac:dyDescent="0.2">
      <c r="B684" t="str">
        <f>"0"&amp;LEFT(balance_gral0!D684,11)</f>
        <v>073010759000</v>
      </c>
      <c r="C684">
        <f>VALUE(balance_gral0!F684)</f>
        <v>203426127914</v>
      </c>
      <c r="D684">
        <f>VALUE(balance_gral0!H684)</f>
        <v>256000</v>
      </c>
      <c r="E684">
        <f>VALUE(balance_gral0!G684)</f>
        <v>1793507997</v>
      </c>
      <c r="F684" s="2">
        <f>VALUE(balance_gral0!J684)</f>
        <v>205219635911</v>
      </c>
    </row>
    <row r="685" spans="2:6" x14ac:dyDescent="0.2">
      <c r="B685" t="str">
        <f>"0"&amp;LEFT(balance_gral0!D685,11)</f>
        <v>073010759002</v>
      </c>
      <c r="C685">
        <f>VALUE(balance_gral0!F685)</f>
        <v>6012321426</v>
      </c>
      <c r="D685">
        <f>VALUE(balance_gral0!H685)</f>
        <v>232000</v>
      </c>
      <c r="E685">
        <f>VALUE(balance_gral0!G685)</f>
        <v>1625193377</v>
      </c>
      <c r="F685" s="2">
        <f>VALUE(balance_gral0!J685)</f>
        <v>7637514803</v>
      </c>
    </row>
    <row r="686" spans="2:6" x14ac:dyDescent="0.2">
      <c r="B686" t="str">
        <f>"0"&amp;LEFT(balance_gral0!D686,11)</f>
        <v>073010759004</v>
      </c>
      <c r="C686">
        <f>VALUE(balance_gral0!F686)</f>
        <v>95109247127</v>
      </c>
      <c r="D686">
        <f>VALUE(balance_gral0!H686)</f>
        <v>0</v>
      </c>
      <c r="E686">
        <f>VALUE(balance_gral0!G686)</f>
        <v>0</v>
      </c>
      <c r="F686" s="2">
        <f>VALUE(balance_gral0!J686)</f>
        <v>95109247127</v>
      </c>
    </row>
    <row r="687" spans="2:6" x14ac:dyDescent="0.2">
      <c r="B687" t="str">
        <f>"0"&amp;LEFT(balance_gral0!D687,11)</f>
        <v>073010759006</v>
      </c>
      <c r="C687">
        <f>VALUE(balance_gral0!F687)</f>
        <v>8017206620</v>
      </c>
      <c r="D687">
        <f>VALUE(balance_gral0!H687)</f>
        <v>0</v>
      </c>
      <c r="E687">
        <f>VALUE(balance_gral0!G687)</f>
        <v>0</v>
      </c>
      <c r="F687" s="2">
        <f>VALUE(balance_gral0!J687)</f>
        <v>8017206620</v>
      </c>
    </row>
    <row r="688" spans="2:6" x14ac:dyDescent="0.2">
      <c r="B688" t="str">
        <f>"0"&amp;LEFT(balance_gral0!D688,11)</f>
        <v>073010759008</v>
      </c>
      <c r="C688">
        <f>VALUE(balance_gral0!F688)</f>
        <v>606187204</v>
      </c>
      <c r="D688">
        <f>VALUE(balance_gral0!H688)</f>
        <v>0</v>
      </c>
      <c r="E688">
        <f>VALUE(balance_gral0!G688)</f>
        <v>0</v>
      </c>
      <c r="F688" s="2">
        <f>VALUE(balance_gral0!J688)</f>
        <v>606187204</v>
      </c>
    </row>
    <row r="689" spans="2:6" x14ac:dyDescent="0.2">
      <c r="B689" t="str">
        <f>"0"&amp;LEFT(balance_gral0!D689,11)</f>
        <v>073010759016</v>
      </c>
      <c r="C689">
        <f>VALUE(balance_gral0!F689)</f>
        <v>21492621352</v>
      </c>
      <c r="D689">
        <f>VALUE(balance_gral0!H689)</f>
        <v>0</v>
      </c>
      <c r="E689">
        <f>VALUE(balance_gral0!G689)</f>
        <v>0</v>
      </c>
      <c r="F689" s="2">
        <f>VALUE(balance_gral0!J689)</f>
        <v>21492621352</v>
      </c>
    </row>
    <row r="690" spans="2:6" x14ac:dyDescent="0.2">
      <c r="B690" t="str">
        <f>"0"&amp;LEFT(balance_gral0!D690,11)</f>
        <v>073010759018</v>
      </c>
      <c r="C690">
        <f>VALUE(balance_gral0!F690)</f>
        <v>54662614366</v>
      </c>
      <c r="D690">
        <f>VALUE(balance_gral0!H690)</f>
        <v>24000</v>
      </c>
      <c r="E690">
        <f>VALUE(balance_gral0!G690)</f>
        <v>168314620</v>
      </c>
      <c r="F690" s="2">
        <f>VALUE(balance_gral0!J690)</f>
        <v>54830928986</v>
      </c>
    </row>
    <row r="691" spans="2:6" x14ac:dyDescent="0.2">
      <c r="B691" t="str">
        <f>"0"&amp;LEFT(balance_gral0!D691,11)</f>
        <v>073010759020</v>
      </c>
      <c r="C691">
        <f>VALUE(balance_gral0!F691)</f>
        <v>16557474317</v>
      </c>
      <c r="D691">
        <f>VALUE(balance_gral0!H691)</f>
        <v>0</v>
      </c>
      <c r="E691">
        <f>VALUE(balance_gral0!G691)</f>
        <v>0</v>
      </c>
      <c r="F691" s="2">
        <f>VALUE(balance_gral0!J691)</f>
        <v>16557474317</v>
      </c>
    </row>
    <row r="692" spans="2:6" x14ac:dyDescent="0.2">
      <c r="B692" t="str">
        <f>"0"&amp;LEFT(balance_gral0!D692,11)</f>
        <v>073010759022</v>
      </c>
      <c r="C692">
        <f>VALUE(balance_gral0!F692)</f>
        <v>968455502</v>
      </c>
      <c r="D692">
        <f>VALUE(balance_gral0!H692)</f>
        <v>0</v>
      </c>
      <c r="E692">
        <f>VALUE(balance_gral0!G692)</f>
        <v>0</v>
      </c>
      <c r="F692" s="2">
        <f>VALUE(balance_gral0!J692)</f>
        <v>968455502</v>
      </c>
    </row>
    <row r="693" spans="2:6" x14ac:dyDescent="0.2">
      <c r="B693" t="str">
        <f>"0"&amp;LEFT(balance_gral0!D693,11)</f>
        <v>073010761000</v>
      </c>
      <c r="C693">
        <f>VALUE(balance_gral0!F693)</f>
        <v>3803412973</v>
      </c>
      <c r="D693">
        <f>VALUE(balance_gral0!H693)</f>
        <v>0</v>
      </c>
      <c r="E693">
        <f>VALUE(balance_gral0!G693)</f>
        <v>0</v>
      </c>
      <c r="F693" s="2">
        <f>VALUE(balance_gral0!J693)</f>
        <v>3803412973</v>
      </c>
    </row>
    <row r="694" spans="2:6" x14ac:dyDescent="0.2">
      <c r="B694" t="str">
        <f>"0"&amp;LEFT(balance_gral0!D694,11)</f>
        <v>073010761002</v>
      </c>
      <c r="C694">
        <f>VALUE(balance_gral0!F694)</f>
        <v>3803412973</v>
      </c>
      <c r="D694">
        <f>VALUE(balance_gral0!H694)</f>
        <v>0</v>
      </c>
      <c r="E694">
        <f>VALUE(balance_gral0!G694)</f>
        <v>0</v>
      </c>
      <c r="F694" s="2">
        <f>VALUE(balance_gral0!J694)</f>
        <v>3803412973</v>
      </c>
    </row>
    <row r="695" spans="2:6" x14ac:dyDescent="0.2">
      <c r="B695" t="str">
        <f>"0"&amp;LEFT(balance_gral0!D695,11)</f>
        <v>073010763000</v>
      </c>
      <c r="C695">
        <f>VALUE(balance_gral0!F695)</f>
        <v>15166153115</v>
      </c>
      <c r="D695">
        <f>VALUE(balance_gral0!H695)</f>
        <v>0</v>
      </c>
      <c r="E695">
        <f>VALUE(balance_gral0!G695)</f>
        <v>0</v>
      </c>
      <c r="F695" s="2">
        <f>VALUE(balance_gral0!J695)</f>
        <v>15166153115</v>
      </c>
    </row>
    <row r="696" spans="2:6" x14ac:dyDescent="0.2">
      <c r="B696" t="str">
        <f>"0"&amp;LEFT(balance_gral0!D696,11)</f>
        <v>073010763002</v>
      </c>
      <c r="C696">
        <f>VALUE(balance_gral0!F696)</f>
        <v>1301332224</v>
      </c>
      <c r="D696">
        <f>VALUE(balance_gral0!H696)</f>
        <v>0</v>
      </c>
      <c r="E696">
        <f>VALUE(balance_gral0!G696)</f>
        <v>0</v>
      </c>
      <c r="F696" s="2">
        <f>VALUE(balance_gral0!J696)</f>
        <v>1301332224</v>
      </c>
    </row>
    <row r="697" spans="2:6" x14ac:dyDescent="0.2">
      <c r="B697" t="str">
        <f>"0"&amp;LEFT(balance_gral0!D697,11)</f>
        <v>073010763004</v>
      </c>
      <c r="C697">
        <f>VALUE(balance_gral0!F697)</f>
        <v>4282859537</v>
      </c>
      <c r="D697">
        <f>VALUE(balance_gral0!H697)</f>
        <v>0</v>
      </c>
      <c r="E697">
        <f>VALUE(balance_gral0!G697)</f>
        <v>0</v>
      </c>
      <c r="F697" s="2">
        <f>VALUE(balance_gral0!J697)</f>
        <v>4282859537</v>
      </c>
    </row>
    <row r="698" spans="2:6" x14ac:dyDescent="0.2">
      <c r="B698" t="str">
        <f>"0"&amp;LEFT(balance_gral0!D698,11)</f>
        <v>073010763006</v>
      </c>
      <c r="C698">
        <f>VALUE(balance_gral0!F698)</f>
        <v>7473520385</v>
      </c>
      <c r="D698">
        <f>VALUE(balance_gral0!H698)</f>
        <v>0</v>
      </c>
      <c r="E698">
        <f>VALUE(balance_gral0!G698)</f>
        <v>0</v>
      </c>
      <c r="F698" s="2">
        <f>VALUE(balance_gral0!J698)</f>
        <v>7473520385</v>
      </c>
    </row>
    <row r="699" spans="2:6" x14ac:dyDescent="0.2">
      <c r="B699" t="str">
        <f>"0"&amp;LEFT(balance_gral0!D699,11)</f>
        <v>073010763010</v>
      </c>
      <c r="C699">
        <f>VALUE(balance_gral0!F699)</f>
        <v>2108440969</v>
      </c>
      <c r="D699">
        <f>VALUE(balance_gral0!H699)</f>
        <v>0</v>
      </c>
      <c r="E699">
        <f>VALUE(balance_gral0!G699)</f>
        <v>0</v>
      </c>
      <c r="F699" s="2">
        <f>VALUE(balance_gral0!J699)</f>
        <v>2108440969</v>
      </c>
    </row>
    <row r="700" spans="2:6" x14ac:dyDescent="0.2">
      <c r="B700" t="str">
        <f>"0"&amp;LEFT(balance_gral0!D700,11)</f>
        <v>073010767000</v>
      </c>
      <c r="C700">
        <f>VALUE(balance_gral0!F700)</f>
        <v>3623558755</v>
      </c>
      <c r="D700">
        <f>VALUE(balance_gral0!H700)</f>
        <v>0</v>
      </c>
      <c r="E700">
        <f>VALUE(balance_gral0!G700)</f>
        <v>0</v>
      </c>
      <c r="F700" s="2">
        <f>VALUE(balance_gral0!J700)</f>
        <v>3623558755</v>
      </c>
    </row>
    <row r="701" spans="2:6" x14ac:dyDescent="0.2">
      <c r="B701" t="str">
        <f>"0"&amp;LEFT(balance_gral0!D701,11)</f>
        <v>073010767002</v>
      </c>
      <c r="C701">
        <f>VALUE(balance_gral0!F701)</f>
        <v>2702558383</v>
      </c>
      <c r="D701">
        <f>VALUE(balance_gral0!H701)</f>
        <v>0</v>
      </c>
      <c r="E701">
        <f>VALUE(balance_gral0!G701)</f>
        <v>0</v>
      </c>
      <c r="F701" s="2">
        <f>VALUE(balance_gral0!J701)</f>
        <v>2702558383</v>
      </c>
    </row>
    <row r="702" spans="2:6" x14ac:dyDescent="0.2">
      <c r="B702" t="str">
        <f>"0"&amp;LEFT(balance_gral0!D702,11)</f>
        <v>073010767004</v>
      </c>
      <c r="C702">
        <f>VALUE(balance_gral0!F702)</f>
        <v>921000372</v>
      </c>
      <c r="D702">
        <f>VALUE(balance_gral0!H702)</f>
        <v>0</v>
      </c>
      <c r="E702">
        <f>VALUE(balance_gral0!G702)</f>
        <v>0</v>
      </c>
      <c r="F702" s="2">
        <f>VALUE(balance_gral0!J702)</f>
        <v>921000372</v>
      </c>
    </row>
    <row r="703" spans="2:6" x14ac:dyDescent="0.2">
      <c r="B703" t="str">
        <f>"0"&amp;LEFT(balance_gral0!D703,11)</f>
        <v>073010769000</v>
      </c>
      <c r="C703">
        <f>VALUE(balance_gral0!F703)</f>
        <v>79763939085</v>
      </c>
      <c r="D703">
        <f>VALUE(balance_gral0!H703)</f>
        <v>0</v>
      </c>
      <c r="E703">
        <f>VALUE(balance_gral0!G703)</f>
        <v>0</v>
      </c>
      <c r="F703" s="2">
        <f>VALUE(balance_gral0!J703)</f>
        <v>79763939085</v>
      </c>
    </row>
    <row r="704" spans="2:6" x14ac:dyDescent="0.2">
      <c r="B704" t="str">
        <f>"0"&amp;LEFT(balance_gral0!D704,11)</f>
        <v>073010769002</v>
      </c>
      <c r="C704">
        <f>VALUE(balance_gral0!F704)</f>
        <v>48184870812</v>
      </c>
      <c r="D704">
        <f>VALUE(balance_gral0!H704)</f>
        <v>0</v>
      </c>
      <c r="E704">
        <f>VALUE(balance_gral0!G704)</f>
        <v>0</v>
      </c>
      <c r="F704" s="2">
        <f>VALUE(balance_gral0!J704)</f>
        <v>48184870812</v>
      </c>
    </row>
    <row r="705" spans="2:6" x14ac:dyDescent="0.2">
      <c r="B705" t="str">
        <f>"0"&amp;LEFT(balance_gral0!D705,11)</f>
        <v>073010769006</v>
      </c>
      <c r="C705">
        <f>VALUE(balance_gral0!F705)</f>
        <v>8699031659</v>
      </c>
      <c r="D705">
        <f>VALUE(balance_gral0!H705)</f>
        <v>0</v>
      </c>
      <c r="E705">
        <f>VALUE(balance_gral0!G705)</f>
        <v>0</v>
      </c>
      <c r="F705" s="2">
        <f>VALUE(balance_gral0!J705)</f>
        <v>8699031659</v>
      </c>
    </row>
    <row r="706" spans="2:6" x14ac:dyDescent="0.2">
      <c r="B706" t="str">
        <f>"0"&amp;LEFT(balance_gral0!D706,11)</f>
        <v>073010769016</v>
      </c>
      <c r="C706">
        <f>VALUE(balance_gral0!F706)</f>
        <v>22880036614</v>
      </c>
      <c r="D706">
        <f>VALUE(balance_gral0!H706)</f>
        <v>0</v>
      </c>
      <c r="E706">
        <f>VALUE(balance_gral0!G706)</f>
        <v>0</v>
      </c>
      <c r="F706" s="2">
        <f>VALUE(balance_gral0!J706)</f>
        <v>22880036614</v>
      </c>
    </row>
    <row r="707" spans="2:6" x14ac:dyDescent="0.2">
      <c r="B707" t="str">
        <f>"0"&amp;LEFT(balance_gral0!D707,11)</f>
        <v>073010771000</v>
      </c>
      <c r="C707">
        <f>VALUE(balance_gral0!F707)</f>
        <v>229035992454</v>
      </c>
      <c r="D707">
        <f>VALUE(balance_gral0!H707)</f>
        <v>5218978.25</v>
      </c>
      <c r="E707">
        <f>VALUE(balance_gral0!G707)</f>
        <v>36624521441</v>
      </c>
      <c r="F707" s="2">
        <f>VALUE(balance_gral0!J707)</f>
        <v>265660513895</v>
      </c>
    </row>
    <row r="708" spans="2:6" x14ac:dyDescent="0.2">
      <c r="B708" t="str">
        <f>"0"&amp;LEFT(balance_gral0!D708,11)</f>
        <v>073010771002</v>
      </c>
      <c r="C708">
        <f>VALUE(balance_gral0!F708)</f>
        <v>12591365855</v>
      </c>
      <c r="D708">
        <f>VALUE(balance_gral0!H708)</f>
        <v>0</v>
      </c>
      <c r="E708">
        <f>VALUE(balance_gral0!G708)</f>
        <v>0</v>
      </c>
      <c r="F708" s="2">
        <f>VALUE(balance_gral0!J708)</f>
        <v>12591365855</v>
      </c>
    </row>
    <row r="709" spans="2:6" x14ac:dyDescent="0.2">
      <c r="B709" t="str">
        <f>"0"&amp;LEFT(balance_gral0!D709,11)</f>
        <v>073010771004</v>
      </c>
      <c r="C709">
        <f>VALUE(balance_gral0!F709)</f>
        <v>1095952298</v>
      </c>
      <c r="D709">
        <f>VALUE(balance_gral0!H709)</f>
        <v>0</v>
      </c>
      <c r="E709">
        <f>VALUE(balance_gral0!G709)</f>
        <v>0</v>
      </c>
      <c r="F709" s="2">
        <f>VALUE(balance_gral0!J709)</f>
        <v>1095952298</v>
      </c>
    </row>
    <row r="710" spans="2:6" x14ac:dyDescent="0.2">
      <c r="B710" t="str">
        <f>"0"&amp;LEFT(balance_gral0!D710,11)</f>
        <v>073010771008</v>
      </c>
      <c r="C710">
        <f>VALUE(balance_gral0!F710)</f>
        <v>10114932767</v>
      </c>
      <c r="D710">
        <f>VALUE(balance_gral0!H710)</f>
        <v>0</v>
      </c>
      <c r="E710">
        <f>VALUE(balance_gral0!G710)</f>
        <v>0</v>
      </c>
      <c r="F710" s="2">
        <f>VALUE(balance_gral0!J710)</f>
        <v>10114932767</v>
      </c>
    </row>
    <row r="711" spans="2:6" x14ac:dyDescent="0.2">
      <c r="B711" t="str">
        <f>"0"&amp;LEFT(balance_gral0!D711,11)</f>
        <v>073010771012</v>
      </c>
      <c r="C711">
        <f>VALUE(balance_gral0!F711)</f>
        <v>2998525572</v>
      </c>
      <c r="D711">
        <f>VALUE(balance_gral0!H711)</f>
        <v>0</v>
      </c>
      <c r="E711">
        <f>VALUE(balance_gral0!G711)</f>
        <v>0</v>
      </c>
      <c r="F711" s="2">
        <f>VALUE(balance_gral0!J711)</f>
        <v>2998525572</v>
      </c>
    </row>
    <row r="712" spans="2:6" x14ac:dyDescent="0.2">
      <c r="B712" t="str">
        <f>"0"&amp;LEFT(balance_gral0!D712,11)</f>
        <v>073010771014</v>
      </c>
      <c r="C712">
        <f>VALUE(balance_gral0!F712)</f>
        <v>2225205740</v>
      </c>
      <c r="D712">
        <f>VALUE(balance_gral0!H712)</f>
        <v>0</v>
      </c>
      <c r="E712">
        <f>VALUE(balance_gral0!G712)</f>
        <v>0</v>
      </c>
      <c r="F712" s="2">
        <f>VALUE(balance_gral0!J712)</f>
        <v>2225205740</v>
      </c>
    </row>
    <row r="713" spans="2:6" x14ac:dyDescent="0.2">
      <c r="B713" t="str">
        <f>"0"&amp;LEFT(balance_gral0!D713,11)</f>
        <v>073010771016</v>
      </c>
      <c r="C713">
        <f>VALUE(balance_gral0!F713)</f>
        <v>5077328547</v>
      </c>
      <c r="D713">
        <f>VALUE(balance_gral0!H713)</f>
        <v>0</v>
      </c>
      <c r="E713">
        <f>VALUE(balance_gral0!G713)</f>
        <v>0</v>
      </c>
      <c r="F713" s="2">
        <f>VALUE(balance_gral0!J713)</f>
        <v>5077328547</v>
      </c>
    </row>
    <row r="714" spans="2:6" x14ac:dyDescent="0.2">
      <c r="B714" t="str">
        <f>"0"&amp;LEFT(balance_gral0!D714,11)</f>
        <v>073010771018</v>
      </c>
      <c r="C714">
        <f>VALUE(balance_gral0!F714)</f>
        <v>3715288150</v>
      </c>
      <c r="D714">
        <f>VALUE(balance_gral0!H714)</f>
        <v>0</v>
      </c>
      <c r="E714">
        <f>VALUE(balance_gral0!G714)</f>
        <v>0</v>
      </c>
      <c r="F714" s="2">
        <f>VALUE(balance_gral0!J714)</f>
        <v>3715288150</v>
      </c>
    </row>
    <row r="715" spans="2:6" x14ac:dyDescent="0.2">
      <c r="B715" t="str">
        <f>"0"&amp;LEFT(balance_gral0!D715,11)</f>
        <v>073010771020</v>
      </c>
      <c r="C715">
        <f>VALUE(balance_gral0!F715)</f>
        <v>711230492</v>
      </c>
      <c r="D715">
        <f>VALUE(balance_gral0!H715)</f>
        <v>0</v>
      </c>
      <c r="E715">
        <f>VALUE(balance_gral0!G715)</f>
        <v>0</v>
      </c>
      <c r="F715" s="2">
        <f>VALUE(balance_gral0!J715)</f>
        <v>711230492</v>
      </c>
    </row>
    <row r="716" spans="2:6" x14ac:dyDescent="0.2">
      <c r="B716" t="str">
        <f>"0"&amp;LEFT(balance_gral0!D716,11)</f>
        <v>073010771022</v>
      </c>
      <c r="C716">
        <f>VALUE(balance_gral0!F716)</f>
        <v>3729663257</v>
      </c>
      <c r="D716">
        <f>VALUE(balance_gral0!H716)</f>
        <v>0</v>
      </c>
      <c r="E716">
        <f>VALUE(balance_gral0!G716)</f>
        <v>0</v>
      </c>
      <c r="F716" s="2">
        <f>VALUE(balance_gral0!J716)</f>
        <v>3729663257</v>
      </c>
    </row>
    <row r="717" spans="2:6" x14ac:dyDescent="0.2">
      <c r="B717" t="str">
        <f>"0"&amp;LEFT(balance_gral0!D717,11)</f>
        <v>073010771026</v>
      </c>
      <c r="C717">
        <f>VALUE(balance_gral0!F717)</f>
        <v>38715945170</v>
      </c>
      <c r="D717">
        <f>VALUE(balance_gral0!H717)</f>
        <v>0</v>
      </c>
      <c r="E717">
        <f>VALUE(balance_gral0!G717)</f>
        <v>0</v>
      </c>
      <c r="F717" s="2">
        <f>VALUE(balance_gral0!J717)</f>
        <v>38715945170</v>
      </c>
    </row>
    <row r="718" spans="2:6" x14ac:dyDescent="0.2">
      <c r="B718" t="str">
        <f>"0"&amp;LEFT(balance_gral0!D718,11)</f>
        <v>073010771028</v>
      </c>
      <c r="C718">
        <f>VALUE(balance_gral0!F718)</f>
        <v>6934983189</v>
      </c>
      <c r="D718">
        <f>VALUE(balance_gral0!H718)</f>
        <v>0</v>
      </c>
      <c r="E718">
        <f>VALUE(balance_gral0!G718)</f>
        <v>0</v>
      </c>
      <c r="F718" s="2">
        <f>VALUE(balance_gral0!J718)</f>
        <v>6934983189</v>
      </c>
    </row>
    <row r="719" spans="2:6" x14ac:dyDescent="0.2">
      <c r="B719" t="str">
        <f>"0"&amp;LEFT(balance_gral0!D719,11)</f>
        <v>073010771030</v>
      </c>
      <c r="C719">
        <f>VALUE(balance_gral0!F719)</f>
        <v>7402620858</v>
      </c>
      <c r="D719">
        <f>VALUE(balance_gral0!H719)</f>
        <v>0</v>
      </c>
      <c r="E719">
        <f>VALUE(balance_gral0!G719)</f>
        <v>0</v>
      </c>
      <c r="F719" s="2">
        <f>VALUE(balance_gral0!J719)</f>
        <v>7402620858</v>
      </c>
    </row>
    <row r="720" spans="2:6" x14ac:dyDescent="0.2">
      <c r="B720" t="str">
        <f>"0"&amp;LEFT(balance_gral0!D720,11)</f>
        <v>073010771032</v>
      </c>
      <c r="C720">
        <f>VALUE(balance_gral0!F720)</f>
        <v>402433476</v>
      </c>
      <c r="D720">
        <f>VALUE(balance_gral0!H720)</f>
        <v>78436</v>
      </c>
      <c r="E720">
        <f>VALUE(balance_gral0!G720)</f>
        <v>548024996</v>
      </c>
      <c r="F720" s="2">
        <f>VALUE(balance_gral0!J720)</f>
        <v>950458472</v>
      </c>
    </row>
    <row r="721" spans="2:6" x14ac:dyDescent="0.2">
      <c r="B721" t="str">
        <f>"0"&amp;LEFT(balance_gral0!D721,11)</f>
        <v>073010771034</v>
      </c>
      <c r="C721">
        <f>VALUE(balance_gral0!F721)</f>
        <v>1545243124</v>
      </c>
      <c r="D721">
        <f>VALUE(balance_gral0!H721)</f>
        <v>0</v>
      </c>
      <c r="E721">
        <f>VALUE(balance_gral0!G721)</f>
        <v>0</v>
      </c>
      <c r="F721" s="2">
        <f>VALUE(balance_gral0!J721)</f>
        <v>1545243124</v>
      </c>
    </row>
    <row r="722" spans="2:6" x14ac:dyDescent="0.2">
      <c r="B722" t="str">
        <f>"0"&amp;LEFT(balance_gral0!D722,11)</f>
        <v>073010771036</v>
      </c>
      <c r="C722">
        <f>VALUE(balance_gral0!F722)</f>
        <v>7490779473</v>
      </c>
      <c r="D722">
        <f>VALUE(balance_gral0!H722)</f>
        <v>0</v>
      </c>
      <c r="E722">
        <f>VALUE(balance_gral0!G722)</f>
        <v>0</v>
      </c>
      <c r="F722" s="2">
        <f>VALUE(balance_gral0!J722)</f>
        <v>7490779473</v>
      </c>
    </row>
    <row r="723" spans="2:6" x14ac:dyDescent="0.2">
      <c r="B723" t="str">
        <f>"0"&amp;LEFT(balance_gral0!D723,11)</f>
        <v>073010771040</v>
      </c>
      <c r="C723">
        <f>VALUE(balance_gral0!F723)</f>
        <v>1170855190</v>
      </c>
      <c r="D723">
        <f>VALUE(balance_gral0!H723)</f>
        <v>0</v>
      </c>
      <c r="E723">
        <f>VALUE(balance_gral0!G723)</f>
        <v>0</v>
      </c>
      <c r="F723" s="2">
        <f>VALUE(balance_gral0!J723)</f>
        <v>1170855190</v>
      </c>
    </row>
    <row r="724" spans="2:6" x14ac:dyDescent="0.2">
      <c r="B724" t="str">
        <f>"0"&amp;LEFT(balance_gral0!D724,11)</f>
        <v>073010771042</v>
      </c>
      <c r="C724">
        <f>VALUE(balance_gral0!F724)</f>
        <v>61910643</v>
      </c>
      <c r="D724">
        <f>VALUE(balance_gral0!H724)</f>
        <v>0</v>
      </c>
      <c r="E724">
        <f>VALUE(balance_gral0!G724)</f>
        <v>0</v>
      </c>
      <c r="F724" s="2">
        <f>VALUE(balance_gral0!J724)</f>
        <v>61910643</v>
      </c>
    </row>
    <row r="725" spans="2:6" x14ac:dyDescent="0.2">
      <c r="B725" t="str">
        <f>"0"&amp;LEFT(balance_gral0!D725,11)</f>
        <v>073010771044</v>
      </c>
      <c r="C725">
        <f>VALUE(balance_gral0!F725)</f>
        <v>75702302725</v>
      </c>
      <c r="D725">
        <f>VALUE(balance_gral0!H725)</f>
        <v>0</v>
      </c>
      <c r="E725">
        <f>VALUE(balance_gral0!G725)</f>
        <v>0</v>
      </c>
      <c r="F725" s="2">
        <f>VALUE(balance_gral0!J725)</f>
        <v>75702302725</v>
      </c>
    </row>
    <row r="726" spans="2:6" x14ac:dyDescent="0.2">
      <c r="B726" t="str">
        <f>"0"&amp;LEFT(balance_gral0!D726,11)</f>
        <v>073010771046</v>
      </c>
      <c r="C726">
        <f>VALUE(balance_gral0!F726)</f>
        <v>47349425928</v>
      </c>
      <c r="D726">
        <f>VALUE(balance_gral0!H726)</f>
        <v>5140542.25</v>
      </c>
      <c r="E726">
        <f>VALUE(balance_gral0!G726)</f>
        <v>36076496445</v>
      </c>
      <c r="F726" s="2">
        <f>VALUE(balance_gral0!J726)</f>
        <v>83425922373</v>
      </c>
    </row>
    <row r="727" spans="2:6" x14ac:dyDescent="0.2">
      <c r="B727" t="str">
        <f>"0"&amp;LEFT(balance_gral0!D727,11)</f>
        <v>073010773000</v>
      </c>
      <c r="C727">
        <f>VALUE(balance_gral0!F727)</f>
        <v>3811466609</v>
      </c>
      <c r="D727">
        <f>VALUE(balance_gral0!H727)</f>
        <v>0</v>
      </c>
      <c r="E727">
        <f>VALUE(balance_gral0!G727)</f>
        <v>0</v>
      </c>
      <c r="F727" s="2">
        <f>VALUE(balance_gral0!J727)</f>
        <v>3811466609</v>
      </c>
    </row>
    <row r="728" spans="2:6" x14ac:dyDescent="0.2">
      <c r="B728" t="str">
        <f>"0"&amp;LEFT(balance_gral0!D728,11)</f>
        <v>073010773002</v>
      </c>
      <c r="C728">
        <f>VALUE(balance_gral0!F728)</f>
        <v>3811466609</v>
      </c>
      <c r="D728">
        <f>VALUE(balance_gral0!H728)</f>
        <v>0</v>
      </c>
      <c r="E728">
        <f>VALUE(balance_gral0!G728)</f>
        <v>0</v>
      </c>
      <c r="F728" s="2">
        <f>VALUE(balance_gral0!J728)</f>
        <v>3811466609</v>
      </c>
    </row>
    <row r="729" spans="2:6" x14ac:dyDescent="0.2">
      <c r="B729" t="str">
        <f>"0"&amp;LEFT(balance_gral0!D729,11)</f>
        <v>073010775000</v>
      </c>
      <c r="C729">
        <f>VALUE(balance_gral0!F729)</f>
        <v>34717081398</v>
      </c>
      <c r="D729">
        <f>VALUE(balance_gral0!H729)</f>
        <v>0</v>
      </c>
      <c r="E729">
        <f>VALUE(balance_gral0!G729)</f>
        <v>0</v>
      </c>
      <c r="F729" s="2">
        <f>VALUE(balance_gral0!J729)</f>
        <v>34717081398</v>
      </c>
    </row>
    <row r="730" spans="2:6" x14ac:dyDescent="0.2">
      <c r="B730" t="str">
        <f>"0"&amp;LEFT(balance_gral0!D730,11)</f>
        <v>073010775002</v>
      </c>
      <c r="C730">
        <f>VALUE(balance_gral0!F730)</f>
        <v>27114527218</v>
      </c>
      <c r="D730">
        <f>VALUE(balance_gral0!H730)</f>
        <v>0</v>
      </c>
      <c r="E730">
        <f>VALUE(balance_gral0!G730)</f>
        <v>0</v>
      </c>
      <c r="F730" s="2">
        <f>VALUE(balance_gral0!J730)</f>
        <v>27114527218</v>
      </c>
    </row>
    <row r="731" spans="2:6" x14ac:dyDescent="0.2">
      <c r="B731" t="str">
        <f>"0"&amp;LEFT(balance_gral0!D731,11)</f>
        <v>073010775012</v>
      </c>
      <c r="C731">
        <f>VALUE(balance_gral0!F731)</f>
        <v>7602554180</v>
      </c>
      <c r="D731">
        <f>VALUE(balance_gral0!H731)</f>
        <v>0</v>
      </c>
      <c r="E731">
        <f>VALUE(balance_gral0!G731)</f>
        <v>0</v>
      </c>
      <c r="F731" s="2">
        <f>VALUE(balance_gral0!J731)</f>
        <v>7602554180</v>
      </c>
    </row>
    <row r="732" spans="2:6" x14ac:dyDescent="0.2">
      <c r="B732" t="str">
        <f>"0"&amp;LEFT(balance_gral0!D732,11)</f>
        <v>073020000000</v>
      </c>
      <c r="C732">
        <f>VALUE(balance_gral0!F732)</f>
        <v>1688121373945</v>
      </c>
      <c r="D732">
        <f>VALUE(balance_gral0!H732)</f>
        <v>0</v>
      </c>
      <c r="E732">
        <f>VALUE(balance_gral0!G732)</f>
        <v>0</v>
      </c>
      <c r="F732" s="2">
        <f>VALUE(balance_gral0!J732)</f>
        <v>1688121373945</v>
      </c>
    </row>
    <row r="733" spans="2:6" x14ac:dyDescent="0.2">
      <c r="B733" t="str">
        <f>"0"&amp;LEFT(balance_gral0!D733,11)</f>
        <v>073020779000</v>
      </c>
      <c r="C733">
        <f>VALUE(balance_gral0!F733)</f>
        <v>1677150883172</v>
      </c>
      <c r="D733">
        <f>VALUE(balance_gral0!H733)</f>
        <v>0</v>
      </c>
      <c r="E733">
        <f>VALUE(balance_gral0!G733)</f>
        <v>0</v>
      </c>
      <c r="F733" s="2">
        <f>VALUE(balance_gral0!J733)</f>
        <v>1677150883172</v>
      </c>
    </row>
    <row r="734" spans="2:6" x14ac:dyDescent="0.2">
      <c r="B734" t="str">
        <f>"0"&amp;LEFT(balance_gral0!D734,11)</f>
        <v>073020779004</v>
      </c>
      <c r="C734">
        <f>VALUE(balance_gral0!F734)</f>
        <v>1614266116257</v>
      </c>
      <c r="D734">
        <f>VALUE(balance_gral0!H734)</f>
        <v>0</v>
      </c>
      <c r="E734">
        <f>VALUE(balance_gral0!G734)</f>
        <v>0</v>
      </c>
      <c r="F734" s="2">
        <f>VALUE(balance_gral0!J734)</f>
        <v>1614266116257</v>
      </c>
    </row>
    <row r="735" spans="2:6" x14ac:dyDescent="0.2">
      <c r="B735" t="str">
        <f>"0"&amp;LEFT(balance_gral0!D735,11)</f>
        <v>073020779006</v>
      </c>
      <c r="C735">
        <f>VALUE(balance_gral0!F735)</f>
        <v>62884766915</v>
      </c>
      <c r="D735">
        <f>VALUE(balance_gral0!H735)</f>
        <v>0</v>
      </c>
      <c r="E735">
        <f>VALUE(balance_gral0!G735)</f>
        <v>0</v>
      </c>
      <c r="F735" s="2">
        <f>VALUE(balance_gral0!J735)</f>
        <v>62884766915</v>
      </c>
    </row>
    <row r="736" spans="2:6" x14ac:dyDescent="0.2">
      <c r="B736" t="str">
        <f>"0"&amp;LEFT(balance_gral0!D736,11)</f>
        <v>073020781000</v>
      </c>
      <c r="C736">
        <f>VALUE(balance_gral0!F736)</f>
        <v>10970490773</v>
      </c>
      <c r="D736">
        <f>VALUE(balance_gral0!H736)</f>
        <v>0</v>
      </c>
      <c r="E736">
        <f>VALUE(balance_gral0!G736)</f>
        <v>0</v>
      </c>
      <c r="F736" s="2">
        <f>VALUE(balance_gral0!J736)</f>
        <v>10970490773</v>
      </c>
    </row>
    <row r="737" spans="2:6" x14ac:dyDescent="0.2">
      <c r="B737" t="str">
        <f>"0"&amp;LEFT(balance_gral0!D737,11)</f>
        <v>073020781002</v>
      </c>
      <c r="C737">
        <f>VALUE(balance_gral0!F737)</f>
        <v>8934736128</v>
      </c>
      <c r="D737">
        <f>VALUE(balance_gral0!H737)</f>
        <v>0</v>
      </c>
      <c r="E737">
        <f>VALUE(balance_gral0!G737)</f>
        <v>0</v>
      </c>
      <c r="F737" s="2">
        <f>VALUE(balance_gral0!J737)</f>
        <v>8934736128</v>
      </c>
    </row>
    <row r="738" spans="2:6" x14ac:dyDescent="0.2">
      <c r="B738" t="str">
        <f>"0"&amp;LEFT(balance_gral0!D738,11)</f>
        <v>073020781004</v>
      </c>
      <c r="C738">
        <f>VALUE(balance_gral0!F738)</f>
        <v>2035754645</v>
      </c>
      <c r="D738">
        <f>VALUE(balance_gral0!H738)</f>
        <v>0</v>
      </c>
      <c r="E738">
        <f>VALUE(balance_gral0!G738)</f>
        <v>0</v>
      </c>
      <c r="F738" s="2">
        <f>VALUE(balance_gral0!J738)</f>
        <v>2035754645</v>
      </c>
    </row>
    <row r="739" spans="2:6" x14ac:dyDescent="0.2">
      <c r="B739" t="str">
        <f>"0"&amp;LEFT(balance_gral0!D739,11)</f>
        <v>074000000000</v>
      </c>
      <c r="C739">
        <f>VALUE(balance_gral0!F739)</f>
        <v>1195463096</v>
      </c>
      <c r="D739">
        <f>VALUE(balance_gral0!H739)</f>
        <v>14.66</v>
      </c>
      <c r="E739">
        <f>VALUE(balance_gral0!G739)</f>
        <v>105513</v>
      </c>
      <c r="F739" s="2">
        <f>VALUE(balance_gral0!J739)</f>
        <v>1195568609</v>
      </c>
    </row>
    <row r="740" spans="2:6" x14ac:dyDescent="0.2">
      <c r="B740" t="str">
        <f>"0"&amp;LEFT(balance_gral0!D740,11)</f>
        <v>074010000000</v>
      </c>
      <c r="C740">
        <f>VALUE(balance_gral0!F740)</f>
        <v>1195463096</v>
      </c>
      <c r="D740">
        <f>VALUE(balance_gral0!H740)</f>
        <v>14.66</v>
      </c>
      <c r="E740">
        <f>VALUE(balance_gral0!G740)</f>
        <v>105513</v>
      </c>
      <c r="F740" s="2">
        <f>VALUE(balance_gral0!J740)</f>
        <v>1195568609</v>
      </c>
    </row>
    <row r="741" spans="2:6" x14ac:dyDescent="0.2">
      <c r="B741" t="str">
        <f>"0"&amp;LEFT(balance_gral0!D741,11)</f>
        <v>074010791001</v>
      </c>
      <c r="C741">
        <f>VALUE(balance_gral0!F741)</f>
        <v>1114697500</v>
      </c>
      <c r="D741">
        <f>VALUE(balance_gral0!H741)</f>
        <v>0</v>
      </c>
      <c r="E741">
        <f>VALUE(balance_gral0!G741)</f>
        <v>0</v>
      </c>
      <c r="F741" s="2">
        <f>VALUE(balance_gral0!J741)</f>
        <v>1114697500</v>
      </c>
    </row>
    <row r="742" spans="2:6" x14ac:dyDescent="0.2">
      <c r="B742" t="str">
        <f>"0"&amp;LEFT(balance_gral0!D742,11)</f>
        <v>074010793001</v>
      </c>
      <c r="C742">
        <f>VALUE(balance_gral0!F742)</f>
        <v>80765596</v>
      </c>
      <c r="D742">
        <f>VALUE(balance_gral0!H742)</f>
        <v>14.66</v>
      </c>
      <c r="E742">
        <f>VALUE(balance_gral0!G742)</f>
        <v>105513</v>
      </c>
      <c r="F742" s="2">
        <f>VALUE(balance_gral0!J742)</f>
        <v>80871109</v>
      </c>
    </row>
    <row r="743" spans="2:6" x14ac:dyDescent="0.2">
      <c r="B743" t="str">
        <f>"0"&amp;LEFT(balance_gral0!D743,11)</f>
        <v>075000000000</v>
      </c>
      <c r="C743">
        <f>VALUE(balance_gral0!F743)</f>
        <v>526002114</v>
      </c>
      <c r="D743">
        <f>VALUE(balance_gral0!H743)</f>
        <v>63476.03</v>
      </c>
      <c r="E743">
        <f>VALUE(balance_gral0!G743)</f>
        <v>442098131</v>
      </c>
      <c r="F743" s="2">
        <f>VALUE(balance_gral0!J743)</f>
        <v>968100245</v>
      </c>
    </row>
    <row r="744" spans="2:6" x14ac:dyDescent="0.2">
      <c r="B744" t="str">
        <f>"0"&amp;LEFT(balance_gral0!D744,11)</f>
        <v>075010000000</v>
      </c>
      <c r="C744">
        <f>VALUE(balance_gral0!F744)</f>
        <v>526002114</v>
      </c>
      <c r="D744">
        <f>VALUE(balance_gral0!H744)</f>
        <v>63476.03</v>
      </c>
      <c r="E744">
        <f>VALUE(balance_gral0!G744)</f>
        <v>442098131</v>
      </c>
      <c r="F744" s="2">
        <f>VALUE(balance_gral0!J744)</f>
        <v>968100245</v>
      </c>
    </row>
    <row r="745" spans="2:6" x14ac:dyDescent="0.2">
      <c r="B745" t="str">
        <f>"0"&amp;LEFT(balance_gral0!D745,11)</f>
        <v>075010795000</v>
      </c>
      <c r="C745">
        <f>VALUE(balance_gral0!F745)</f>
        <v>526002114</v>
      </c>
      <c r="D745">
        <f>VALUE(balance_gral0!H745)</f>
        <v>63476.03</v>
      </c>
      <c r="E745">
        <f>VALUE(balance_gral0!G745)</f>
        <v>442098131</v>
      </c>
      <c r="F745" s="2">
        <f>VALUE(balance_gral0!J745)</f>
        <v>968100245</v>
      </c>
    </row>
    <row r="746" spans="2:6" x14ac:dyDescent="0.2">
      <c r="B746" t="str">
        <f>"0"&amp;LEFT(balance_gral0!D746,11)</f>
        <v>075010795002</v>
      </c>
      <c r="C746">
        <f>VALUE(balance_gral0!F746)</f>
        <v>439204789</v>
      </c>
      <c r="D746">
        <f>VALUE(balance_gral0!H746)</f>
        <v>11682.54</v>
      </c>
      <c r="E746">
        <f>VALUE(balance_gral0!G746)</f>
        <v>81402303</v>
      </c>
      <c r="F746" s="2">
        <f>VALUE(balance_gral0!J746)</f>
        <v>520607092</v>
      </c>
    </row>
    <row r="747" spans="2:6" x14ac:dyDescent="0.2">
      <c r="B747" t="str">
        <f>"0"&amp;LEFT(balance_gral0!D747,11)</f>
        <v>075010795004</v>
      </c>
      <c r="C747">
        <f>VALUE(balance_gral0!F747)</f>
        <v>85926537</v>
      </c>
      <c r="D747">
        <f>VALUE(balance_gral0!H747)</f>
        <v>51793.49</v>
      </c>
      <c r="E747">
        <f>VALUE(balance_gral0!G747)</f>
        <v>360695828</v>
      </c>
      <c r="F747" s="2">
        <f>VALUE(balance_gral0!J747)</f>
        <v>446622365</v>
      </c>
    </row>
    <row r="748" spans="2:6" x14ac:dyDescent="0.2">
      <c r="B748" t="str">
        <f>"0"&amp;LEFT(balance_gral0!D748,11)</f>
        <v>075010795006</v>
      </c>
      <c r="C748">
        <f>VALUE(balance_gral0!F748)</f>
        <v>870788</v>
      </c>
      <c r="D748">
        <f>VALUE(balance_gral0!H748)</f>
        <v>0</v>
      </c>
      <c r="E748">
        <f>VALUE(balance_gral0!G748)</f>
        <v>0</v>
      </c>
      <c r="F748" s="2">
        <f>VALUE(balance_gral0!J748)</f>
        <v>870788</v>
      </c>
    </row>
    <row r="749" spans="2:6" x14ac:dyDescent="0.2">
      <c r="B749" t="str">
        <f>"0"&amp;LEFT(balance_gral0!D749,11)</f>
        <v>0</v>
      </c>
      <c r="C749">
        <f>VALUE(balance_gral0!F749)</f>
        <v>0</v>
      </c>
      <c r="D749">
        <f>VALUE(balance_gral0!H749)</f>
        <v>0</v>
      </c>
      <c r="E749">
        <f>VALUE(balance_gral0!G749)</f>
        <v>0</v>
      </c>
      <c r="F749" s="2">
        <f>VALUE(balance_gral0!J749)</f>
        <v>0</v>
      </c>
    </row>
    <row r="750" spans="2:6" x14ac:dyDescent="0.2">
      <c r="B750" t="str">
        <f>"0"&amp;LEFT(balance_gral0!D750,11)</f>
        <v>0</v>
      </c>
      <c r="C750">
        <f>VALUE(balance_gral0!F750)</f>
        <v>0</v>
      </c>
      <c r="D750">
        <f>VALUE(balance_gral0!H750)</f>
        <v>0</v>
      </c>
      <c r="E750">
        <f>VALUE(balance_gral0!G750)</f>
        <v>0</v>
      </c>
      <c r="F750" s="2">
        <f>VALUE(balance_gral0!J750)</f>
        <v>0</v>
      </c>
    </row>
    <row r="751" spans="2:6" x14ac:dyDescent="0.2">
      <c r="B751" t="str">
        <f>"0"&amp;LEFT(balance_gral0!D751,11)</f>
        <v>0</v>
      </c>
      <c r="C751">
        <f>VALUE(balance_gral0!F751)</f>
        <v>0</v>
      </c>
      <c r="D751">
        <f>VALUE(balance_gral0!H751)</f>
        <v>0</v>
      </c>
      <c r="E751">
        <f>VALUE(balance_gral0!G751)</f>
        <v>0</v>
      </c>
      <c r="F751" s="2">
        <f>VALUE(balance_gral0!J751)</f>
        <v>0</v>
      </c>
    </row>
    <row r="752" spans="2:6" x14ac:dyDescent="0.2">
      <c r="B752" t="str">
        <f>"0"&amp;LEFT(balance_gral0!D752,11)</f>
        <v>0</v>
      </c>
      <c r="C752">
        <f>VALUE(balance_gral0!F752)</f>
        <v>0</v>
      </c>
      <c r="D752">
        <f>VALUE(balance_gral0!H752)</f>
        <v>0</v>
      </c>
      <c r="E752">
        <f>VALUE(balance_gral0!G752)</f>
        <v>0</v>
      </c>
      <c r="F752" s="2">
        <f>VALUE(balance_gral0!J752)</f>
        <v>0</v>
      </c>
    </row>
    <row r="753" spans="2:6" x14ac:dyDescent="0.2">
      <c r="B753" t="str">
        <f>"0"&amp;LEFT(balance_gral0!D753,11)</f>
        <v>0</v>
      </c>
      <c r="C753">
        <f>VALUE(balance_gral0!F753)</f>
        <v>0</v>
      </c>
      <c r="D753">
        <f>VALUE(balance_gral0!H753)</f>
        <v>0</v>
      </c>
      <c r="E753">
        <f>VALUE(balance_gral0!G753)</f>
        <v>0</v>
      </c>
      <c r="F753" s="2">
        <f>VALUE(balance_gral0!J753)</f>
        <v>0</v>
      </c>
    </row>
    <row r="754" spans="2:6" x14ac:dyDescent="0.2">
      <c r="B754" t="str">
        <f>"0"&amp;LEFT(balance_gral0!D754,11)</f>
        <v>0</v>
      </c>
      <c r="C754">
        <f>VALUE(balance_gral0!F754)</f>
        <v>0</v>
      </c>
      <c r="D754">
        <f>VALUE(balance_gral0!H754)</f>
        <v>0</v>
      </c>
      <c r="E754">
        <f>VALUE(balance_gral0!G754)</f>
        <v>0</v>
      </c>
      <c r="F754" s="2">
        <f>VALUE(balance_gral0!J754)</f>
        <v>0</v>
      </c>
    </row>
    <row r="755" spans="2:6" x14ac:dyDescent="0.2">
      <c r="B755" t="str">
        <f>"0"&amp;LEFT(balance_gral0!D755,11)</f>
        <v>0</v>
      </c>
      <c r="C755">
        <f>VALUE(balance_gral0!F755)</f>
        <v>0</v>
      </c>
      <c r="D755">
        <f>VALUE(balance_gral0!H755)</f>
        <v>0</v>
      </c>
      <c r="E755">
        <f>VALUE(balance_gral0!G755)</f>
        <v>0</v>
      </c>
      <c r="F755" s="2">
        <f>VALUE(balance_gral0!J755)</f>
        <v>0</v>
      </c>
    </row>
    <row r="756" spans="2:6" x14ac:dyDescent="0.2">
      <c r="B756" t="str">
        <f>"0"&amp;LEFT(balance_gral0!D756,11)</f>
        <v>0</v>
      </c>
      <c r="C756">
        <f>VALUE(balance_gral0!F756)</f>
        <v>0</v>
      </c>
      <c r="D756">
        <f>VALUE(balance_gral0!H756)</f>
        <v>0</v>
      </c>
      <c r="E756">
        <f>VALUE(balance_gral0!G756)</f>
        <v>0</v>
      </c>
      <c r="F756" s="2">
        <f>VALUE(balance_gral0!J756)</f>
        <v>0</v>
      </c>
    </row>
  </sheetData>
  <sheetProtection selectLockedCells="1" selectUnlockedCells="1"/>
  <pageMargins left="0.78749999999999998" right="0.78749999999999998" top="1.0527777777777778" bottom="1.0527777777777778" header="0.78749999999999998" footer="0.78749999999999998"/>
  <pageSetup paperSize="9" firstPageNumber="0" orientation="portrait" horizontalDpi="300" verticalDpi="300" r:id="rId1"/>
  <headerFooter alignWithMargins="0">
    <oddHeader>&amp;C&amp;"Times New Roman,Normal"&amp;12&amp;A</oddHeader>
    <oddFooter>&amp;C&amp;"Times New Roman,Normal"&amp;12Página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756"/>
  <sheetViews>
    <sheetView showGridLines="0" workbookViewId="0">
      <pane ySplit="1" topLeftCell="A419" activePane="bottomLeft" state="frozen"/>
      <selection activeCell="F371" sqref="F371"/>
      <selection pane="bottomLeft" activeCell="F371" sqref="F371"/>
    </sheetView>
  </sheetViews>
  <sheetFormatPr baseColWidth="10" defaultColWidth="10.85546875" defaultRowHeight="12.75" x14ac:dyDescent="0.2"/>
  <cols>
    <col min="1" max="1" width="7" customWidth="1"/>
    <col min="2" max="2" width="17.5703125" customWidth="1"/>
    <col min="3" max="3" width="8" customWidth="1"/>
    <col min="4" max="4" width="17.140625" customWidth="1"/>
    <col min="5" max="5" width="89.140625" customWidth="1"/>
    <col min="6" max="6" width="20.5703125" style="1" customWidth="1"/>
    <col min="7" max="7" width="13" customWidth="1"/>
    <col min="8" max="8" width="12.5703125" customWidth="1"/>
    <col min="9" max="12" width="13" customWidth="1"/>
    <col min="13" max="13" width="12.7109375" customWidth="1"/>
    <col min="14" max="14" width="13" customWidth="1"/>
    <col min="15" max="16" width="12.42578125" customWidth="1"/>
  </cols>
  <sheetData>
    <row r="1" spans="1:16" x14ac:dyDescent="0.2">
      <c r="A1" t="s">
        <v>0</v>
      </c>
      <c r="B1" t="s">
        <v>1</v>
      </c>
      <c r="C1" t="s">
        <v>2</v>
      </c>
      <c r="D1" t="s">
        <v>3</v>
      </c>
      <c r="E1" t="s">
        <v>4</v>
      </c>
      <c r="F1" s="1" t="s">
        <v>5</v>
      </c>
      <c r="G1" t="s">
        <v>6</v>
      </c>
      <c r="H1" t="s">
        <v>7</v>
      </c>
      <c r="I1" t="s">
        <v>8</v>
      </c>
      <c r="J1" t="s">
        <v>9</v>
      </c>
      <c r="K1" t="s">
        <v>10</v>
      </c>
      <c r="L1" t="s">
        <v>11</v>
      </c>
      <c r="M1" t="s">
        <v>12</v>
      </c>
      <c r="N1" t="s">
        <v>13</v>
      </c>
      <c r="O1" t="s">
        <v>14</v>
      </c>
      <c r="P1" t="s">
        <v>15</v>
      </c>
    </row>
    <row r="2" spans="1:16" x14ac:dyDescent="0.2">
      <c r="A2">
        <v>1</v>
      </c>
      <c r="B2" t="s">
        <v>1325</v>
      </c>
      <c r="C2" t="s">
        <v>17</v>
      </c>
      <c r="D2" t="s">
        <v>18</v>
      </c>
      <c r="E2" t="s">
        <v>19</v>
      </c>
      <c r="F2" s="1">
        <v>19146138138257.859</v>
      </c>
      <c r="G2">
        <v>16202440816850.721</v>
      </c>
      <c r="H2">
        <v>2227440634.0300002</v>
      </c>
      <c r="I2">
        <v>2275622386.7671008</v>
      </c>
      <c r="J2">
        <v>35348578955108.578</v>
      </c>
      <c r="K2">
        <v>18264529499773.859</v>
      </c>
      <c r="L2">
        <v>16040587088750.721</v>
      </c>
      <c r="M2">
        <v>2205158264.5599999</v>
      </c>
      <c r="N2">
        <v>34305116588524.578</v>
      </c>
      <c r="O2">
        <v>11148442492274</v>
      </c>
      <c r="P2">
        <v>10104980125690</v>
      </c>
    </row>
    <row r="3" spans="1:16" x14ac:dyDescent="0.2">
      <c r="A3">
        <v>32</v>
      </c>
      <c r="B3" t="s">
        <v>1325</v>
      </c>
      <c r="C3" t="s">
        <v>17</v>
      </c>
      <c r="D3" t="s">
        <v>20</v>
      </c>
      <c r="E3" t="s">
        <v>21</v>
      </c>
      <c r="F3" s="1">
        <v>2552012961960</v>
      </c>
      <c r="G3">
        <v>2049622690255.72</v>
      </c>
      <c r="H3">
        <v>281604630</v>
      </c>
      <c r="I3">
        <v>329786382.74060452</v>
      </c>
      <c r="J3">
        <v>4601635652215.7197</v>
      </c>
      <c r="K3">
        <v>1810384870679</v>
      </c>
      <c r="L3">
        <v>2818173808543.7202</v>
      </c>
      <c r="M3">
        <v>387198481.13</v>
      </c>
      <c r="N3">
        <v>4628558679222.7197</v>
      </c>
      <c r="O3">
        <v>6550931548202</v>
      </c>
      <c r="P3">
        <v>6577854575209</v>
      </c>
    </row>
    <row r="4" spans="1:16" x14ac:dyDescent="0.2">
      <c r="A4">
        <v>59</v>
      </c>
      <c r="B4" t="s">
        <v>22</v>
      </c>
      <c r="C4" t="s">
        <v>17</v>
      </c>
      <c r="D4" t="s">
        <v>23</v>
      </c>
      <c r="E4" t="s">
        <v>24</v>
      </c>
      <c r="F4" s="1">
        <v>316597466141</v>
      </c>
      <c r="G4">
        <v>166886323996.72</v>
      </c>
      <c r="H4">
        <v>22929079.52</v>
      </c>
      <c r="I4">
        <v>71278224.003835618</v>
      </c>
      <c r="J4">
        <v>483483790137.71997</v>
      </c>
      <c r="K4">
        <v>332187322587</v>
      </c>
      <c r="L4">
        <v>152064498208.72</v>
      </c>
      <c r="M4">
        <v>20892658.469999999</v>
      </c>
      <c r="N4">
        <v>484251820795.71997</v>
      </c>
      <c r="O4">
        <v>1612057444499</v>
      </c>
      <c r="P4">
        <v>1612825475157</v>
      </c>
    </row>
    <row r="5" spans="1:16" x14ac:dyDescent="0.2">
      <c r="A5">
        <v>86</v>
      </c>
      <c r="B5" t="s">
        <v>22</v>
      </c>
      <c r="C5" t="s">
        <v>17</v>
      </c>
      <c r="D5" t="s">
        <v>25</v>
      </c>
      <c r="E5" t="s">
        <v>26</v>
      </c>
      <c r="F5" s="1">
        <v>176174941790</v>
      </c>
      <c r="G5">
        <v>39303321139.720001</v>
      </c>
      <c r="H5">
        <v>5400016.9900000002</v>
      </c>
      <c r="I5">
        <v>16618567.003835617</v>
      </c>
      <c r="J5">
        <v>215478262929.72</v>
      </c>
      <c r="K5">
        <v>198769171706</v>
      </c>
      <c r="L5">
        <v>43743303472.720001</v>
      </c>
      <c r="M5">
        <v>6010041.25</v>
      </c>
      <c r="N5">
        <v>242512475178.72</v>
      </c>
      <c r="O5">
        <v>1338350080099</v>
      </c>
      <c r="P5">
        <v>1365384292348</v>
      </c>
    </row>
    <row r="6" spans="1:16" x14ac:dyDescent="0.2">
      <c r="A6">
        <v>113</v>
      </c>
      <c r="B6" t="s">
        <v>22</v>
      </c>
      <c r="C6" t="s">
        <v>17</v>
      </c>
      <c r="D6" t="s">
        <v>27</v>
      </c>
      <c r="E6" t="s">
        <v>28</v>
      </c>
      <c r="F6" s="1">
        <v>176174941790</v>
      </c>
      <c r="G6">
        <v>39303321139.720001</v>
      </c>
      <c r="H6">
        <v>5400016.9900000002</v>
      </c>
      <c r="I6">
        <v>16618567.003835617</v>
      </c>
      <c r="J6">
        <v>215478262929.72</v>
      </c>
      <c r="K6">
        <v>198769171706</v>
      </c>
      <c r="L6">
        <v>43743303472.720001</v>
      </c>
      <c r="M6">
        <v>6010041.25</v>
      </c>
      <c r="N6">
        <v>242512475178.72</v>
      </c>
      <c r="O6">
        <v>1338350080099</v>
      </c>
      <c r="P6">
        <v>1365384292348</v>
      </c>
    </row>
    <row r="7" spans="1:16" x14ac:dyDescent="0.2">
      <c r="A7">
        <v>187</v>
      </c>
      <c r="B7" t="s">
        <v>22</v>
      </c>
      <c r="C7" t="s">
        <v>17</v>
      </c>
      <c r="D7" t="s">
        <v>29</v>
      </c>
      <c r="E7" t="s">
        <v>30</v>
      </c>
      <c r="F7" s="1">
        <v>140422524351</v>
      </c>
      <c r="G7">
        <v>127583002857</v>
      </c>
      <c r="H7">
        <v>17529062.530000001</v>
      </c>
      <c r="I7">
        <v>54659657</v>
      </c>
      <c r="J7">
        <v>268005527208</v>
      </c>
      <c r="K7">
        <v>133418150881</v>
      </c>
      <c r="L7">
        <v>108321194736</v>
      </c>
      <c r="M7">
        <v>14882617.220000001</v>
      </c>
      <c r="N7">
        <v>241739345617</v>
      </c>
      <c r="O7">
        <v>273707364400</v>
      </c>
      <c r="P7">
        <v>247441182809</v>
      </c>
    </row>
    <row r="8" spans="1:16" x14ac:dyDescent="0.2">
      <c r="A8">
        <v>214</v>
      </c>
      <c r="B8" t="s">
        <v>22</v>
      </c>
      <c r="C8" t="s">
        <v>17</v>
      </c>
      <c r="D8" t="s">
        <v>31</v>
      </c>
      <c r="E8" t="s">
        <v>32</v>
      </c>
      <c r="F8" s="1">
        <v>2233259064382</v>
      </c>
      <c r="G8">
        <v>1881288380692</v>
      </c>
      <c r="H8">
        <v>258476606.81999999</v>
      </c>
      <c r="I8">
        <v>258309215.07676888</v>
      </c>
      <c r="J8">
        <v>4114547445074</v>
      </c>
      <c r="K8">
        <v>1476527582756</v>
      </c>
      <c r="L8">
        <v>2664660739699</v>
      </c>
      <c r="M8">
        <v>366106798.62</v>
      </c>
      <c r="N8">
        <v>4141188322455</v>
      </c>
      <c r="O8">
        <v>4937462939455</v>
      </c>
      <c r="P8">
        <v>4964103816836</v>
      </c>
    </row>
    <row r="9" spans="1:16" x14ac:dyDescent="0.2">
      <c r="A9">
        <v>241</v>
      </c>
      <c r="B9" t="s">
        <v>22</v>
      </c>
      <c r="C9" t="s">
        <v>17</v>
      </c>
      <c r="D9" t="s">
        <v>33</v>
      </c>
      <c r="E9" t="s">
        <v>34</v>
      </c>
      <c r="F9" s="1">
        <v>2110829008638</v>
      </c>
      <c r="G9">
        <v>1671358900767</v>
      </c>
      <c r="H9">
        <v>229633681.83000001</v>
      </c>
      <c r="I9">
        <v>229625575.81275716</v>
      </c>
      <c r="J9">
        <v>3782187909405</v>
      </c>
      <c r="K9">
        <v>1341123735912</v>
      </c>
      <c r="L9">
        <v>1582322721754</v>
      </c>
      <c r="M9">
        <v>217400698.47999999</v>
      </c>
      <c r="N9">
        <v>2923446457666</v>
      </c>
      <c r="O9">
        <v>4572166180960</v>
      </c>
      <c r="P9">
        <v>3713424729221</v>
      </c>
    </row>
    <row r="10" spans="1:16" x14ac:dyDescent="0.2">
      <c r="A10">
        <v>268</v>
      </c>
      <c r="B10" t="s">
        <v>22</v>
      </c>
      <c r="C10" t="s">
        <v>17</v>
      </c>
      <c r="D10" t="s">
        <v>35</v>
      </c>
      <c r="E10" t="s">
        <v>36</v>
      </c>
      <c r="F10" s="1">
        <v>1158638711463</v>
      </c>
      <c r="G10">
        <v>0</v>
      </c>
      <c r="H10">
        <v>0</v>
      </c>
      <c r="I10">
        <v>0</v>
      </c>
      <c r="J10">
        <v>1158638711463</v>
      </c>
      <c r="K10">
        <v>1158638711463</v>
      </c>
      <c r="L10">
        <v>0</v>
      </c>
      <c r="M10">
        <v>0</v>
      </c>
      <c r="N10">
        <v>1158638711463</v>
      </c>
      <c r="O10">
        <v>0</v>
      </c>
      <c r="P10">
        <v>0</v>
      </c>
    </row>
    <row r="11" spans="1:16" x14ac:dyDescent="0.2">
      <c r="A11">
        <v>295</v>
      </c>
      <c r="B11" t="s">
        <v>22</v>
      </c>
      <c r="C11" t="s">
        <v>17</v>
      </c>
      <c r="D11" t="s">
        <v>37</v>
      </c>
      <c r="E11" t="s">
        <v>38</v>
      </c>
      <c r="F11" s="1">
        <v>1040800000</v>
      </c>
      <c r="G11">
        <v>10593230760</v>
      </c>
      <c r="H11">
        <v>1455439.99</v>
      </c>
      <c r="I11">
        <v>1455439.99</v>
      </c>
      <c r="J11">
        <v>11634030760</v>
      </c>
      <c r="K11">
        <v>1040800000</v>
      </c>
      <c r="L11">
        <v>10578734578</v>
      </c>
      <c r="M11">
        <v>1453448.31</v>
      </c>
      <c r="N11">
        <v>11619534578</v>
      </c>
      <c r="O11">
        <v>14496182</v>
      </c>
      <c r="P11">
        <v>0</v>
      </c>
    </row>
    <row r="12" spans="1:16" x14ac:dyDescent="0.2">
      <c r="A12">
        <v>322</v>
      </c>
      <c r="B12" t="s">
        <v>22</v>
      </c>
      <c r="C12" t="s">
        <v>17</v>
      </c>
      <c r="D12" t="s">
        <v>39</v>
      </c>
      <c r="E12" t="s">
        <v>40</v>
      </c>
      <c r="F12" s="1">
        <v>0</v>
      </c>
      <c r="G12">
        <v>1460986697776</v>
      </c>
      <c r="H12">
        <v>200729929.61000001</v>
      </c>
      <c r="I12">
        <v>200729929.61000001</v>
      </c>
      <c r="J12">
        <v>1460986697776</v>
      </c>
      <c r="K12">
        <v>0</v>
      </c>
      <c r="L12">
        <v>1458987427677</v>
      </c>
      <c r="M12">
        <v>200455243.09</v>
      </c>
      <c r="N12">
        <v>1458987427677</v>
      </c>
      <c r="O12">
        <v>1999270099</v>
      </c>
      <c r="P12">
        <v>0</v>
      </c>
    </row>
    <row r="13" spans="1:16" x14ac:dyDescent="0.2">
      <c r="A13">
        <v>484</v>
      </c>
      <c r="B13" t="s">
        <v>22</v>
      </c>
      <c r="C13" t="s">
        <v>17</v>
      </c>
      <c r="D13" t="s">
        <v>41</v>
      </c>
      <c r="E13" t="s">
        <v>42</v>
      </c>
      <c r="F13" s="1">
        <v>0</v>
      </c>
      <c r="G13">
        <v>199778972231</v>
      </c>
      <c r="H13">
        <v>27448312.23</v>
      </c>
      <c r="I13">
        <v>27440206.212757159</v>
      </c>
      <c r="J13">
        <v>199778972231</v>
      </c>
      <c r="K13">
        <v>0</v>
      </c>
      <c r="L13">
        <v>112756559499</v>
      </c>
      <c r="M13">
        <v>15492007.08</v>
      </c>
      <c r="N13">
        <v>112756559499</v>
      </c>
      <c r="O13">
        <v>659125972081</v>
      </c>
      <c r="P13">
        <v>572103559349</v>
      </c>
    </row>
    <row r="14" spans="1:16" x14ac:dyDescent="0.2">
      <c r="A14">
        <v>320117</v>
      </c>
      <c r="B14" t="s">
        <v>22</v>
      </c>
      <c r="C14" t="s">
        <v>17</v>
      </c>
      <c r="D14" t="s">
        <v>43</v>
      </c>
      <c r="E14" t="s">
        <v>44</v>
      </c>
      <c r="F14" s="1">
        <v>951149497175</v>
      </c>
      <c r="G14">
        <v>0</v>
      </c>
      <c r="H14">
        <v>0</v>
      </c>
      <c r="I14">
        <v>0</v>
      </c>
      <c r="J14">
        <v>951149497175</v>
      </c>
      <c r="K14">
        <v>181444224449</v>
      </c>
      <c r="L14">
        <v>0</v>
      </c>
      <c r="M14">
        <v>0</v>
      </c>
      <c r="N14">
        <v>181444224449</v>
      </c>
      <c r="O14">
        <v>951149497175</v>
      </c>
      <c r="P14">
        <v>181444224449</v>
      </c>
    </row>
    <row r="15" spans="1:16" x14ac:dyDescent="0.2">
      <c r="A15">
        <v>619</v>
      </c>
      <c r="B15" t="s">
        <v>22</v>
      </c>
      <c r="C15" t="s">
        <v>17</v>
      </c>
      <c r="D15" t="s">
        <v>45</v>
      </c>
      <c r="E15" t="s">
        <v>46</v>
      </c>
      <c r="F15" s="1">
        <v>33224100449</v>
      </c>
      <c r="G15">
        <v>207052458828</v>
      </c>
      <c r="H15">
        <v>28447641.280000001</v>
      </c>
      <c r="I15">
        <v>28288355.557011712</v>
      </c>
      <c r="J15">
        <v>240276559277</v>
      </c>
      <c r="K15">
        <v>30062750107</v>
      </c>
      <c r="L15">
        <v>1080094364831</v>
      </c>
      <c r="M15">
        <v>148397837.00999999</v>
      </c>
      <c r="N15">
        <v>1110157114938</v>
      </c>
      <c r="O15">
        <v>24005624910</v>
      </c>
      <c r="P15">
        <v>893886180571</v>
      </c>
    </row>
    <row r="16" spans="1:16" x14ac:dyDescent="0.2">
      <c r="A16">
        <v>646</v>
      </c>
      <c r="B16" t="s">
        <v>22</v>
      </c>
      <c r="C16" t="s">
        <v>17</v>
      </c>
      <c r="D16" t="s">
        <v>47</v>
      </c>
      <c r="E16" t="s">
        <v>48</v>
      </c>
      <c r="F16" s="1">
        <v>6039673111</v>
      </c>
      <c r="G16">
        <v>361545751</v>
      </c>
      <c r="H16">
        <v>49674</v>
      </c>
      <c r="I16">
        <v>49674.000000000473</v>
      </c>
      <c r="J16">
        <v>6401218862</v>
      </c>
      <c r="K16">
        <v>5728777374</v>
      </c>
      <c r="L16">
        <v>6178991635</v>
      </c>
      <c r="M16">
        <v>848952.67</v>
      </c>
      <c r="N16">
        <v>11907769009</v>
      </c>
      <c r="O16">
        <v>319362893</v>
      </c>
      <c r="P16">
        <v>5825913040</v>
      </c>
    </row>
    <row r="17" spans="1:16" x14ac:dyDescent="0.2">
      <c r="A17">
        <v>673</v>
      </c>
      <c r="B17" t="s">
        <v>22</v>
      </c>
      <c r="C17" t="s">
        <v>17</v>
      </c>
      <c r="D17" t="s">
        <v>49</v>
      </c>
      <c r="E17" t="s">
        <v>50</v>
      </c>
      <c r="F17" s="1">
        <v>0</v>
      </c>
      <c r="G17">
        <v>181401253679</v>
      </c>
      <c r="H17">
        <v>24923334.989999998</v>
      </c>
      <c r="I17">
        <v>24764049.270011712</v>
      </c>
      <c r="J17">
        <v>181401253679</v>
      </c>
      <c r="K17">
        <v>0</v>
      </c>
      <c r="L17">
        <v>1025785422855</v>
      </c>
      <c r="M17">
        <v>140936146.81999999</v>
      </c>
      <c r="N17">
        <v>1025785422855</v>
      </c>
      <c r="O17">
        <v>9720130338</v>
      </c>
      <c r="P17">
        <v>854104299514</v>
      </c>
    </row>
    <row r="18" spans="1:16" x14ac:dyDescent="0.2">
      <c r="A18">
        <v>700</v>
      </c>
      <c r="B18" t="s">
        <v>22</v>
      </c>
      <c r="C18" t="s">
        <v>17</v>
      </c>
      <c r="D18" t="s">
        <v>51</v>
      </c>
      <c r="E18" t="s">
        <v>52</v>
      </c>
      <c r="F18" s="1">
        <v>27184427338</v>
      </c>
      <c r="G18">
        <v>25289659398</v>
      </c>
      <c r="H18">
        <v>3474632.29</v>
      </c>
      <c r="I18">
        <v>3474632.2870000014</v>
      </c>
      <c r="J18">
        <v>52474086736</v>
      </c>
      <c r="K18">
        <v>24333972733</v>
      </c>
      <c r="L18">
        <v>48129950341</v>
      </c>
      <c r="M18">
        <v>6612737.5199999996</v>
      </c>
      <c r="N18">
        <v>72463923074</v>
      </c>
      <c r="O18">
        <v>13966131679</v>
      </c>
      <c r="P18">
        <v>33955968017</v>
      </c>
    </row>
    <row r="19" spans="1:16" x14ac:dyDescent="0.2">
      <c r="A19">
        <v>819</v>
      </c>
      <c r="B19" t="s">
        <v>22</v>
      </c>
      <c r="C19" t="s">
        <v>17</v>
      </c>
      <c r="D19" t="s">
        <v>53</v>
      </c>
      <c r="E19" t="s">
        <v>54</v>
      </c>
      <c r="F19" s="1">
        <v>87000741265</v>
      </c>
      <c r="G19">
        <v>0</v>
      </c>
      <c r="H19">
        <v>0</v>
      </c>
      <c r="I19">
        <v>0</v>
      </c>
      <c r="J19">
        <v>87000741265</v>
      </c>
      <c r="K19">
        <v>92529465175</v>
      </c>
      <c r="L19">
        <v>0</v>
      </c>
      <c r="M19">
        <v>0</v>
      </c>
      <c r="N19">
        <v>92529465175</v>
      </c>
      <c r="O19">
        <v>309877053986</v>
      </c>
      <c r="P19">
        <v>315405777896</v>
      </c>
    </row>
    <row r="20" spans="1:16" x14ac:dyDescent="0.2">
      <c r="A20">
        <v>873</v>
      </c>
      <c r="B20" t="s">
        <v>22</v>
      </c>
      <c r="C20" t="s">
        <v>17</v>
      </c>
      <c r="D20" t="s">
        <v>55</v>
      </c>
      <c r="E20" t="s">
        <v>52</v>
      </c>
      <c r="F20" s="1">
        <v>87000741265</v>
      </c>
      <c r="G20">
        <v>0</v>
      </c>
      <c r="H20">
        <v>0</v>
      </c>
      <c r="I20">
        <v>0</v>
      </c>
      <c r="J20">
        <v>87000741265</v>
      </c>
      <c r="K20">
        <v>92529465175</v>
      </c>
      <c r="L20">
        <v>0</v>
      </c>
      <c r="M20">
        <v>0</v>
      </c>
      <c r="N20">
        <v>92529465175</v>
      </c>
      <c r="O20">
        <v>309877053986</v>
      </c>
      <c r="P20">
        <v>315405777896</v>
      </c>
    </row>
    <row r="21" spans="1:16" x14ac:dyDescent="0.2">
      <c r="A21">
        <v>927</v>
      </c>
      <c r="B21" t="s">
        <v>22</v>
      </c>
      <c r="C21" t="s">
        <v>17</v>
      </c>
      <c r="D21" t="s">
        <v>56</v>
      </c>
      <c r="E21" t="s">
        <v>57</v>
      </c>
      <c r="F21" s="1">
        <v>2205214030</v>
      </c>
      <c r="G21">
        <v>2877021097</v>
      </c>
      <c r="H21">
        <v>395283.71</v>
      </c>
      <c r="I21">
        <v>395283.70700000017</v>
      </c>
      <c r="J21">
        <v>5082235127</v>
      </c>
      <c r="K21">
        <v>12811631562</v>
      </c>
      <c r="L21">
        <v>2243653114</v>
      </c>
      <c r="M21">
        <v>308263.13</v>
      </c>
      <c r="N21">
        <v>15055284676</v>
      </c>
      <c r="O21">
        <v>31414079599</v>
      </c>
      <c r="P21">
        <v>41387129148</v>
      </c>
    </row>
    <row r="22" spans="1:16" x14ac:dyDescent="0.2">
      <c r="A22">
        <v>981</v>
      </c>
      <c r="B22" t="s">
        <v>22</v>
      </c>
      <c r="C22" t="s">
        <v>17</v>
      </c>
      <c r="D22" t="s">
        <v>58</v>
      </c>
      <c r="E22" t="s">
        <v>52</v>
      </c>
      <c r="F22" s="1">
        <v>247599950</v>
      </c>
      <c r="G22">
        <v>0</v>
      </c>
      <c r="H22">
        <v>0</v>
      </c>
      <c r="I22">
        <v>-2.9999998342750008E-3</v>
      </c>
      <c r="J22">
        <v>247599950</v>
      </c>
      <c r="K22">
        <v>10854327008</v>
      </c>
      <c r="L22">
        <v>-24</v>
      </c>
      <c r="M22">
        <v>0</v>
      </c>
      <c r="N22">
        <v>10854326984</v>
      </c>
      <c r="O22">
        <v>30569006133</v>
      </c>
      <c r="P22">
        <v>41175733167</v>
      </c>
    </row>
    <row r="23" spans="1:16" x14ac:dyDescent="0.2">
      <c r="A23">
        <v>347500</v>
      </c>
      <c r="B23" t="s">
        <v>22</v>
      </c>
      <c r="C23" t="s">
        <v>17</v>
      </c>
      <c r="D23" t="s">
        <v>59</v>
      </c>
      <c r="E23" t="s">
        <v>60</v>
      </c>
      <c r="F23" s="1">
        <v>1957614080</v>
      </c>
      <c r="G23">
        <v>2877021097</v>
      </c>
      <c r="H23">
        <v>395283.71</v>
      </c>
      <c r="I23">
        <v>395283.71</v>
      </c>
      <c r="J23">
        <v>4834635177</v>
      </c>
      <c r="K23">
        <v>1957304554</v>
      </c>
      <c r="L23">
        <v>2243653138</v>
      </c>
      <c r="M23">
        <v>308263.13</v>
      </c>
      <c r="N23">
        <v>4200957692</v>
      </c>
      <c r="O23">
        <v>845073466</v>
      </c>
      <c r="P23">
        <v>211395981</v>
      </c>
    </row>
    <row r="24" spans="1:16" x14ac:dyDescent="0.2">
      <c r="A24">
        <v>1116</v>
      </c>
      <c r="B24" t="s">
        <v>22</v>
      </c>
      <c r="C24" t="s">
        <v>17</v>
      </c>
      <c r="D24" t="s">
        <v>61</v>
      </c>
      <c r="E24" t="s">
        <v>62</v>
      </c>
      <c r="F24" s="1">
        <v>2297345140</v>
      </c>
      <c r="G24">
        <v>1457808600</v>
      </c>
      <c r="H24">
        <v>200293.28</v>
      </c>
      <c r="I24">
        <v>200293.28</v>
      </c>
      <c r="J24">
        <v>3755153740</v>
      </c>
      <c r="K24">
        <v>1789196778</v>
      </c>
      <c r="L24">
        <v>1455813679</v>
      </c>
      <c r="M24">
        <v>200019.19</v>
      </c>
      <c r="N24">
        <v>3245010457</v>
      </c>
      <c r="O24">
        <v>1389369204</v>
      </c>
      <c r="P24">
        <v>879225921</v>
      </c>
    </row>
    <row r="25" spans="1:16" x14ac:dyDescent="0.2">
      <c r="A25">
        <v>1143</v>
      </c>
      <c r="B25" t="s">
        <v>22</v>
      </c>
      <c r="C25" t="s">
        <v>17</v>
      </c>
      <c r="D25" t="s">
        <v>63</v>
      </c>
      <c r="E25" t="s">
        <v>62</v>
      </c>
      <c r="F25" s="1">
        <v>2297345140</v>
      </c>
      <c r="G25">
        <v>1457808600</v>
      </c>
      <c r="H25">
        <v>200293.28</v>
      </c>
      <c r="I25">
        <v>200293.28</v>
      </c>
      <c r="J25">
        <v>3755153740</v>
      </c>
      <c r="K25">
        <v>1789196778</v>
      </c>
      <c r="L25">
        <v>1455813679</v>
      </c>
      <c r="M25">
        <v>200019.19</v>
      </c>
      <c r="N25">
        <v>3245010457</v>
      </c>
      <c r="O25">
        <v>1389369204</v>
      </c>
      <c r="P25">
        <v>879225921</v>
      </c>
    </row>
    <row r="26" spans="1:16" x14ac:dyDescent="0.2">
      <c r="A26">
        <v>1170</v>
      </c>
      <c r="B26" t="s">
        <v>22</v>
      </c>
      <c r="C26" t="s">
        <v>17</v>
      </c>
      <c r="D26" t="s">
        <v>64</v>
      </c>
      <c r="E26" t="s">
        <v>65</v>
      </c>
      <c r="F26" s="1">
        <v>2297345140</v>
      </c>
      <c r="G26">
        <v>1457808600</v>
      </c>
      <c r="H26">
        <v>200293.28</v>
      </c>
      <c r="I26">
        <v>200293.28</v>
      </c>
      <c r="J26">
        <v>3755153740</v>
      </c>
      <c r="K26">
        <v>1789196778</v>
      </c>
      <c r="L26">
        <v>1455813679</v>
      </c>
      <c r="M26">
        <v>200019.19</v>
      </c>
      <c r="N26">
        <v>3245010457</v>
      </c>
      <c r="O26">
        <v>1389369204</v>
      </c>
      <c r="P26">
        <v>879225921</v>
      </c>
    </row>
    <row r="27" spans="1:16" x14ac:dyDescent="0.2">
      <c r="A27">
        <v>1224</v>
      </c>
      <c r="B27" t="s">
        <v>22</v>
      </c>
      <c r="C27" t="s">
        <v>17</v>
      </c>
      <c r="D27" t="s">
        <v>66</v>
      </c>
      <c r="E27" t="s">
        <v>67</v>
      </c>
      <c r="F27" s="1">
        <v>-140913703</v>
      </c>
      <c r="G27">
        <v>-9823033</v>
      </c>
      <c r="H27">
        <v>-1349.62</v>
      </c>
      <c r="I27">
        <v>-1349.6199999999831</v>
      </c>
      <c r="J27">
        <v>-150736736</v>
      </c>
      <c r="K27">
        <v>-119231442</v>
      </c>
      <c r="L27">
        <v>-7243043</v>
      </c>
      <c r="M27">
        <v>-995.15</v>
      </c>
      <c r="N27">
        <v>-126474485</v>
      </c>
      <c r="O27">
        <v>21795044</v>
      </c>
      <c r="P27">
        <v>46057295</v>
      </c>
    </row>
    <row r="28" spans="1:16" x14ac:dyDescent="0.2">
      <c r="A28">
        <v>1251</v>
      </c>
      <c r="B28" t="s">
        <v>22</v>
      </c>
      <c r="C28" t="s">
        <v>17</v>
      </c>
      <c r="D28" t="s">
        <v>68</v>
      </c>
      <c r="E28" t="s">
        <v>69</v>
      </c>
      <c r="F28" s="1">
        <v>-140913703</v>
      </c>
      <c r="G28">
        <v>-9823033</v>
      </c>
      <c r="H28">
        <v>-1349.62</v>
      </c>
      <c r="I28">
        <v>-1349.6199999999831</v>
      </c>
      <c r="J28">
        <v>-150736736</v>
      </c>
      <c r="K28">
        <v>-119231442</v>
      </c>
      <c r="L28">
        <v>-7243043</v>
      </c>
      <c r="M28">
        <v>-995.15</v>
      </c>
      <c r="N28">
        <v>-126474485</v>
      </c>
      <c r="O28">
        <v>21795044</v>
      </c>
      <c r="P28">
        <v>46057295</v>
      </c>
    </row>
    <row r="29" spans="1:16" x14ac:dyDescent="0.2">
      <c r="A29">
        <v>1278</v>
      </c>
      <c r="B29" t="s">
        <v>22</v>
      </c>
      <c r="C29" t="s">
        <v>17</v>
      </c>
      <c r="D29" t="s">
        <v>70</v>
      </c>
      <c r="E29" t="s">
        <v>65</v>
      </c>
      <c r="F29" s="1">
        <v>-140913703</v>
      </c>
      <c r="G29">
        <v>-9823033</v>
      </c>
      <c r="H29">
        <v>-1349.62</v>
      </c>
      <c r="I29">
        <v>-1349.6199999999831</v>
      </c>
      <c r="J29">
        <v>-150736736</v>
      </c>
      <c r="K29">
        <v>-119231442</v>
      </c>
      <c r="L29">
        <v>-7243043</v>
      </c>
      <c r="M29">
        <v>-995.15</v>
      </c>
      <c r="N29">
        <v>-126474485</v>
      </c>
      <c r="O29">
        <v>21795044</v>
      </c>
      <c r="P29">
        <v>46057295</v>
      </c>
    </row>
    <row r="30" spans="1:16" x14ac:dyDescent="0.2">
      <c r="A30">
        <v>5936</v>
      </c>
      <c r="B30" t="s">
        <v>1325</v>
      </c>
      <c r="C30" t="s">
        <v>17</v>
      </c>
      <c r="D30" t="s">
        <v>71</v>
      </c>
      <c r="E30" t="s">
        <v>72</v>
      </c>
      <c r="F30" s="1">
        <v>2717490864133</v>
      </c>
      <c r="G30">
        <v>0</v>
      </c>
      <c r="H30">
        <v>0</v>
      </c>
      <c r="I30">
        <v>0</v>
      </c>
      <c r="J30">
        <v>2717490864133</v>
      </c>
      <c r="K30">
        <v>3599650105948</v>
      </c>
      <c r="L30">
        <v>0</v>
      </c>
      <c r="M30">
        <v>0</v>
      </c>
      <c r="N30">
        <v>3599650105948</v>
      </c>
      <c r="O30">
        <v>53340915310</v>
      </c>
      <c r="P30">
        <v>935500157125</v>
      </c>
    </row>
    <row r="31" spans="1:16" x14ac:dyDescent="0.2">
      <c r="A31">
        <v>5962</v>
      </c>
      <c r="B31" t="s">
        <v>22</v>
      </c>
      <c r="C31" t="s">
        <v>17</v>
      </c>
      <c r="D31" t="s">
        <v>73</v>
      </c>
      <c r="E31" t="s">
        <v>72</v>
      </c>
      <c r="F31" s="1">
        <v>2565616235964</v>
      </c>
      <c r="G31">
        <v>0</v>
      </c>
      <c r="H31">
        <v>0</v>
      </c>
      <c r="I31">
        <v>0</v>
      </c>
      <c r="J31">
        <v>2565616235964</v>
      </c>
      <c r="K31">
        <v>3451017359748</v>
      </c>
      <c r="L31">
        <v>0</v>
      </c>
      <c r="M31">
        <v>0</v>
      </c>
      <c r="N31">
        <v>3451017359748</v>
      </c>
      <c r="O31">
        <v>50099033341</v>
      </c>
      <c r="P31">
        <v>935500157125</v>
      </c>
    </row>
    <row r="32" spans="1:16" x14ac:dyDescent="0.2">
      <c r="A32">
        <v>5984</v>
      </c>
      <c r="B32" t="s">
        <v>22</v>
      </c>
      <c r="C32" t="s">
        <v>17</v>
      </c>
      <c r="D32" t="s">
        <v>74</v>
      </c>
      <c r="E32" t="s">
        <v>75</v>
      </c>
      <c r="F32" s="1">
        <v>2565616235964</v>
      </c>
      <c r="G32">
        <v>0</v>
      </c>
      <c r="H32">
        <v>0</v>
      </c>
      <c r="I32">
        <v>0</v>
      </c>
      <c r="J32">
        <v>2565616235964</v>
      </c>
      <c r="K32">
        <v>3451017359748</v>
      </c>
      <c r="L32">
        <v>0</v>
      </c>
      <c r="M32">
        <v>0</v>
      </c>
      <c r="N32">
        <v>3451017359748</v>
      </c>
      <c r="O32">
        <v>50099033341</v>
      </c>
      <c r="P32">
        <v>935500157125</v>
      </c>
    </row>
    <row r="33" spans="1:16" x14ac:dyDescent="0.2">
      <c r="A33">
        <v>6006</v>
      </c>
      <c r="B33" t="s">
        <v>22</v>
      </c>
      <c r="C33" t="s">
        <v>17</v>
      </c>
      <c r="D33" t="s">
        <v>76</v>
      </c>
      <c r="E33" t="s">
        <v>77</v>
      </c>
      <c r="F33" s="1">
        <v>271820000000</v>
      </c>
      <c r="G33">
        <v>0</v>
      </c>
      <c r="H33">
        <v>0</v>
      </c>
      <c r="I33">
        <v>0</v>
      </c>
      <c r="J33">
        <v>271820000000</v>
      </c>
      <c r="K33">
        <v>271820000000</v>
      </c>
      <c r="L33">
        <v>0</v>
      </c>
      <c r="M33">
        <v>0</v>
      </c>
      <c r="N33">
        <v>271820000000</v>
      </c>
      <c r="O33">
        <v>0</v>
      </c>
      <c r="P33">
        <v>0</v>
      </c>
    </row>
    <row r="34" spans="1:16" x14ac:dyDescent="0.2">
      <c r="A34">
        <v>6050</v>
      </c>
      <c r="B34" t="s">
        <v>22</v>
      </c>
      <c r="C34" t="s">
        <v>17</v>
      </c>
      <c r="D34" t="s">
        <v>78</v>
      </c>
      <c r="E34" t="s">
        <v>79</v>
      </c>
      <c r="F34" s="1">
        <v>2158796235964</v>
      </c>
      <c r="G34">
        <v>0</v>
      </c>
      <c r="H34">
        <v>0</v>
      </c>
      <c r="I34">
        <v>0</v>
      </c>
      <c r="J34">
        <v>2158796235964</v>
      </c>
      <c r="K34">
        <v>3044197359748</v>
      </c>
      <c r="L34">
        <v>0</v>
      </c>
      <c r="M34">
        <v>0</v>
      </c>
      <c r="N34">
        <v>3044197359748</v>
      </c>
      <c r="O34">
        <v>50099033341</v>
      </c>
      <c r="P34">
        <v>935500157125</v>
      </c>
    </row>
    <row r="35" spans="1:16" x14ac:dyDescent="0.2">
      <c r="A35">
        <v>315640</v>
      </c>
      <c r="B35" t="s">
        <v>22</v>
      </c>
      <c r="C35" t="s">
        <v>17</v>
      </c>
      <c r="D35" t="s">
        <v>80</v>
      </c>
      <c r="E35" t="s">
        <v>81</v>
      </c>
      <c r="F35" s="1">
        <v>135000000000</v>
      </c>
      <c r="G35">
        <v>0</v>
      </c>
      <c r="H35">
        <v>0</v>
      </c>
      <c r="I35">
        <v>0</v>
      </c>
      <c r="J35">
        <v>135000000000</v>
      </c>
      <c r="K35">
        <v>135000000000</v>
      </c>
      <c r="L35">
        <v>0</v>
      </c>
      <c r="M35">
        <v>0</v>
      </c>
      <c r="N35">
        <v>135000000000</v>
      </c>
      <c r="O35">
        <v>0</v>
      </c>
      <c r="P35">
        <v>0</v>
      </c>
    </row>
    <row r="36" spans="1:16" x14ac:dyDescent="0.2">
      <c r="A36">
        <v>6190</v>
      </c>
      <c r="B36" t="s">
        <v>22</v>
      </c>
      <c r="C36" t="s">
        <v>17</v>
      </c>
      <c r="D36" t="s">
        <v>82</v>
      </c>
      <c r="E36" t="s">
        <v>83</v>
      </c>
      <c r="F36" s="1">
        <v>151874628169</v>
      </c>
      <c r="G36">
        <v>0</v>
      </c>
      <c r="H36">
        <v>0</v>
      </c>
      <c r="I36">
        <v>0</v>
      </c>
      <c r="J36">
        <v>151874628169</v>
      </c>
      <c r="K36">
        <v>148632746200</v>
      </c>
      <c r="L36">
        <v>0</v>
      </c>
      <c r="M36">
        <v>0</v>
      </c>
      <c r="N36">
        <v>148632746200</v>
      </c>
      <c r="O36">
        <v>3241881969</v>
      </c>
      <c r="P36">
        <v>0</v>
      </c>
    </row>
    <row r="37" spans="1:16" x14ac:dyDescent="0.2">
      <c r="A37">
        <v>6212</v>
      </c>
      <c r="B37" t="s">
        <v>22</v>
      </c>
      <c r="C37" t="s">
        <v>17</v>
      </c>
      <c r="D37" t="s">
        <v>84</v>
      </c>
      <c r="E37" t="s">
        <v>83</v>
      </c>
      <c r="F37" s="1">
        <v>151874628169</v>
      </c>
      <c r="G37">
        <v>0</v>
      </c>
      <c r="H37">
        <v>0</v>
      </c>
      <c r="I37">
        <v>0</v>
      </c>
      <c r="J37">
        <v>151874628169</v>
      </c>
      <c r="K37">
        <v>148632746200</v>
      </c>
      <c r="L37">
        <v>0</v>
      </c>
      <c r="M37">
        <v>0</v>
      </c>
      <c r="N37">
        <v>148632746200</v>
      </c>
      <c r="O37">
        <v>3241881969</v>
      </c>
      <c r="P37">
        <v>0</v>
      </c>
    </row>
    <row r="38" spans="1:16" x14ac:dyDescent="0.2">
      <c r="A38">
        <v>6234</v>
      </c>
      <c r="B38" t="s">
        <v>22</v>
      </c>
      <c r="C38" t="s">
        <v>17</v>
      </c>
      <c r="D38" t="s">
        <v>85</v>
      </c>
      <c r="E38" t="s">
        <v>86</v>
      </c>
      <c r="F38" s="1">
        <v>414852700662</v>
      </c>
      <c r="G38">
        <v>0</v>
      </c>
      <c r="H38">
        <v>0</v>
      </c>
      <c r="I38">
        <v>0</v>
      </c>
      <c r="J38">
        <v>414852700662</v>
      </c>
      <c r="K38">
        <v>414852700662</v>
      </c>
      <c r="L38">
        <v>0</v>
      </c>
      <c r="M38">
        <v>0</v>
      </c>
      <c r="N38">
        <v>414852700662</v>
      </c>
      <c r="O38">
        <v>0</v>
      </c>
      <c r="P38">
        <v>0</v>
      </c>
    </row>
    <row r="39" spans="1:16" x14ac:dyDescent="0.2">
      <c r="A39">
        <v>6322</v>
      </c>
      <c r="B39" t="s">
        <v>22</v>
      </c>
      <c r="C39" t="s">
        <v>17</v>
      </c>
      <c r="D39" t="s">
        <v>87</v>
      </c>
      <c r="E39" t="s">
        <v>88</v>
      </c>
      <c r="F39" s="1">
        <v>-262978072493</v>
      </c>
      <c r="G39">
        <v>0</v>
      </c>
      <c r="H39">
        <v>0</v>
      </c>
      <c r="I39">
        <v>0</v>
      </c>
      <c r="J39">
        <v>-262978072493</v>
      </c>
      <c r="K39">
        <v>-266219954462</v>
      </c>
      <c r="L39">
        <v>0</v>
      </c>
      <c r="M39">
        <v>0</v>
      </c>
      <c r="N39">
        <v>-266219954462</v>
      </c>
      <c r="O39">
        <v>3241881969</v>
      </c>
      <c r="P39">
        <v>0</v>
      </c>
    </row>
    <row r="40" spans="1:16" x14ac:dyDescent="0.2">
      <c r="A40">
        <v>9513</v>
      </c>
      <c r="B40" t="s">
        <v>1325</v>
      </c>
      <c r="C40" t="s">
        <v>17</v>
      </c>
      <c r="D40" t="s">
        <v>89</v>
      </c>
      <c r="E40" t="s">
        <v>90</v>
      </c>
      <c r="F40" s="1">
        <v>2135184364114</v>
      </c>
      <c r="G40">
        <v>1923784329822</v>
      </c>
      <c r="H40">
        <v>264315269.74000001</v>
      </c>
      <c r="I40">
        <v>264315269.73673671</v>
      </c>
      <c r="J40">
        <v>4058968693936</v>
      </c>
      <c r="K40">
        <v>1078417381726</v>
      </c>
      <c r="L40">
        <v>1185735088934</v>
      </c>
      <c r="M40">
        <v>162912175.25999999</v>
      </c>
      <c r="N40">
        <v>2264152470660</v>
      </c>
      <c r="O40">
        <v>2073335493993</v>
      </c>
      <c r="P40">
        <v>278519270717</v>
      </c>
    </row>
    <row r="41" spans="1:16" x14ac:dyDescent="0.2">
      <c r="A41">
        <v>9544</v>
      </c>
      <c r="B41" t="s">
        <v>22</v>
      </c>
      <c r="C41" t="s">
        <v>17</v>
      </c>
      <c r="D41" t="s">
        <v>91</v>
      </c>
      <c r="E41" t="s">
        <v>92</v>
      </c>
      <c r="F41" s="1">
        <v>1134439819973</v>
      </c>
      <c r="G41">
        <v>1893786717974</v>
      </c>
      <c r="H41">
        <v>260193795.86000001</v>
      </c>
      <c r="I41">
        <v>260193795.86000001</v>
      </c>
      <c r="J41">
        <v>3028226537947</v>
      </c>
      <c r="K41">
        <v>963957598627</v>
      </c>
      <c r="L41">
        <v>1157085777766</v>
      </c>
      <c r="M41">
        <v>158975948.99000001</v>
      </c>
      <c r="N41">
        <v>2121043376393</v>
      </c>
      <c r="O41">
        <v>1069045784208</v>
      </c>
      <c r="P41">
        <v>161862622654</v>
      </c>
    </row>
    <row r="42" spans="1:16" x14ac:dyDescent="0.2">
      <c r="A42">
        <v>336600</v>
      </c>
      <c r="B42" t="s">
        <v>22</v>
      </c>
      <c r="C42" t="s">
        <v>17</v>
      </c>
      <c r="D42" t="s">
        <v>1326</v>
      </c>
      <c r="E42" t="s">
        <v>1327</v>
      </c>
      <c r="F42" s="1">
        <v>150000000000</v>
      </c>
      <c r="G42">
        <v>0</v>
      </c>
      <c r="H42">
        <v>0</v>
      </c>
      <c r="I42">
        <v>0</v>
      </c>
      <c r="J42">
        <v>150000000000</v>
      </c>
      <c r="K42">
        <v>0</v>
      </c>
      <c r="L42">
        <v>0</v>
      </c>
      <c r="M42">
        <v>0</v>
      </c>
      <c r="N42">
        <v>0</v>
      </c>
      <c r="O42">
        <v>150000000000</v>
      </c>
      <c r="P42">
        <v>0</v>
      </c>
    </row>
    <row r="43" spans="1:16" x14ac:dyDescent="0.2">
      <c r="A43">
        <v>336601</v>
      </c>
      <c r="B43" t="s">
        <v>22</v>
      </c>
      <c r="C43" t="s">
        <v>17</v>
      </c>
      <c r="D43" t="s">
        <v>1328</v>
      </c>
      <c r="E43" t="s">
        <v>1329</v>
      </c>
      <c r="F43" s="1">
        <v>150000000000</v>
      </c>
      <c r="G43">
        <v>0</v>
      </c>
      <c r="H43">
        <v>0</v>
      </c>
      <c r="I43">
        <v>0</v>
      </c>
      <c r="J43">
        <v>150000000000</v>
      </c>
      <c r="K43">
        <v>0</v>
      </c>
      <c r="L43">
        <v>0</v>
      </c>
      <c r="M43">
        <v>0</v>
      </c>
      <c r="N43">
        <v>0</v>
      </c>
      <c r="O43">
        <v>150000000000</v>
      </c>
      <c r="P43">
        <v>0</v>
      </c>
    </row>
    <row r="44" spans="1:16" x14ac:dyDescent="0.2">
      <c r="A44">
        <v>9594</v>
      </c>
      <c r="B44" t="s">
        <v>22</v>
      </c>
      <c r="C44" t="s">
        <v>17</v>
      </c>
      <c r="D44" t="s">
        <v>93</v>
      </c>
      <c r="E44" t="s">
        <v>94</v>
      </c>
      <c r="F44" s="1">
        <v>983382745232</v>
      </c>
      <c r="G44">
        <v>1803789522188</v>
      </c>
      <c r="H44">
        <v>247828775.15000001</v>
      </c>
      <c r="I44">
        <v>247828775.15000001</v>
      </c>
      <c r="J44">
        <v>2787172267420</v>
      </c>
      <c r="K44">
        <v>962900523886</v>
      </c>
      <c r="L44">
        <v>1067211737588</v>
      </c>
      <c r="M44">
        <v>146627849.03999999</v>
      </c>
      <c r="N44">
        <v>2030112261474</v>
      </c>
      <c r="O44">
        <v>918922628600</v>
      </c>
      <c r="P44">
        <v>161862622654</v>
      </c>
    </row>
    <row r="45" spans="1:16" x14ac:dyDescent="0.2">
      <c r="A45">
        <v>9619</v>
      </c>
      <c r="B45" t="s">
        <v>22</v>
      </c>
      <c r="C45" t="s">
        <v>17</v>
      </c>
      <c r="D45" t="s">
        <v>95</v>
      </c>
      <c r="E45" t="s">
        <v>96</v>
      </c>
      <c r="F45" s="1">
        <v>339351383369</v>
      </c>
      <c r="G45">
        <v>20422606414</v>
      </c>
      <c r="H45">
        <v>2805931.33</v>
      </c>
      <c r="I45">
        <v>2805931.33</v>
      </c>
      <c r="J45">
        <v>359773989783</v>
      </c>
      <c r="K45">
        <v>339351383369</v>
      </c>
      <c r="L45">
        <v>20394659338</v>
      </c>
      <c r="M45">
        <v>2802091.59</v>
      </c>
      <c r="N45">
        <v>359746042707</v>
      </c>
      <c r="O45">
        <v>27947076</v>
      </c>
      <c r="P45">
        <v>0</v>
      </c>
    </row>
    <row r="46" spans="1:16" x14ac:dyDescent="0.2">
      <c r="A46">
        <v>9669</v>
      </c>
      <c r="B46" t="s">
        <v>22</v>
      </c>
      <c r="C46" t="s">
        <v>17</v>
      </c>
      <c r="D46" t="s">
        <v>97</v>
      </c>
      <c r="E46" t="s">
        <v>52</v>
      </c>
      <c r="F46" s="1">
        <v>145424049766</v>
      </c>
      <c r="G46">
        <v>206046306311</v>
      </c>
      <c r="H46">
        <v>28309402.559999999</v>
      </c>
      <c r="I46">
        <v>28309402.559999999</v>
      </c>
      <c r="J46">
        <v>351470356077</v>
      </c>
      <c r="K46">
        <v>145424049766</v>
      </c>
      <c r="L46">
        <v>205764344661</v>
      </c>
      <c r="M46">
        <v>28270662.899999999</v>
      </c>
      <c r="N46">
        <v>351188394427</v>
      </c>
      <c r="O46">
        <v>281961650</v>
      </c>
      <c r="P46">
        <v>0</v>
      </c>
    </row>
    <row r="47" spans="1:16" x14ac:dyDescent="0.2">
      <c r="A47">
        <v>9719</v>
      </c>
      <c r="B47" t="s">
        <v>22</v>
      </c>
      <c r="C47" t="s">
        <v>17</v>
      </c>
      <c r="D47" t="s">
        <v>98</v>
      </c>
      <c r="E47" t="s">
        <v>99</v>
      </c>
      <c r="F47" s="1">
        <v>211327725888</v>
      </c>
      <c r="G47">
        <v>37847524000</v>
      </c>
      <c r="H47">
        <v>5200000</v>
      </c>
      <c r="I47">
        <v>5200000</v>
      </c>
      <c r="J47">
        <v>249175249888</v>
      </c>
      <c r="K47">
        <v>197988428920</v>
      </c>
      <c r="L47">
        <v>37795732000</v>
      </c>
      <c r="M47">
        <v>5192884.12</v>
      </c>
      <c r="N47">
        <v>235784160920</v>
      </c>
      <c r="O47">
        <v>15051792000</v>
      </c>
      <c r="P47">
        <v>1660703032</v>
      </c>
    </row>
    <row r="48" spans="1:16" x14ac:dyDescent="0.2">
      <c r="A48">
        <v>9744</v>
      </c>
      <c r="B48" t="s">
        <v>22</v>
      </c>
      <c r="C48" t="s">
        <v>17</v>
      </c>
      <c r="D48" t="s">
        <v>100</v>
      </c>
      <c r="E48" t="s">
        <v>50</v>
      </c>
      <c r="F48" s="1">
        <v>0</v>
      </c>
      <c r="G48">
        <v>1069920390000</v>
      </c>
      <c r="H48">
        <v>147000000</v>
      </c>
      <c r="I48">
        <v>147000000</v>
      </c>
      <c r="J48">
        <v>1069920390000</v>
      </c>
      <c r="K48">
        <v>0</v>
      </c>
      <c r="L48">
        <v>319810040001</v>
      </c>
      <c r="M48">
        <v>43939788.710000001</v>
      </c>
      <c r="N48">
        <v>319810040001</v>
      </c>
      <c r="O48">
        <v>895677749999</v>
      </c>
      <c r="P48">
        <v>145567400000</v>
      </c>
    </row>
    <row r="49" spans="1:16" x14ac:dyDescent="0.2">
      <c r="A49">
        <v>9819</v>
      </c>
      <c r="B49" t="s">
        <v>22</v>
      </c>
      <c r="C49" t="s">
        <v>17</v>
      </c>
      <c r="D49" t="s">
        <v>101</v>
      </c>
      <c r="E49" t="s">
        <v>102</v>
      </c>
      <c r="F49" s="1">
        <v>8829555512</v>
      </c>
      <c r="G49">
        <v>72783700000</v>
      </c>
      <c r="H49">
        <v>10000000</v>
      </c>
      <c r="I49">
        <v>10000000</v>
      </c>
      <c r="J49">
        <v>81613255512</v>
      </c>
      <c r="K49">
        <v>3829555512</v>
      </c>
      <c r="L49">
        <v>72684100000</v>
      </c>
      <c r="M49">
        <v>9986315.6199999992</v>
      </c>
      <c r="N49">
        <v>76513655512</v>
      </c>
      <c r="O49">
        <v>5099600000</v>
      </c>
      <c r="P49">
        <v>0</v>
      </c>
    </row>
    <row r="50" spans="1:16" x14ac:dyDescent="0.2">
      <c r="A50">
        <v>369437</v>
      </c>
      <c r="B50" t="s">
        <v>22</v>
      </c>
      <c r="C50" t="s">
        <v>17</v>
      </c>
      <c r="D50" t="s">
        <v>103</v>
      </c>
      <c r="E50" t="s">
        <v>104</v>
      </c>
      <c r="F50" s="1">
        <v>3797610476</v>
      </c>
      <c r="G50">
        <v>0</v>
      </c>
      <c r="H50">
        <v>0</v>
      </c>
      <c r="I50">
        <v>0</v>
      </c>
      <c r="J50">
        <v>3797610476</v>
      </c>
      <c r="K50">
        <v>3797610476</v>
      </c>
      <c r="L50">
        <v>0</v>
      </c>
      <c r="M50">
        <v>0</v>
      </c>
      <c r="N50">
        <v>3797610476</v>
      </c>
      <c r="O50">
        <v>0</v>
      </c>
      <c r="P50">
        <v>0</v>
      </c>
    </row>
    <row r="51" spans="1:16" x14ac:dyDescent="0.2">
      <c r="A51">
        <v>276390</v>
      </c>
      <c r="B51" t="s">
        <v>22</v>
      </c>
      <c r="C51" t="s">
        <v>17</v>
      </c>
      <c r="D51" t="s">
        <v>105</v>
      </c>
      <c r="E51" t="s">
        <v>106</v>
      </c>
      <c r="F51" s="1">
        <v>58007889193</v>
      </c>
      <c r="G51">
        <v>263876605699</v>
      </c>
      <c r="H51">
        <v>36254904.009999998</v>
      </c>
      <c r="I51">
        <v>36254904.009999998</v>
      </c>
      <c r="J51">
        <v>321884494892</v>
      </c>
      <c r="K51">
        <v>58019017327</v>
      </c>
      <c r="L51">
        <v>278052326855</v>
      </c>
      <c r="M51">
        <v>38202554.539999999</v>
      </c>
      <c r="N51">
        <v>336071344182</v>
      </c>
      <c r="O51">
        <v>381018844</v>
      </c>
      <c r="P51">
        <v>14567868134</v>
      </c>
    </row>
    <row r="52" spans="1:16" x14ac:dyDescent="0.2">
      <c r="A52">
        <v>281019</v>
      </c>
      <c r="B52" t="s">
        <v>22</v>
      </c>
      <c r="C52" t="s">
        <v>17</v>
      </c>
      <c r="D52" t="s">
        <v>107</v>
      </c>
      <c r="E52" t="s">
        <v>108</v>
      </c>
      <c r="F52" s="1">
        <v>216644531028</v>
      </c>
      <c r="G52">
        <v>132892389764</v>
      </c>
      <c r="H52">
        <v>18258537.25</v>
      </c>
      <c r="I52">
        <v>18258537.25</v>
      </c>
      <c r="J52">
        <v>349536920792</v>
      </c>
      <c r="K52">
        <v>214490478516</v>
      </c>
      <c r="L52">
        <v>132710534733</v>
      </c>
      <c r="M52">
        <v>18233551.559999999</v>
      </c>
      <c r="N52">
        <v>347201013249</v>
      </c>
      <c r="O52">
        <v>2402559031</v>
      </c>
      <c r="P52">
        <v>66651488</v>
      </c>
    </row>
    <row r="53" spans="1:16" x14ac:dyDescent="0.2">
      <c r="A53">
        <v>11447</v>
      </c>
      <c r="B53" t="s">
        <v>22</v>
      </c>
      <c r="C53" t="s">
        <v>17</v>
      </c>
      <c r="D53" t="s">
        <v>109</v>
      </c>
      <c r="E53" t="s">
        <v>110</v>
      </c>
      <c r="F53" s="1">
        <v>1057074741</v>
      </c>
      <c r="G53">
        <v>88352242606</v>
      </c>
      <c r="H53">
        <v>12139015</v>
      </c>
      <c r="I53">
        <v>12139015</v>
      </c>
      <c r="J53">
        <v>89409317347</v>
      </c>
      <c r="K53">
        <v>1057074741</v>
      </c>
      <c r="L53">
        <v>88231338016</v>
      </c>
      <c r="M53">
        <v>12122403.51</v>
      </c>
      <c r="N53">
        <v>89288412757</v>
      </c>
      <c r="O53">
        <v>120904590</v>
      </c>
      <c r="P53">
        <v>0</v>
      </c>
    </row>
    <row r="54" spans="1:16" x14ac:dyDescent="0.2">
      <c r="A54">
        <v>276387</v>
      </c>
      <c r="B54" t="s">
        <v>22</v>
      </c>
      <c r="C54" t="s">
        <v>17</v>
      </c>
      <c r="D54" t="s">
        <v>111</v>
      </c>
      <c r="E54" t="s">
        <v>108</v>
      </c>
      <c r="F54" s="1">
        <v>1057074741</v>
      </c>
      <c r="G54">
        <v>0</v>
      </c>
      <c r="H54">
        <v>0</v>
      </c>
      <c r="I54">
        <v>0</v>
      </c>
      <c r="J54">
        <v>1057074741</v>
      </c>
      <c r="K54">
        <v>1057074741</v>
      </c>
      <c r="L54">
        <v>0</v>
      </c>
      <c r="M54">
        <v>0</v>
      </c>
      <c r="N54">
        <v>1057074741</v>
      </c>
      <c r="O54">
        <v>0</v>
      </c>
      <c r="P54">
        <v>0</v>
      </c>
    </row>
    <row r="55" spans="1:16" x14ac:dyDescent="0.2">
      <c r="A55">
        <v>412611</v>
      </c>
      <c r="B55" t="s">
        <v>22</v>
      </c>
      <c r="C55" t="s">
        <v>17</v>
      </c>
      <c r="D55" t="s">
        <v>112</v>
      </c>
      <c r="E55" t="s">
        <v>108</v>
      </c>
      <c r="F55" s="1">
        <v>0</v>
      </c>
      <c r="G55">
        <v>88352242606</v>
      </c>
      <c r="H55">
        <v>12139015</v>
      </c>
      <c r="I55">
        <v>12139015</v>
      </c>
      <c r="J55">
        <v>88352242606</v>
      </c>
      <c r="K55">
        <v>0</v>
      </c>
      <c r="L55">
        <v>88231338016</v>
      </c>
      <c r="M55">
        <v>12122403.51</v>
      </c>
      <c r="N55">
        <v>88231338016</v>
      </c>
      <c r="O55">
        <v>120904590</v>
      </c>
      <c r="P55">
        <v>0</v>
      </c>
    </row>
    <row r="56" spans="1:16" x14ac:dyDescent="0.2">
      <c r="A56">
        <v>381482</v>
      </c>
      <c r="B56" t="s">
        <v>22</v>
      </c>
      <c r="C56" t="s">
        <v>17</v>
      </c>
      <c r="D56" t="s">
        <v>113</v>
      </c>
      <c r="E56" t="s">
        <v>114</v>
      </c>
      <c r="F56" s="1">
        <v>0</v>
      </c>
      <c r="G56">
        <v>1644953180</v>
      </c>
      <c r="H56">
        <v>226005.71</v>
      </c>
      <c r="I56">
        <v>226005.71</v>
      </c>
      <c r="J56">
        <v>1644953180</v>
      </c>
      <c r="K56">
        <v>0</v>
      </c>
      <c r="L56">
        <v>1642702162</v>
      </c>
      <c r="M56">
        <v>225696.44</v>
      </c>
      <c r="N56">
        <v>1642702162</v>
      </c>
      <c r="O56">
        <v>2251018</v>
      </c>
      <c r="P56">
        <v>0</v>
      </c>
    </row>
    <row r="57" spans="1:16" x14ac:dyDescent="0.2">
      <c r="A57">
        <v>381487</v>
      </c>
      <c r="B57" t="s">
        <v>22</v>
      </c>
      <c r="C57" t="s">
        <v>17</v>
      </c>
      <c r="D57" t="s">
        <v>115</v>
      </c>
      <c r="E57" t="s">
        <v>114</v>
      </c>
      <c r="F57" s="1">
        <v>0</v>
      </c>
      <c r="G57">
        <v>1644953180</v>
      </c>
      <c r="H57">
        <v>226005.71</v>
      </c>
      <c r="I57">
        <v>226005.71</v>
      </c>
      <c r="J57">
        <v>1644953180</v>
      </c>
      <c r="K57">
        <v>0</v>
      </c>
      <c r="L57">
        <v>1642702162</v>
      </c>
      <c r="M57">
        <v>225696.44</v>
      </c>
      <c r="N57">
        <v>1642702162</v>
      </c>
      <c r="O57">
        <v>2251018</v>
      </c>
      <c r="P57">
        <v>0</v>
      </c>
    </row>
    <row r="58" spans="1:16" x14ac:dyDescent="0.2">
      <c r="A58">
        <v>11487</v>
      </c>
      <c r="B58" t="s">
        <v>22</v>
      </c>
      <c r="C58" t="s">
        <v>17</v>
      </c>
      <c r="D58" t="s">
        <v>116</v>
      </c>
      <c r="E58" t="s">
        <v>117</v>
      </c>
      <c r="F58" s="1">
        <v>936351118046</v>
      </c>
      <c r="G58">
        <v>0</v>
      </c>
      <c r="H58">
        <v>0</v>
      </c>
      <c r="I58">
        <v>-1.9999999999999999E-11</v>
      </c>
      <c r="J58">
        <v>936351118046</v>
      </c>
      <c r="K58">
        <v>50108119796</v>
      </c>
      <c r="L58">
        <v>0</v>
      </c>
      <c r="M58">
        <v>0</v>
      </c>
      <c r="N58">
        <v>50108119796</v>
      </c>
      <c r="O58">
        <v>936351118046</v>
      </c>
      <c r="P58">
        <v>50108119796</v>
      </c>
    </row>
    <row r="59" spans="1:16" x14ac:dyDescent="0.2">
      <c r="A59">
        <v>12412</v>
      </c>
      <c r="B59" t="s">
        <v>22</v>
      </c>
      <c r="C59" t="s">
        <v>17</v>
      </c>
      <c r="D59" t="s">
        <v>118</v>
      </c>
      <c r="E59" t="s">
        <v>119</v>
      </c>
      <c r="F59" s="1">
        <v>935500157125</v>
      </c>
      <c r="G59">
        <v>0</v>
      </c>
      <c r="H59">
        <v>0</v>
      </c>
      <c r="I59">
        <v>0</v>
      </c>
      <c r="J59">
        <v>935500157125</v>
      </c>
      <c r="K59">
        <v>50099033341</v>
      </c>
      <c r="L59">
        <v>0</v>
      </c>
      <c r="M59">
        <v>0</v>
      </c>
      <c r="N59">
        <v>50099033341</v>
      </c>
      <c r="O59">
        <v>935500157125</v>
      </c>
      <c r="P59">
        <v>50099033341</v>
      </c>
    </row>
    <row r="60" spans="1:16" x14ac:dyDescent="0.2">
      <c r="A60">
        <v>12437</v>
      </c>
      <c r="B60" t="s">
        <v>22</v>
      </c>
      <c r="C60" t="s">
        <v>17</v>
      </c>
      <c r="D60" t="s">
        <v>120</v>
      </c>
      <c r="E60" t="s">
        <v>72</v>
      </c>
      <c r="F60" s="1">
        <v>935500157125</v>
      </c>
      <c r="G60">
        <v>0</v>
      </c>
      <c r="H60">
        <v>0</v>
      </c>
      <c r="I60">
        <v>0</v>
      </c>
      <c r="J60">
        <v>935500157125</v>
      </c>
      <c r="K60">
        <v>50099033341</v>
      </c>
      <c r="L60">
        <v>0</v>
      </c>
      <c r="M60">
        <v>0</v>
      </c>
      <c r="N60">
        <v>50099033341</v>
      </c>
      <c r="O60">
        <v>935500157125</v>
      </c>
      <c r="P60">
        <v>50099033341</v>
      </c>
    </row>
    <row r="61" spans="1:16" x14ac:dyDescent="0.2">
      <c r="A61">
        <v>12937</v>
      </c>
      <c r="B61" t="s">
        <v>22</v>
      </c>
      <c r="C61" t="s">
        <v>17</v>
      </c>
      <c r="D61" t="s">
        <v>121</v>
      </c>
      <c r="E61" t="s">
        <v>122</v>
      </c>
      <c r="F61" s="1">
        <v>850960921</v>
      </c>
      <c r="G61">
        <v>0</v>
      </c>
      <c r="H61">
        <v>0</v>
      </c>
      <c r="I61">
        <v>0</v>
      </c>
      <c r="J61">
        <v>850960921</v>
      </c>
      <c r="K61">
        <v>9086455</v>
      </c>
      <c r="L61">
        <v>0</v>
      </c>
      <c r="M61">
        <v>0</v>
      </c>
      <c r="N61">
        <v>9086455</v>
      </c>
      <c r="O61">
        <v>850960921</v>
      </c>
      <c r="P61">
        <v>9086455</v>
      </c>
    </row>
    <row r="62" spans="1:16" x14ac:dyDescent="0.2">
      <c r="A62">
        <v>13012</v>
      </c>
      <c r="B62" t="s">
        <v>22</v>
      </c>
      <c r="C62" t="s">
        <v>17</v>
      </c>
      <c r="D62" t="s">
        <v>123</v>
      </c>
      <c r="E62" t="s">
        <v>124</v>
      </c>
      <c r="F62" s="1">
        <v>850960921</v>
      </c>
      <c r="G62">
        <v>0</v>
      </c>
      <c r="H62">
        <v>0</v>
      </c>
      <c r="I62">
        <v>0</v>
      </c>
      <c r="J62">
        <v>850960921</v>
      </c>
      <c r="K62">
        <v>9086455</v>
      </c>
      <c r="L62">
        <v>0</v>
      </c>
      <c r="M62">
        <v>0</v>
      </c>
      <c r="N62">
        <v>9086455</v>
      </c>
      <c r="O62">
        <v>850960921</v>
      </c>
      <c r="P62">
        <v>9086455</v>
      </c>
    </row>
    <row r="63" spans="1:16" x14ac:dyDescent="0.2">
      <c r="A63">
        <v>13162</v>
      </c>
      <c r="B63" t="s">
        <v>22</v>
      </c>
      <c r="C63" t="s">
        <v>17</v>
      </c>
      <c r="D63" t="s">
        <v>125</v>
      </c>
      <c r="E63" t="s">
        <v>126</v>
      </c>
      <c r="F63" s="1">
        <v>3328407329</v>
      </c>
      <c r="G63">
        <v>0</v>
      </c>
      <c r="H63">
        <v>0</v>
      </c>
      <c r="I63">
        <v>1.7670039999999999E-11</v>
      </c>
      <c r="J63">
        <v>3328407329</v>
      </c>
      <c r="K63">
        <v>4248144785</v>
      </c>
      <c r="L63">
        <v>0</v>
      </c>
      <c r="M63">
        <v>0</v>
      </c>
      <c r="N63">
        <v>4248144785</v>
      </c>
      <c r="O63">
        <v>517873590</v>
      </c>
      <c r="P63">
        <v>1437611046</v>
      </c>
    </row>
    <row r="64" spans="1:16" x14ac:dyDescent="0.2">
      <c r="A64">
        <v>13187</v>
      </c>
      <c r="B64" t="s">
        <v>22</v>
      </c>
      <c r="C64" t="s">
        <v>17</v>
      </c>
      <c r="D64" t="s">
        <v>127</v>
      </c>
      <c r="E64" t="s">
        <v>126</v>
      </c>
      <c r="F64" s="1">
        <v>3328407329</v>
      </c>
      <c r="G64">
        <v>0</v>
      </c>
      <c r="H64">
        <v>0</v>
      </c>
      <c r="I64">
        <v>1.7670039999999999E-11</v>
      </c>
      <c r="J64">
        <v>3328407329</v>
      </c>
      <c r="K64">
        <v>4248144785</v>
      </c>
      <c r="L64">
        <v>0</v>
      </c>
      <c r="M64">
        <v>0</v>
      </c>
      <c r="N64">
        <v>4248144785</v>
      </c>
      <c r="O64">
        <v>517873590</v>
      </c>
      <c r="P64">
        <v>1437611046</v>
      </c>
    </row>
    <row r="65" spans="1:16" x14ac:dyDescent="0.2">
      <c r="A65">
        <v>13212</v>
      </c>
      <c r="B65" t="s">
        <v>22</v>
      </c>
      <c r="C65" t="s">
        <v>17</v>
      </c>
      <c r="D65" t="s">
        <v>128</v>
      </c>
      <c r="E65" t="s">
        <v>65</v>
      </c>
      <c r="F65" s="1">
        <v>3328407329</v>
      </c>
      <c r="G65">
        <v>0</v>
      </c>
      <c r="H65">
        <v>0</v>
      </c>
      <c r="I65">
        <v>1.7670039999999999E-11</v>
      </c>
      <c r="J65">
        <v>3328407329</v>
      </c>
      <c r="K65">
        <v>4248144785</v>
      </c>
      <c r="L65">
        <v>0</v>
      </c>
      <c r="M65">
        <v>0</v>
      </c>
      <c r="N65">
        <v>4248144785</v>
      </c>
      <c r="O65">
        <v>517873590</v>
      </c>
      <c r="P65">
        <v>1437611046</v>
      </c>
    </row>
    <row r="66" spans="1:16" x14ac:dyDescent="0.2">
      <c r="A66">
        <v>13262</v>
      </c>
      <c r="B66" t="s">
        <v>22</v>
      </c>
      <c r="C66" t="s">
        <v>17</v>
      </c>
      <c r="D66" t="s">
        <v>129</v>
      </c>
      <c r="E66" t="s">
        <v>130</v>
      </c>
      <c r="F66" s="1">
        <v>61080767496</v>
      </c>
      <c r="G66">
        <v>29997611848</v>
      </c>
      <c r="H66">
        <v>4121473.88</v>
      </c>
      <c r="I66">
        <v>4121473.8767367122</v>
      </c>
      <c r="J66">
        <v>91078379344</v>
      </c>
      <c r="K66">
        <v>60112017463</v>
      </c>
      <c r="L66">
        <v>28649311168</v>
      </c>
      <c r="M66">
        <v>3936226.27</v>
      </c>
      <c r="N66">
        <v>88761328631</v>
      </c>
      <c r="O66">
        <v>67420692321</v>
      </c>
      <c r="P66">
        <v>65103641608</v>
      </c>
    </row>
    <row r="67" spans="1:16" x14ac:dyDescent="0.2">
      <c r="A67">
        <v>13287</v>
      </c>
      <c r="B67" t="s">
        <v>22</v>
      </c>
      <c r="C67" t="s">
        <v>17</v>
      </c>
      <c r="D67" t="s">
        <v>131</v>
      </c>
      <c r="E67" t="s">
        <v>132</v>
      </c>
      <c r="F67" s="1">
        <v>61080767496</v>
      </c>
      <c r="G67">
        <v>29997611848</v>
      </c>
      <c r="H67">
        <v>4121473.88</v>
      </c>
      <c r="I67">
        <v>4121473.8767367122</v>
      </c>
      <c r="J67">
        <v>91078379344</v>
      </c>
      <c r="K67">
        <v>60112017463</v>
      </c>
      <c r="L67">
        <v>28649311168</v>
      </c>
      <c r="M67">
        <v>3936226.27</v>
      </c>
      <c r="N67">
        <v>88761328631</v>
      </c>
      <c r="O67">
        <v>67420692321</v>
      </c>
      <c r="P67">
        <v>65103641608</v>
      </c>
    </row>
    <row r="68" spans="1:16" x14ac:dyDescent="0.2">
      <c r="A68">
        <v>13312</v>
      </c>
      <c r="B68" t="s">
        <v>22</v>
      </c>
      <c r="C68" t="s">
        <v>17</v>
      </c>
      <c r="D68" t="s">
        <v>133</v>
      </c>
      <c r="E68" t="s">
        <v>134</v>
      </c>
      <c r="F68" s="1">
        <v>128850397504</v>
      </c>
      <c r="G68">
        <v>57537221263</v>
      </c>
      <c r="H68">
        <v>7905234.4500000002</v>
      </c>
      <c r="I68">
        <v>7905234.4500000002</v>
      </c>
      <c r="J68">
        <v>186387618767</v>
      </c>
      <c r="K68">
        <v>127758936008</v>
      </c>
      <c r="L68">
        <v>58122495957</v>
      </c>
      <c r="M68">
        <v>7985647.3200000003</v>
      </c>
      <c r="N68">
        <v>185881431965</v>
      </c>
      <c r="O68">
        <v>1223988768</v>
      </c>
      <c r="P68">
        <v>717801966</v>
      </c>
    </row>
    <row r="69" spans="1:16" x14ac:dyDescent="0.2">
      <c r="A69">
        <v>13337</v>
      </c>
      <c r="B69" t="s">
        <v>22</v>
      </c>
      <c r="C69" t="s">
        <v>17</v>
      </c>
      <c r="D69" t="s">
        <v>135</v>
      </c>
      <c r="E69" t="s">
        <v>136</v>
      </c>
      <c r="F69" s="1">
        <v>0</v>
      </c>
      <c r="G69">
        <v>84919943309</v>
      </c>
      <c r="H69">
        <v>11667439.73</v>
      </c>
      <c r="I69">
        <v>11667439.73</v>
      </c>
      <c r="J69">
        <v>84919943309</v>
      </c>
      <c r="K69">
        <v>0</v>
      </c>
      <c r="L69">
        <v>21030291532</v>
      </c>
      <c r="M69">
        <v>2889423.25</v>
      </c>
      <c r="N69">
        <v>21030291532</v>
      </c>
      <c r="O69">
        <v>63910961243</v>
      </c>
      <c r="P69">
        <v>21309466</v>
      </c>
    </row>
    <row r="70" spans="1:16" x14ac:dyDescent="0.2">
      <c r="A70">
        <v>13462</v>
      </c>
      <c r="B70" t="s">
        <v>22</v>
      </c>
      <c r="C70" t="s">
        <v>17</v>
      </c>
      <c r="D70" t="s">
        <v>137</v>
      </c>
      <c r="E70" t="s">
        <v>138</v>
      </c>
      <c r="F70" s="1">
        <v>-67769630008</v>
      </c>
      <c r="G70">
        <v>-29934371759</v>
      </c>
      <c r="H70">
        <v>-4112785.11</v>
      </c>
      <c r="I70">
        <v>-4112785.1132632876</v>
      </c>
      <c r="J70">
        <v>-97704001767</v>
      </c>
      <c r="K70">
        <v>-67646918545</v>
      </c>
      <c r="L70">
        <v>-30602585660</v>
      </c>
      <c r="M70">
        <v>-4204593.2699999996</v>
      </c>
      <c r="N70">
        <v>-98249504205</v>
      </c>
      <c r="O70">
        <v>1731780328</v>
      </c>
      <c r="P70">
        <v>1186277890</v>
      </c>
    </row>
    <row r="71" spans="1:16" x14ac:dyDescent="0.2">
      <c r="A71">
        <v>13487</v>
      </c>
      <c r="B71" t="s">
        <v>22</v>
      </c>
      <c r="C71" t="s">
        <v>17</v>
      </c>
      <c r="D71" t="s">
        <v>139</v>
      </c>
      <c r="E71" t="s">
        <v>140</v>
      </c>
      <c r="F71" s="1">
        <v>0</v>
      </c>
      <c r="G71">
        <v>-82525180965</v>
      </c>
      <c r="H71">
        <v>-11338415.189999999</v>
      </c>
      <c r="I71">
        <v>-11338415.189999999</v>
      </c>
      <c r="J71">
        <v>-82525180965</v>
      </c>
      <c r="K71">
        <v>0</v>
      </c>
      <c r="L71">
        <v>-19900890661</v>
      </c>
      <c r="M71">
        <v>-2734251.03</v>
      </c>
      <c r="N71">
        <v>-19900890661</v>
      </c>
      <c r="O71">
        <v>553961982</v>
      </c>
      <c r="P71">
        <v>63178252286</v>
      </c>
    </row>
    <row r="72" spans="1:16" x14ac:dyDescent="0.2">
      <c r="A72">
        <v>13587</v>
      </c>
      <c r="B72" t="s">
        <v>22</v>
      </c>
      <c r="C72" t="s">
        <v>17</v>
      </c>
      <c r="D72" t="s">
        <v>141</v>
      </c>
      <c r="E72" t="s">
        <v>67</v>
      </c>
      <c r="F72" s="1">
        <v>-15748730</v>
      </c>
      <c r="G72">
        <v>0</v>
      </c>
      <c r="H72">
        <v>0</v>
      </c>
      <c r="I72">
        <v>0</v>
      </c>
      <c r="J72">
        <v>-15748730</v>
      </c>
      <c r="K72">
        <v>-8498945</v>
      </c>
      <c r="L72">
        <v>0</v>
      </c>
      <c r="M72">
        <v>0</v>
      </c>
      <c r="N72">
        <v>-8498945</v>
      </c>
      <c r="O72">
        <v>25828</v>
      </c>
      <c r="P72">
        <v>7275613</v>
      </c>
    </row>
    <row r="73" spans="1:16" x14ac:dyDescent="0.2">
      <c r="A73">
        <v>13612</v>
      </c>
      <c r="B73" t="s">
        <v>22</v>
      </c>
      <c r="C73" t="s">
        <v>17</v>
      </c>
      <c r="D73" t="s">
        <v>142</v>
      </c>
      <c r="E73" t="s">
        <v>143</v>
      </c>
      <c r="F73" s="1">
        <v>-15748730</v>
      </c>
      <c r="G73">
        <v>0</v>
      </c>
      <c r="H73">
        <v>0</v>
      </c>
      <c r="I73">
        <v>0</v>
      </c>
      <c r="J73">
        <v>-15748730</v>
      </c>
      <c r="K73">
        <v>-8498945</v>
      </c>
      <c r="L73">
        <v>0</v>
      </c>
      <c r="M73">
        <v>0</v>
      </c>
      <c r="N73">
        <v>-8498945</v>
      </c>
      <c r="O73">
        <v>25828</v>
      </c>
      <c r="P73">
        <v>7275613</v>
      </c>
    </row>
    <row r="74" spans="1:16" x14ac:dyDescent="0.2">
      <c r="A74">
        <v>13687</v>
      </c>
      <c r="B74" t="s">
        <v>22</v>
      </c>
      <c r="C74" t="s">
        <v>17</v>
      </c>
      <c r="D74" t="s">
        <v>144</v>
      </c>
      <c r="E74" t="s">
        <v>145</v>
      </c>
      <c r="F74" s="1">
        <v>-15748730</v>
      </c>
      <c r="G74">
        <v>0</v>
      </c>
      <c r="H74">
        <v>0</v>
      </c>
      <c r="I74">
        <v>0</v>
      </c>
      <c r="J74">
        <v>-15748730</v>
      </c>
      <c r="K74">
        <v>-8498945</v>
      </c>
      <c r="L74">
        <v>0</v>
      </c>
      <c r="M74">
        <v>0</v>
      </c>
      <c r="N74">
        <v>-8498945</v>
      </c>
      <c r="O74">
        <v>25828</v>
      </c>
      <c r="P74">
        <v>7275613</v>
      </c>
    </row>
    <row r="75" spans="1:16" x14ac:dyDescent="0.2">
      <c r="A75">
        <v>43101</v>
      </c>
      <c r="B75" t="s">
        <v>1325</v>
      </c>
      <c r="C75" t="s">
        <v>17</v>
      </c>
      <c r="D75" t="s">
        <v>146</v>
      </c>
      <c r="E75" t="s">
        <v>147</v>
      </c>
      <c r="F75" s="1">
        <v>10300661332666.859</v>
      </c>
      <c r="G75">
        <v>11840097493266</v>
      </c>
      <c r="H75">
        <v>1627450031.8199999</v>
      </c>
      <c r="I75">
        <v>1627450031.8361235</v>
      </c>
      <c r="J75">
        <v>22140758825932.859</v>
      </c>
      <c r="K75">
        <v>10268691235158.859</v>
      </c>
      <c r="L75">
        <v>11636274499709</v>
      </c>
      <c r="M75">
        <v>1599289178.9300001</v>
      </c>
      <c r="N75">
        <v>21904965734867.859</v>
      </c>
      <c r="O75">
        <v>1051704631525</v>
      </c>
      <c r="P75">
        <v>815911540460</v>
      </c>
    </row>
    <row r="76" spans="1:16" x14ac:dyDescent="0.2">
      <c r="A76">
        <v>43132</v>
      </c>
      <c r="B76" t="s">
        <v>22</v>
      </c>
      <c r="C76" t="s">
        <v>17</v>
      </c>
      <c r="D76" t="s">
        <v>148</v>
      </c>
      <c r="E76" t="s">
        <v>149</v>
      </c>
      <c r="F76" s="1">
        <v>9546060479952</v>
      </c>
      <c r="G76">
        <v>10633264193273</v>
      </c>
      <c r="H76">
        <v>1460940319.49</v>
      </c>
      <c r="I76">
        <v>1460940319.5122738</v>
      </c>
      <c r="J76">
        <v>20179324673225</v>
      </c>
      <c r="K76">
        <v>9442817518074</v>
      </c>
      <c r="L76">
        <v>10434775982568</v>
      </c>
      <c r="M76">
        <v>1433669349.3599999</v>
      </c>
      <c r="N76">
        <v>19877593500642</v>
      </c>
      <c r="O76">
        <v>795765717925</v>
      </c>
      <c r="P76">
        <v>494034545342</v>
      </c>
    </row>
    <row r="77" spans="1:16" x14ac:dyDescent="0.2">
      <c r="A77">
        <v>43163</v>
      </c>
      <c r="B77" t="s">
        <v>22</v>
      </c>
      <c r="C77" t="s">
        <v>17</v>
      </c>
      <c r="D77" t="s">
        <v>150</v>
      </c>
      <c r="E77" t="s">
        <v>151</v>
      </c>
      <c r="F77" s="1">
        <v>1994798569446</v>
      </c>
      <c r="G77">
        <v>3165361702598</v>
      </c>
      <c r="H77">
        <v>434899806.22000003</v>
      </c>
      <c r="I77">
        <v>434899806.22000003</v>
      </c>
      <c r="J77">
        <v>5160160272044</v>
      </c>
      <c r="K77">
        <v>1980246664244</v>
      </c>
      <c r="L77">
        <v>3004405008977</v>
      </c>
      <c r="M77">
        <v>412785418.81999999</v>
      </c>
      <c r="N77">
        <v>4984651673221</v>
      </c>
      <c r="O77">
        <v>422175163370</v>
      </c>
      <c r="P77">
        <v>246666564547</v>
      </c>
    </row>
    <row r="78" spans="1:16" x14ac:dyDescent="0.2">
      <c r="A78">
        <v>43194</v>
      </c>
      <c r="B78" t="s">
        <v>22</v>
      </c>
      <c r="C78" t="s">
        <v>17</v>
      </c>
      <c r="D78" t="s">
        <v>152</v>
      </c>
      <c r="E78" t="s">
        <v>65</v>
      </c>
      <c r="F78" s="1">
        <v>1346275621268</v>
      </c>
      <c r="G78">
        <v>2135373524148</v>
      </c>
      <c r="H78">
        <v>293386228.52999997</v>
      </c>
      <c r="I78">
        <v>293386228.52999997</v>
      </c>
      <c r="J78">
        <v>3481649145416</v>
      </c>
      <c r="K78">
        <v>1331876842705</v>
      </c>
      <c r="L78">
        <v>2126473906496</v>
      </c>
      <c r="M78">
        <v>292163479.80000001</v>
      </c>
      <c r="N78">
        <v>3458350749201</v>
      </c>
      <c r="O78">
        <v>51110968540</v>
      </c>
      <c r="P78">
        <v>27812572325</v>
      </c>
    </row>
    <row r="79" spans="1:16" x14ac:dyDescent="0.2">
      <c r="A79">
        <v>43225</v>
      </c>
      <c r="B79" t="s">
        <v>22</v>
      </c>
      <c r="C79" t="s">
        <v>17</v>
      </c>
      <c r="D79" t="s">
        <v>153</v>
      </c>
      <c r="E79" t="s">
        <v>154</v>
      </c>
      <c r="F79" s="1">
        <v>0</v>
      </c>
      <c r="G79">
        <v>655053300000</v>
      </c>
      <c r="H79">
        <v>90000000</v>
      </c>
      <c r="I79">
        <v>90000000</v>
      </c>
      <c r="J79">
        <v>655053300000</v>
      </c>
      <c r="K79">
        <v>0</v>
      </c>
      <c r="L79">
        <v>508788700000</v>
      </c>
      <c r="M79">
        <v>69904209.319999993</v>
      </c>
      <c r="N79">
        <v>508788700000</v>
      </c>
      <c r="O79">
        <v>364615700000</v>
      </c>
      <c r="P79">
        <v>218351100000</v>
      </c>
    </row>
    <row r="80" spans="1:16" x14ac:dyDescent="0.2">
      <c r="A80">
        <v>43255</v>
      </c>
      <c r="B80" t="s">
        <v>22</v>
      </c>
      <c r="C80" t="s">
        <v>17</v>
      </c>
      <c r="D80" t="s">
        <v>155</v>
      </c>
      <c r="E80" t="s">
        <v>156</v>
      </c>
      <c r="F80" s="1">
        <v>617127963220</v>
      </c>
      <c r="G80">
        <v>342251749178</v>
      </c>
      <c r="H80">
        <v>47023131.439999998</v>
      </c>
      <c r="I80">
        <v>47023131.439999998</v>
      </c>
      <c r="J80">
        <v>959379712398</v>
      </c>
      <c r="K80">
        <v>616956948022</v>
      </c>
      <c r="L80">
        <v>341627914561</v>
      </c>
      <c r="M80">
        <v>46937420.659999996</v>
      </c>
      <c r="N80">
        <v>958584862583</v>
      </c>
      <c r="O80">
        <v>1279853478</v>
      </c>
      <c r="P80">
        <v>485003663</v>
      </c>
    </row>
    <row r="81" spans="1:16" x14ac:dyDescent="0.2">
      <c r="A81">
        <v>43285</v>
      </c>
      <c r="B81" t="s">
        <v>22</v>
      </c>
      <c r="C81" t="s">
        <v>17</v>
      </c>
      <c r="D81" t="s">
        <v>157</v>
      </c>
      <c r="E81" t="s">
        <v>158</v>
      </c>
      <c r="F81" s="1">
        <v>1335810950</v>
      </c>
      <c r="G81">
        <v>1830548266</v>
      </c>
      <c r="H81">
        <v>251505.25</v>
      </c>
      <c r="I81">
        <v>251505.25</v>
      </c>
      <c r="J81">
        <v>3166359216</v>
      </c>
      <c r="K81">
        <v>1339999509</v>
      </c>
      <c r="L81">
        <v>1767301172</v>
      </c>
      <c r="M81">
        <v>242815.52</v>
      </c>
      <c r="N81">
        <v>3107300681</v>
      </c>
      <c r="O81">
        <v>63247094</v>
      </c>
      <c r="P81">
        <v>4188559</v>
      </c>
    </row>
    <row r="82" spans="1:16" x14ac:dyDescent="0.2">
      <c r="A82">
        <v>43315</v>
      </c>
      <c r="B82" t="s">
        <v>22</v>
      </c>
      <c r="C82" t="s">
        <v>17</v>
      </c>
      <c r="D82" t="s">
        <v>159</v>
      </c>
      <c r="E82" t="s">
        <v>160</v>
      </c>
      <c r="F82" s="1">
        <v>29664800000</v>
      </c>
      <c r="G82">
        <v>7519582460</v>
      </c>
      <c r="H82">
        <v>1033141</v>
      </c>
      <c r="I82">
        <v>1033141</v>
      </c>
      <c r="J82">
        <v>37184382460</v>
      </c>
      <c r="K82">
        <v>29678500000</v>
      </c>
      <c r="L82">
        <v>2446117970</v>
      </c>
      <c r="M82">
        <v>336080.46</v>
      </c>
      <c r="N82">
        <v>32124617970</v>
      </c>
      <c r="O82">
        <v>5073464490</v>
      </c>
      <c r="P82">
        <v>13700000</v>
      </c>
    </row>
    <row r="83" spans="1:16" x14ac:dyDescent="0.2">
      <c r="A83">
        <v>396804</v>
      </c>
      <c r="B83" t="s">
        <v>22</v>
      </c>
      <c r="C83" t="s">
        <v>17</v>
      </c>
      <c r="D83" t="s">
        <v>161</v>
      </c>
      <c r="E83" t="s">
        <v>162</v>
      </c>
      <c r="F83" s="1">
        <v>394374008</v>
      </c>
      <c r="G83">
        <v>23332998546</v>
      </c>
      <c r="H83">
        <v>3205800</v>
      </c>
      <c r="I83">
        <v>3205800</v>
      </c>
      <c r="J83">
        <v>23727372554</v>
      </c>
      <c r="K83">
        <v>394374008</v>
      </c>
      <c r="L83">
        <v>23301068778</v>
      </c>
      <c r="M83">
        <v>3201413.06</v>
      </c>
      <c r="N83">
        <v>23695442786</v>
      </c>
      <c r="O83">
        <v>31929768</v>
      </c>
      <c r="P83">
        <v>0</v>
      </c>
    </row>
    <row r="84" spans="1:16" x14ac:dyDescent="0.2">
      <c r="A84">
        <v>43435</v>
      </c>
      <c r="B84" t="s">
        <v>22</v>
      </c>
      <c r="C84" t="s">
        <v>17</v>
      </c>
      <c r="D84" t="s">
        <v>163</v>
      </c>
      <c r="E84" t="s">
        <v>164</v>
      </c>
      <c r="F84" s="1">
        <v>5620227035007</v>
      </c>
      <c r="G84">
        <v>6341452578146</v>
      </c>
      <c r="H84">
        <v>871273729.97000003</v>
      </c>
      <c r="I84">
        <v>871273729.99000001</v>
      </c>
      <c r="J84">
        <v>11961679613153</v>
      </c>
      <c r="K84">
        <v>5565749116960</v>
      </c>
      <c r="L84">
        <v>6297739572564</v>
      </c>
      <c r="M84">
        <v>865267851.48000002</v>
      </c>
      <c r="N84">
        <v>11863488689524</v>
      </c>
      <c r="O84">
        <v>250624295090</v>
      </c>
      <c r="P84">
        <v>152433371461</v>
      </c>
    </row>
    <row r="85" spans="1:16" x14ac:dyDescent="0.2">
      <c r="A85">
        <v>43466</v>
      </c>
      <c r="B85" t="s">
        <v>22</v>
      </c>
      <c r="C85" t="s">
        <v>17</v>
      </c>
      <c r="D85" t="s">
        <v>165</v>
      </c>
      <c r="E85" t="s">
        <v>65</v>
      </c>
      <c r="F85" s="1">
        <v>4844821273744</v>
      </c>
      <c r="G85">
        <v>4487105446963</v>
      </c>
      <c r="H85">
        <v>616498673.03999996</v>
      </c>
      <c r="I85">
        <v>616498673.04999995</v>
      </c>
      <c r="J85">
        <v>9331926720707</v>
      </c>
      <c r="K85">
        <v>4790586369951</v>
      </c>
      <c r="L85">
        <v>4468584699404</v>
      </c>
      <c r="M85">
        <v>613954044.57000005</v>
      </c>
      <c r="N85">
        <v>9259171069355</v>
      </c>
      <c r="O85">
        <v>95806447208</v>
      </c>
      <c r="P85">
        <v>23050795856</v>
      </c>
    </row>
    <row r="86" spans="1:16" x14ac:dyDescent="0.2">
      <c r="A86">
        <v>43497</v>
      </c>
      <c r="B86" t="s">
        <v>22</v>
      </c>
      <c r="C86" t="s">
        <v>17</v>
      </c>
      <c r="D86" t="s">
        <v>166</v>
      </c>
      <c r="E86" t="s">
        <v>154</v>
      </c>
      <c r="F86" s="1">
        <v>0</v>
      </c>
      <c r="G86">
        <v>1035039857430</v>
      </c>
      <c r="H86">
        <v>142207645.03999999</v>
      </c>
      <c r="I86">
        <v>142207645.03999999</v>
      </c>
      <c r="J86">
        <v>1035039857430</v>
      </c>
      <c r="K86">
        <v>0</v>
      </c>
      <c r="L86">
        <v>1006730352285</v>
      </c>
      <c r="M86">
        <v>138318105.88</v>
      </c>
      <c r="N86">
        <v>1006730352285</v>
      </c>
      <c r="O86">
        <v>152041795145</v>
      </c>
      <c r="P86">
        <v>123732290000</v>
      </c>
    </row>
    <row r="87" spans="1:16" x14ac:dyDescent="0.2">
      <c r="A87">
        <v>43527</v>
      </c>
      <c r="B87" t="s">
        <v>22</v>
      </c>
      <c r="C87" t="s">
        <v>17</v>
      </c>
      <c r="D87" t="s">
        <v>167</v>
      </c>
      <c r="E87" t="s">
        <v>168</v>
      </c>
      <c r="F87" s="1">
        <v>9457484637</v>
      </c>
      <c r="G87">
        <v>0</v>
      </c>
      <c r="H87">
        <v>0</v>
      </c>
      <c r="I87">
        <v>0</v>
      </c>
      <c r="J87">
        <v>9457484637</v>
      </c>
      <c r="K87">
        <v>9372841922</v>
      </c>
      <c r="L87">
        <v>0</v>
      </c>
      <c r="M87">
        <v>0</v>
      </c>
      <c r="N87">
        <v>9372841922</v>
      </c>
      <c r="O87">
        <v>86150000</v>
      </c>
      <c r="P87">
        <v>1507285</v>
      </c>
    </row>
    <row r="88" spans="1:16" x14ac:dyDescent="0.2">
      <c r="A88">
        <v>225120</v>
      </c>
      <c r="B88" t="s">
        <v>22</v>
      </c>
      <c r="C88" t="s">
        <v>17</v>
      </c>
      <c r="D88" t="s">
        <v>169</v>
      </c>
      <c r="E88" t="s">
        <v>65</v>
      </c>
      <c r="F88" s="1">
        <v>653969925675</v>
      </c>
      <c r="G88">
        <v>658076649597</v>
      </c>
      <c r="H88">
        <v>90415388.280000001</v>
      </c>
      <c r="I88">
        <v>90415388.280000001</v>
      </c>
      <c r="J88">
        <v>1312046575272</v>
      </c>
      <c r="K88">
        <v>654455640823</v>
      </c>
      <c r="L88">
        <v>661361476642</v>
      </c>
      <c r="M88">
        <v>90866701.790000007</v>
      </c>
      <c r="N88">
        <v>1315817117465</v>
      </c>
      <c r="O88">
        <v>1680984531</v>
      </c>
      <c r="P88">
        <v>5451526724</v>
      </c>
    </row>
    <row r="89" spans="1:16" x14ac:dyDescent="0.2">
      <c r="A89">
        <v>225121</v>
      </c>
      <c r="B89" t="s">
        <v>22</v>
      </c>
      <c r="C89" t="s">
        <v>17</v>
      </c>
      <c r="D89" t="s">
        <v>170</v>
      </c>
      <c r="E89" t="s">
        <v>65</v>
      </c>
      <c r="F89" s="1">
        <v>28137260982</v>
      </c>
      <c r="G89">
        <v>34267602327</v>
      </c>
      <c r="H89">
        <v>4708142.3899999997</v>
      </c>
      <c r="I89">
        <v>4708142.3899999997</v>
      </c>
      <c r="J89">
        <v>62404863309</v>
      </c>
      <c r="K89">
        <v>27667816692</v>
      </c>
      <c r="L89">
        <v>34273763461</v>
      </c>
      <c r="M89">
        <v>4708988.9000000004</v>
      </c>
      <c r="N89">
        <v>61941580153</v>
      </c>
      <c r="O89">
        <v>542429335</v>
      </c>
      <c r="P89">
        <v>79146179</v>
      </c>
    </row>
    <row r="90" spans="1:16" x14ac:dyDescent="0.2">
      <c r="A90">
        <v>225122</v>
      </c>
      <c r="B90" t="s">
        <v>22</v>
      </c>
      <c r="C90" t="s">
        <v>17</v>
      </c>
      <c r="D90" t="s">
        <v>171</v>
      </c>
      <c r="E90" t="s">
        <v>65</v>
      </c>
      <c r="F90" s="1">
        <v>81513714022</v>
      </c>
      <c r="G90">
        <v>85554616591</v>
      </c>
      <c r="H90">
        <v>11754639.640000001</v>
      </c>
      <c r="I90">
        <v>11754639.65</v>
      </c>
      <c r="J90">
        <v>167068330613</v>
      </c>
      <c r="K90">
        <v>81339071625</v>
      </c>
      <c r="L90">
        <v>85437540379</v>
      </c>
      <c r="M90">
        <v>11738554.15</v>
      </c>
      <c r="N90">
        <v>166776612004</v>
      </c>
      <c r="O90">
        <v>409824026</v>
      </c>
      <c r="P90">
        <v>118105417</v>
      </c>
    </row>
    <row r="91" spans="1:16" x14ac:dyDescent="0.2">
      <c r="A91">
        <v>370087</v>
      </c>
      <c r="B91" t="s">
        <v>22</v>
      </c>
      <c r="C91" t="s">
        <v>17</v>
      </c>
      <c r="D91" t="s">
        <v>172</v>
      </c>
      <c r="E91" t="s">
        <v>173</v>
      </c>
      <c r="F91" s="1">
        <v>0</v>
      </c>
      <c r="G91">
        <v>7078088982</v>
      </c>
      <c r="H91">
        <v>972482.71</v>
      </c>
      <c r="I91">
        <v>972482.71</v>
      </c>
      <c r="J91">
        <v>7078088982</v>
      </c>
      <c r="K91">
        <v>0</v>
      </c>
      <c r="L91">
        <v>7068403055</v>
      </c>
      <c r="M91">
        <v>971151.92</v>
      </c>
      <c r="N91">
        <v>7068403055</v>
      </c>
      <c r="O91">
        <v>9685927</v>
      </c>
      <c r="P91">
        <v>0</v>
      </c>
    </row>
    <row r="92" spans="1:16" x14ac:dyDescent="0.2">
      <c r="A92">
        <v>395991</v>
      </c>
      <c r="B92" t="s">
        <v>22</v>
      </c>
      <c r="C92" t="s">
        <v>17</v>
      </c>
      <c r="D92" t="s">
        <v>174</v>
      </c>
      <c r="E92" t="s">
        <v>162</v>
      </c>
      <c r="F92" s="1">
        <v>2327375947</v>
      </c>
      <c r="G92">
        <v>34330316256</v>
      </c>
      <c r="H92">
        <v>4716758.87</v>
      </c>
      <c r="I92">
        <v>4716758.87</v>
      </c>
      <c r="J92">
        <v>36657692203</v>
      </c>
      <c r="K92">
        <v>2327375947</v>
      </c>
      <c r="L92">
        <v>34283337338</v>
      </c>
      <c r="M92">
        <v>4710304.2699999996</v>
      </c>
      <c r="N92">
        <v>36610713285</v>
      </c>
      <c r="O92">
        <v>46978918</v>
      </c>
      <c r="P92">
        <v>0</v>
      </c>
    </row>
    <row r="93" spans="1:16" x14ac:dyDescent="0.2">
      <c r="A93">
        <v>44127</v>
      </c>
      <c r="B93" t="s">
        <v>22</v>
      </c>
      <c r="C93" t="s">
        <v>17</v>
      </c>
      <c r="D93" t="s">
        <v>178</v>
      </c>
      <c r="E93" t="s">
        <v>179</v>
      </c>
      <c r="F93" s="1">
        <v>233242595596</v>
      </c>
      <c r="G93">
        <v>71719189124</v>
      </c>
      <c r="H93">
        <v>9853743.2400000002</v>
      </c>
      <c r="I93">
        <v>9853743.2342999987</v>
      </c>
      <c r="J93">
        <v>304961784720</v>
      </c>
      <c r="K93">
        <v>206346218281</v>
      </c>
      <c r="L93">
        <v>95020438462</v>
      </c>
      <c r="M93">
        <v>13055181.060000001</v>
      </c>
      <c r="N93">
        <v>301366656743</v>
      </c>
      <c r="O93">
        <v>52945693281</v>
      </c>
      <c r="P93">
        <v>49350565304</v>
      </c>
    </row>
    <row r="94" spans="1:16" x14ac:dyDescent="0.2">
      <c r="A94">
        <v>44157</v>
      </c>
      <c r="B94" t="s">
        <v>22</v>
      </c>
      <c r="C94" t="s">
        <v>17</v>
      </c>
      <c r="D94" t="s">
        <v>180</v>
      </c>
      <c r="E94" t="s">
        <v>65</v>
      </c>
      <c r="F94" s="1">
        <v>233242595596</v>
      </c>
      <c r="G94">
        <v>71719189124</v>
      </c>
      <c r="H94">
        <v>9853743.2400000002</v>
      </c>
      <c r="I94">
        <v>9853743.2342999987</v>
      </c>
      <c r="J94">
        <v>304961784720</v>
      </c>
      <c r="K94">
        <v>206346218281</v>
      </c>
      <c r="L94">
        <v>95020438462</v>
      </c>
      <c r="M94">
        <v>13055181.060000001</v>
      </c>
      <c r="N94">
        <v>301366656743</v>
      </c>
      <c r="O94">
        <v>52945693281</v>
      </c>
      <c r="P94">
        <v>49350565304</v>
      </c>
    </row>
    <row r="95" spans="1:16" x14ac:dyDescent="0.2">
      <c r="A95">
        <v>44217</v>
      </c>
      <c r="B95" t="s">
        <v>22</v>
      </c>
      <c r="C95" t="s">
        <v>17</v>
      </c>
      <c r="D95" t="s">
        <v>181</v>
      </c>
      <c r="E95" t="s">
        <v>182</v>
      </c>
      <c r="F95" s="1">
        <v>1280487915</v>
      </c>
      <c r="G95">
        <v>23397505</v>
      </c>
      <c r="H95">
        <v>3214.66</v>
      </c>
      <c r="I95">
        <v>3214.6679738213325</v>
      </c>
      <c r="J95">
        <v>1303885420</v>
      </c>
      <c r="K95">
        <v>2262884980</v>
      </c>
      <c r="L95">
        <v>8286952</v>
      </c>
      <c r="M95">
        <v>1138.58</v>
      </c>
      <c r="N95">
        <v>2271171932</v>
      </c>
      <c r="O95">
        <v>1992514636</v>
      </c>
      <c r="P95">
        <v>2959801148</v>
      </c>
    </row>
    <row r="96" spans="1:16" x14ac:dyDescent="0.2">
      <c r="A96">
        <v>44247</v>
      </c>
      <c r="B96" t="s">
        <v>22</v>
      </c>
      <c r="C96" t="s">
        <v>17</v>
      </c>
      <c r="D96" t="s">
        <v>183</v>
      </c>
      <c r="E96" t="s">
        <v>65</v>
      </c>
      <c r="F96" s="1">
        <v>1280487915</v>
      </c>
      <c r="G96">
        <v>23397505</v>
      </c>
      <c r="H96">
        <v>3214.66</v>
      </c>
      <c r="I96">
        <v>3214.6679738213325</v>
      </c>
      <c r="J96">
        <v>1303885420</v>
      </c>
      <c r="K96">
        <v>2262884980</v>
      </c>
      <c r="L96">
        <v>8286952</v>
      </c>
      <c r="M96">
        <v>1138.58</v>
      </c>
      <c r="N96">
        <v>2271171932</v>
      </c>
      <c r="O96">
        <v>1992514636</v>
      </c>
      <c r="P96">
        <v>2959801148</v>
      </c>
    </row>
    <row r="97" spans="1:16" x14ac:dyDescent="0.2">
      <c r="A97">
        <v>44307</v>
      </c>
      <c r="B97" t="s">
        <v>22</v>
      </c>
      <c r="C97" t="s">
        <v>17</v>
      </c>
      <c r="D97" t="s">
        <v>184</v>
      </c>
      <c r="E97" t="s">
        <v>185</v>
      </c>
      <c r="F97" s="1">
        <v>0</v>
      </c>
      <c r="G97">
        <v>2057759035</v>
      </c>
      <c r="H97">
        <v>282722.51</v>
      </c>
      <c r="I97">
        <v>282722.51</v>
      </c>
      <c r="J97">
        <v>2057759035</v>
      </c>
      <c r="K97">
        <v>0</v>
      </c>
      <c r="L97">
        <v>2905085425</v>
      </c>
      <c r="M97">
        <v>399139.56</v>
      </c>
      <c r="N97">
        <v>2905085425</v>
      </c>
      <c r="O97">
        <v>3980878</v>
      </c>
      <c r="P97">
        <v>851307268</v>
      </c>
    </row>
    <row r="98" spans="1:16" x14ac:dyDescent="0.2">
      <c r="A98">
        <v>44337</v>
      </c>
      <c r="B98" t="s">
        <v>22</v>
      </c>
      <c r="C98" t="s">
        <v>17</v>
      </c>
      <c r="D98" t="s">
        <v>186</v>
      </c>
      <c r="E98" t="s">
        <v>65</v>
      </c>
      <c r="F98" s="1">
        <v>0</v>
      </c>
      <c r="G98">
        <v>2057759035</v>
      </c>
      <c r="H98">
        <v>282722.51</v>
      </c>
      <c r="I98">
        <v>282722.51</v>
      </c>
      <c r="J98">
        <v>2057759035</v>
      </c>
      <c r="K98">
        <v>0</v>
      </c>
      <c r="L98">
        <v>2905085425</v>
      </c>
      <c r="M98">
        <v>399139.56</v>
      </c>
      <c r="N98">
        <v>2905085425</v>
      </c>
      <c r="O98">
        <v>3980878</v>
      </c>
      <c r="P98">
        <v>851307268</v>
      </c>
    </row>
    <row r="99" spans="1:16" x14ac:dyDescent="0.2">
      <c r="A99">
        <v>44877</v>
      </c>
      <c r="B99" t="s">
        <v>22</v>
      </c>
      <c r="C99" t="s">
        <v>17</v>
      </c>
      <c r="D99" t="s">
        <v>187</v>
      </c>
      <c r="E99" t="s">
        <v>188</v>
      </c>
      <c r="F99" s="1">
        <v>294597755745</v>
      </c>
      <c r="G99">
        <v>0</v>
      </c>
      <c r="H99">
        <v>0</v>
      </c>
      <c r="I99">
        <v>0</v>
      </c>
      <c r="J99">
        <v>294597755745</v>
      </c>
      <c r="K99">
        <v>298701323997</v>
      </c>
      <c r="L99">
        <v>0</v>
      </c>
      <c r="M99">
        <v>0</v>
      </c>
      <c r="N99">
        <v>298701323997</v>
      </c>
      <c r="O99">
        <v>10370219547</v>
      </c>
      <c r="P99">
        <v>14473787799</v>
      </c>
    </row>
    <row r="100" spans="1:16" x14ac:dyDescent="0.2">
      <c r="A100">
        <v>44907</v>
      </c>
      <c r="B100" t="s">
        <v>22</v>
      </c>
      <c r="C100" t="s">
        <v>17</v>
      </c>
      <c r="D100" t="s">
        <v>189</v>
      </c>
      <c r="E100" t="s">
        <v>65</v>
      </c>
      <c r="F100" s="1">
        <v>294597755745</v>
      </c>
      <c r="G100">
        <v>0</v>
      </c>
      <c r="H100">
        <v>0</v>
      </c>
      <c r="I100">
        <v>0</v>
      </c>
      <c r="J100">
        <v>294597755745</v>
      </c>
      <c r="K100">
        <v>298701323997</v>
      </c>
      <c r="L100">
        <v>0</v>
      </c>
      <c r="M100">
        <v>0</v>
      </c>
      <c r="N100">
        <v>298701323997</v>
      </c>
      <c r="O100">
        <v>10370219547</v>
      </c>
      <c r="P100">
        <v>14473787799</v>
      </c>
    </row>
    <row r="101" spans="1:16" x14ac:dyDescent="0.2">
      <c r="A101">
        <v>235737</v>
      </c>
      <c r="B101" t="s">
        <v>22</v>
      </c>
      <c r="C101" t="s">
        <v>17</v>
      </c>
      <c r="D101" t="s">
        <v>190</v>
      </c>
      <c r="E101" t="s">
        <v>191</v>
      </c>
      <c r="F101" s="1">
        <v>108218966083</v>
      </c>
      <c r="G101">
        <v>576121415</v>
      </c>
      <c r="H101">
        <v>79155.28</v>
      </c>
      <c r="I101">
        <v>79155.28</v>
      </c>
      <c r="J101">
        <v>108795087498</v>
      </c>
      <c r="K101">
        <v>107934871858</v>
      </c>
      <c r="L101">
        <v>575333029</v>
      </c>
      <c r="M101">
        <v>79046.960000000006</v>
      </c>
      <c r="N101">
        <v>108510204887</v>
      </c>
      <c r="O101">
        <v>303874323</v>
      </c>
      <c r="P101">
        <v>18991712</v>
      </c>
    </row>
    <row r="102" spans="1:16" x14ac:dyDescent="0.2">
      <c r="A102">
        <v>235738</v>
      </c>
      <c r="B102" t="s">
        <v>22</v>
      </c>
      <c r="C102" t="s">
        <v>17</v>
      </c>
      <c r="D102" t="s">
        <v>192</v>
      </c>
      <c r="E102" t="s">
        <v>191</v>
      </c>
      <c r="F102" s="1">
        <v>108218966083</v>
      </c>
      <c r="G102">
        <v>576121415</v>
      </c>
      <c r="H102">
        <v>79155.28</v>
      </c>
      <c r="I102">
        <v>79155.28</v>
      </c>
      <c r="J102">
        <v>108795087498</v>
      </c>
      <c r="K102">
        <v>107934871858</v>
      </c>
      <c r="L102">
        <v>575333029</v>
      </c>
      <c r="M102">
        <v>79046.960000000006</v>
      </c>
      <c r="N102">
        <v>108510204887</v>
      </c>
      <c r="O102">
        <v>303874323</v>
      </c>
      <c r="P102">
        <v>18991712</v>
      </c>
    </row>
    <row r="103" spans="1:16" x14ac:dyDescent="0.2">
      <c r="A103">
        <v>45117</v>
      </c>
      <c r="B103" t="s">
        <v>22</v>
      </c>
      <c r="C103" t="s">
        <v>17</v>
      </c>
      <c r="D103" t="s">
        <v>193</v>
      </c>
      <c r="E103" t="s">
        <v>194</v>
      </c>
      <c r="F103" s="1">
        <v>141469485883</v>
      </c>
      <c r="G103">
        <v>270001765645</v>
      </c>
      <c r="H103">
        <v>37096460.560000002</v>
      </c>
      <c r="I103">
        <v>37096460.560000002</v>
      </c>
      <c r="J103">
        <v>411471251528</v>
      </c>
      <c r="K103">
        <v>132332496173</v>
      </c>
      <c r="L103">
        <v>263946042540</v>
      </c>
      <c r="M103">
        <v>36264444.25</v>
      </c>
      <c r="N103">
        <v>396278538713</v>
      </c>
      <c r="O103">
        <v>19934316073</v>
      </c>
      <c r="P103">
        <v>4741603258</v>
      </c>
    </row>
    <row r="104" spans="1:16" x14ac:dyDescent="0.2">
      <c r="A104">
        <v>45147</v>
      </c>
      <c r="B104" t="s">
        <v>22</v>
      </c>
      <c r="C104" t="s">
        <v>17</v>
      </c>
      <c r="D104" t="s">
        <v>195</v>
      </c>
      <c r="E104" t="s">
        <v>194</v>
      </c>
      <c r="F104" s="1">
        <v>141469485883</v>
      </c>
      <c r="G104">
        <v>270001765645</v>
      </c>
      <c r="H104">
        <v>37096460.560000002</v>
      </c>
      <c r="I104">
        <v>37096460.560000002</v>
      </c>
      <c r="J104">
        <v>411471251528</v>
      </c>
      <c r="K104">
        <v>132332496173</v>
      </c>
      <c r="L104">
        <v>263946042540</v>
      </c>
      <c r="M104">
        <v>36264444.25</v>
      </c>
      <c r="N104">
        <v>396278538713</v>
      </c>
      <c r="O104">
        <v>19934316073</v>
      </c>
      <c r="P104">
        <v>4741603258</v>
      </c>
    </row>
    <row r="105" spans="1:16" x14ac:dyDescent="0.2">
      <c r="A105">
        <v>45237</v>
      </c>
      <c r="B105" t="s">
        <v>22</v>
      </c>
      <c r="C105" t="s">
        <v>17</v>
      </c>
      <c r="D105" t="s">
        <v>196</v>
      </c>
      <c r="E105" t="s">
        <v>197</v>
      </c>
      <c r="F105" s="1">
        <v>798361402580</v>
      </c>
      <c r="G105">
        <v>467446077751</v>
      </c>
      <c r="H105">
        <v>64224005.890000001</v>
      </c>
      <c r="I105">
        <v>64224005.890000001</v>
      </c>
      <c r="J105">
        <v>1265807480331</v>
      </c>
      <c r="K105">
        <v>790865113811</v>
      </c>
      <c r="L105">
        <v>455208657999</v>
      </c>
      <c r="M105">
        <v>62542665.18</v>
      </c>
      <c r="N105">
        <v>1246073771810</v>
      </c>
      <c r="O105">
        <v>36478803891</v>
      </c>
      <c r="P105">
        <v>16745095370</v>
      </c>
    </row>
    <row r="106" spans="1:16" x14ac:dyDescent="0.2">
      <c r="A106">
        <v>340400</v>
      </c>
      <c r="B106" t="s">
        <v>22</v>
      </c>
      <c r="C106" t="s">
        <v>17</v>
      </c>
      <c r="D106" t="s">
        <v>198</v>
      </c>
      <c r="E106" t="s">
        <v>199</v>
      </c>
      <c r="F106" s="1">
        <v>24547183310</v>
      </c>
      <c r="G106">
        <v>230703372393</v>
      </c>
      <c r="H106">
        <v>31697120.699999999</v>
      </c>
      <c r="I106">
        <v>31697120.699999999</v>
      </c>
      <c r="J106">
        <v>255250555703</v>
      </c>
      <c r="K106">
        <v>24576634926</v>
      </c>
      <c r="L106">
        <v>230322415683</v>
      </c>
      <c r="M106">
        <v>31644779.760000002</v>
      </c>
      <c r="N106">
        <v>254899050609</v>
      </c>
      <c r="O106">
        <v>407983627</v>
      </c>
      <c r="P106">
        <v>56478533</v>
      </c>
    </row>
    <row r="107" spans="1:16" x14ac:dyDescent="0.2">
      <c r="A107">
        <v>340405</v>
      </c>
      <c r="B107" t="s">
        <v>22</v>
      </c>
      <c r="C107" t="s">
        <v>17</v>
      </c>
      <c r="D107" t="s">
        <v>200</v>
      </c>
      <c r="E107" t="s">
        <v>201</v>
      </c>
      <c r="F107" s="1">
        <v>24547183310</v>
      </c>
      <c r="G107">
        <v>186051634357</v>
      </c>
      <c r="H107">
        <v>25562266.600000001</v>
      </c>
      <c r="I107">
        <v>25562266.600000001</v>
      </c>
      <c r="J107">
        <v>210598817667</v>
      </c>
      <c r="K107">
        <v>24576634926</v>
      </c>
      <c r="L107">
        <v>185731780794</v>
      </c>
      <c r="M107">
        <v>25518320.829999998</v>
      </c>
      <c r="N107">
        <v>210308415720</v>
      </c>
      <c r="O107">
        <v>346880480</v>
      </c>
      <c r="P107">
        <v>56478533</v>
      </c>
    </row>
    <row r="108" spans="1:16" x14ac:dyDescent="0.2">
      <c r="A108">
        <v>423059</v>
      </c>
      <c r="B108" t="s">
        <v>22</v>
      </c>
      <c r="C108" t="s">
        <v>17</v>
      </c>
      <c r="D108" t="s">
        <v>1330</v>
      </c>
      <c r="E108" t="s">
        <v>1331</v>
      </c>
      <c r="F108" s="1">
        <v>0</v>
      </c>
      <c r="G108">
        <v>44651738036</v>
      </c>
      <c r="H108">
        <v>6134854.0999999996</v>
      </c>
      <c r="I108">
        <v>6134854.0999999996</v>
      </c>
      <c r="J108">
        <v>44651738036</v>
      </c>
      <c r="K108">
        <v>0</v>
      </c>
      <c r="L108">
        <v>44590634889</v>
      </c>
      <c r="M108">
        <v>6126458.9299999997</v>
      </c>
      <c r="N108">
        <v>44590634889</v>
      </c>
      <c r="O108">
        <v>61103147</v>
      </c>
      <c r="P108">
        <v>0</v>
      </c>
    </row>
    <row r="109" spans="1:16" x14ac:dyDescent="0.2">
      <c r="A109">
        <v>398442</v>
      </c>
      <c r="B109" t="s">
        <v>22</v>
      </c>
      <c r="C109" t="s">
        <v>17</v>
      </c>
      <c r="D109" t="s">
        <v>202</v>
      </c>
      <c r="E109" t="s">
        <v>203</v>
      </c>
      <c r="F109" s="1">
        <v>329316998387</v>
      </c>
      <c r="G109">
        <v>83922229661</v>
      </c>
      <c r="H109">
        <v>11530360.460000001</v>
      </c>
      <c r="I109">
        <v>11530360.460000001</v>
      </c>
      <c r="J109">
        <v>413239228048</v>
      </c>
      <c r="K109">
        <v>333802192844</v>
      </c>
      <c r="L109">
        <v>84645140937</v>
      </c>
      <c r="M109">
        <v>11629683.710000001</v>
      </c>
      <c r="N109">
        <v>418447333781</v>
      </c>
      <c r="O109">
        <v>528873209</v>
      </c>
      <c r="P109">
        <v>5736978942</v>
      </c>
    </row>
    <row r="110" spans="1:16" x14ac:dyDescent="0.2">
      <c r="A110">
        <v>398449</v>
      </c>
      <c r="B110" t="s">
        <v>22</v>
      </c>
      <c r="C110" t="s">
        <v>17</v>
      </c>
      <c r="D110" t="s">
        <v>204</v>
      </c>
      <c r="E110" t="s">
        <v>205</v>
      </c>
      <c r="F110" s="1">
        <v>329316998387</v>
      </c>
      <c r="G110">
        <v>83922229661</v>
      </c>
      <c r="H110">
        <v>11530360.460000001</v>
      </c>
      <c r="I110">
        <v>11530360.460000001</v>
      </c>
      <c r="J110">
        <v>413239228048</v>
      </c>
      <c r="K110">
        <v>333802192844</v>
      </c>
      <c r="L110">
        <v>84645140937</v>
      </c>
      <c r="M110">
        <v>11629683.710000001</v>
      </c>
      <c r="N110">
        <v>418447333781</v>
      </c>
      <c r="O110">
        <v>528873209</v>
      </c>
      <c r="P110">
        <v>5736978942</v>
      </c>
    </row>
    <row r="111" spans="1:16" x14ac:dyDescent="0.2">
      <c r="A111">
        <v>45417</v>
      </c>
      <c r="B111" t="s">
        <v>22</v>
      </c>
      <c r="C111" t="s">
        <v>17</v>
      </c>
      <c r="D111" t="s">
        <v>1332</v>
      </c>
      <c r="E111" t="s">
        <v>117</v>
      </c>
      <c r="F111" s="1">
        <v>46231206189</v>
      </c>
      <c r="G111">
        <v>0</v>
      </c>
      <c r="H111">
        <v>0</v>
      </c>
      <c r="I111">
        <v>-1.489E-10</v>
      </c>
      <c r="J111">
        <v>46231206189</v>
      </c>
      <c r="K111">
        <v>46247379201</v>
      </c>
      <c r="L111">
        <v>0</v>
      </c>
      <c r="M111">
        <v>0</v>
      </c>
      <c r="N111">
        <v>46247379201</v>
      </c>
      <c r="O111">
        <v>305242</v>
      </c>
      <c r="P111">
        <v>16478254</v>
      </c>
    </row>
    <row r="112" spans="1:16" x14ac:dyDescent="0.2">
      <c r="A112">
        <v>45987</v>
      </c>
      <c r="B112" t="s">
        <v>22</v>
      </c>
      <c r="C112" t="s">
        <v>17</v>
      </c>
      <c r="D112" t="s">
        <v>1333</v>
      </c>
      <c r="E112" t="s">
        <v>1334</v>
      </c>
      <c r="F112" s="1">
        <v>46096126540</v>
      </c>
      <c r="G112">
        <v>0</v>
      </c>
      <c r="H112">
        <v>0</v>
      </c>
      <c r="I112">
        <v>-1.489E-10</v>
      </c>
      <c r="J112">
        <v>46096126540</v>
      </c>
      <c r="K112">
        <v>46096126540</v>
      </c>
      <c r="L112">
        <v>0</v>
      </c>
      <c r="M112">
        <v>0</v>
      </c>
      <c r="N112">
        <v>46096126540</v>
      </c>
      <c r="O112">
        <v>0</v>
      </c>
      <c r="P112">
        <v>0</v>
      </c>
    </row>
    <row r="113" spans="1:16" x14ac:dyDescent="0.2">
      <c r="A113">
        <v>46017</v>
      </c>
      <c r="B113" t="s">
        <v>22</v>
      </c>
      <c r="C113" t="s">
        <v>17</v>
      </c>
      <c r="D113" t="s">
        <v>1335</v>
      </c>
      <c r="E113" t="s">
        <v>65</v>
      </c>
      <c r="F113" s="1">
        <v>46096126540</v>
      </c>
      <c r="G113">
        <v>0</v>
      </c>
      <c r="H113">
        <v>0</v>
      </c>
      <c r="I113">
        <v>-1.489E-10</v>
      </c>
      <c r="J113">
        <v>46096126540</v>
      </c>
      <c r="K113">
        <v>46096126540</v>
      </c>
      <c r="L113">
        <v>0</v>
      </c>
      <c r="M113">
        <v>0</v>
      </c>
      <c r="N113">
        <v>46096126540</v>
      </c>
      <c r="O113">
        <v>0</v>
      </c>
      <c r="P113">
        <v>0</v>
      </c>
    </row>
    <row r="114" spans="1:16" x14ac:dyDescent="0.2">
      <c r="A114">
        <v>386536</v>
      </c>
      <c r="B114" t="s">
        <v>22</v>
      </c>
      <c r="C114" t="s">
        <v>17</v>
      </c>
      <c r="D114" t="s">
        <v>1336</v>
      </c>
      <c r="E114" t="s">
        <v>1337</v>
      </c>
      <c r="F114" s="1">
        <v>135079649</v>
      </c>
      <c r="G114">
        <v>0</v>
      </c>
      <c r="H114">
        <v>0</v>
      </c>
      <c r="I114">
        <v>0</v>
      </c>
      <c r="J114">
        <v>135079649</v>
      </c>
      <c r="K114">
        <v>151252661</v>
      </c>
      <c r="L114">
        <v>0</v>
      </c>
      <c r="M114">
        <v>0</v>
      </c>
      <c r="N114">
        <v>151252661</v>
      </c>
      <c r="O114">
        <v>305242</v>
      </c>
      <c r="P114">
        <v>16478254</v>
      </c>
    </row>
    <row r="115" spans="1:16" x14ac:dyDescent="0.2">
      <c r="A115">
        <v>386537</v>
      </c>
      <c r="B115" t="s">
        <v>22</v>
      </c>
      <c r="C115" t="s">
        <v>17</v>
      </c>
      <c r="D115" t="s">
        <v>1338</v>
      </c>
      <c r="E115" t="s">
        <v>65</v>
      </c>
      <c r="F115" s="1">
        <v>135079649</v>
      </c>
      <c r="G115">
        <v>0</v>
      </c>
      <c r="H115">
        <v>0</v>
      </c>
      <c r="I115">
        <v>0</v>
      </c>
      <c r="J115">
        <v>135079649</v>
      </c>
      <c r="K115">
        <v>151252661</v>
      </c>
      <c r="L115">
        <v>0</v>
      </c>
      <c r="M115">
        <v>0</v>
      </c>
      <c r="N115">
        <v>151252661</v>
      </c>
      <c r="O115">
        <v>305242</v>
      </c>
      <c r="P115">
        <v>16478254</v>
      </c>
    </row>
    <row r="116" spans="1:16" x14ac:dyDescent="0.2">
      <c r="A116">
        <v>46347</v>
      </c>
      <c r="B116" t="s">
        <v>22</v>
      </c>
      <c r="C116" t="s">
        <v>17</v>
      </c>
      <c r="D116" t="s">
        <v>206</v>
      </c>
      <c r="E116" t="s">
        <v>207</v>
      </c>
      <c r="F116" s="1">
        <v>1044104312508</v>
      </c>
      <c r="G116">
        <v>1105186124698</v>
      </c>
      <c r="H116">
        <v>151845279.19</v>
      </c>
      <c r="I116">
        <v>151845279.19</v>
      </c>
      <c r="J116">
        <v>2149290437206</v>
      </c>
      <c r="K116">
        <v>1058685169836</v>
      </c>
      <c r="L116">
        <v>1103673745718</v>
      </c>
      <c r="M116">
        <v>151637488.30000001</v>
      </c>
      <c r="N116">
        <v>2162358915554</v>
      </c>
      <c r="O116">
        <v>8548378980</v>
      </c>
      <c r="P116">
        <v>21616857328</v>
      </c>
    </row>
    <row r="117" spans="1:16" x14ac:dyDescent="0.2">
      <c r="A117">
        <v>46377</v>
      </c>
      <c r="B117" t="s">
        <v>22</v>
      </c>
      <c r="C117" t="s">
        <v>17</v>
      </c>
      <c r="D117" t="s">
        <v>208</v>
      </c>
      <c r="E117" t="s">
        <v>209</v>
      </c>
      <c r="F117" s="1">
        <v>1044104312508</v>
      </c>
      <c r="G117">
        <v>1105186124698</v>
      </c>
      <c r="H117">
        <v>151845279.19</v>
      </c>
      <c r="I117">
        <v>151845279.19</v>
      </c>
      <c r="J117">
        <v>2149290437206</v>
      </c>
      <c r="K117">
        <v>1058685169836</v>
      </c>
      <c r="L117">
        <v>1103673745718</v>
      </c>
      <c r="M117">
        <v>151637488.30000001</v>
      </c>
      <c r="N117">
        <v>2162358915554</v>
      </c>
      <c r="O117">
        <v>8548378980</v>
      </c>
      <c r="P117">
        <v>21616857328</v>
      </c>
    </row>
    <row r="118" spans="1:16" x14ac:dyDescent="0.2">
      <c r="A118">
        <v>46437</v>
      </c>
      <c r="B118" t="s">
        <v>22</v>
      </c>
      <c r="C118" t="s">
        <v>17</v>
      </c>
      <c r="D118" t="s">
        <v>210</v>
      </c>
      <c r="E118" t="s">
        <v>211</v>
      </c>
      <c r="F118" s="1">
        <v>0</v>
      </c>
      <c r="G118">
        <v>464630654299</v>
      </c>
      <c r="H118">
        <v>63837185.289999999</v>
      </c>
      <c r="I118">
        <v>63837185.289999999</v>
      </c>
      <c r="J118">
        <v>464630654299</v>
      </c>
      <c r="K118">
        <v>0</v>
      </c>
      <c r="L118">
        <v>463994835934</v>
      </c>
      <c r="M118">
        <v>63749828.039999999</v>
      </c>
      <c r="N118">
        <v>463994835934</v>
      </c>
      <c r="O118">
        <v>635818365</v>
      </c>
      <c r="P118">
        <v>0</v>
      </c>
    </row>
    <row r="119" spans="1:16" x14ac:dyDescent="0.2">
      <c r="A119">
        <v>46467</v>
      </c>
      <c r="B119" t="s">
        <v>22</v>
      </c>
      <c r="C119" t="s">
        <v>17</v>
      </c>
      <c r="D119" t="s">
        <v>212</v>
      </c>
      <c r="E119" t="s">
        <v>213</v>
      </c>
      <c r="F119" s="1">
        <v>459187717967</v>
      </c>
      <c r="G119">
        <v>0</v>
      </c>
      <c r="H119">
        <v>0</v>
      </c>
      <c r="I119">
        <v>0</v>
      </c>
      <c r="J119">
        <v>459187717967</v>
      </c>
      <c r="K119">
        <v>478638278934</v>
      </c>
      <c r="L119">
        <v>0</v>
      </c>
      <c r="M119">
        <v>0</v>
      </c>
      <c r="N119">
        <v>478638278934</v>
      </c>
      <c r="O119">
        <v>0</v>
      </c>
      <c r="P119">
        <v>19450560967</v>
      </c>
    </row>
    <row r="120" spans="1:16" x14ac:dyDescent="0.2">
      <c r="A120">
        <v>46497</v>
      </c>
      <c r="B120" t="s">
        <v>22</v>
      </c>
      <c r="C120" t="s">
        <v>17</v>
      </c>
      <c r="D120" t="s">
        <v>214</v>
      </c>
      <c r="E120" t="s">
        <v>215</v>
      </c>
      <c r="F120" s="1">
        <v>253664093138</v>
      </c>
      <c r="G120">
        <v>0</v>
      </c>
      <c r="H120">
        <v>0</v>
      </c>
      <c r="I120">
        <v>0</v>
      </c>
      <c r="J120">
        <v>253664093138</v>
      </c>
      <c r="K120">
        <v>247058930965</v>
      </c>
      <c r="L120">
        <v>0</v>
      </c>
      <c r="M120">
        <v>0</v>
      </c>
      <c r="N120">
        <v>247058930965</v>
      </c>
      <c r="O120">
        <v>7036000000</v>
      </c>
      <c r="P120">
        <v>430837827</v>
      </c>
    </row>
    <row r="121" spans="1:16" x14ac:dyDescent="0.2">
      <c r="A121">
        <v>46527</v>
      </c>
      <c r="B121" t="s">
        <v>22</v>
      </c>
      <c r="C121" t="s">
        <v>17</v>
      </c>
      <c r="D121" t="s">
        <v>216</v>
      </c>
      <c r="E121" t="s">
        <v>217</v>
      </c>
      <c r="F121" s="1">
        <v>331252501403</v>
      </c>
      <c r="G121">
        <v>640555470399</v>
      </c>
      <c r="H121">
        <v>88008093.900000006</v>
      </c>
      <c r="I121">
        <v>88008093.900000006</v>
      </c>
      <c r="J121">
        <v>971807971802</v>
      </c>
      <c r="K121">
        <v>332987959937</v>
      </c>
      <c r="L121">
        <v>639678909784</v>
      </c>
      <c r="M121">
        <v>87887660.260000005</v>
      </c>
      <c r="N121">
        <v>972666869721</v>
      </c>
      <c r="O121">
        <v>876560615</v>
      </c>
      <c r="P121">
        <v>1735458534</v>
      </c>
    </row>
    <row r="122" spans="1:16" x14ac:dyDescent="0.2">
      <c r="A122">
        <v>47817</v>
      </c>
      <c r="B122" t="s">
        <v>22</v>
      </c>
      <c r="C122" t="s">
        <v>17</v>
      </c>
      <c r="D122" t="s">
        <v>224</v>
      </c>
      <c r="E122" t="s">
        <v>225</v>
      </c>
      <c r="F122" s="1">
        <v>0</v>
      </c>
      <c r="G122">
        <v>-5085994872</v>
      </c>
      <c r="H122">
        <v>0</v>
      </c>
      <c r="I122">
        <v>0</v>
      </c>
      <c r="J122">
        <v>-5085994872</v>
      </c>
      <c r="K122">
        <v>0</v>
      </c>
      <c r="L122">
        <v>-3943882412</v>
      </c>
      <c r="M122">
        <v>0</v>
      </c>
      <c r="N122">
        <v>-3943882412</v>
      </c>
      <c r="O122">
        <v>49718</v>
      </c>
      <c r="P122">
        <v>1142162178</v>
      </c>
    </row>
    <row r="123" spans="1:16" x14ac:dyDescent="0.2">
      <c r="A123">
        <v>47847</v>
      </c>
      <c r="B123" t="s">
        <v>22</v>
      </c>
      <c r="C123" t="s">
        <v>17</v>
      </c>
      <c r="D123" t="s">
        <v>226</v>
      </c>
      <c r="E123" t="s">
        <v>227</v>
      </c>
      <c r="F123" s="1">
        <v>0</v>
      </c>
      <c r="G123">
        <v>-5085994872</v>
      </c>
      <c r="H123">
        <v>0</v>
      </c>
      <c r="I123">
        <v>0</v>
      </c>
      <c r="J123">
        <v>-5085994872</v>
      </c>
      <c r="K123">
        <v>0</v>
      </c>
      <c r="L123">
        <v>-3943882412</v>
      </c>
      <c r="M123">
        <v>0</v>
      </c>
      <c r="N123">
        <v>-3943882412</v>
      </c>
      <c r="O123">
        <v>49718</v>
      </c>
      <c r="P123">
        <v>1142162178</v>
      </c>
    </row>
    <row r="124" spans="1:16" x14ac:dyDescent="0.2">
      <c r="A124">
        <v>47877</v>
      </c>
      <c r="B124" t="s">
        <v>22</v>
      </c>
      <c r="C124" t="s">
        <v>17</v>
      </c>
      <c r="D124" t="s">
        <v>228</v>
      </c>
      <c r="E124" t="s">
        <v>65</v>
      </c>
      <c r="F124" s="1">
        <v>0</v>
      </c>
      <c r="G124">
        <v>-5085994872</v>
      </c>
      <c r="H124">
        <v>0</v>
      </c>
      <c r="I124">
        <v>0</v>
      </c>
      <c r="J124">
        <v>-5085994872</v>
      </c>
      <c r="K124">
        <v>0</v>
      </c>
      <c r="L124">
        <v>-3943882412</v>
      </c>
      <c r="M124">
        <v>0</v>
      </c>
      <c r="N124">
        <v>-3943882412</v>
      </c>
      <c r="O124">
        <v>49718</v>
      </c>
      <c r="P124">
        <v>1142162178</v>
      </c>
    </row>
    <row r="125" spans="1:16" x14ac:dyDescent="0.2">
      <c r="A125">
        <v>47907</v>
      </c>
      <c r="B125" t="s">
        <v>22</v>
      </c>
      <c r="C125" t="s">
        <v>17</v>
      </c>
      <c r="D125" t="s">
        <v>229</v>
      </c>
      <c r="E125" t="s">
        <v>62</v>
      </c>
      <c r="F125" s="1">
        <v>147047896175</v>
      </c>
      <c r="G125">
        <v>169299767160</v>
      </c>
      <c r="H125">
        <v>23260670.629999999</v>
      </c>
      <c r="I125">
        <v>23260670.61384955</v>
      </c>
      <c r="J125">
        <v>316347663335</v>
      </c>
      <c r="K125">
        <v>143213259816</v>
      </c>
      <c r="L125">
        <v>163144944533</v>
      </c>
      <c r="M125">
        <v>22415038.600000001</v>
      </c>
      <c r="N125">
        <v>306358204349</v>
      </c>
      <c r="O125">
        <v>245412980136</v>
      </c>
      <c r="P125">
        <v>235423521150</v>
      </c>
    </row>
    <row r="126" spans="1:16" x14ac:dyDescent="0.2">
      <c r="A126">
        <v>47938</v>
      </c>
      <c r="B126" t="s">
        <v>22</v>
      </c>
      <c r="C126" t="s">
        <v>17</v>
      </c>
      <c r="D126" t="s">
        <v>230</v>
      </c>
      <c r="E126" t="s">
        <v>231</v>
      </c>
      <c r="F126" s="1">
        <v>143471828993</v>
      </c>
      <c r="G126">
        <v>168611357531</v>
      </c>
      <c r="H126">
        <v>23166087.68</v>
      </c>
      <c r="I126">
        <v>23166087.673849553</v>
      </c>
      <c r="J126">
        <v>312083186524</v>
      </c>
      <c r="K126">
        <v>139473248740</v>
      </c>
      <c r="L126">
        <v>162050321628</v>
      </c>
      <c r="M126">
        <v>22264644.600000001</v>
      </c>
      <c r="N126">
        <v>301523570368</v>
      </c>
      <c r="O126">
        <v>244846370124</v>
      </c>
      <c r="P126">
        <v>234286753968</v>
      </c>
    </row>
    <row r="127" spans="1:16" x14ac:dyDescent="0.2">
      <c r="A127">
        <v>47969</v>
      </c>
      <c r="B127" t="s">
        <v>22</v>
      </c>
      <c r="C127" t="s">
        <v>17</v>
      </c>
      <c r="D127" t="s">
        <v>232</v>
      </c>
      <c r="E127" t="s">
        <v>233</v>
      </c>
      <c r="F127" s="1">
        <v>1596360779585</v>
      </c>
      <c r="G127">
        <v>1295125260422</v>
      </c>
      <c r="H127">
        <v>177941662.81999999</v>
      </c>
      <c r="I127">
        <v>177941662.81999999</v>
      </c>
      <c r="J127">
        <v>2891486040007</v>
      </c>
      <c r="K127">
        <v>1577220777010</v>
      </c>
      <c r="L127">
        <v>1291701705394</v>
      </c>
      <c r="M127">
        <v>177471288.97999999</v>
      </c>
      <c r="N127">
        <v>2868922482404</v>
      </c>
      <c r="O127">
        <v>33299504503</v>
      </c>
      <c r="P127">
        <v>10735946900</v>
      </c>
    </row>
    <row r="128" spans="1:16" x14ac:dyDescent="0.2">
      <c r="A128">
        <v>48000</v>
      </c>
      <c r="B128" t="s">
        <v>22</v>
      </c>
      <c r="C128" t="s">
        <v>17</v>
      </c>
      <c r="D128" t="s">
        <v>234</v>
      </c>
      <c r="E128" t="s">
        <v>235</v>
      </c>
      <c r="F128" s="1">
        <v>0</v>
      </c>
      <c r="G128">
        <v>420855968219</v>
      </c>
      <c r="H128">
        <v>57822832.340000004</v>
      </c>
      <c r="I128">
        <v>57822832.340000004</v>
      </c>
      <c r="J128">
        <v>420855968219</v>
      </c>
      <c r="K128">
        <v>0</v>
      </c>
      <c r="L128">
        <v>353001449338</v>
      </c>
      <c r="M128">
        <v>48500069.299999997</v>
      </c>
      <c r="N128">
        <v>353001449338</v>
      </c>
      <c r="O128">
        <v>129453080794</v>
      </c>
      <c r="P128">
        <v>61598561913</v>
      </c>
    </row>
    <row r="129" spans="1:16" x14ac:dyDescent="0.2">
      <c r="A129">
        <v>48090</v>
      </c>
      <c r="B129" t="s">
        <v>22</v>
      </c>
      <c r="C129" t="s">
        <v>17</v>
      </c>
      <c r="D129" t="s">
        <v>236</v>
      </c>
      <c r="E129" t="s">
        <v>237</v>
      </c>
      <c r="F129" s="1">
        <v>-819427193</v>
      </c>
      <c r="G129">
        <v>-1518810877</v>
      </c>
      <c r="H129">
        <v>-208674.59</v>
      </c>
      <c r="I129">
        <v>-208674.59</v>
      </c>
      <c r="J129">
        <v>-2338238070</v>
      </c>
      <c r="K129">
        <v>-756223151</v>
      </c>
      <c r="L129">
        <v>-1356003439</v>
      </c>
      <c r="M129">
        <v>-186305.95</v>
      </c>
      <c r="N129">
        <v>-2112226590</v>
      </c>
      <c r="O129">
        <v>12028575</v>
      </c>
      <c r="P129">
        <v>238040055</v>
      </c>
    </row>
    <row r="130" spans="1:16" x14ac:dyDescent="0.2">
      <c r="A130">
        <v>48150</v>
      </c>
      <c r="B130" t="s">
        <v>22</v>
      </c>
      <c r="C130" t="s">
        <v>17</v>
      </c>
      <c r="D130" t="s">
        <v>238</v>
      </c>
      <c r="E130" t="s">
        <v>239</v>
      </c>
      <c r="F130" s="1">
        <v>-1452069523399</v>
      </c>
      <c r="G130">
        <v>-1146405123806</v>
      </c>
      <c r="H130">
        <v>-157508497.61000001</v>
      </c>
      <c r="I130">
        <v>-157508497.61615044</v>
      </c>
      <c r="J130">
        <v>-2598474647205</v>
      </c>
      <c r="K130">
        <v>-1436991305119</v>
      </c>
      <c r="L130">
        <v>-1148356890350</v>
      </c>
      <c r="M130">
        <v>-157776657.5</v>
      </c>
      <c r="N130">
        <v>-2585348195469</v>
      </c>
      <c r="O130">
        <v>19178706060</v>
      </c>
      <c r="P130">
        <v>32305157796</v>
      </c>
    </row>
    <row r="131" spans="1:16" x14ac:dyDescent="0.2">
      <c r="A131">
        <v>48181</v>
      </c>
      <c r="B131" t="s">
        <v>22</v>
      </c>
      <c r="C131" t="s">
        <v>17</v>
      </c>
      <c r="D131" t="s">
        <v>240</v>
      </c>
      <c r="E131" t="s">
        <v>241</v>
      </c>
      <c r="F131" s="1">
        <v>0</v>
      </c>
      <c r="G131">
        <v>-399445936427</v>
      </c>
      <c r="H131">
        <v>-54881235.280000001</v>
      </c>
      <c r="I131">
        <v>-54881235.280000001</v>
      </c>
      <c r="J131">
        <v>-399445936427</v>
      </c>
      <c r="K131">
        <v>0</v>
      </c>
      <c r="L131">
        <v>-332939939315</v>
      </c>
      <c r="M131">
        <v>-45743750.229999997</v>
      </c>
      <c r="N131">
        <v>-332939939315</v>
      </c>
      <c r="O131">
        <v>62903050192</v>
      </c>
      <c r="P131">
        <v>129409047304</v>
      </c>
    </row>
    <row r="132" spans="1:16" x14ac:dyDescent="0.2">
      <c r="A132">
        <v>398450</v>
      </c>
      <c r="B132" t="s">
        <v>22</v>
      </c>
      <c r="C132" t="s">
        <v>17</v>
      </c>
      <c r="D132" t="s">
        <v>242</v>
      </c>
      <c r="E132" t="s">
        <v>243</v>
      </c>
      <c r="F132" s="1">
        <v>3576067182</v>
      </c>
      <c r="G132">
        <v>688409629</v>
      </c>
      <c r="H132">
        <v>94582.95</v>
      </c>
      <c r="I132">
        <v>94582.94</v>
      </c>
      <c r="J132">
        <v>4264476811</v>
      </c>
      <c r="K132">
        <v>3740011076</v>
      </c>
      <c r="L132">
        <v>1094622905</v>
      </c>
      <c r="M132">
        <v>150394</v>
      </c>
      <c r="N132">
        <v>4834633981</v>
      </c>
      <c r="O132">
        <v>566610012</v>
      </c>
      <c r="P132">
        <v>1136767182</v>
      </c>
    </row>
    <row r="133" spans="1:16" x14ac:dyDescent="0.2">
      <c r="A133">
        <v>398451</v>
      </c>
      <c r="B133" t="s">
        <v>22</v>
      </c>
      <c r="C133" t="s">
        <v>17</v>
      </c>
      <c r="D133" t="s">
        <v>244</v>
      </c>
      <c r="E133" t="s">
        <v>134</v>
      </c>
      <c r="F133" s="1">
        <v>85949654340</v>
      </c>
      <c r="G133">
        <v>24961792794</v>
      </c>
      <c r="H133">
        <v>3429585.58</v>
      </c>
      <c r="I133">
        <v>3429585.58</v>
      </c>
      <c r="J133">
        <v>110911447134</v>
      </c>
      <c r="K133">
        <v>86511989590</v>
      </c>
      <c r="L133">
        <v>25415256051</v>
      </c>
      <c r="M133">
        <v>3491888.47</v>
      </c>
      <c r="N133">
        <v>111927245641</v>
      </c>
      <c r="O133">
        <v>57544927</v>
      </c>
      <c r="P133">
        <v>1073343434</v>
      </c>
    </row>
    <row r="134" spans="1:16" x14ac:dyDescent="0.2">
      <c r="A134">
        <v>398452</v>
      </c>
      <c r="B134" t="s">
        <v>22</v>
      </c>
      <c r="C134" t="s">
        <v>17</v>
      </c>
      <c r="D134" t="s">
        <v>245</v>
      </c>
      <c r="E134" t="s">
        <v>138</v>
      </c>
      <c r="F134" s="1">
        <v>-82071092238</v>
      </c>
      <c r="G134">
        <v>-23998954989</v>
      </c>
      <c r="H134">
        <v>-3297298.01</v>
      </c>
      <c r="I134">
        <v>-3297298.02</v>
      </c>
      <c r="J134">
        <v>-106070047227</v>
      </c>
      <c r="K134">
        <v>-82474227317</v>
      </c>
      <c r="L134">
        <v>-24044284854</v>
      </c>
      <c r="M134">
        <v>-3303526.03</v>
      </c>
      <c r="N134">
        <v>-106518512171</v>
      </c>
      <c r="O134">
        <v>491470160</v>
      </c>
      <c r="P134">
        <v>43005216</v>
      </c>
    </row>
    <row r="135" spans="1:16" x14ac:dyDescent="0.2">
      <c r="A135">
        <v>415269</v>
      </c>
      <c r="B135" t="s">
        <v>22</v>
      </c>
      <c r="C135" t="s">
        <v>17</v>
      </c>
      <c r="D135" t="s">
        <v>246</v>
      </c>
      <c r="E135" t="s">
        <v>247</v>
      </c>
      <c r="F135" s="1">
        <v>-302494920</v>
      </c>
      <c r="G135">
        <v>-274428176</v>
      </c>
      <c r="H135">
        <v>-37704.620000000003</v>
      </c>
      <c r="I135">
        <v>-37704.620000000003</v>
      </c>
      <c r="J135">
        <v>-576923096</v>
      </c>
      <c r="K135">
        <v>-297751197</v>
      </c>
      <c r="L135">
        <v>-276348292</v>
      </c>
      <c r="M135">
        <v>-37968.44</v>
      </c>
      <c r="N135">
        <v>-574099489</v>
      </c>
      <c r="O135">
        <v>17594925</v>
      </c>
      <c r="P135">
        <v>20418532</v>
      </c>
    </row>
    <row r="136" spans="1:16" x14ac:dyDescent="0.2">
      <c r="A136">
        <v>48751</v>
      </c>
      <c r="B136" t="s">
        <v>22</v>
      </c>
      <c r="C136" t="s">
        <v>17</v>
      </c>
      <c r="D136" t="s">
        <v>248</v>
      </c>
      <c r="E136" t="s">
        <v>67</v>
      </c>
      <c r="F136" s="1">
        <v>-482782562157.14001</v>
      </c>
      <c r="G136">
        <v>-62566596993</v>
      </c>
      <c r="H136">
        <v>-8596237.4900000002</v>
      </c>
      <c r="I136">
        <v>-8596237.4800000004</v>
      </c>
      <c r="J136">
        <v>-545349159150.14001</v>
      </c>
      <c r="K136">
        <v>-422272091768.14001</v>
      </c>
      <c r="L136">
        <v>-61376290698</v>
      </c>
      <c r="M136">
        <v>-8432697.3300000001</v>
      </c>
      <c r="N136">
        <v>-483648382466.14001</v>
      </c>
      <c r="O136">
        <v>1977199524</v>
      </c>
      <c r="P136">
        <v>63677976208</v>
      </c>
    </row>
    <row r="137" spans="1:16" x14ac:dyDescent="0.2">
      <c r="A137">
        <v>48781</v>
      </c>
      <c r="B137" t="s">
        <v>22</v>
      </c>
      <c r="C137" t="s">
        <v>17</v>
      </c>
      <c r="D137" t="s">
        <v>249</v>
      </c>
      <c r="E137" t="s">
        <v>250</v>
      </c>
      <c r="F137" s="1">
        <v>-482782562157.14001</v>
      </c>
      <c r="G137">
        <v>-62566596993</v>
      </c>
      <c r="H137">
        <v>-8596237.4900000002</v>
      </c>
      <c r="I137">
        <v>-8596237.4800000004</v>
      </c>
      <c r="J137">
        <v>-545349159150.14001</v>
      </c>
      <c r="K137">
        <v>-422272091768.14001</v>
      </c>
      <c r="L137">
        <v>-61376290698</v>
      </c>
      <c r="M137">
        <v>-8432697.3300000001</v>
      </c>
      <c r="N137">
        <v>-483648382466.14001</v>
      </c>
      <c r="O137">
        <v>1977199524</v>
      </c>
      <c r="P137">
        <v>63677976208</v>
      </c>
    </row>
    <row r="138" spans="1:16" x14ac:dyDescent="0.2">
      <c r="A138">
        <v>48811</v>
      </c>
      <c r="B138" t="s">
        <v>22</v>
      </c>
      <c r="C138" t="s">
        <v>17</v>
      </c>
      <c r="D138" t="s">
        <v>251</v>
      </c>
      <c r="E138" t="s">
        <v>65</v>
      </c>
      <c r="F138" s="1">
        <v>-38508220334.139999</v>
      </c>
      <c r="G138">
        <v>-62461014847</v>
      </c>
      <c r="H138">
        <v>-8581731.1999999993</v>
      </c>
      <c r="I138">
        <v>-8581731.1899999995</v>
      </c>
      <c r="J138">
        <v>-100969235181.14</v>
      </c>
      <c r="K138">
        <v>-37251749945.139999</v>
      </c>
      <c r="L138">
        <v>-61371800783</v>
      </c>
      <c r="M138">
        <v>-8432080.4499999993</v>
      </c>
      <c r="N138">
        <v>-98623550728.139999</v>
      </c>
      <c r="O138">
        <v>1977199524</v>
      </c>
      <c r="P138">
        <v>4322883977</v>
      </c>
    </row>
    <row r="139" spans="1:16" x14ac:dyDescent="0.2">
      <c r="A139">
        <v>48841</v>
      </c>
      <c r="B139" t="s">
        <v>22</v>
      </c>
      <c r="C139" t="s">
        <v>17</v>
      </c>
      <c r="D139" t="s">
        <v>1339</v>
      </c>
      <c r="E139" t="s">
        <v>154</v>
      </c>
      <c r="F139" s="1">
        <v>0</v>
      </c>
      <c r="G139">
        <v>-101086078</v>
      </c>
      <c r="H139">
        <v>-13888.56</v>
      </c>
      <c r="I139">
        <v>-13888.56</v>
      </c>
      <c r="J139">
        <v>-101086078</v>
      </c>
      <c r="K139">
        <v>0</v>
      </c>
      <c r="L139">
        <v>0</v>
      </c>
      <c r="M139">
        <v>0</v>
      </c>
      <c r="N139">
        <v>0</v>
      </c>
      <c r="O139">
        <v>0</v>
      </c>
      <c r="P139">
        <v>101086078</v>
      </c>
    </row>
    <row r="140" spans="1:16" x14ac:dyDescent="0.2">
      <c r="A140">
        <v>285523</v>
      </c>
      <c r="B140" t="s">
        <v>22</v>
      </c>
      <c r="C140" t="s">
        <v>17</v>
      </c>
      <c r="D140" t="s">
        <v>252</v>
      </c>
      <c r="E140" t="s">
        <v>253</v>
      </c>
      <c r="F140" s="1">
        <v>-444274341823</v>
      </c>
      <c r="G140">
        <v>-4496068</v>
      </c>
      <c r="H140">
        <v>-617.73</v>
      </c>
      <c r="I140">
        <v>-617.72999999998694</v>
      </c>
      <c r="J140">
        <v>-444278837891</v>
      </c>
      <c r="K140">
        <v>-385020341823</v>
      </c>
      <c r="L140">
        <v>-4489915</v>
      </c>
      <c r="M140">
        <v>-616.88</v>
      </c>
      <c r="N140">
        <v>-385024831738</v>
      </c>
      <c r="O140">
        <v>0</v>
      </c>
      <c r="P140">
        <v>59254006153</v>
      </c>
    </row>
    <row r="141" spans="1:16" x14ac:dyDescent="0.2">
      <c r="A141">
        <v>98375</v>
      </c>
      <c r="B141" t="s">
        <v>1325</v>
      </c>
      <c r="C141" t="s">
        <v>17</v>
      </c>
      <c r="D141" t="s">
        <v>254</v>
      </c>
      <c r="E141" t="s">
        <v>255</v>
      </c>
      <c r="F141" s="1">
        <v>246462850879</v>
      </c>
      <c r="G141">
        <v>279992616937</v>
      </c>
      <c r="H141">
        <v>38469137.590000004</v>
      </c>
      <c r="I141">
        <v>38469137.583636366</v>
      </c>
      <c r="J141">
        <v>526455467816</v>
      </c>
      <c r="K141">
        <v>309375344475</v>
      </c>
      <c r="L141">
        <v>280734729110</v>
      </c>
      <c r="M141">
        <v>38571098.899999999</v>
      </c>
      <c r="N141">
        <v>590110073585</v>
      </c>
      <c r="O141">
        <v>1405860929254</v>
      </c>
      <c r="P141">
        <v>1469515535023</v>
      </c>
    </row>
    <row r="142" spans="1:16" x14ac:dyDescent="0.2">
      <c r="A142">
        <v>98407</v>
      </c>
      <c r="B142" t="s">
        <v>1325</v>
      </c>
      <c r="C142" t="s">
        <v>17</v>
      </c>
      <c r="D142" t="s">
        <v>256</v>
      </c>
      <c r="E142" t="s">
        <v>255</v>
      </c>
      <c r="F142" s="1">
        <v>250332073452</v>
      </c>
      <c r="G142">
        <v>295229991308</v>
      </c>
      <c r="H142">
        <v>40562652.259999998</v>
      </c>
      <c r="I142">
        <v>40562652.253636368</v>
      </c>
      <c r="J142">
        <v>545562064760</v>
      </c>
      <c r="K142">
        <v>313274717242</v>
      </c>
      <c r="L142">
        <v>295911732203</v>
      </c>
      <c r="M142">
        <v>40656318.950000003</v>
      </c>
      <c r="N142">
        <v>609186449445</v>
      </c>
      <c r="O142">
        <v>1405818520754</v>
      </c>
      <c r="P142">
        <v>1469442905439</v>
      </c>
    </row>
    <row r="143" spans="1:16" x14ac:dyDescent="0.2">
      <c r="A143">
        <v>98435</v>
      </c>
      <c r="B143" t="s">
        <v>1325</v>
      </c>
      <c r="C143" t="s">
        <v>17</v>
      </c>
      <c r="D143" t="s">
        <v>257</v>
      </c>
      <c r="E143" t="s">
        <v>258</v>
      </c>
      <c r="F143" s="1">
        <v>450330852</v>
      </c>
      <c r="G143">
        <v>0</v>
      </c>
      <c r="H143">
        <v>0</v>
      </c>
      <c r="I143">
        <v>-5.0999999999999997E-12</v>
      </c>
      <c r="J143">
        <v>450330852</v>
      </c>
      <c r="K143">
        <v>460227356</v>
      </c>
      <c r="L143">
        <v>0</v>
      </c>
      <c r="M143">
        <v>0</v>
      </c>
      <c r="N143">
        <v>460227356</v>
      </c>
      <c r="O143">
        <v>7836907</v>
      </c>
      <c r="P143">
        <v>17733411</v>
      </c>
    </row>
    <row r="144" spans="1:16" x14ac:dyDescent="0.2">
      <c r="A144">
        <v>98462</v>
      </c>
      <c r="B144" t="s">
        <v>1325</v>
      </c>
      <c r="C144" t="s">
        <v>17</v>
      </c>
      <c r="D144" t="s">
        <v>259</v>
      </c>
      <c r="E144" t="s">
        <v>65</v>
      </c>
      <c r="F144" s="1">
        <v>450330852</v>
      </c>
      <c r="G144">
        <v>0</v>
      </c>
      <c r="H144">
        <v>0</v>
      </c>
      <c r="I144">
        <v>-5.0999999999999997E-12</v>
      </c>
      <c r="J144">
        <v>450330852</v>
      </c>
      <c r="K144">
        <v>460227356</v>
      </c>
      <c r="L144">
        <v>0</v>
      </c>
      <c r="M144">
        <v>0</v>
      </c>
      <c r="N144">
        <v>460227356</v>
      </c>
      <c r="O144">
        <v>7836907</v>
      </c>
      <c r="P144">
        <v>17733411</v>
      </c>
    </row>
    <row r="145" spans="1:16" x14ac:dyDescent="0.2">
      <c r="A145">
        <v>98654</v>
      </c>
      <c r="B145" t="s">
        <v>1325</v>
      </c>
      <c r="C145" t="s">
        <v>17</v>
      </c>
      <c r="D145" t="s">
        <v>260</v>
      </c>
      <c r="E145" t="s">
        <v>261</v>
      </c>
      <c r="F145" s="1">
        <v>34686791290</v>
      </c>
      <c r="G145">
        <v>0</v>
      </c>
      <c r="H145">
        <v>0</v>
      </c>
      <c r="I145">
        <v>0</v>
      </c>
      <c r="J145">
        <v>34686791290</v>
      </c>
      <c r="K145">
        <v>33943603206</v>
      </c>
      <c r="L145">
        <v>0</v>
      </c>
      <c r="M145">
        <v>0</v>
      </c>
      <c r="N145">
        <v>33943603206</v>
      </c>
      <c r="O145">
        <v>1101732882</v>
      </c>
      <c r="P145">
        <v>358544798</v>
      </c>
    </row>
    <row r="146" spans="1:16" x14ac:dyDescent="0.2">
      <c r="A146">
        <v>98984</v>
      </c>
      <c r="B146" t="s">
        <v>1325</v>
      </c>
      <c r="C146" t="s">
        <v>17</v>
      </c>
      <c r="D146" t="s">
        <v>263</v>
      </c>
      <c r="E146" t="s">
        <v>264</v>
      </c>
      <c r="F146" s="1">
        <v>38628184881</v>
      </c>
      <c r="G146">
        <v>0</v>
      </c>
      <c r="H146">
        <v>0</v>
      </c>
      <c r="I146">
        <v>0</v>
      </c>
      <c r="J146">
        <v>38628184881</v>
      </c>
      <c r="K146">
        <v>38627983681</v>
      </c>
      <c r="L146">
        <v>0</v>
      </c>
      <c r="M146">
        <v>0</v>
      </c>
      <c r="N146">
        <v>38627983681</v>
      </c>
      <c r="O146">
        <v>201200</v>
      </c>
      <c r="P146">
        <v>0</v>
      </c>
    </row>
    <row r="147" spans="1:16" x14ac:dyDescent="0.2">
      <c r="A147">
        <v>99038</v>
      </c>
      <c r="B147" t="s">
        <v>1325</v>
      </c>
      <c r="C147" t="s">
        <v>17</v>
      </c>
      <c r="D147" t="s">
        <v>265</v>
      </c>
      <c r="E147" t="s">
        <v>266</v>
      </c>
      <c r="F147" s="1">
        <v>38628184881</v>
      </c>
      <c r="G147">
        <v>0</v>
      </c>
      <c r="H147">
        <v>0</v>
      </c>
      <c r="I147">
        <v>0</v>
      </c>
      <c r="J147">
        <v>38628184881</v>
      </c>
      <c r="K147">
        <v>38627983681</v>
      </c>
      <c r="L147">
        <v>0</v>
      </c>
      <c r="M147">
        <v>0</v>
      </c>
      <c r="N147">
        <v>38627983681</v>
      </c>
      <c r="O147">
        <v>201200</v>
      </c>
      <c r="P147">
        <v>0</v>
      </c>
    </row>
    <row r="148" spans="1:16" x14ac:dyDescent="0.2">
      <c r="A148">
        <v>99470</v>
      </c>
      <c r="B148" t="s">
        <v>1340</v>
      </c>
      <c r="C148" t="s">
        <v>17</v>
      </c>
      <c r="D148" t="s">
        <v>1341</v>
      </c>
      <c r="E148" t="s">
        <v>1342</v>
      </c>
      <c r="F148" s="1">
        <v>1300000</v>
      </c>
      <c r="G148">
        <v>0</v>
      </c>
      <c r="H148">
        <v>0</v>
      </c>
      <c r="I148">
        <v>0</v>
      </c>
      <c r="J148">
        <v>1300000</v>
      </c>
      <c r="K148">
        <v>1300000</v>
      </c>
      <c r="L148">
        <v>0</v>
      </c>
      <c r="M148">
        <v>0</v>
      </c>
      <c r="N148">
        <v>1300000</v>
      </c>
      <c r="O148">
        <v>0</v>
      </c>
      <c r="P148">
        <v>0</v>
      </c>
    </row>
    <row r="149" spans="1:16" x14ac:dyDescent="0.2">
      <c r="A149">
        <v>99551</v>
      </c>
      <c r="B149" t="s">
        <v>1325</v>
      </c>
      <c r="C149" t="s">
        <v>17</v>
      </c>
      <c r="D149" t="s">
        <v>267</v>
      </c>
      <c r="E149" t="s">
        <v>268</v>
      </c>
      <c r="F149" s="1">
        <v>118639467347</v>
      </c>
      <c r="G149">
        <v>279717350392</v>
      </c>
      <c r="H149">
        <v>38431317.780000001</v>
      </c>
      <c r="I149">
        <v>38431317.780000001</v>
      </c>
      <c r="J149">
        <v>398356817739</v>
      </c>
      <c r="K149">
        <v>136107460435</v>
      </c>
      <c r="L149">
        <v>279005876684</v>
      </c>
      <c r="M149">
        <v>38333566</v>
      </c>
      <c r="N149">
        <v>415113337119</v>
      </c>
      <c r="O149">
        <v>1905000682</v>
      </c>
      <c r="P149">
        <v>18661520062</v>
      </c>
    </row>
    <row r="150" spans="1:16" x14ac:dyDescent="0.2">
      <c r="A150">
        <v>99578</v>
      </c>
      <c r="B150" t="s">
        <v>1325</v>
      </c>
      <c r="C150" t="s">
        <v>17</v>
      </c>
      <c r="D150" t="s">
        <v>269</v>
      </c>
      <c r="E150" t="s">
        <v>270</v>
      </c>
      <c r="F150" s="1">
        <v>100675200</v>
      </c>
      <c r="G150">
        <v>10189718</v>
      </c>
      <c r="H150">
        <v>1400</v>
      </c>
      <c r="I150">
        <v>1399.9999999999991</v>
      </c>
      <c r="J150">
        <v>110864918</v>
      </c>
      <c r="K150">
        <v>1900675200</v>
      </c>
      <c r="L150">
        <v>10175774</v>
      </c>
      <c r="M150">
        <v>1398.08</v>
      </c>
      <c r="N150">
        <v>1910850974</v>
      </c>
      <c r="O150">
        <v>13944</v>
      </c>
      <c r="P150">
        <v>1800000000</v>
      </c>
    </row>
    <row r="151" spans="1:16" x14ac:dyDescent="0.2">
      <c r="A151">
        <v>99654</v>
      </c>
      <c r="B151" t="s">
        <v>1325</v>
      </c>
      <c r="C151" t="s">
        <v>17</v>
      </c>
      <c r="D151" t="s">
        <v>271</v>
      </c>
      <c r="E151" t="s">
        <v>272</v>
      </c>
      <c r="F151" s="1">
        <v>141673832773</v>
      </c>
      <c r="G151">
        <v>395533041844</v>
      </c>
      <c r="H151">
        <v>54343629.390000001</v>
      </c>
      <c r="I151">
        <v>54343629.390000001</v>
      </c>
      <c r="J151">
        <v>537206874617</v>
      </c>
      <c r="K151">
        <v>157211252773</v>
      </c>
      <c r="L151">
        <v>394573856258</v>
      </c>
      <c r="M151">
        <v>54211843.630000003</v>
      </c>
      <c r="N151">
        <v>551785109031</v>
      </c>
      <c r="O151">
        <v>1851554243</v>
      </c>
      <c r="P151">
        <v>16429788657</v>
      </c>
    </row>
    <row r="152" spans="1:16" x14ac:dyDescent="0.2">
      <c r="A152">
        <v>99728</v>
      </c>
      <c r="B152" t="s">
        <v>1325</v>
      </c>
      <c r="C152" t="s">
        <v>17</v>
      </c>
      <c r="D152" t="s">
        <v>273</v>
      </c>
      <c r="E152" t="s">
        <v>274</v>
      </c>
      <c r="F152" s="1">
        <v>-23135040626</v>
      </c>
      <c r="G152">
        <v>-115825881170</v>
      </c>
      <c r="H152">
        <v>-15913711.609999999</v>
      </c>
      <c r="I152">
        <v>-15913711.609999999</v>
      </c>
      <c r="J152">
        <v>-138960921796</v>
      </c>
      <c r="K152">
        <v>-23004467538</v>
      </c>
      <c r="L152">
        <v>-115578155348</v>
      </c>
      <c r="M152">
        <v>-15879675.710000001</v>
      </c>
      <c r="N152">
        <v>-138582622886</v>
      </c>
      <c r="O152">
        <v>53432495</v>
      </c>
      <c r="P152">
        <v>431731405</v>
      </c>
    </row>
    <row r="153" spans="1:16" x14ac:dyDescent="0.2">
      <c r="A153">
        <v>99804</v>
      </c>
      <c r="B153" t="s">
        <v>1325</v>
      </c>
      <c r="C153" t="s">
        <v>17</v>
      </c>
      <c r="D153" t="s">
        <v>275</v>
      </c>
      <c r="E153" t="s">
        <v>276</v>
      </c>
      <c r="F153" s="1">
        <v>47446260045</v>
      </c>
      <c r="G153">
        <v>15141610210</v>
      </c>
      <c r="H153">
        <v>2080357.31</v>
      </c>
      <c r="I153">
        <v>2080357.3036363642</v>
      </c>
      <c r="J153">
        <v>62587870255</v>
      </c>
      <c r="K153">
        <v>85817512643</v>
      </c>
      <c r="L153">
        <v>16535332542</v>
      </c>
      <c r="M153">
        <v>2271845.56</v>
      </c>
      <c r="N153">
        <v>102352845185</v>
      </c>
      <c r="O153">
        <v>39106806423</v>
      </c>
      <c r="P153">
        <v>78871781353</v>
      </c>
    </row>
    <row r="154" spans="1:16" x14ac:dyDescent="0.2">
      <c r="A154">
        <v>99831</v>
      </c>
      <c r="B154" t="s">
        <v>1325</v>
      </c>
      <c r="C154" t="s">
        <v>17</v>
      </c>
      <c r="D154" t="s">
        <v>277</v>
      </c>
      <c r="E154" t="s">
        <v>65</v>
      </c>
      <c r="F154" s="1">
        <v>47446260045</v>
      </c>
      <c r="G154">
        <v>15141610210</v>
      </c>
      <c r="H154">
        <v>2080357.31</v>
      </c>
      <c r="I154">
        <v>2080357.3036363642</v>
      </c>
      <c r="J154">
        <v>62587870255</v>
      </c>
      <c r="K154">
        <v>85817512643</v>
      </c>
      <c r="L154">
        <v>16535332542</v>
      </c>
      <c r="M154">
        <v>2271845.56</v>
      </c>
      <c r="N154">
        <v>102352845185</v>
      </c>
      <c r="O154">
        <v>39106806423</v>
      </c>
      <c r="P154">
        <v>78871781353</v>
      </c>
    </row>
    <row r="155" spans="1:16" x14ac:dyDescent="0.2">
      <c r="A155">
        <v>100237</v>
      </c>
      <c r="B155" t="s">
        <v>1325</v>
      </c>
      <c r="C155" t="s">
        <v>17</v>
      </c>
      <c r="D155" t="s">
        <v>281</v>
      </c>
      <c r="E155" t="s">
        <v>282</v>
      </c>
      <c r="F155" s="1">
        <v>10479739037</v>
      </c>
      <c r="G155">
        <v>371030706</v>
      </c>
      <c r="H155">
        <v>50977.17</v>
      </c>
      <c r="I155">
        <v>50977.17</v>
      </c>
      <c r="J155">
        <v>10850769743</v>
      </c>
      <c r="K155">
        <v>10001034524</v>
      </c>
      <c r="L155">
        <v>370522977</v>
      </c>
      <c r="M155">
        <v>50907.39</v>
      </c>
      <c r="N155">
        <v>10371557501</v>
      </c>
      <c r="O155">
        <v>1363254702585</v>
      </c>
      <c r="P155">
        <v>1362775490343</v>
      </c>
    </row>
    <row r="156" spans="1:16" x14ac:dyDescent="0.2">
      <c r="A156">
        <v>100265</v>
      </c>
      <c r="B156" t="s">
        <v>1325</v>
      </c>
      <c r="C156" t="s">
        <v>17</v>
      </c>
      <c r="D156" t="s">
        <v>283</v>
      </c>
      <c r="E156" t="s">
        <v>65</v>
      </c>
      <c r="F156" s="1">
        <v>10479739037</v>
      </c>
      <c r="G156">
        <v>371030705</v>
      </c>
      <c r="H156">
        <v>50977.17</v>
      </c>
      <c r="I156">
        <v>50977.17</v>
      </c>
      <c r="J156">
        <v>10850769742</v>
      </c>
      <c r="K156">
        <v>10001034524</v>
      </c>
      <c r="L156">
        <v>370522972</v>
      </c>
      <c r="M156">
        <v>50907.41</v>
      </c>
      <c r="N156">
        <v>10371557496</v>
      </c>
      <c r="O156">
        <v>1401465477</v>
      </c>
      <c r="P156">
        <v>922253231</v>
      </c>
    </row>
    <row r="157" spans="1:16" x14ac:dyDescent="0.2">
      <c r="A157">
        <v>100780</v>
      </c>
      <c r="B157" t="s">
        <v>1325</v>
      </c>
      <c r="C157" t="s">
        <v>17</v>
      </c>
      <c r="D157" t="s">
        <v>284</v>
      </c>
      <c r="E157" t="s">
        <v>285</v>
      </c>
      <c r="F157" s="1">
        <v>0</v>
      </c>
      <c r="G157">
        <v>1</v>
      </c>
      <c r="H157">
        <v>0</v>
      </c>
      <c r="I157">
        <v>0</v>
      </c>
      <c r="J157">
        <v>1</v>
      </c>
      <c r="K157">
        <v>0</v>
      </c>
      <c r="L157">
        <v>5</v>
      </c>
      <c r="M157">
        <v>-0.02</v>
      </c>
      <c r="N157">
        <v>5</v>
      </c>
      <c r="O157">
        <v>1361853237108</v>
      </c>
      <c r="P157">
        <v>1361853237112</v>
      </c>
    </row>
    <row r="158" spans="1:16" x14ac:dyDescent="0.2">
      <c r="A158">
        <v>101497</v>
      </c>
      <c r="B158" t="s">
        <v>1325</v>
      </c>
      <c r="C158" t="s">
        <v>17</v>
      </c>
      <c r="D158" t="s">
        <v>286</v>
      </c>
      <c r="E158" t="s">
        <v>67</v>
      </c>
      <c r="F158" s="1">
        <v>-3869222573</v>
      </c>
      <c r="G158">
        <v>-15237374371</v>
      </c>
      <c r="H158">
        <v>-2093514.67</v>
      </c>
      <c r="I158">
        <v>-2093514.67</v>
      </c>
      <c r="J158">
        <v>-19106596944</v>
      </c>
      <c r="K158">
        <v>-3899372767</v>
      </c>
      <c r="L158">
        <v>-15177003093</v>
      </c>
      <c r="M158">
        <v>-2085220.05</v>
      </c>
      <c r="N158">
        <v>-19076375860</v>
      </c>
      <c r="O158">
        <v>42408500</v>
      </c>
      <c r="P158">
        <v>72629584</v>
      </c>
    </row>
    <row r="159" spans="1:16" x14ac:dyDescent="0.2">
      <c r="A159">
        <v>101524</v>
      </c>
      <c r="B159" t="s">
        <v>1325</v>
      </c>
      <c r="C159" t="s">
        <v>17</v>
      </c>
      <c r="D159" t="s">
        <v>287</v>
      </c>
      <c r="E159" t="s">
        <v>288</v>
      </c>
      <c r="F159" s="1">
        <v>-3869222573</v>
      </c>
      <c r="G159">
        <v>-15237374371</v>
      </c>
      <c r="H159">
        <v>-2093514.67</v>
      </c>
      <c r="I159">
        <v>-2093514.67</v>
      </c>
      <c r="J159">
        <v>-19106596944</v>
      </c>
      <c r="K159">
        <v>-3899372767</v>
      </c>
      <c r="L159">
        <v>-15177003093</v>
      </c>
      <c r="M159">
        <v>-2085220.05</v>
      </c>
      <c r="N159">
        <v>-19076375860</v>
      </c>
      <c r="O159">
        <v>42408500</v>
      </c>
      <c r="P159">
        <v>72629584</v>
      </c>
    </row>
    <row r="160" spans="1:16" x14ac:dyDescent="0.2">
      <c r="A160">
        <v>101551</v>
      </c>
      <c r="B160" t="s">
        <v>1325</v>
      </c>
      <c r="C160" t="s">
        <v>17</v>
      </c>
      <c r="D160" t="s">
        <v>289</v>
      </c>
      <c r="E160" t="s">
        <v>65</v>
      </c>
      <c r="F160" s="1">
        <v>-3869222573</v>
      </c>
      <c r="G160">
        <v>-15237374371</v>
      </c>
      <c r="H160">
        <v>-2093514.67</v>
      </c>
      <c r="I160">
        <v>-2093514.67</v>
      </c>
      <c r="J160">
        <v>-19106596944</v>
      </c>
      <c r="K160">
        <v>-3899372767</v>
      </c>
      <c r="L160">
        <v>-15177003093</v>
      </c>
      <c r="M160">
        <v>-2085220.05</v>
      </c>
      <c r="N160">
        <v>-19076375860</v>
      </c>
      <c r="O160">
        <v>42408500</v>
      </c>
      <c r="P160">
        <v>72629584</v>
      </c>
    </row>
    <row r="161" spans="1:16" x14ac:dyDescent="0.2">
      <c r="A161">
        <v>101711</v>
      </c>
      <c r="B161" t="s">
        <v>1325</v>
      </c>
      <c r="C161" t="s">
        <v>17</v>
      </c>
      <c r="D161" t="s">
        <v>290</v>
      </c>
      <c r="E161" t="s">
        <v>291</v>
      </c>
      <c r="F161" s="1">
        <v>55788813278</v>
      </c>
      <c r="G161">
        <v>75735322946</v>
      </c>
      <c r="H161">
        <v>11031361.52</v>
      </c>
      <c r="I161">
        <v>11031361.51</v>
      </c>
      <c r="J161">
        <v>131524136224</v>
      </c>
      <c r="K161">
        <v>59287333971</v>
      </c>
      <c r="L161">
        <v>86517330251</v>
      </c>
      <c r="M161">
        <v>12625047.220000001</v>
      </c>
      <c r="N161">
        <v>145804664222</v>
      </c>
      <c r="O161">
        <v>8434614392</v>
      </c>
      <c r="P161">
        <v>22715142390</v>
      </c>
    </row>
    <row r="162" spans="1:16" x14ac:dyDescent="0.2">
      <c r="A162">
        <v>101743</v>
      </c>
      <c r="B162" t="s">
        <v>1325</v>
      </c>
      <c r="C162" t="s">
        <v>17</v>
      </c>
      <c r="D162" t="s">
        <v>292</v>
      </c>
      <c r="E162" t="s">
        <v>293</v>
      </c>
      <c r="F162" s="1">
        <v>34780957366</v>
      </c>
      <c r="G162">
        <v>1274047298</v>
      </c>
      <c r="H162">
        <v>175045.69</v>
      </c>
      <c r="I162">
        <v>175045.69</v>
      </c>
      <c r="J162">
        <v>36055004664</v>
      </c>
      <c r="K162">
        <v>38133660438</v>
      </c>
      <c r="L162">
        <v>13827387859</v>
      </c>
      <c r="M162">
        <v>1899791.84</v>
      </c>
      <c r="N162">
        <v>51961048297</v>
      </c>
      <c r="O162">
        <v>2632426445</v>
      </c>
      <c r="P162">
        <v>18538470078</v>
      </c>
    </row>
    <row r="163" spans="1:16" x14ac:dyDescent="0.2">
      <c r="A163">
        <v>101771</v>
      </c>
      <c r="B163" t="s">
        <v>1325</v>
      </c>
      <c r="C163" t="s">
        <v>17</v>
      </c>
      <c r="D163" t="s">
        <v>294</v>
      </c>
      <c r="E163" t="s">
        <v>295</v>
      </c>
      <c r="F163" s="1">
        <v>10086911958</v>
      </c>
      <c r="G163">
        <v>373498727</v>
      </c>
      <c r="H163">
        <v>51316.26</v>
      </c>
      <c r="I163">
        <v>51316.260000000017</v>
      </c>
      <c r="J163">
        <v>10460410685</v>
      </c>
      <c r="K163">
        <v>13374051127</v>
      </c>
      <c r="L163">
        <v>7884200452</v>
      </c>
      <c r="M163">
        <v>1083237.1100000001</v>
      </c>
      <c r="N163">
        <v>21258251579</v>
      </c>
      <c r="O163">
        <v>1921003519</v>
      </c>
      <c r="P163">
        <v>12718844413</v>
      </c>
    </row>
    <row r="164" spans="1:16" x14ac:dyDescent="0.2">
      <c r="A164">
        <v>101799</v>
      </c>
      <c r="B164" t="s">
        <v>1325</v>
      </c>
      <c r="C164" t="s">
        <v>17</v>
      </c>
      <c r="D164" t="s">
        <v>296</v>
      </c>
      <c r="E164" t="s">
        <v>65</v>
      </c>
      <c r="F164" s="1">
        <v>8666684247</v>
      </c>
      <c r="G164">
        <v>373498727</v>
      </c>
      <c r="H164">
        <v>51316.26</v>
      </c>
      <c r="I164">
        <v>51316.260000000017</v>
      </c>
      <c r="J164">
        <v>9040182974</v>
      </c>
      <c r="K164">
        <v>11522214010</v>
      </c>
      <c r="L164">
        <v>7224802374</v>
      </c>
      <c r="M164">
        <v>992640.17</v>
      </c>
      <c r="N164">
        <v>18747016384</v>
      </c>
      <c r="O164">
        <v>1743055693</v>
      </c>
      <c r="P164">
        <v>11449889103</v>
      </c>
    </row>
    <row r="165" spans="1:16" x14ac:dyDescent="0.2">
      <c r="A165">
        <v>408284</v>
      </c>
      <c r="B165" t="s">
        <v>1325</v>
      </c>
      <c r="C165" t="s">
        <v>17</v>
      </c>
      <c r="D165" t="s">
        <v>297</v>
      </c>
      <c r="E165" t="s">
        <v>298</v>
      </c>
      <c r="F165" s="1">
        <v>1420227711</v>
      </c>
      <c r="G165">
        <v>0</v>
      </c>
      <c r="H165">
        <v>0</v>
      </c>
      <c r="I165">
        <v>0</v>
      </c>
      <c r="J165">
        <v>1420227711</v>
      </c>
      <c r="K165">
        <v>1851837117</v>
      </c>
      <c r="L165">
        <v>0</v>
      </c>
      <c r="M165">
        <v>0</v>
      </c>
      <c r="N165">
        <v>1851837117</v>
      </c>
      <c r="O165">
        <v>177044244</v>
      </c>
      <c r="P165">
        <v>608653650</v>
      </c>
    </row>
    <row r="166" spans="1:16" x14ac:dyDescent="0.2">
      <c r="A166">
        <v>102074</v>
      </c>
      <c r="B166" t="s">
        <v>1325</v>
      </c>
      <c r="C166" t="s">
        <v>17</v>
      </c>
      <c r="D166" t="s">
        <v>299</v>
      </c>
      <c r="E166" t="s">
        <v>300</v>
      </c>
      <c r="F166" s="1">
        <v>24694045408</v>
      </c>
      <c r="G166">
        <v>900548571</v>
      </c>
      <c r="H166">
        <v>123729.43</v>
      </c>
      <c r="I166">
        <v>123729.43</v>
      </c>
      <c r="J166">
        <v>25594593979</v>
      </c>
      <c r="K166">
        <v>24759609311</v>
      </c>
      <c r="L166">
        <v>5943187407</v>
      </c>
      <c r="M166">
        <v>816554.73</v>
      </c>
      <c r="N166">
        <v>30702796718</v>
      </c>
      <c r="O166">
        <v>711422926</v>
      </c>
      <c r="P166">
        <v>5819625665</v>
      </c>
    </row>
    <row r="167" spans="1:16" x14ac:dyDescent="0.2">
      <c r="A167">
        <v>102101</v>
      </c>
      <c r="B167" t="s">
        <v>1325</v>
      </c>
      <c r="C167" t="s">
        <v>17</v>
      </c>
      <c r="D167" t="s">
        <v>301</v>
      </c>
      <c r="E167" t="s">
        <v>65</v>
      </c>
      <c r="F167" s="1">
        <v>19118900543</v>
      </c>
      <c r="G167">
        <v>896838859</v>
      </c>
      <c r="H167">
        <v>123219.74</v>
      </c>
      <c r="I167">
        <v>123219.74</v>
      </c>
      <c r="J167">
        <v>20015739402</v>
      </c>
      <c r="K167">
        <v>19265140352</v>
      </c>
      <c r="L167">
        <v>5943187407</v>
      </c>
      <c r="M167">
        <v>816554.73</v>
      </c>
      <c r="N167">
        <v>25208327759</v>
      </c>
      <c r="O167">
        <v>627037308</v>
      </c>
      <c r="P167">
        <v>5819625665</v>
      </c>
    </row>
    <row r="168" spans="1:16" x14ac:dyDescent="0.2">
      <c r="A168">
        <v>408285</v>
      </c>
      <c r="B168" t="s">
        <v>1325</v>
      </c>
      <c r="C168" t="s">
        <v>17</v>
      </c>
      <c r="D168" t="s">
        <v>302</v>
      </c>
      <c r="E168" t="s">
        <v>298</v>
      </c>
      <c r="F168" s="1">
        <v>5575144865</v>
      </c>
      <c r="G168">
        <v>3709712</v>
      </c>
      <c r="H168">
        <v>509.69</v>
      </c>
      <c r="I168">
        <v>509.69</v>
      </c>
      <c r="J168">
        <v>5578854577</v>
      </c>
      <c r="K168">
        <v>5494468959</v>
      </c>
      <c r="L168">
        <v>0</v>
      </c>
      <c r="M168">
        <v>0</v>
      </c>
      <c r="N168">
        <v>5494468959</v>
      </c>
      <c r="O168">
        <v>84385618</v>
      </c>
      <c r="P168">
        <v>0</v>
      </c>
    </row>
    <row r="169" spans="1:16" x14ac:dyDescent="0.2">
      <c r="A169">
        <v>102501</v>
      </c>
      <c r="B169" t="s">
        <v>1325</v>
      </c>
      <c r="C169" t="s">
        <v>17</v>
      </c>
      <c r="D169" t="s">
        <v>303</v>
      </c>
      <c r="E169" t="s">
        <v>304</v>
      </c>
      <c r="F169" s="1">
        <v>101064301288</v>
      </c>
      <c r="G169">
        <v>194440014008</v>
      </c>
      <c r="H169">
        <v>26714774.609999999</v>
      </c>
      <c r="I169">
        <v>26714774.600000001</v>
      </c>
      <c r="J169">
        <v>295504315296</v>
      </c>
      <c r="K169">
        <v>100773005553</v>
      </c>
      <c r="L169">
        <v>194200824624</v>
      </c>
      <c r="M169">
        <v>26681911.559999999</v>
      </c>
      <c r="N169">
        <v>294973830177</v>
      </c>
      <c r="O169">
        <v>685408489</v>
      </c>
      <c r="P169">
        <v>154923370</v>
      </c>
    </row>
    <row r="170" spans="1:16" x14ac:dyDescent="0.2">
      <c r="A170">
        <v>102609</v>
      </c>
      <c r="B170" t="s">
        <v>1325</v>
      </c>
      <c r="C170" t="s">
        <v>17</v>
      </c>
      <c r="D170" t="s">
        <v>305</v>
      </c>
      <c r="E170" t="s">
        <v>306</v>
      </c>
      <c r="F170" s="1">
        <v>101064301288</v>
      </c>
      <c r="G170">
        <v>194440014008</v>
      </c>
      <c r="H170">
        <v>26714774.609999999</v>
      </c>
      <c r="I170">
        <v>26714774.600000001</v>
      </c>
      <c r="J170">
        <v>295504315296</v>
      </c>
      <c r="K170">
        <v>100773005553</v>
      </c>
      <c r="L170">
        <v>194200824624</v>
      </c>
      <c r="M170">
        <v>26681911.559999999</v>
      </c>
      <c r="N170">
        <v>294973830177</v>
      </c>
      <c r="O170">
        <v>685408489</v>
      </c>
      <c r="P170">
        <v>154923370</v>
      </c>
    </row>
    <row r="171" spans="1:16" x14ac:dyDescent="0.2">
      <c r="A171">
        <v>102636</v>
      </c>
      <c r="B171" t="s">
        <v>1325</v>
      </c>
      <c r="C171" t="s">
        <v>17</v>
      </c>
      <c r="D171" t="s">
        <v>307</v>
      </c>
      <c r="E171" t="s">
        <v>65</v>
      </c>
      <c r="F171" s="1">
        <v>70504232179</v>
      </c>
      <c r="G171">
        <v>184841667280</v>
      </c>
      <c r="H171">
        <v>25396025.120000001</v>
      </c>
      <c r="I171">
        <v>25396025.109999999</v>
      </c>
      <c r="J171">
        <v>255345899459</v>
      </c>
      <c r="K171">
        <v>70211755709</v>
      </c>
      <c r="L171">
        <v>184606463533</v>
      </c>
      <c r="M171">
        <v>25363709.670000002</v>
      </c>
      <c r="N171">
        <v>254818219242</v>
      </c>
      <c r="O171">
        <v>672261206</v>
      </c>
      <c r="P171">
        <v>144580989</v>
      </c>
    </row>
    <row r="172" spans="1:16" x14ac:dyDescent="0.2">
      <c r="A172">
        <v>407509</v>
      </c>
      <c r="B172" t="s">
        <v>1325</v>
      </c>
      <c r="C172" t="s">
        <v>17</v>
      </c>
      <c r="D172" t="s">
        <v>308</v>
      </c>
      <c r="E172" t="s">
        <v>309</v>
      </c>
      <c r="F172" s="1">
        <v>0</v>
      </c>
      <c r="G172">
        <v>460760779</v>
      </c>
      <c r="H172">
        <v>63305.49</v>
      </c>
      <c r="I172">
        <v>63305.49</v>
      </c>
      <c r="J172">
        <v>460760779</v>
      </c>
      <c r="K172">
        <v>0</v>
      </c>
      <c r="L172">
        <v>460130257</v>
      </c>
      <c r="M172">
        <v>63218.86</v>
      </c>
      <c r="N172">
        <v>460130257</v>
      </c>
      <c r="O172">
        <v>630522</v>
      </c>
      <c r="P172">
        <v>0</v>
      </c>
    </row>
    <row r="173" spans="1:16" x14ac:dyDescent="0.2">
      <c r="A173">
        <v>408289</v>
      </c>
      <c r="B173" t="s">
        <v>1325</v>
      </c>
      <c r="C173" t="s">
        <v>17</v>
      </c>
      <c r="D173" t="s">
        <v>310</v>
      </c>
      <c r="E173" t="s">
        <v>298</v>
      </c>
      <c r="F173" s="1">
        <v>30560069109</v>
      </c>
      <c r="G173">
        <v>6252076162</v>
      </c>
      <c r="H173">
        <v>858994</v>
      </c>
      <c r="I173">
        <v>858994</v>
      </c>
      <c r="J173">
        <v>36812145271</v>
      </c>
      <c r="K173">
        <v>30561249844</v>
      </c>
      <c r="L173">
        <v>6252669690</v>
      </c>
      <c r="M173">
        <v>859075.55</v>
      </c>
      <c r="N173">
        <v>36813919534</v>
      </c>
      <c r="O173">
        <v>8568118</v>
      </c>
      <c r="P173">
        <v>10342381</v>
      </c>
    </row>
    <row r="174" spans="1:16" x14ac:dyDescent="0.2">
      <c r="A174">
        <v>420310</v>
      </c>
      <c r="B174" t="s">
        <v>1325</v>
      </c>
      <c r="C174" t="s">
        <v>17</v>
      </c>
      <c r="D174" t="s">
        <v>311</v>
      </c>
      <c r="E174" t="s">
        <v>312</v>
      </c>
      <c r="F174" s="1">
        <v>0</v>
      </c>
      <c r="G174">
        <v>2885509787</v>
      </c>
      <c r="H174">
        <v>396450</v>
      </c>
      <c r="I174">
        <v>396450</v>
      </c>
      <c r="J174">
        <v>2885509787</v>
      </c>
      <c r="K174">
        <v>0</v>
      </c>
      <c r="L174">
        <v>2881561144</v>
      </c>
      <c r="M174">
        <v>395907.48</v>
      </c>
      <c r="N174">
        <v>2881561144</v>
      </c>
      <c r="O174">
        <v>3948643</v>
      </c>
      <c r="P174">
        <v>0</v>
      </c>
    </row>
    <row r="175" spans="1:16" x14ac:dyDescent="0.2">
      <c r="A175">
        <v>103156</v>
      </c>
      <c r="B175" t="s">
        <v>1343</v>
      </c>
      <c r="C175" t="s">
        <v>17</v>
      </c>
      <c r="D175" t="s">
        <v>313</v>
      </c>
      <c r="E175" t="s">
        <v>314</v>
      </c>
      <c r="F175" s="1">
        <v>322977450</v>
      </c>
      <c r="G175">
        <v>0</v>
      </c>
      <c r="H175">
        <v>0</v>
      </c>
      <c r="I175">
        <v>-1E-13</v>
      </c>
      <c r="J175">
        <v>322977450</v>
      </c>
      <c r="K175">
        <v>322977450</v>
      </c>
      <c r="L175">
        <v>0</v>
      </c>
      <c r="M175">
        <v>0</v>
      </c>
      <c r="N175">
        <v>322977450</v>
      </c>
      <c r="O175">
        <v>0</v>
      </c>
      <c r="P175">
        <v>0</v>
      </c>
    </row>
    <row r="176" spans="1:16" x14ac:dyDescent="0.2">
      <c r="A176">
        <v>103183</v>
      </c>
      <c r="B176" t="s">
        <v>1343</v>
      </c>
      <c r="C176" t="s">
        <v>17</v>
      </c>
      <c r="D176" t="s">
        <v>315</v>
      </c>
      <c r="E176" t="s">
        <v>295</v>
      </c>
      <c r="F176" s="1">
        <v>322977450</v>
      </c>
      <c r="G176">
        <v>0</v>
      </c>
      <c r="H176">
        <v>0</v>
      </c>
      <c r="I176">
        <v>-1E-13</v>
      </c>
      <c r="J176">
        <v>322977450</v>
      </c>
      <c r="K176">
        <v>322977450</v>
      </c>
      <c r="L176">
        <v>0</v>
      </c>
      <c r="M176">
        <v>0</v>
      </c>
      <c r="N176">
        <v>322977450</v>
      </c>
      <c r="O176">
        <v>0</v>
      </c>
      <c r="P176">
        <v>0</v>
      </c>
    </row>
    <row r="177" spans="1:16" x14ac:dyDescent="0.2">
      <c r="A177">
        <v>358625</v>
      </c>
      <c r="B177" t="s">
        <v>1343</v>
      </c>
      <c r="C177" t="s">
        <v>17</v>
      </c>
      <c r="D177" t="s">
        <v>318</v>
      </c>
      <c r="E177" t="s">
        <v>108</v>
      </c>
      <c r="F177" s="1">
        <v>322977450</v>
      </c>
      <c r="G177">
        <v>0</v>
      </c>
      <c r="H177">
        <v>0</v>
      </c>
      <c r="I177">
        <v>0</v>
      </c>
      <c r="J177">
        <v>322977450</v>
      </c>
      <c r="K177">
        <v>322977450</v>
      </c>
      <c r="L177">
        <v>0</v>
      </c>
      <c r="M177">
        <v>0</v>
      </c>
      <c r="N177">
        <v>322977450</v>
      </c>
      <c r="O177">
        <v>0</v>
      </c>
      <c r="P177">
        <v>0</v>
      </c>
    </row>
    <row r="178" spans="1:16" x14ac:dyDescent="0.2">
      <c r="A178">
        <v>103746</v>
      </c>
      <c r="B178" t="s">
        <v>1325</v>
      </c>
      <c r="C178" t="s">
        <v>17</v>
      </c>
      <c r="D178" t="s">
        <v>319</v>
      </c>
      <c r="E178" t="s">
        <v>320</v>
      </c>
      <c r="F178" s="1">
        <v>0</v>
      </c>
      <c r="G178">
        <v>-4555007733</v>
      </c>
      <c r="H178">
        <v>0</v>
      </c>
      <c r="I178">
        <v>0</v>
      </c>
      <c r="J178">
        <v>-4555007733</v>
      </c>
      <c r="K178">
        <v>0</v>
      </c>
      <c r="L178">
        <v>-5372434160</v>
      </c>
      <c r="M178">
        <v>0</v>
      </c>
      <c r="N178">
        <v>-5372434160</v>
      </c>
      <c r="O178">
        <v>926583365</v>
      </c>
      <c r="P178">
        <v>109156938</v>
      </c>
    </row>
    <row r="179" spans="1:16" x14ac:dyDescent="0.2">
      <c r="A179">
        <v>103776</v>
      </c>
      <c r="B179" t="s">
        <v>1325</v>
      </c>
      <c r="C179" t="s">
        <v>17</v>
      </c>
      <c r="D179" t="s">
        <v>321</v>
      </c>
      <c r="E179" t="s">
        <v>320</v>
      </c>
      <c r="F179" s="1">
        <v>0</v>
      </c>
      <c r="G179">
        <v>-4555007733</v>
      </c>
      <c r="H179">
        <v>0</v>
      </c>
      <c r="I179">
        <v>0</v>
      </c>
      <c r="J179">
        <v>-4555007733</v>
      </c>
      <c r="K179">
        <v>0</v>
      </c>
      <c r="L179">
        <v>-5372434160</v>
      </c>
      <c r="M179">
        <v>0</v>
      </c>
      <c r="N179">
        <v>-5372434160</v>
      </c>
      <c r="O179">
        <v>926583365</v>
      </c>
      <c r="P179">
        <v>109156938</v>
      </c>
    </row>
    <row r="180" spans="1:16" x14ac:dyDescent="0.2">
      <c r="A180">
        <v>103806</v>
      </c>
      <c r="B180" t="s">
        <v>1325</v>
      </c>
      <c r="C180" t="s">
        <v>17</v>
      </c>
      <c r="D180" t="s">
        <v>322</v>
      </c>
      <c r="E180" t="s">
        <v>227</v>
      </c>
      <c r="F180" s="1">
        <v>0</v>
      </c>
      <c r="G180">
        <v>-4555007733</v>
      </c>
      <c r="H180">
        <v>0</v>
      </c>
      <c r="I180">
        <v>0</v>
      </c>
      <c r="J180">
        <v>-4555007733</v>
      </c>
      <c r="K180">
        <v>0</v>
      </c>
      <c r="L180">
        <v>-5372434160</v>
      </c>
      <c r="M180">
        <v>0</v>
      </c>
      <c r="N180">
        <v>-5372434160</v>
      </c>
      <c r="O180">
        <v>926583365</v>
      </c>
      <c r="P180">
        <v>109156938</v>
      </c>
    </row>
    <row r="181" spans="1:16" x14ac:dyDescent="0.2">
      <c r="A181">
        <v>103877</v>
      </c>
      <c r="B181" t="s">
        <v>1325</v>
      </c>
      <c r="C181" t="s">
        <v>17</v>
      </c>
      <c r="D181" t="s">
        <v>323</v>
      </c>
      <c r="E181" t="s">
        <v>62</v>
      </c>
      <c r="F181" s="1">
        <v>3027049793</v>
      </c>
      <c r="G181">
        <v>4191703170</v>
      </c>
      <c r="H181">
        <v>575912.35</v>
      </c>
      <c r="I181">
        <v>575912.34999999974</v>
      </c>
      <c r="J181">
        <v>7218752963</v>
      </c>
      <c r="K181">
        <v>3059322908</v>
      </c>
      <c r="L181">
        <v>4248056458</v>
      </c>
      <c r="M181">
        <v>583654.94999999995</v>
      </c>
      <c r="N181">
        <v>7307379366</v>
      </c>
      <c r="O181">
        <v>2502584433</v>
      </c>
      <c r="P181">
        <v>2591210836</v>
      </c>
    </row>
    <row r="182" spans="1:16" x14ac:dyDescent="0.2">
      <c r="A182">
        <v>103905</v>
      </c>
      <c r="B182" t="s">
        <v>1325</v>
      </c>
      <c r="C182" t="s">
        <v>17</v>
      </c>
      <c r="D182" t="s">
        <v>324</v>
      </c>
      <c r="E182" t="s">
        <v>325</v>
      </c>
      <c r="F182" s="1">
        <v>205546447</v>
      </c>
      <c r="G182">
        <v>2281550</v>
      </c>
      <c r="H182">
        <v>313.47000000000003</v>
      </c>
      <c r="I182">
        <v>313.46999999979465</v>
      </c>
      <c r="J182">
        <v>207827997</v>
      </c>
      <c r="K182">
        <v>244663365</v>
      </c>
      <c r="L182">
        <v>63749479</v>
      </c>
      <c r="M182">
        <v>8758.76</v>
      </c>
      <c r="N182">
        <v>308412844</v>
      </c>
      <c r="O182">
        <v>1258661795</v>
      </c>
      <c r="P182">
        <v>1359246642</v>
      </c>
    </row>
    <row r="183" spans="1:16" x14ac:dyDescent="0.2">
      <c r="A183">
        <v>103933</v>
      </c>
      <c r="B183" t="s">
        <v>1325</v>
      </c>
      <c r="C183" t="s">
        <v>17</v>
      </c>
      <c r="D183" t="s">
        <v>326</v>
      </c>
      <c r="E183" t="s">
        <v>327</v>
      </c>
      <c r="F183" s="1">
        <v>873598165</v>
      </c>
      <c r="G183">
        <v>10235062</v>
      </c>
      <c r="H183">
        <v>1406.23</v>
      </c>
      <c r="I183">
        <v>1406.2299999997945</v>
      </c>
      <c r="J183">
        <v>883833227</v>
      </c>
      <c r="K183">
        <v>1579906508</v>
      </c>
      <c r="L183">
        <v>64642622</v>
      </c>
      <c r="M183">
        <v>8881.4699999999993</v>
      </c>
      <c r="N183">
        <v>1644549130</v>
      </c>
      <c r="O183">
        <v>265275638</v>
      </c>
      <c r="P183">
        <v>1025991541</v>
      </c>
    </row>
    <row r="184" spans="1:16" x14ac:dyDescent="0.2">
      <c r="A184">
        <v>409049</v>
      </c>
      <c r="B184" t="s">
        <v>1325</v>
      </c>
      <c r="C184" t="s">
        <v>17</v>
      </c>
      <c r="D184" t="s">
        <v>328</v>
      </c>
      <c r="E184" t="s">
        <v>329</v>
      </c>
      <c r="F184" s="1">
        <v>456788017</v>
      </c>
      <c r="G184">
        <v>0</v>
      </c>
      <c r="H184">
        <v>0</v>
      </c>
      <c r="I184">
        <v>0</v>
      </c>
      <c r="J184">
        <v>456788017</v>
      </c>
      <c r="K184">
        <v>437368604</v>
      </c>
      <c r="L184">
        <v>0</v>
      </c>
      <c r="M184">
        <v>0</v>
      </c>
      <c r="N184">
        <v>437368604</v>
      </c>
      <c r="O184">
        <v>63078973</v>
      </c>
      <c r="P184">
        <v>43659560</v>
      </c>
    </row>
    <row r="185" spans="1:16" x14ac:dyDescent="0.2">
      <c r="A185">
        <v>104224</v>
      </c>
      <c r="B185" t="s">
        <v>1325</v>
      </c>
      <c r="C185" t="s">
        <v>17</v>
      </c>
      <c r="D185" t="s">
        <v>330</v>
      </c>
      <c r="E185" t="s">
        <v>331</v>
      </c>
      <c r="F185" s="1">
        <v>-83305178</v>
      </c>
      <c r="G185">
        <v>-3653014</v>
      </c>
      <c r="H185">
        <v>-501.9</v>
      </c>
      <c r="I185">
        <v>-501.89999999999992</v>
      </c>
      <c r="J185">
        <v>-86958192</v>
      </c>
      <c r="K185">
        <v>-83202476</v>
      </c>
      <c r="L185">
        <v>-808974</v>
      </c>
      <c r="M185">
        <v>-111.15</v>
      </c>
      <c r="N185">
        <v>-84011450</v>
      </c>
      <c r="O185">
        <v>43088701</v>
      </c>
      <c r="P185">
        <v>46035443</v>
      </c>
    </row>
    <row r="186" spans="1:16" x14ac:dyDescent="0.2">
      <c r="A186">
        <v>104334</v>
      </c>
      <c r="B186" t="s">
        <v>1325</v>
      </c>
      <c r="C186" t="s">
        <v>17</v>
      </c>
      <c r="D186" t="s">
        <v>332</v>
      </c>
      <c r="E186" t="s">
        <v>333</v>
      </c>
      <c r="F186" s="1">
        <v>-621632304</v>
      </c>
      <c r="G186">
        <v>-4300498</v>
      </c>
      <c r="H186">
        <v>-590.86</v>
      </c>
      <c r="I186">
        <v>-590.8599999999999</v>
      </c>
      <c r="J186">
        <v>-625932802</v>
      </c>
      <c r="K186">
        <v>-1291608101</v>
      </c>
      <c r="L186">
        <v>-84169</v>
      </c>
      <c r="M186">
        <v>-11.56</v>
      </c>
      <c r="N186">
        <v>-1291692270</v>
      </c>
      <c r="O186">
        <v>858758902</v>
      </c>
      <c r="P186">
        <v>192999434</v>
      </c>
    </row>
    <row r="187" spans="1:16" x14ac:dyDescent="0.2">
      <c r="A187">
        <v>409254</v>
      </c>
      <c r="B187" t="s">
        <v>1325</v>
      </c>
      <c r="C187" t="s">
        <v>17</v>
      </c>
      <c r="D187" t="s">
        <v>334</v>
      </c>
      <c r="E187" t="s">
        <v>335</v>
      </c>
      <c r="F187" s="1">
        <v>-65026593</v>
      </c>
      <c r="G187">
        <v>0</v>
      </c>
      <c r="H187">
        <v>0</v>
      </c>
      <c r="I187">
        <v>0</v>
      </c>
      <c r="J187">
        <v>-65026593</v>
      </c>
      <c r="K187">
        <v>-67096942</v>
      </c>
      <c r="L187">
        <v>0</v>
      </c>
      <c r="M187">
        <v>0</v>
      </c>
      <c r="N187">
        <v>-67096942</v>
      </c>
      <c r="O187">
        <v>9104992</v>
      </c>
      <c r="P187">
        <v>7034643</v>
      </c>
    </row>
    <row r="188" spans="1:16" x14ac:dyDescent="0.2">
      <c r="A188">
        <v>409454</v>
      </c>
      <c r="B188" t="s">
        <v>1325</v>
      </c>
      <c r="C188" t="s">
        <v>17</v>
      </c>
      <c r="D188" t="s">
        <v>336</v>
      </c>
      <c r="E188" t="s">
        <v>337</v>
      </c>
      <c r="F188" s="1">
        <v>-354875660</v>
      </c>
      <c r="G188">
        <v>0</v>
      </c>
      <c r="H188">
        <v>0</v>
      </c>
      <c r="I188">
        <v>0</v>
      </c>
      <c r="J188">
        <v>-354875660</v>
      </c>
      <c r="K188">
        <v>-330704228</v>
      </c>
      <c r="L188">
        <v>0</v>
      </c>
      <c r="M188">
        <v>0</v>
      </c>
      <c r="N188">
        <v>-330704228</v>
      </c>
      <c r="O188">
        <v>19354589</v>
      </c>
      <c r="P188">
        <v>43526021</v>
      </c>
    </row>
    <row r="189" spans="1:16" x14ac:dyDescent="0.2">
      <c r="A189">
        <v>104414</v>
      </c>
      <c r="B189" t="s">
        <v>1325</v>
      </c>
      <c r="C189" t="s">
        <v>17</v>
      </c>
      <c r="D189" t="s">
        <v>338</v>
      </c>
      <c r="E189" t="s">
        <v>339</v>
      </c>
      <c r="F189" s="1">
        <v>416400297</v>
      </c>
      <c r="G189">
        <v>12776087</v>
      </c>
      <c r="H189">
        <v>1755.35</v>
      </c>
      <c r="I189">
        <v>1755.3499999999892</v>
      </c>
      <c r="J189">
        <v>429176384</v>
      </c>
      <c r="K189">
        <v>420349040</v>
      </c>
      <c r="L189">
        <v>12492362</v>
      </c>
      <c r="M189">
        <v>1716.38</v>
      </c>
      <c r="N189">
        <v>432841402</v>
      </c>
      <c r="O189">
        <v>787526750</v>
      </c>
      <c r="P189">
        <v>791191768</v>
      </c>
    </row>
    <row r="190" spans="1:16" x14ac:dyDescent="0.2">
      <c r="A190">
        <v>104441</v>
      </c>
      <c r="B190" t="s">
        <v>1325</v>
      </c>
      <c r="C190" t="s">
        <v>17</v>
      </c>
      <c r="D190" t="s">
        <v>340</v>
      </c>
      <c r="E190" t="s">
        <v>341</v>
      </c>
      <c r="F190" s="1">
        <v>3507247783</v>
      </c>
      <c r="G190">
        <v>112760220</v>
      </c>
      <c r="H190">
        <v>15492.51</v>
      </c>
      <c r="I190">
        <v>15492.509999999989</v>
      </c>
      <c r="J190">
        <v>3620008003</v>
      </c>
      <c r="K190">
        <v>3431301328</v>
      </c>
      <c r="L190">
        <v>624205382</v>
      </c>
      <c r="M190">
        <v>85761.7</v>
      </c>
      <c r="N190">
        <v>4055506710</v>
      </c>
      <c r="O190">
        <v>167834678</v>
      </c>
      <c r="P190">
        <v>603333385</v>
      </c>
    </row>
    <row r="191" spans="1:16" x14ac:dyDescent="0.2">
      <c r="A191">
        <v>409556</v>
      </c>
      <c r="B191" t="s">
        <v>1325</v>
      </c>
      <c r="C191" t="s">
        <v>17</v>
      </c>
      <c r="D191" t="s">
        <v>342</v>
      </c>
      <c r="E191" t="s">
        <v>329</v>
      </c>
      <c r="F191" s="1">
        <v>790204749</v>
      </c>
      <c r="G191">
        <v>1058639</v>
      </c>
      <c r="H191">
        <v>145.44999999999999</v>
      </c>
      <c r="I191">
        <v>145.44999999999999</v>
      </c>
      <c r="J191">
        <v>791263388</v>
      </c>
      <c r="K191">
        <v>779843914</v>
      </c>
      <c r="L191">
        <v>0</v>
      </c>
      <c r="M191">
        <v>0</v>
      </c>
      <c r="N191">
        <v>779843914</v>
      </c>
      <c r="O191">
        <v>11419474</v>
      </c>
      <c r="P191">
        <v>0</v>
      </c>
    </row>
    <row r="192" spans="1:16" x14ac:dyDescent="0.2">
      <c r="A192">
        <v>104607</v>
      </c>
      <c r="B192" t="s">
        <v>1325</v>
      </c>
      <c r="C192" t="s">
        <v>17</v>
      </c>
      <c r="D192" t="s">
        <v>343</v>
      </c>
      <c r="E192" t="s">
        <v>237</v>
      </c>
      <c r="F192" s="1">
        <v>-586462395</v>
      </c>
      <c r="G192">
        <v>-18477817</v>
      </c>
      <c r="H192">
        <v>-2538.73</v>
      </c>
      <c r="I192">
        <v>-2538.7299999999996</v>
      </c>
      <c r="J192">
        <v>-604940212</v>
      </c>
      <c r="K192">
        <v>-500668181</v>
      </c>
      <c r="L192">
        <v>-529769256</v>
      </c>
      <c r="M192">
        <v>-72786.789999999994</v>
      </c>
      <c r="N192">
        <v>-1030437437</v>
      </c>
      <c r="O192">
        <v>538854789</v>
      </c>
      <c r="P192">
        <v>113357564</v>
      </c>
    </row>
    <row r="193" spans="1:16" x14ac:dyDescent="0.2">
      <c r="A193">
        <v>104714</v>
      </c>
      <c r="B193" t="s">
        <v>1325</v>
      </c>
      <c r="C193" t="s">
        <v>17</v>
      </c>
      <c r="D193" t="s">
        <v>344</v>
      </c>
      <c r="E193" t="s">
        <v>345</v>
      </c>
      <c r="F193" s="1">
        <v>-2613963443</v>
      </c>
      <c r="G193">
        <v>-81506316</v>
      </c>
      <c r="H193">
        <v>-11198.43</v>
      </c>
      <c r="I193">
        <v>-11198.43</v>
      </c>
      <c r="J193">
        <v>-2695469759</v>
      </c>
      <c r="K193">
        <v>-2619455031</v>
      </c>
      <c r="L193">
        <v>-81943764</v>
      </c>
      <c r="M193">
        <v>-11258.53</v>
      </c>
      <c r="N193">
        <v>-2701398795</v>
      </c>
      <c r="O193">
        <v>64599339</v>
      </c>
      <c r="P193">
        <v>58670303</v>
      </c>
    </row>
    <row r="194" spans="1:16" x14ac:dyDescent="0.2">
      <c r="A194">
        <v>409655</v>
      </c>
      <c r="B194" t="s">
        <v>1325</v>
      </c>
      <c r="C194" t="s">
        <v>17</v>
      </c>
      <c r="D194" t="s">
        <v>346</v>
      </c>
      <c r="E194" t="s">
        <v>347</v>
      </c>
      <c r="F194" s="1">
        <v>-170161673</v>
      </c>
      <c r="G194">
        <v>-1058639</v>
      </c>
      <c r="H194">
        <v>-145.44999999999999</v>
      </c>
      <c r="I194">
        <v>-145.44999999999999</v>
      </c>
      <c r="J194">
        <v>-171220312</v>
      </c>
      <c r="K194">
        <v>-162543975</v>
      </c>
      <c r="L194">
        <v>0</v>
      </c>
      <c r="M194">
        <v>0</v>
      </c>
      <c r="N194">
        <v>-162543975</v>
      </c>
      <c r="O194">
        <v>0</v>
      </c>
      <c r="P194">
        <v>8676337</v>
      </c>
    </row>
    <row r="195" spans="1:16" x14ac:dyDescent="0.2">
      <c r="A195">
        <v>410055</v>
      </c>
      <c r="B195" t="s">
        <v>1325</v>
      </c>
      <c r="C195" t="s">
        <v>17</v>
      </c>
      <c r="D195" t="s">
        <v>348</v>
      </c>
      <c r="E195" t="s">
        <v>349</v>
      </c>
      <c r="F195" s="1">
        <v>-510464724</v>
      </c>
      <c r="G195">
        <v>0</v>
      </c>
      <c r="H195">
        <v>0</v>
      </c>
      <c r="I195">
        <v>0</v>
      </c>
      <c r="J195">
        <v>-510464724</v>
      </c>
      <c r="K195">
        <v>-508129015</v>
      </c>
      <c r="L195">
        <v>0</v>
      </c>
      <c r="M195">
        <v>0</v>
      </c>
      <c r="N195">
        <v>-508129015</v>
      </c>
      <c r="O195">
        <v>4818470</v>
      </c>
      <c r="P195">
        <v>7154179</v>
      </c>
    </row>
    <row r="196" spans="1:16" x14ac:dyDescent="0.2">
      <c r="A196">
        <v>104935</v>
      </c>
      <c r="B196" t="s">
        <v>1343</v>
      </c>
      <c r="C196" t="s">
        <v>17</v>
      </c>
      <c r="D196" t="s">
        <v>350</v>
      </c>
      <c r="E196" t="s">
        <v>134</v>
      </c>
      <c r="F196" s="1">
        <v>42231846</v>
      </c>
      <c r="G196">
        <v>0</v>
      </c>
      <c r="H196">
        <v>0</v>
      </c>
      <c r="I196">
        <v>-1.4E-14</v>
      </c>
      <c r="J196">
        <v>42231846</v>
      </c>
      <c r="K196">
        <v>42231846</v>
      </c>
      <c r="L196">
        <v>0</v>
      </c>
      <c r="M196">
        <v>0</v>
      </c>
      <c r="N196">
        <v>42231846</v>
      </c>
      <c r="O196">
        <v>0</v>
      </c>
      <c r="P196">
        <v>0</v>
      </c>
    </row>
    <row r="197" spans="1:16" x14ac:dyDescent="0.2">
      <c r="A197">
        <v>105045</v>
      </c>
      <c r="B197" t="s">
        <v>1325</v>
      </c>
      <c r="C197" t="s">
        <v>17</v>
      </c>
      <c r="D197" t="s">
        <v>351</v>
      </c>
      <c r="E197" t="s">
        <v>237</v>
      </c>
      <c r="F197" s="1">
        <v>-15150410</v>
      </c>
      <c r="G197">
        <v>0</v>
      </c>
      <c r="H197">
        <v>0</v>
      </c>
      <c r="I197">
        <v>0</v>
      </c>
      <c r="J197">
        <v>-15150410</v>
      </c>
      <c r="K197">
        <v>-14749098</v>
      </c>
      <c r="L197">
        <v>0</v>
      </c>
      <c r="M197">
        <v>0</v>
      </c>
      <c r="N197">
        <v>-14749098</v>
      </c>
      <c r="O197">
        <v>0</v>
      </c>
      <c r="P197">
        <v>401312</v>
      </c>
    </row>
    <row r="198" spans="1:16" x14ac:dyDescent="0.2">
      <c r="A198">
        <v>380122</v>
      </c>
      <c r="B198" t="s">
        <v>1325</v>
      </c>
      <c r="C198" t="s">
        <v>17</v>
      </c>
      <c r="D198" t="s">
        <v>1344</v>
      </c>
      <c r="E198" t="s">
        <v>1345</v>
      </c>
      <c r="F198" s="1">
        <v>-27081436</v>
      </c>
      <c r="G198">
        <v>0</v>
      </c>
      <c r="H198">
        <v>0</v>
      </c>
      <c r="I198">
        <v>-1.9899999999999998E-12</v>
      </c>
      <c r="J198">
        <v>-27081436</v>
      </c>
      <c r="K198">
        <v>-27482748</v>
      </c>
      <c r="L198">
        <v>0</v>
      </c>
      <c r="M198">
        <v>0</v>
      </c>
      <c r="N198">
        <v>-27482748</v>
      </c>
      <c r="O198">
        <v>401312</v>
      </c>
      <c r="P198">
        <v>0</v>
      </c>
    </row>
    <row r="199" spans="1:16" x14ac:dyDescent="0.2">
      <c r="A199">
        <v>105101</v>
      </c>
      <c r="B199" t="s">
        <v>1325</v>
      </c>
      <c r="C199" t="s">
        <v>17</v>
      </c>
      <c r="D199" t="s">
        <v>352</v>
      </c>
      <c r="E199" t="s">
        <v>353</v>
      </c>
      <c r="F199" s="1">
        <v>2405103049</v>
      </c>
      <c r="G199">
        <v>4176645533</v>
      </c>
      <c r="H199">
        <v>573843.53</v>
      </c>
      <c r="I199">
        <v>573843.53</v>
      </c>
      <c r="J199">
        <v>6581748582</v>
      </c>
      <c r="K199">
        <v>2394310503</v>
      </c>
      <c r="L199">
        <v>4171814617</v>
      </c>
      <c r="M199">
        <v>573179.81000000006</v>
      </c>
      <c r="N199">
        <v>6566125120</v>
      </c>
      <c r="O199">
        <v>455994576</v>
      </c>
      <c r="P199">
        <v>440371114</v>
      </c>
    </row>
    <row r="200" spans="1:16" x14ac:dyDescent="0.2">
      <c r="A200">
        <v>105128</v>
      </c>
      <c r="B200" t="s">
        <v>1325</v>
      </c>
      <c r="C200" t="s">
        <v>17</v>
      </c>
      <c r="D200" t="s">
        <v>354</v>
      </c>
      <c r="E200" t="s">
        <v>355</v>
      </c>
      <c r="F200" s="1">
        <v>24556787209</v>
      </c>
      <c r="G200">
        <v>67281107877</v>
      </c>
      <c r="H200">
        <v>9243980.1600000001</v>
      </c>
      <c r="I200">
        <v>9243980.1600000001</v>
      </c>
      <c r="J200">
        <v>91837895086</v>
      </c>
      <c r="K200">
        <v>24391367041</v>
      </c>
      <c r="L200">
        <v>67189113428</v>
      </c>
      <c r="M200">
        <v>9231340.75</v>
      </c>
      <c r="N200">
        <v>91580480469</v>
      </c>
      <c r="O200">
        <v>266614611</v>
      </c>
      <c r="P200">
        <v>9199994</v>
      </c>
    </row>
    <row r="201" spans="1:16" x14ac:dyDescent="0.2">
      <c r="A201">
        <v>410263</v>
      </c>
      <c r="B201" t="s">
        <v>1325</v>
      </c>
      <c r="C201" t="s">
        <v>17</v>
      </c>
      <c r="D201" t="s">
        <v>356</v>
      </c>
      <c r="E201" t="s">
        <v>357</v>
      </c>
      <c r="F201" s="1">
        <v>9527640069</v>
      </c>
      <c r="G201">
        <v>2763948489</v>
      </c>
      <c r="H201">
        <v>379748.28</v>
      </c>
      <c r="I201">
        <v>379748.28</v>
      </c>
      <c r="J201">
        <v>12291588558</v>
      </c>
      <c r="K201">
        <v>9527947490</v>
      </c>
      <c r="L201">
        <v>2762921650</v>
      </c>
      <c r="M201">
        <v>379607.2</v>
      </c>
      <c r="N201">
        <v>12290869140</v>
      </c>
      <c r="O201">
        <v>3786069</v>
      </c>
      <c r="P201">
        <v>3066651</v>
      </c>
    </row>
    <row r="202" spans="1:16" x14ac:dyDescent="0.2">
      <c r="A202">
        <v>420516</v>
      </c>
      <c r="B202" t="s">
        <v>1325</v>
      </c>
      <c r="C202" t="s">
        <v>17</v>
      </c>
      <c r="D202" t="s">
        <v>358</v>
      </c>
      <c r="E202" t="s">
        <v>359</v>
      </c>
      <c r="F202" s="1">
        <v>0</v>
      </c>
      <c r="G202">
        <v>723371793</v>
      </c>
      <c r="H202">
        <v>99386.51</v>
      </c>
      <c r="I202">
        <v>99386.51</v>
      </c>
      <c r="J202">
        <v>723371793</v>
      </c>
      <c r="K202">
        <v>0</v>
      </c>
      <c r="L202">
        <v>722381903</v>
      </c>
      <c r="M202">
        <v>99250.5</v>
      </c>
      <c r="N202">
        <v>722381903</v>
      </c>
      <c r="O202">
        <v>989890</v>
      </c>
      <c r="P202">
        <v>0</v>
      </c>
    </row>
    <row r="203" spans="1:16" x14ac:dyDescent="0.2">
      <c r="A203">
        <v>105292</v>
      </c>
      <c r="B203" t="s">
        <v>1325</v>
      </c>
      <c r="C203" t="s">
        <v>17</v>
      </c>
      <c r="D203" t="s">
        <v>360</v>
      </c>
      <c r="E203" t="s">
        <v>361</v>
      </c>
      <c r="F203" s="1">
        <v>-12847587755</v>
      </c>
      <c r="G203">
        <v>-16429648963</v>
      </c>
      <c r="H203">
        <v>-2257325.33</v>
      </c>
      <c r="I203">
        <v>-2257325.33</v>
      </c>
      <c r="J203">
        <v>-29277236718</v>
      </c>
      <c r="K203">
        <v>-12685219518</v>
      </c>
      <c r="L203">
        <v>-16296524741</v>
      </c>
      <c r="M203">
        <v>-2239034.9300000002</v>
      </c>
      <c r="N203">
        <v>-28981744259</v>
      </c>
      <c r="O203">
        <v>7386885</v>
      </c>
      <c r="P203">
        <v>302879344</v>
      </c>
    </row>
    <row r="204" spans="1:16" x14ac:dyDescent="0.2">
      <c r="A204">
        <v>105398</v>
      </c>
      <c r="B204" t="s">
        <v>1325</v>
      </c>
      <c r="C204" t="s">
        <v>17</v>
      </c>
      <c r="D204" t="s">
        <v>362</v>
      </c>
      <c r="E204" t="s">
        <v>363</v>
      </c>
      <c r="F204" s="1">
        <v>-10431098121</v>
      </c>
      <c r="G204">
        <v>-46880787468</v>
      </c>
      <c r="H204">
        <v>-6441110.7800000003</v>
      </c>
      <c r="I204">
        <v>-6441110.7800000003</v>
      </c>
      <c r="J204">
        <v>-57311885589</v>
      </c>
      <c r="K204">
        <v>-10438838736</v>
      </c>
      <c r="L204">
        <v>-46927052345</v>
      </c>
      <c r="M204">
        <v>-6447467.2699999996</v>
      </c>
      <c r="N204">
        <v>-57365891081</v>
      </c>
      <c r="O204">
        <v>152902647</v>
      </c>
      <c r="P204">
        <v>98897155</v>
      </c>
    </row>
    <row r="205" spans="1:16" x14ac:dyDescent="0.2">
      <c r="A205">
        <v>411366</v>
      </c>
      <c r="B205" t="s">
        <v>1325</v>
      </c>
      <c r="C205" t="s">
        <v>17</v>
      </c>
      <c r="D205" t="s">
        <v>364</v>
      </c>
      <c r="E205" t="s">
        <v>365</v>
      </c>
      <c r="F205" s="1">
        <v>-4847938083</v>
      </c>
      <c r="G205">
        <v>-996901599</v>
      </c>
      <c r="H205">
        <v>-136967.70000000001</v>
      </c>
      <c r="I205">
        <v>-136967.70000000001</v>
      </c>
      <c r="J205">
        <v>-5844839682</v>
      </c>
      <c r="K205">
        <v>-4831810358</v>
      </c>
      <c r="L205">
        <v>-992356526</v>
      </c>
      <c r="M205">
        <v>-136343.24</v>
      </c>
      <c r="N205">
        <v>-5824166884</v>
      </c>
      <c r="O205">
        <v>2479796</v>
      </c>
      <c r="P205">
        <v>23152594</v>
      </c>
    </row>
    <row r="206" spans="1:16" x14ac:dyDescent="0.2">
      <c r="A206">
        <v>412001</v>
      </c>
      <c r="B206" t="s">
        <v>1325</v>
      </c>
      <c r="C206" t="s">
        <v>17</v>
      </c>
      <c r="D206" t="s">
        <v>366</v>
      </c>
      <c r="E206" t="s">
        <v>367</v>
      </c>
      <c r="F206" s="1">
        <v>-3552700270</v>
      </c>
      <c r="G206">
        <v>-1767046890</v>
      </c>
      <c r="H206">
        <v>-242780.58</v>
      </c>
      <c r="I206">
        <v>-242780.58</v>
      </c>
      <c r="J206">
        <v>-5319747160</v>
      </c>
      <c r="K206">
        <v>-3569135416</v>
      </c>
      <c r="L206">
        <v>-1769979072</v>
      </c>
      <c r="M206">
        <v>-243183.44</v>
      </c>
      <c r="N206">
        <v>-5339114488</v>
      </c>
      <c r="O206">
        <v>21792755</v>
      </c>
      <c r="P206">
        <v>2425427</v>
      </c>
    </row>
    <row r="207" spans="1:16" x14ac:dyDescent="0.2">
      <c r="A207">
        <v>420534</v>
      </c>
      <c r="B207" t="s">
        <v>1325</v>
      </c>
      <c r="C207" t="s">
        <v>17</v>
      </c>
      <c r="D207" t="s">
        <v>368</v>
      </c>
      <c r="E207" t="s">
        <v>369</v>
      </c>
      <c r="F207" s="1">
        <v>0</v>
      </c>
      <c r="G207">
        <v>-514092525</v>
      </c>
      <c r="H207">
        <v>-70632.92</v>
      </c>
      <c r="I207">
        <v>-70632.92</v>
      </c>
      <c r="J207">
        <v>-514092525</v>
      </c>
      <c r="K207">
        <v>0</v>
      </c>
      <c r="L207">
        <v>-513347157</v>
      </c>
      <c r="M207">
        <v>-70530.52</v>
      </c>
      <c r="N207">
        <v>-513347157</v>
      </c>
      <c r="O207">
        <v>0</v>
      </c>
      <c r="P207">
        <v>745368</v>
      </c>
    </row>
    <row r="208" spans="1:16" x14ac:dyDescent="0.2">
      <c r="A208">
        <v>420527</v>
      </c>
      <c r="B208" t="s">
        <v>1325</v>
      </c>
      <c r="C208" t="s">
        <v>17</v>
      </c>
      <c r="D208" t="s">
        <v>370</v>
      </c>
      <c r="E208" t="s">
        <v>371</v>
      </c>
      <c r="F208" s="1">
        <v>0</v>
      </c>
      <c r="G208">
        <v>-3305181</v>
      </c>
      <c r="H208">
        <v>-454.11</v>
      </c>
      <c r="I208">
        <v>-454.11</v>
      </c>
      <c r="J208">
        <v>-3305181</v>
      </c>
      <c r="K208">
        <v>0</v>
      </c>
      <c r="L208">
        <v>-3342523</v>
      </c>
      <c r="M208">
        <v>-459.24</v>
      </c>
      <c r="N208">
        <v>-3342523</v>
      </c>
      <c r="O208">
        <v>41923</v>
      </c>
      <c r="P208">
        <v>4581</v>
      </c>
    </row>
    <row r="209" spans="1:16" x14ac:dyDescent="0.2">
      <c r="A209">
        <v>105476</v>
      </c>
      <c r="B209" t="s">
        <v>1325</v>
      </c>
      <c r="C209" t="s">
        <v>17</v>
      </c>
      <c r="D209" t="s">
        <v>372</v>
      </c>
      <c r="E209" t="s">
        <v>67</v>
      </c>
      <c r="F209" s="1">
        <v>-83406472619</v>
      </c>
      <c r="G209">
        <v>-119615433797</v>
      </c>
      <c r="H209">
        <v>-16434371.130000001</v>
      </c>
      <c r="I209">
        <v>-16434371.130000001</v>
      </c>
      <c r="J209">
        <v>-203021906416</v>
      </c>
      <c r="K209">
        <v>-83001632378</v>
      </c>
      <c r="L209">
        <v>-120386504530</v>
      </c>
      <c r="M209">
        <v>-16540311.130000001</v>
      </c>
      <c r="N209">
        <v>-203388136908</v>
      </c>
      <c r="O209">
        <v>1687611660</v>
      </c>
      <c r="P209">
        <v>1321381168</v>
      </c>
    </row>
    <row r="210" spans="1:16" x14ac:dyDescent="0.2">
      <c r="A210">
        <v>105503</v>
      </c>
      <c r="B210" t="s">
        <v>1325</v>
      </c>
      <c r="C210" t="s">
        <v>17</v>
      </c>
      <c r="D210" t="s">
        <v>373</v>
      </c>
      <c r="E210" t="s">
        <v>374</v>
      </c>
      <c r="F210" s="1">
        <v>-923628253</v>
      </c>
      <c r="G210">
        <v>-7838294</v>
      </c>
      <c r="H210">
        <v>-1076.93</v>
      </c>
      <c r="I210">
        <v>-1076.9299999999998</v>
      </c>
      <c r="J210">
        <v>-931466547</v>
      </c>
      <c r="K210">
        <v>-1020756997</v>
      </c>
      <c r="L210">
        <v>-182968194</v>
      </c>
      <c r="M210">
        <v>-25138.62</v>
      </c>
      <c r="N210">
        <v>-1203725191</v>
      </c>
      <c r="O210">
        <v>453525203</v>
      </c>
      <c r="P210">
        <v>181266559</v>
      </c>
    </row>
    <row r="211" spans="1:16" x14ac:dyDescent="0.2">
      <c r="A211">
        <v>105530</v>
      </c>
      <c r="B211" t="s">
        <v>1325</v>
      </c>
      <c r="C211" t="s">
        <v>17</v>
      </c>
      <c r="D211" t="s">
        <v>375</v>
      </c>
      <c r="E211" t="s">
        <v>65</v>
      </c>
      <c r="F211" s="1">
        <v>-746703619</v>
      </c>
      <c r="G211">
        <v>-7838294</v>
      </c>
      <c r="H211">
        <v>-1076.93</v>
      </c>
      <c r="I211">
        <v>-1076.9299999999998</v>
      </c>
      <c r="J211">
        <v>-754541913</v>
      </c>
      <c r="K211">
        <v>-829512828</v>
      </c>
      <c r="L211">
        <v>-182968194</v>
      </c>
      <c r="M211">
        <v>-25138.62</v>
      </c>
      <c r="N211">
        <v>-1012481022</v>
      </c>
      <c r="O211">
        <v>420251774</v>
      </c>
      <c r="P211">
        <v>162312665</v>
      </c>
    </row>
    <row r="212" spans="1:16" x14ac:dyDescent="0.2">
      <c r="A212">
        <v>410258</v>
      </c>
      <c r="B212" t="s">
        <v>1325</v>
      </c>
      <c r="C212" t="s">
        <v>17</v>
      </c>
      <c r="D212" t="s">
        <v>376</v>
      </c>
      <c r="E212" t="s">
        <v>377</v>
      </c>
      <c r="F212" s="1">
        <v>-176924634</v>
      </c>
      <c r="G212">
        <v>0</v>
      </c>
      <c r="H212">
        <v>0</v>
      </c>
      <c r="I212">
        <v>0</v>
      </c>
      <c r="J212">
        <v>-176924634</v>
      </c>
      <c r="K212">
        <v>-191244169</v>
      </c>
      <c r="L212">
        <v>0</v>
      </c>
      <c r="M212">
        <v>0</v>
      </c>
      <c r="N212">
        <v>-191244169</v>
      </c>
      <c r="O212">
        <v>33273429</v>
      </c>
      <c r="P212">
        <v>18953894</v>
      </c>
    </row>
    <row r="213" spans="1:16" x14ac:dyDescent="0.2">
      <c r="A213">
        <v>105634</v>
      </c>
      <c r="B213" t="s">
        <v>1325</v>
      </c>
      <c r="C213" t="s">
        <v>17</v>
      </c>
      <c r="D213" t="s">
        <v>378</v>
      </c>
      <c r="E213" t="s">
        <v>379</v>
      </c>
      <c r="F213" s="1">
        <v>-8880976205</v>
      </c>
      <c r="G213">
        <v>-85981131</v>
      </c>
      <c r="H213">
        <v>-11813.24</v>
      </c>
      <c r="I213">
        <v>-11813.239999999998</v>
      </c>
      <c r="J213">
        <v>-8966957336</v>
      </c>
      <c r="K213">
        <v>-8780270107</v>
      </c>
      <c r="L213">
        <v>-837481173</v>
      </c>
      <c r="M213">
        <v>-115064.38</v>
      </c>
      <c r="N213">
        <v>-9617751280</v>
      </c>
      <c r="O213">
        <v>1101874056</v>
      </c>
      <c r="P213">
        <v>451080112</v>
      </c>
    </row>
    <row r="214" spans="1:16" x14ac:dyDescent="0.2">
      <c r="A214">
        <v>105661</v>
      </c>
      <c r="B214" t="s">
        <v>1325</v>
      </c>
      <c r="C214" t="s">
        <v>17</v>
      </c>
      <c r="D214" t="s">
        <v>380</v>
      </c>
      <c r="E214" t="s">
        <v>65</v>
      </c>
      <c r="F214" s="1">
        <v>-7660488838</v>
      </c>
      <c r="G214">
        <v>-85795679</v>
      </c>
      <c r="H214">
        <v>-11787.76</v>
      </c>
      <c r="I214">
        <v>-11787.759999999998</v>
      </c>
      <c r="J214">
        <v>-7746284517</v>
      </c>
      <c r="K214">
        <v>-7591607957</v>
      </c>
      <c r="L214">
        <v>-837481173</v>
      </c>
      <c r="M214">
        <v>-115064.38</v>
      </c>
      <c r="N214">
        <v>-8429089130</v>
      </c>
      <c r="O214">
        <v>1100894387</v>
      </c>
      <c r="P214">
        <v>418089774</v>
      </c>
    </row>
    <row r="215" spans="1:16" x14ac:dyDescent="0.2">
      <c r="A215">
        <v>410459</v>
      </c>
      <c r="B215" t="s">
        <v>1325</v>
      </c>
      <c r="C215" t="s">
        <v>17</v>
      </c>
      <c r="D215" t="s">
        <v>381</v>
      </c>
      <c r="E215" t="s">
        <v>382</v>
      </c>
      <c r="F215" s="1">
        <v>-1220487367</v>
      </c>
      <c r="G215">
        <v>-185452</v>
      </c>
      <c r="H215">
        <v>-25.48</v>
      </c>
      <c r="I215">
        <v>-25.48</v>
      </c>
      <c r="J215">
        <v>-1220672819</v>
      </c>
      <c r="K215">
        <v>-1188662150</v>
      </c>
      <c r="L215">
        <v>0</v>
      </c>
      <c r="M215">
        <v>0</v>
      </c>
      <c r="N215">
        <v>-1188662150</v>
      </c>
      <c r="O215">
        <v>979669</v>
      </c>
      <c r="P215">
        <v>32990338</v>
      </c>
    </row>
    <row r="216" spans="1:16" x14ac:dyDescent="0.2">
      <c r="A216">
        <v>105825</v>
      </c>
      <c r="B216" t="s">
        <v>1343</v>
      </c>
      <c r="C216" t="s">
        <v>17</v>
      </c>
      <c r="D216" t="s">
        <v>383</v>
      </c>
      <c r="E216" t="s">
        <v>384</v>
      </c>
      <c r="F216" s="1">
        <v>-80744363</v>
      </c>
      <c r="G216">
        <v>0</v>
      </c>
      <c r="H216">
        <v>0</v>
      </c>
      <c r="I216">
        <v>0</v>
      </c>
      <c r="J216">
        <v>-80744363</v>
      </c>
      <c r="K216">
        <v>-80744363</v>
      </c>
      <c r="L216">
        <v>0</v>
      </c>
      <c r="M216">
        <v>0</v>
      </c>
      <c r="N216">
        <v>-80744363</v>
      </c>
      <c r="O216">
        <v>0</v>
      </c>
      <c r="P216">
        <v>0</v>
      </c>
    </row>
    <row r="217" spans="1:16" x14ac:dyDescent="0.2">
      <c r="A217">
        <v>105906</v>
      </c>
      <c r="B217" t="s">
        <v>1343</v>
      </c>
      <c r="C217" t="s">
        <v>17</v>
      </c>
      <c r="D217" t="s">
        <v>385</v>
      </c>
      <c r="E217" t="s">
        <v>386</v>
      </c>
      <c r="F217" s="1">
        <v>-80744363</v>
      </c>
      <c r="G217">
        <v>0</v>
      </c>
      <c r="H217">
        <v>0</v>
      </c>
      <c r="I217">
        <v>0</v>
      </c>
      <c r="J217">
        <v>-80744363</v>
      </c>
      <c r="K217">
        <v>-80744363</v>
      </c>
      <c r="L217">
        <v>0</v>
      </c>
      <c r="M217">
        <v>0</v>
      </c>
      <c r="N217">
        <v>-80744363</v>
      </c>
      <c r="O217">
        <v>0</v>
      </c>
      <c r="P217">
        <v>0</v>
      </c>
    </row>
    <row r="218" spans="1:16" x14ac:dyDescent="0.2">
      <c r="A218">
        <v>105977</v>
      </c>
      <c r="B218" t="s">
        <v>1325</v>
      </c>
      <c r="C218" t="s">
        <v>17</v>
      </c>
      <c r="D218" t="s">
        <v>387</v>
      </c>
      <c r="E218" t="s">
        <v>388</v>
      </c>
      <c r="F218" s="1">
        <v>-73521123798</v>
      </c>
      <c r="G218">
        <v>-119521614372</v>
      </c>
      <c r="H218">
        <v>-16421480.960000001</v>
      </c>
      <c r="I218">
        <v>-16421480.960000001</v>
      </c>
      <c r="J218">
        <v>-193042738170</v>
      </c>
      <c r="K218">
        <v>-73119860911</v>
      </c>
      <c r="L218">
        <v>-119366055163</v>
      </c>
      <c r="M218">
        <v>-16400108.130000001</v>
      </c>
      <c r="N218">
        <v>-192485916074</v>
      </c>
      <c r="O218">
        <v>132212401</v>
      </c>
      <c r="P218">
        <v>689034497</v>
      </c>
    </row>
    <row r="219" spans="1:16" x14ac:dyDescent="0.2">
      <c r="A219">
        <v>106004</v>
      </c>
      <c r="B219" t="s">
        <v>1325</v>
      </c>
      <c r="C219" t="s">
        <v>17</v>
      </c>
      <c r="D219" t="s">
        <v>389</v>
      </c>
      <c r="E219" t="s">
        <v>65</v>
      </c>
      <c r="F219" s="1">
        <v>-53897953357</v>
      </c>
      <c r="G219">
        <v>-112902630268</v>
      </c>
      <c r="H219">
        <v>-15512076.23</v>
      </c>
      <c r="I219">
        <v>-15512076.23</v>
      </c>
      <c r="J219">
        <v>-166800583625</v>
      </c>
      <c r="K219">
        <v>-53522738532</v>
      </c>
      <c r="L219">
        <v>-112753255381</v>
      </c>
      <c r="M219">
        <v>-15491553.09</v>
      </c>
      <c r="N219">
        <v>-166275993913</v>
      </c>
      <c r="O219">
        <v>127993813</v>
      </c>
      <c r="P219">
        <v>652583525</v>
      </c>
    </row>
    <row r="220" spans="1:16" x14ac:dyDescent="0.2">
      <c r="A220">
        <v>411570</v>
      </c>
      <c r="B220" t="s">
        <v>1325</v>
      </c>
      <c r="C220" t="s">
        <v>17</v>
      </c>
      <c r="D220" t="s">
        <v>390</v>
      </c>
      <c r="E220" t="s">
        <v>391</v>
      </c>
      <c r="F220" s="1">
        <v>-19623170441</v>
      </c>
      <c r="G220">
        <v>-3915846760</v>
      </c>
      <c r="H220">
        <v>-538011.5</v>
      </c>
      <c r="I220">
        <v>-538011.5</v>
      </c>
      <c r="J220">
        <v>-23539017201</v>
      </c>
      <c r="K220">
        <v>-19597122379</v>
      </c>
      <c r="L220">
        <v>-3913361515</v>
      </c>
      <c r="M220">
        <v>-537670.04</v>
      </c>
      <c r="N220">
        <v>-23510483894</v>
      </c>
      <c r="O220">
        <v>4218588</v>
      </c>
      <c r="P220">
        <v>32751895</v>
      </c>
    </row>
    <row r="221" spans="1:16" x14ac:dyDescent="0.2">
      <c r="A221">
        <v>420551</v>
      </c>
      <c r="B221" t="s">
        <v>1325</v>
      </c>
      <c r="C221" t="s">
        <v>17</v>
      </c>
      <c r="D221" t="s">
        <v>392</v>
      </c>
      <c r="E221" t="s">
        <v>393</v>
      </c>
      <c r="F221" s="1">
        <v>0</v>
      </c>
      <c r="G221">
        <v>-2703137344</v>
      </c>
      <c r="H221">
        <v>-371393.23</v>
      </c>
      <c r="I221">
        <v>-371393.23</v>
      </c>
      <c r="J221">
        <v>-2703137344</v>
      </c>
      <c r="K221">
        <v>0</v>
      </c>
      <c r="L221">
        <v>-2699438267</v>
      </c>
      <c r="M221">
        <v>-370885</v>
      </c>
      <c r="N221">
        <v>-2699438267</v>
      </c>
      <c r="O221">
        <v>0</v>
      </c>
      <c r="P221">
        <v>3699077</v>
      </c>
    </row>
    <row r="222" spans="1:16" x14ac:dyDescent="0.2">
      <c r="A222">
        <v>106094</v>
      </c>
      <c r="B222" t="s">
        <v>1325</v>
      </c>
      <c r="C222" t="s">
        <v>17</v>
      </c>
      <c r="D222" t="s">
        <v>394</v>
      </c>
      <c r="E222" t="s">
        <v>395</v>
      </c>
      <c r="F222" s="1">
        <v>1022993025115</v>
      </c>
      <c r="G222">
        <v>33208363624</v>
      </c>
      <c r="H222">
        <v>4570203.3600000003</v>
      </c>
      <c r="I222">
        <v>4570203.3600000003</v>
      </c>
      <c r="J222">
        <v>1056201388739</v>
      </c>
      <c r="K222">
        <v>1022932131639</v>
      </c>
      <c r="L222">
        <v>33151632203</v>
      </c>
      <c r="M222">
        <v>4562283.12</v>
      </c>
      <c r="N222">
        <v>1056083763842</v>
      </c>
      <c r="O222">
        <v>4824396767</v>
      </c>
      <c r="P222">
        <v>4706771870</v>
      </c>
    </row>
    <row r="223" spans="1:16" x14ac:dyDescent="0.2">
      <c r="A223">
        <v>106119</v>
      </c>
      <c r="B223" t="s">
        <v>1325</v>
      </c>
      <c r="C223" t="s">
        <v>17</v>
      </c>
      <c r="D223" t="s">
        <v>396</v>
      </c>
      <c r="E223" t="s">
        <v>397</v>
      </c>
      <c r="F223" s="1">
        <v>265705122833</v>
      </c>
      <c r="G223">
        <v>0</v>
      </c>
      <c r="H223">
        <v>0</v>
      </c>
      <c r="I223">
        <v>0</v>
      </c>
      <c r="J223">
        <v>265705122833</v>
      </c>
      <c r="K223">
        <v>266280993483</v>
      </c>
      <c r="L223">
        <v>0</v>
      </c>
      <c r="M223">
        <v>0</v>
      </c>
      <c r="N223">
        <v>266280993483</v>
      </c>
      <c r="O223">
        <v>3895510038</v>
      </c>
      <c r="P223">
        <v>4471380688</v>
      </c>
    </row>
    <row r="224" spans="1:16" x14ac:dyDescent="0.2">
      <c r="A224">
        <v>106143</v>
      </c>
      <c r="B224" t="s">
        <v>1325</v>
      </c>
      <c r="C224" t="s">
        <v>17</v>
      </c>
      <c r="D224" t="s">
        <v>398</v>
      </c>
      <c r="E224" t="s">
        <v>397</v>
      </c>
      <c r="F224" s="1">
        <v>265705122833</v>
      </c>
      <c r="G224">
        <v>0</v>
      </c>
      <c r="H224">
        <v>0</v>
      </c>
      <c r="I224">
        <v>0</v>
      </c>
      <c r="J224">
        <v>265705122833</v>
      </c>
      <c r="K224">
        <v>266280993483</v>
      </c>
      <c r="L224">
        <v>0</v>
      </c>
      <c r="M224">
        <v>0</v>
      </c>
      <c r="N224">
        <v>266280993483</v>
      </c>
      <c r="O224">
        <v>3895510038</v>
      </c>
      <c r="P224">
        <v>4471380688</v>
      </c>
    </row>
    <row r="225" spans="1:16" x14ac:dyDescent="0.2">
      <c r="A225">
        <v>106167</v>
      </c>
      <c r="B225" t="s">
        <v>1325</v>
      </c>
      <c r="C225" t="s">
        <v>17</v>
      </c>
      <c r="D225" t="s">
        <v>399</v>
      </c>
      <c r="E225" t="s">
        <v>400</v>
      </c>
      <c r="F225" s="1">
        <v>37050428759</v>
      </c>
      <c r="G225">
        <v>0</v>
      </c>
      <c r="H225">
        <v>0</v>
      </c>
      <c r="I225">
        <v>0</v>
      </c>
      <c r="J225">
        <v>37050428759</v>
      </c>
      <c r="K225">
        <v>37050428759</v>
      </c>
      <c r="L225">
        <v>0</v>
      </c>
      <c r="M225">
        <v>0</v>
      </c>
      <c r="N225">
        <v>37050428759</v>
      </c>
      <c r="O225">
        <v>3453760000</v>
      </c>
      <c r="P225">
        <v>3453760000</v>
      </c>
    </row>
    <row r="226" spans="1:16" x14ac:dyDescent="0.2">
      <c r="A226">
        <v>106228</v>
      </c>
      <c r="B226" t="s">
        <v>1325</v>
      </c>
      <c r="C226" t="s">
        <v>17</v>
      </c>
      <c r="D226" t="s">
        <v>401</v>
      </c>
      <c r="E226" t="s">
        <v>402</v>
      </c>
      <c r="F226" s="1">
        <v>228654694074</v>
      </c>
      <c r="G226">
        <v>0</v>
      </c>
      <c r="H226">
        <v>0</v>
      </c>
      <c r="I226">
        <v>0</v>
      </c>
      <c r="J226">
        <v>228654694074</v>
      </c>
      <c r="K226">
        <v>229230564724</v>
      </c>
      <c r="L226">
        <v>0</v>
      </c>
      <c r="M226">
        <v>0</v>
      </c>
      <c r="N226">
        <v>229230564724</v>
      </c>
      <c r="O226">
        <v>441750038</v>
      </c>
      <c r="P226">
        <v>1017620688</v>
      </c>
    </row>
    <row r="227" spans="1:16" x14ac:dyDescent="0.2">
      <c r="A227">
        <v>106298</v>
      </c>
      <c r="B227" t="s">
        <v>1325</v>
      </c>
      <c r="C227" t="s">
        <v>17</v>
      </c>
      <c r="D227" t="s">
        <v>403</v>
      </c>
      <c r="E227" t="s">
        <v>395</v>
      </c>
      <c r="F227" s="1">
        <v>1022480542711</v>
      </c>
      <c r="G227">
        <v>34771825311</v>
      </c>
      <c r="H227">
        <v>4777419.3</v>
      </c>
      <c r="I227">
        <v>4777419.3</v>
      </c>
      <c r="J227">
        <v>1057252368022</v>
      </c>
      <c r="K227">
        <v>1022480542711</v>
      </c>
      <c r="L227">
        <v>34724242214</v>
      </c>
      <c r="M227">
        <v>4770881.7</v>
      </c>
      <c r="N227">
        <v>1057204784925</v>
      </c>
      <c r="O227">
        <v>47583097</v>
      </c>
      <c r="P227">
        <v>0</v>
      </c>
    </row>
    <row r="228" spans="1:16" x14ac:dyDescent="0.2">
      <c r="A228">
        <v>106320</v>
      </c>
      <c r="B228" t="s">
        <v>1325</v>
      </c>
      <c r="C228" t="s">
        <v>17</v>
      </c>
      <c r="D228" t="s">
        <v>404</v>
      </c>
      <c r="E228" t="s">
        <v>405</v>
      </c>
      <c r="F228" s="1">
        <v>395566517518</v>
      </c>
      <c r="G228">
        <v>34771825311</v>
      </c>
      <c r="H228">
        <v>4777419.3</v>
      </c>
      <c r="I228">
        <v>4777419.3</v>
      </c>
      <c r="J228">
        <v>430338342829</v>
      </c>
      <c r="K228">
        <v>395566517518</v>
      </c>
      <c r="L228">
        <v>34724242214</v>
      </c>
      <c r="M228">
        <v>4770881.7</v>
      </c>
      <c r="N228">
        <v>430290759732</v>
      </c>
      <c r="O228">
        <v>47583097</v>
      </c>
      <c r="P228">
        <v>0</v>
      </c>
    </row>
    <row r="229" spans="1:16" x14ac:dyDescent="0.2">
      <c r="A229">
        <v>106342</v>
      </c>
      <c r="B229" t="s">
        <v>1325</v>
      </c>
      <c r="C229" t="s">
        <v>17</v>
      </c>
      <c r="D229" t="s">
        <v>406</v>
      </c>
      <c r="E229" t="s">
        <v>407</v>
      </c>
      <c r="F229" s="1">
        <v>395566517518</v>
      </c>
      <c r="G229">
        <v>34771825311</v>
      </c>
      <c r="H229">
        <v>4777419.3</v>
      </c>
      <c r="I229">
        <v>4777419.3</v>
      </c>
      <c r="J229">
        <v>430338342829</v>
      </c>
      <c r="K229">
        <v>395566517518</v>
      </c>
      <c r="L229">
        <v>34724242214</v>
      </c>
      <c r="M229">
        <v>4770881.7</v>
      </c>
      <c r="N229">
        <v>430290759732</v>
      </c>
      <c r="O229">
        <v>47583097</v>
      </c>
      <c r="P229">
        <v>0</v>
      </c>
    </row>
    <row r="230" spans="1:16" x14ac:dyDescent="0.2">
      <c r="A230">
        <v>106496</v>
      </c>
      <c r="B230" t="s">
        <v>1346</v>
      </c>
      <c r="C230" t="s">
        <v>17</v>
      </c>
      <c r="D230" t="s">
        <v>409</v>
      </c>
      <c r="E230" t="s">
        <v>410</v>
      </c>
      <c r="F230" s="1">
        <v>626914025193</v>
      </c>
      <c r="G230">
        <v>0</v>
      </c>
      <c r="H230">
        <v>0</v>
      </c>
      <c r="I230">
        <v>0</v>
      </c>
      <c r="J230">
        <v>626914025193</v>
      </c>
      <c r="K230">
        <v>626914025193</v>
      </c>
      <c r="L230">
        <v>0</v>
      </c>
      <c r="M230">
        <v>0</v>
      </c>
      <c r="N230">
        <v>626914025193</v>
      </c>
      <c r="O230">
        <v>0</v>
      </c>
      <c r="P230">
        <v>0</v>
      </c>
    </row>
    <row r="231" spans="1:16" x14ac:dyDescent="0.2">
      <c r="A231">
        <v>106513</v>
      </c>
      <c r="B231" t="s">
        <v>1346</v>
      </c>
      <c r="C231" t="s">
        <v>17</v>
      </c>
      <c r="D231" t="s">
        <v>412</v>
      </c>
      <c r="E231" t="s">
        <v>413</v>
      </c>
      <c r="F231" s="1">
        <v>245112263494</v>
      </c>
      <c r="G231">
        <v>0</v>
      </c>
      <c r="H231">
        <v>0</v>
      </c>
      <c r="I231">
        <v>0</v>
      </c>
      <c r="J231">
        <v>245112263494</v>
      </c>
      <c r="K231">
        <v>245112263494</v>
      </c>
      <c r="L231">
        <v>0</v>
      </c>
      <c r="M231">
        <v>0</v>
      </c>
      <c r="N231">
        <v>245112263494</v>
      </c>
      <c r="O231">
        <v>0</v>
      </c>
      <c r="P231">
        <v>0</v>
      </c>
    </row>
    <row r="232" spans="1:16" x14ac:dyDescent="0.2">
      <c r="A232">
        <v>328445</v>
      </c>
      <c r="B232" t="s">
        <v>1347</v>
      </c>
      <c r="C232" t="s">
        <v>17</v>
      </c>
      <c r="D232" t="s">
        <v>414</v>
      </c>
      <c r="E232" t="s">
        <v>415</v>
      </c>
      <c r="F232" s="1">
        <v>381801761699</v>
      </c>
      <c r="G232">
        <v>0</v>
      </c>
      <c r="H232">
        <v>0</v>
      </c>
      <c r="I232">
        <v>0</v>
      </c>
      <c r="J232">
        <v>381801761699</v>
      </c>
      <c r="K232">
        <v>381801761699</v>
      </c>
      <c r="L232">
        <v>0</v>
      </c>
      <c r="M232">
        <v>0</v>
      </c>
      <c r="N232">
        <v>381801761699</v>
      </c>
      <c r="O232">
        <v>0</v>
      </c>
      <c r="P232">
        <v>0</v>
      </c>
    </row>
    <row r="233" spans="1:16" x14ac:dyDescent="0.2">
      <c r="A233">
        <v>106855</v>
      </c>
      <c r="B233" t="s">
        <v>1348</v>
      </c>
      <c r="C233" t="s">
        <v>17</v>
      </c>
      <c r="D233" t="s">
        <v>417</v>
      </c>
      <c r="E233" t="s">
        <v>418</v>
      </c>
      <c r="F233" s="1">
        <v>17742635651</v>
      </c>
      <c r="G233">
        <v>0</v>
      </c>
      <c r="H233">
        <v>0</v>
      </c>
      <c r="I233">
        <v>0</v>
      </c>
      <c r="J233">
        <v>17742635651</v>
      </c>
      <c r="K233">
        <v>17742635651</v>
      </c>
      <c r="L233">
        <v>0</v>
      </c>
      <c r="M233">
        <v>0</v>
      </c>
      <c r="N233">
        <v>17742635651</v>
      </c>
      <c r="O233">
        <v>0</v>
      </c>
      <c r="P233">
        <v>0</v>
      </c>
    </row>
    <row r="234" spans="1:16" x14ac:dyDescent="0.2">
      <c r="A234">
        <v>106970</v>
      </c>
      <c r="B234" t="s">
        <v>1348</v>
      </c>
      <c r="C234" t="s">
        <v>17</v>
      </c>
      <c r="D234" t="s">
        <v>419</v>
      </c>
      <c r="E234" t="s">
        <v>420</v>
      </c>
      <c r="F234" s="1">
        <v>17742635651</v>
      </c>
      <c r="G234">
        <v>0</v>
      </c>
      <c r="H234">
        <v>0</v>
      </c>
      <c r="I234">
        <v>0</v>
      </c>
      <c r="J234">
        <v>17742635651</v>
      </c>
      <c r="K234">
        <v>17742635651</v>
      </c>
      <c r="L234">
        <v>0</v>
      </c>
      <c r="M234">
        <v>0</v>
      </c>
      <c r="N234">
        <v>17742635651</v>
      </c>
      <c r="O234">
        <v>0</v>
      </c>
      <c r="P234">
        <v>0</v>
      </c>
    </row>
    <row r="235" spans="1:16" x14ac:dyDescent="0.2">
      <c r="A235">
        <v>107016</v>
      </c>
      <c r="B235" t="s">
        <v>1348</v>
      </c>
      <c r="C235" t="s">
        <v>17</v>
      </c>
      <c r="D235" t="s">
        <v>421</v>
      </c>
      <c r="E235" t="s">
        <v>422</v>
      </c>
      <c r="F235" s="1">
        <v>17742635651</v>
      </c>
      <c r="G235">
        <v>0</v>
      </c>
      <c r="H235">
        <v>0</v>
      </c>
      <c r="I235">
        <v>0</v>
      </c>
      <c r="J235">
        <v>17742635651</v>
      </c>
      <c r="K235">
        <v>17742635651</v>
      </c>
      <c r="L235">
        <v>0</v>
      </c>
      <c r="M235">
        <v>0</v>
      </c>
      <c r="N235">
        <v>17742635651</v>
      </c>
      <c r="O235">
        <v>0</v>
      </c>
      <c r="P235">
        <v>0</v>
      </c>
    </row>
    <row r="236" spans="1:16" x14ac:dyDescent="0.2">
      <c r="A236">
        <v>393153</v>
      </c>
      <c r="B236" t="s">
        <v>1325</v>
      </c>
      <c r="C236" t="s">
        <v>17</v>
      </c>
      <c r="D236" t="s">
        <v>423</v>
      </c>
      <c r="E236" t="s">
        <v>424</v>
      </c>
      <c r="F236" s="1">
        <v>151180097783</v>
      </c>
      <c r="G236">
        <v>168529345570</v>
      </c>
      <c r="H236">
        <v>23154819.77</v>
      </c>
      <c r="I236">
        <v>23154344.84</v>
      </c>
      <c r="J236">
        <v>319709443353</v>
      </c>
      <c r="K236">
        <v>151180097783</v>
      </c>
      <c r="L236">
        <v>168298717302</v>
      </c>
      <c r="M236">
        <v>23123132.960000001</v>
      </c>
      <c r="N236">
        <v>319478815085</v>
      </c>
      <c r="O236">
        <v>230628268</v>
      </c>
      <c r="P236">
        <v>0</v>
      </c>
    </row>
    <row r="237" spans="1:16" x14ac:dyDescent="0.2">
      <c r="A237">
        <v>393154</v>
      </c>
      <c r="B237" t="s">
        <v>1325</v>
      </c>
      <c r="C237" t="s">
        <v>17</v>
      </c>
      <c r="D237" t="s">
        <v>425</v>
      </c>
      <c r="E237" t="s">
        <v>426</v>
      </c>
      <c r="F237" s="1">
        <v>151180097783</v>
      </c>
      <c r="G237">
        <v>168529345570</v>
      </c>
      <c r="H237">
        <v>23154819.77</v>
      </c>
      <c r="I237">
        <v>23154344.84</v>
      </c>
      <c r="J237">
        <v>319709443353</v>
      </c>
      <c r="K237">
        <v>151180097783</v>
      </c>
      <c r="L237">
        <v>168298717302</v>
      </c>
      <c r="M237">
        <v>23123132.960000001</v>
      </c>
      <c r="N237">
        <v>319478815085</v>
      </c>
      <c r="O237">
        <v>230628268</v>
      </c>
      <c r="P237">
        <v>0</v>
      </c>
    </row>
    <row r="238" spans="1:16" x14ac:dyDescent="0.2">
      <c r="A238">
        <v>393158</v>
      </c>
      <c r="B238" t="s">
        <v>1325</v>
      </c>
      <c r="C238" t="s">
        <v>17</v>
      </c>
      <c r="D238" t="s">
        <v>427</v>
      </c>
      <c r="E238" t="s">
        <v>428</v>
      </c>
      <c r="F238" s="1">
        <v>151180097783</v>
      </c>
      <c r="G238">
        <v>168529345570</v>
      </c>
      <c r="H238">
        <v>23154819.77</v>
      </c>
      <c r="I238">
        <v>23154344.84</v>
      </c>
      <c r="J238">
        <v>319709443353</v>
      </c>
      <c r="K238">
        <v>151180097783</v>
      </c>
      <c r="L238">
        <v>168298717302</v>
      </c>
      <c r="M238">
        <v>23123132.960000001</v>
      </c>
      <c r="N238">
        <v>319478815085</v>
      </c>
      <c r="O238">
        <v>230628268</v>
      </c>
      <c r="P238">
        <v>0</v>
      </c>
    </row>
    <row r="239" spans="1:16" x14ac:dyDescent="0.2">
      <c r="A239">
        <v>107241</v>
      </c>
      <c r="B239" t="s">
        <v>1325</v>
      </c>
      <c r="C239" t="s">
        <v>17</v>
      </c>
      <c r="D239" t="s">
        <v>429</v>
      </c>
      <c r="E239" t="s">
        <v>320</v>
      </c>
      <c r="F239" s="1">
        <v>0</v>
      </c>
      <c r="G239">
        <v>-55267406</v>
      </c>
      <c r="H239">
        <v>0</v>
      </c>
      <c r="I239">
        <v>0</v>
      </c>
      <c r="J239">
        <v>-55267406</v>
      </c>
      <c r="K239">
        <v>0</v>
      </c>
      <c r="L239">
        <v>-54352331</v>
      </c>
      <c r="M239">
        <v>0</v>
      </c>
      <c r="N239">
        <v>-54352331</v>
      </c>
      <c r="O239">
        <v>0</v>
      </c>
      <c r="P239">
        <v>915075</v>
      </c>
    </row>
    <row r="240" spans="1:16" x14ac:dyDescent="0.2">
      <c r="A240">
        <v>107271</v>
      </c>
      <c r="B240" t="s">
        <v>1325</v>
      </c>
      <c r="C240" t="s">
        <v>17</v>
      </c>
      <c r="D240" t="s">
        <v>430</v>
      </c>
      <c r="E240" t="s">
        <v>320</v>
      </c>
      <c r="F240" s="1">
        <v>0</v>
      </c>
      <c r="G240">
        <v>-55267406</v>
      </c>
      <c r="H240">
        <v>0</v>
      </c>
      <c r="I240">
        <v>0</v>
      </c>
      <c r="J240">
        <v>-55267406</v>
      </c>
      <c r="K240">
        <v>0</v>
      </c>
      <c r="L240">
        <v>-54352331</v>
      </c>
      <c r="M240">
        <v>0</v>
      </c>
      <c r="N240">
        <v>-54352331</v>
      </c>
      <c r="O240">
        <v>0</v>
      </c>
      <c r="P240">
        <v>915075</v>
      </c>
    </row>
    <row r="241" spans="1:16" x14ac:dyDescent="0.2">
      <c r="A241">
        <v>107301</v>
      </c>
      <c r="B241" t="s">
        <v>1325</v>
      </c>
      <c r="C241" t="s">
        <v>17</v>
      </c>
      <c r="D241" t="s">
        <v>431</v>
      </c>
      <c r="E241" t="s">
        <v>227</v>
      </c>
      <c r="F241" s="1">
        <v>0</v>
      </c>
      <c r="G241">
        <v>-55267406</v>
      </c>
      <c r="H241">
        <v>0</v>
      </c>
      <c r="I241">
        <v>0</v>
      </c>
      <c r="J241">
        <v>-55267406</v>
      </c>
      <c r="K241">
        <v>0</v>
      </c>
      <c r="L241">
        <v>-54352331</v>
      </c>
      <c r="M241">
        <v>0</v>
      </c>
      <c r="N241">
        <v>-54352331</v>
      </c>
      <c r="O241">
        <v>0</v>
      </c>
      <c r="P241">
        <v>915075</v>
      </c>
    </row>
    <row r="242" spans="1:16" x14ac:dyDescent="0.2">
      <c r="A242">
        <v>107361</v>
      </c>
      <c r="B242" t="s">
        <v>1325</v>
      </c>
      <c r="C242" t="s">
        <v>17</v>
      </c>
      <c r="D242" t="s">
        <v>432</v>
      </c>
      <c r="E242" t="s">
        <v>433</v>
      </c>
      <c r="F242" s="1">
        <v>19348616394</v>
      </c>
      <c r="G242">
        <v>303994734</v>
      </c>
      <c r="H242">
        <v>41766.870000000003</v>
      </c>
      <c r="I242">
        <v>41766.869999999995</v>
      </c>
      <c r="J242">
        <v>19652611128</v>
      </c>
      <c r="K242">
        <v>18938757075</v>
      </c>
      <c r="L242">
        <v>291451466</v>
      </c>
      <c r="M242">
        <v>40043.51</v>
      </c>
      <c r="N242">
        <v>19230208541</v>
      </c>
      <c r="O242">
        <v>423770557</v>
      </c>
      <c r="P242">
        <v>1367970</v>
      </c>
    </row>
    <row r="243" spans="1:16" x14ac:dyDescent="0.2">
      <c r="A243">
        <v>107363</v>
      </c>
      <c r="B243" t="s">
        <v>1325</v>
      </c>
      <c r="C243" t="s">
        <v>17</v>
      </c>
      <c r="D243" t="s">
        <v>434</v>
      </c>
      <c r="E243" t="s">
        <v>433</v>
      </c>
      <c r="F243" s="1">
        <v>19348616394</v>
      </c>
      <c r="G243">
        <v>303994734</v>
      </c>
      <c r="H243">
        <v>41766.870000000003</v>
      </c>
      <c r="I243">
        <v>41766.869999999995</v>
      </c>
      <c r="J243">
        <v>19652611128</v>
      </c>
      <c r="K243">
        <v>18938757075</v>
      </c>
      <c r="L243">
        <v>291451466</v>
      </c>
      <c r="M243">
        <v>40043.51</v>
      </c>
      <c r="N243">
        <v>19230208541</v>
      </c>
      <c r="O243">
        <v>423770557</v>
      </c>
      <c r="P243">
        <v>1367970</v>
      </c>
    </row>
    <row r="244" spans="1:16" x14ac:dyDescent="0.2">
      <c r="A244">
        <v>107365</v>
      </c>
      <c r="B244" t="s">
        <v>1325</v>
      </c>
      <c r="C244" t="s">
        <v>17</v>
      </c>
      <c r="D244" t="s">
        <v>435</v>
      </c>
      <c r="E244" t="s">
        <v>436</v>
      </c>
      <c r="F244" s="1">
        <v>19348616394</v>
      </c>
      <c r="G244">
        <v>303994734</v>
      </c>
      <c r="H244">
        <v>41766.870000000003</v>
      </c>
      <c r="I244">
        <v>41766.869999999995</v>
      </c>
      <c r="J244">
        <v>19652611128</v>
      </c>
      <c r="K244">
        <v>18938757075</v>
      </c>
      <c r="L244">
        <v>291451466</v>
      </c>
      <c r="M244">
        <v>40043.51</v>
      </c>
      <c r="N244">
        <v>19230208541</v>
      </c>
      <c r="O244">
        <v>423770557</v>
      </c>
      <c r="P244">
        <v>1367970</v>
      </c>
    </row>
    <row r="245" spans="1:16" x14ac:dyDescent="0.2">
      <c r="A245">
        <v>107399</v>
      </c>
      <c r="B245" t="s">
        <v>1325</v>
      </c>
      <c r="C245" t="s">
        <v>17</v>
      </c>
      <c r="D245" t="s">
        <v>437</v>
      </c>
      <c r="E245" t="s">
        <v>67</v>
      </c>
      <c r="F245" s="1">
        <v>-453463990257</v>
      </c>
      <c r="G245">
        <v>-170341534585</v>
      </c>
      <c r="H245">
        <v>-23403802.579999998</v>
      </c>
      <c r="I245">
        <v>-23403327.649999999</v>
      </c>
      <c r="J245">
        <v>-623805524842</v>
      </c>
      <c r="K245">
        <v>-453690895064</v>
      </c>
      <c r="L245">
        <v>-170108426448</v>
      </c>
      <c r="M245">
        <v>-23371775.050000001</v>
      </c>
      <c r="N245">
        <v>-623799321512</v>
      </c>
      <c r="O245">
        <v>226904807</v>
      </c>
      <c r="P245">
        <v>233108137</v>
      </c>
    </row>
    <row r="246" spans="1:16" x14ac:dyDescent="0.2">
      <c r="A246">
        <v>107423</v>
      </c>
      <c r="B246" t="s">
        <v>1325</v>
      </c>
      <c r="C246" t="s">
        <v>17</v>
      </c>
      <c r="D246" t="s">
        <v>438</v>
      </c>
      <c r="E246" t="s">
        <v>439</v>
      </c>
      <c r="F246" s="1">
        <v>-453463990257</v>
      </c>
      <c r="G246">
        <v>-170341534585</v>
      </c>
      <c r="H246">
        <v>-23403802.579999998</v>
      </c>
      <c r="I246">
        <v>-23403327.649999999</v>
      </c>
      <c r="J246">
        <v>-623805524842</v>
      </c>
      <c r="K246">
        <v>-453690895064</v>
      </c>
      <c r="L246">
        <v>-170108426448</v>
      </c>
      <c r="M246">
        <v>-23371775.050000001</v>
      </c>
      <c r="N246">
        <v>-623799321512</v>
      </c>
      <c r="O246">
        <v>226904807</v>
      </c>
      <c r="P246">
        <v>233108137</v>
      </c>
    </row>
    <row r="247" spans="1:16" x14ac:dyDescent="0.2">
      <c r="A247">
        <v>107470</v>
      </c>
      <c r="B247" t="s">
        <v>440</v>
      </c>
      <c r="C247" t="s">
        <v>17</v>
      </c>
      <c r="D247" t="s">
        <v>441</v>
      </c>
      <c r="E247" t="s">
        <v>442</v>
      </c>
      <c r="F247" s="1">
        <v>-219550000000</v>
      </c>
      <c r="G247">
        <v>0</v>
      </c>
      <c r="H247">
        <v>0</v>
      </c>
      <c r="I247">
        <v>0</v>
      </c>
      <c r="J247">
        <v>-219550000000</v>
      </c>
      <c r="K247">
        <v>-219550000000</v>
      </c>
      <c r="L247">
        <v>0</v>
      </c>
      <c r="M247">
        <v>0</v>
      </c>
      <c r="N247">
        <v>-219550000000</v>
      </c>
      <c r="O247">
        <v>0</v>
      </c>
      <c r="P247">
        <v>0</v>
      </c>
    </row>
    <row r="248" spans="1:16" x14ac:dyDescent="0.2">
      <c r="A248">
        <v>107493</v>
      </c>
      <c r="B248" t="s">
        <v>1325</v>
      </c>
      <c r="C248" t="s">
        <v>17</v>
      </c>
      <c r="D248" t="s">
        <v>443</v>
      </c>
      <c r="E248" t="s">
        <v>444</v>
      </c>
      <c r="F248" s="1">
        <v>0</v>
      </c>
      <c r="G248">
        <v>-1812189015</v>
      </c>
      <c r="H248">
        <v>-248982.81</v>
      </c>
      <c r="I248">
        <v>-248982.81</v>
      </c>
      <c r="J248">
        <v>-1812189015</v>
      </c>
      <c r="K248">
        <v>0</v>
      </c>
      <c r="L248">
        <v>-1809709146</v>
      </c>
      <c r="M248">
        <v>-248642.09</v>
      </c>
      <c r="N248">
        <v>-1809709146</v>
      </c>
      <c r="O248">
        <v>0</v>
      </c>
      <c r="P248">
        <v>2479869</v>
      </c>
    </row>
    <row r="249" spans="1:16" x14ac:dyDescent="0.2">
      <c r="A249">
        <v>393159</v>
      </c>
      <c r="B249" t="s">
        <v>1325</v>
      </c>
      <c r="C249" t="s">
        <v>17</v>
      </c>
      <c r="D249" t="s">
        <v>445</v>
      </c>
      <c r="E249" t="s">
        <v>446</v>
      </c>
      <c r="F249" s="1">
        <v>-151180097783</v>
      </c>
      <c r="G249">
        <v>-168529345570</v>
      </c>
      <c r="H249">
        <v>-23154819.77</v>
      </c>
      <c r="I249">
        <v>-23154344.84</v>
      </c>
      <c r="J249">
        <v>-319709443353</v>
      </c>
      <c r="K249">
        <v>-151180097783</v>
      </c>
      <c r="L249">
        <v>-168298717302</v>
      </c>
      <c r="M249">
        <v>-23123132.960000001</v>
      </c>
      <c r="N249">
        <v>-319478815085</v>
      </c>
      <c r="O249">
        <v>0</v>
      </c>
      <c r="P249">
        <v>230628268</v>
      </c>
    </row>
    <row r="250" spans="1:16" x14ac:dyDescent="0.2">
      <c r="A250">
        <v>107566</v>
      </c>
      <c r="B250" t="s">
        <v>1325</v>
      </c>
      <c r="C250" t="s">
        <v>17</v>
      </c>
      <c r="D250" t="s">
        <v>448</v>
      </c>
      <c r="E250" t="s">
        <v>65</v>
      </c>
      <c r="F250" s="1">
        <v>-82733892474</v>
      </c>
      <c r="G250">
        <v>0</v>
      </c>
      <c r="H250">
        <v>0</v>
      </c>
      <c r="I250">
        <v>0</v>
      </c>
      <c r="J250">
        <v>-82733892474</v>
      </c>
      <c r="K250">
        <v>-82960797281</v>
      </c>
      <c r="L250">
        <v>0</v>
      </c>
      <c r="M250">
        <v>0</v>
      </c>
      <c r="N250">
        <v>-82960797281</v>
      </c>
      <c r="O250">
        <v>226904807</v>
      </c>
      <c r="P250">
        <v>0</v>
      </c>
    </row>
    <row r="251" spans="1:16" x14ac:dyDescent="0.2">
      <c r="A251">
        <v>107656</v>
      </c>
      <c r="B251" t="s">
        <v>1325</v>
      </c>
      <c r="C251" t="s">
        <v>17</v>
      </c>
      <c r="D251" t="s">
        <v>449</v>
      </c>
      <c r="E251" t="s">
        <v>450</v>
      </c>
      <c r="F251" s="1">
        <v>106209013663</v>
      </c>
      <c r="G251">
        <v>0</v>
      </c>
      <c r="H251">
        <v>0</v>
      </c>
      <c r="I251">
        <v>0</v>
      </c>
      <c r="J251">
        <v>106209013663</v>
      </c>
      <c r="K251">
        <v>106199123910</v>
      </c>
      <c r="L251">
        <v>0</v>
      </c>
      <c r="M251">
        <v>0</v>
      </c>
      <c r="N251">
        <v>106199123910</v>
      </c>
      <c r="O251">
        <v>9962831</v>
      </c>
      <c r="P251">
        <v>73078</v>
      </c>
    </row>
    <row r="252" spans="1:16" x14ac:dyDescent="0.2">
      <c r="A252">
        <v>107683</v>
      </c>
      <c r="B252" t="s">
        <v>1325</v>
      </c>
      <c r="C252" t="s">
        <v>17</v>
      </c>
      <c r="D252" t="s">
        <v>451</v>
      </c>
      <c r="E252" t="s">
        <v>452</v>
      </c>
      <c r="F252" s="1">
        <v>106209013663</v>
      </c>
      <c r="G252">
        <v>0</v>
      </c>
      <c r="H252">
        <v>0</v>
      </c>
      <c r="I252">
        <v>0</v>
      </c>
      <c r="J252">
        <v>106209013663</v>
      </c>
      <c r="K252">
        <v>106199123910</v>
      </c>
      <c r="L252">
        <v>0</v>
      </c>
      <c r="M252">
        <v>0</v>
      </c>
      <c r="N252">
        <v>106199123910</v>
      </c>
      <c r="O252">
        <v>9962831</v>
      </c>
      <c r="P252">
        <v>73078</v>
      </c>
    </row>
    <row r="253" spans="1:16" x14ac:dyDescent="0.2">
      <c r="A253">
        <v>107710</v>
      </c>
      <c r="B253" t="s">
        <v>1340</v>
      </c>
      <c r="C253" t="s">
        <v>17</v>
      </c>
      <c r="D253" t="s">
        <v>454</v>
      </c>
      <c r="E253" t="s">
        <v>272</v>
      </c>
      <c r="F253" s="1">
        <v>59900378408</v>
      </c>
      <c r="G253">
        <v>0</v>
      </c>
      <c r="H253">
        <v>0</v>
      </c>
      <c r="I253">
        <v>0</v>
      </c>
      <c r="J253">
        <v>59900378408</v>
      </c>
      <c r="K253">
        <v>59900378408</v>
      </c>
      <c r="L253">
        <v>0</v>
      </c>
      <c r="M253">
        <v>0</v>
      </c>
      <c r="N253">
        <v>59900378408</v>
      </c>
      <c r="O253">
        <v>0</v>
      </c>
      <c r="P253">
        <v>0</v>
      </c>
    </row>
    <row r="254" spans="1:16" x14ac:dyDescent="0.2">
      <c r="A254">
        <v>107737</v>
      </c>
      <c r="B254" t="s">
        <v>455</v>
      </c>
      <c r="C254" t="s">
        <v>17</v>
      </c>
      <c r="D254" t="s">
        <v>456</v>
      </c>
      <c r="E254" t="s">
        <v>457</v>
      </c>
      <c r="F254" s="1">
        <v>65066610671</v>
      </c>
      <c r="G254">
        <v>0</v>
      </c>
      <c r="H254">
        <v>0</v>
      </c>
      <c r="I254">
        <v>0</v>
      </c>
      <c r="J254">
        <v>65066610671</v>
      </c>
      <c r="K254">
        <v>65066610671</v>
      </c>
      <c r="L254">
        <v>0</v>
      </c>
      <c r="M254">
        <v>0</v>
      </c>
      <c r="N254">
        <v>65066610671</v>
      </c>
      <c r="O254">
        <v>0</v>
      </c>
      <c r="P254">
        <v>0</v>
      </c>
    </row>
    <row r="255" spans="1:16" x14ac:dyDescent="0.2">
      <c r="A255">
        <v>107787</v>
      </c>
      <c r="B255" t="s">
        <v>455</v>
      </c>
      <c r="C255" t="s">
        <v>17</v>
      </c>
      <c r="D255" t="s">
        <v>458</v>
      </c>
      <c r="E255" t="s">
        <v>459</v>
      </c>
      <c r="F255" s="1">
        <v>8072589960</v>
      </c>
      <c r="G255">
        <v>0</v>
      </c>
      <c r="H255">
        <v>0</v>
      </c>
      <c r="I255">
        <v>0</v>
      </c>
      <c r="J255">
        <v>8072589960</v>
      </c>
      <c r="K255">
        <v>8072589960</v>
      </c>
      <c r="L255">
        <v>0</v>
      </c>
      <c r="M255">
        <v>0</v>
      </c>
      <c r="N255">
        <v>8072589960</v>
      </c>
      <c r="O255">
        <v>0</v>
      </c>
      <c r="P255">
        <v>0</v>
      </c>
    </row>
    <row r="256" spans="1:16" x14ac:dyDescent="0.2">
      <c r="A256">
        <v>107863</v>
      </c>
      <c r="B256" t="s">
        <v>1340</v>
      </c>
      <c r="C256" t="s">
        <v>17</v>
      </c>
      <c r="D256" t="s">
        <v>460</v>
      </c>
      <c r="E256" t="s">
        <v>461</v>
      </c>
      <c r="F256" s="1">
        <v>-13238822223</v>
      </c>
      <c r="G256">
        <v>0</v>
      </c>
      <c r="H256">
        <v>0</v>
      </c>
      <c r="I256">
        <v>0</v>
      </c>
      <c r="J256">
        <v>-13238822223</v>
      </c>
      <c r="K256">
        <v>-13238822223</v>
      </c>
      <c r="L256">
        <v>0</v>
      </c>
      <c r="M256">
        <v>0</v>
      </c>
      <c r="N256">
        <v>-13238822223</v>
      </c>
      <c r="O256">
        <v>0</v>
      </c>
      <c r="P256">
        <v>0</v>
      </c>
    </row>
    <row r="257" spans="1:16" x14ac:dyDescent="0.2">
      <c r="A257">
        <v>107939</v>
      </c>
      <c r="B257" t="s">
        <v>1325</v>
      </c>
      <c r="C257" t="s">
        <v>17</v>
      </c>
      <c r="D257" t="s">
        <v>462</v>
      </c>
      <c r="E257" t="s">
        <v>270</v>
      </c>
      <c r="F257" s="1">
        <v>13117657755</v>
      </c>
      <c r="G257">
        <v>0</v>
      </c>
      <c r="H257">
        <v>0</v>
      </c>
      <c r="I257">
        <v>0</v>
      </c>
      <c r="J257">
        <v>13117657755</v>
      </c>
      <c r="K257">
        <v>13107694924</v>
      </c>
      <c r="L257">
        <v>0</v>
      </c>
      <c r="M257">
        <v>0</v>
      </c>
      <c r="N257">
        <v>13107694924</v>
      </c>
      <c r="O257">
        <v>9962831</v>
      </c>
      <c r="P257">
        <v>0</v>
      </c>
    </row>
    <row r="258" spans="1:16" x14ac:dyDescent="0.2">
      <c r="A258">
        <v>107966</v>
      </c>
      <c r="B258" t="s">
        <v>1325</v>
      </c>
      <c r="C258" t="s">
        <v>17</v>
      </c>
      <c r="D258" t="s">
        <v>463</v>
      </c>
      <c r="E258" t="s">
        <v>464</v>
      </c>
      <c r="F258" s="1">
        <v>92077742326</v>
      </c>
      <c r="G258">
        <v>0</v>
      </c>
      <c r="H258">
        <v>0</v>
      </c>
      <c r="I258">
        <v>0</v>
      </c>
      <c r="J258">
        <v>92077742326</v>
      </c>
      <c r="K258">
        <v>92067779495</v>
      </c>
      <c r="L258">
        <v>0</v>
      </c>
      <c r="M258">
        <v>0</v>
      </c>
      <c r="N258">
        <v>92067779495</v>
      </c>
      <c r="O258">
        <v>9962831</v>
      </c>
      <c r="P258">
        <v>0</v>
      </c>
    </row>
    <row r="259" spans="1:16" x14ac:dyDescent="0.2">
      <c r="A259">
        <v>108239</v>
      </c>
      <c r="B259" t="s">
        <v>1340</v>
      </c>
      <c r="C259" t="s">
        <v>17</v>
      </c>
      <c r="D259" t="s">
        <v>465</v>
      </c>
      <c r="E259" t="s">
        <v>466</v>
      </c>
      <c r="F259" s="1">
        <v>-78960084571</v>
      </c>
      <c r="G259">
        <v>0</v>
      </c>
      <c r="H259">
        <v>0</v>
      </c>
      <c r="I259">
        <v>0</v>
      </c>
      <c r="J259">
        <v>-78960084571</v>
      </c>
      <c r="K259">
        <v>-78960084571</v>
      </c>
      <c r="L259">
        <v>0</v>
      </c>
      <c r="M259">
        <v>0</v>
      </c>
      <c r="N259">
        <v>-78960084571</v>
      </c>
      <c r="O259">
        <v>0</v>
      </c>
      <c r="P259">
        <v>0</v>
      </c>
    </row>
    <row r="260" spans="1:16" x14ac:dyDescent="0.2">
      <c r="A260">
        <v>108532</v>
      </c>
      <c r="B260" t="s">
        <v>1340</v>
      </c>
      <c r="C260" t="s">
        <v>17</v>
      </c>
      <c r="D260" t="s">
        <v>467</v>
      </c>
      <c r="E260" t="s">
        <v>468</v>
      </c>
      <c r="F260" s="1">
        <v>12735924377</v>
      </c>
      <c r="G260">
        <v>0</v>
      </c>
      <c r="H260">
        <v>0</v>
      </c>
      <c r="I260">
        <v>0</v>
      </c>
      <c r="J260">
        <v>12735924377</v>
      </c>
      <c r="K260">
        <v>12735924377</v>
      </c>
      <c r="L260">
        <v>0</v>
      </c>
      <c r="M260">
        <v>0</v>
      </c>
      <c r="N260">
        <v>12735924377</v>
      </c>
      <c r="O260">
        <v>0</v>
      </c>
      <c r="P260">
        <v>0</v>
      </c>
    </row>
    <row r="261" spans="1:16" x14ac:dyDescent="0.2">
      <c r="A261">
        <v>108559</v>
      </c>
      <c r="B261" t="s">
        <v>1349</v>
      </c>
      <c r="C261" t="s">
        <v>17</v>
      </c>
      <c r="D261" t="s">
        <v>469</v>
      </c>
      <c r="E261" t="s">
        <v>470</v>
      </c>
      <c r="F261" s="1">
        <v>106391418304</v>
      </c>
      <c r="G261">
        <v>0</v>
      </c>
      <c r="H261">
        <v>0</v>
      </c>
      <c r="I261">
        <v>0</v>
      </c>
      <c r="J261">
        <v>106391418304</v>
      </c>
      <c r="K261">
        <v>106391418304</v>
      </c>
      <c r="L261">
        <v>0</v>
      </c>
      <c r="M261">
        <v>0</v>
      </c>
      <c r="N261">
        <v>106391418304</v>
      </c>
      <c r="O261">
        <v>0</v>
      </c>
      <c r="P261">
        <v>0</v>
      </c>
    </row>
    <row r="262" spans="1:16" x14ac:dyDescent="0.2">
      <c r="A262">
        <v>108643</v>
      </c>
      <c r="B262" t="s">
        <v>1340</v>
      </c>
      <c r="C262" t="s">
        <v>17</v>
      </c>
      <c r="D262" t="s">
        <v>471</v>
      </c>
      <c r="E262" t="s">
        <v>472</v>
      </c>
      <c r="F262" s="1">
        <v>-93655493927</v>
      </c>
      <c r="G262">
        <v>0</v>
      </c>
      <c r="H262">
        <v>0</v>
      </c>
      <c r="I262">
        <v>0</v>
      </c>
      <c r="J262">
        <v>-93655493927</v>
      </c>
      <c r="K262">
        <v>-93655493927</v>
      </c>
      <c r="L262">
        <v>0</v>
      </c>
      <c r="M262">
        <v>0</v>
      </c>
      <c r="N262">
        <v>-93655493927</v>
      </c>
      <c r="O262">
        <v>0</v>
      </c>
      <c r="P262">
        <v>0</v>
      </c>
    </row>
    <row r="263" spans="1:16" x14ac:dyDescent="0.2">
      <c r="A263">
        <v>108727</v>
      </c>
      <c r="B263" t="s">
        <v>1340</v>
      </c>
      <c r="C263" t="s">
        <v>17</v>
      </c>
      <c r="D263" t="s">
        <v>473</v>
      </c>
      <c r="E263" t="s">
        <v>474</v>
      </c>
      <c r="F263" s="1">
        <v>181485643</v>
      </c>
      <c r="G263">
        <v>0</v>
      </c>
      <c r="H263">
        <v>0</v>
      </c>
      <c r="I263">
        <v>0</v>
      </c>
      <c r="J263">
        <v>181485643</v>
      </c>
      <c r="K263">
        <v>181485643</v>
      </c>
      <c r="L263">
        <v>0</v>
      </c>
      <c r="M263">
        <v>0</v>
      </c>
      <c r="N263">
        <v>181485643</v>
      </c>
      <c r="O263">
        <v>0</v>
      </c>
      <c r="P263">
        <v>0</v>
      </c>
    </row>
    <row r="264" spans="1:16" x14ac:dyDescent="0.2">
      <c r="A264">
        <v>108754</v>
      </c>
      <c r="B264" t="s">
        <v>1350</v>
      </c>
      <c r="C264" t="s">
        <v>17</v>
      </c>
      <c r="D264" t="s">
        <v>476</v>
      </c>
      <c r="E264" t="s">
        <v>477</v>
      </c>
      <c r="F264" s="1">
        <v>5471354818</v>
      </c>
      <c r="G264">
        <v>0</v>
      </c>
      <c r="H264">
        <v>0</v>
      </c>
      <c r="I264">
        <v>0</v>
      </c>
      <c r="J264">
        <v>5471354818</v>
      </c>
      <c r="K264">
        <v>5471354818</v>
      </c>
      <c r="L264">
        <v>0</v>
      </c>
      <c r="M264">
        <v>0</v>
      </c>
      <c r="N264">
        <v>5471354818</v>
      </c>
      <c r="O264">
        <v>0</v>
      </c>
      <c r="P264">
        <v>0</v>
      </c>
    </row>
    <row r="265" spans="1:16" x14ac:dyDescent="0.2">
      <c r="A265">
        <v>108808</v>
      </c>
      <c r="B265" t="s">
        <v>1340</v>
      </c>
      <c r="C265" t="s">
        <v>17</v>
      </c>
      <c r="D265" t="s">
        <v>478</v>
      </c>
      <c r="E265" t="s">
        <v>479</v>
      </c>
      <c r="F265" s="1">
        <v>-5289869175</v>
      </c>
      <c r="G265">
        <v>0</v>
      </c>
      <c r="H265">
        <v>0</v>
      </c>
      <c r="I265">
        <v>0</v>
      </c>
      <c r="J265">
        <v>-5289869175</v>
      </c>
      <c r="K265">
        <v>-5289869175</v>
      </c>
      <c r="L265">
        <v>0</v>
      </c>
      <c r="M265">
        <v>0</v>
      </c>
      <c r="N265">
        <v>-5289869175</v>
      </c>
      <c r="O265">
        <v>0</v>
      </c>
      <c r="P265">
        <v>0</v>
      </c>
    </row>
    <row r="266" spans="1:16" x14ac:dyDescent="0.2">
      <c r="A266">
        <v>108862</v>
      </c>
      <c r="B266" t="s">
        <v>1325</v>
      </c>
      <c r="C266" t="s">
        <v>17</v>
      </c>
      <c r="D266" t="s">
        <v>480</v>
      </c>
      <c r="E266" t="s">
        <v>481</v>
      </c>
      <c r="F266" s="1">
        <v>20273567480</v>
      </c>
      <c r="G266">
        <v>0</v>
      </c>
      <c r="H266">
        <v>0</v>
      </c>
      <c r="I266">
        <v>0</v>
      </c>
      <c r="J266">
        <v>20273567480</v>
      </c>
      <c r="K266">
        <v>20273640558</v>
      </c>
      <c r="L266">
        <v>0</v>
      </c>
      <c r="M266">
        <v>0</v>
      </c>
      <c r="N266">
        <v>20273640558</v>
      </c>
      <c r="O266">
        <v>0</v>
      </c>
      <c r="P266">
        <v>73078</v>
      </c>
    </row>
    <row r="267" spans="1:16" x14ac:dyDescent="0.2">
      <c r="A267">
        <v>108889</v>
      </c>
      <c r="B267" t="s">
        <v>1351</v>
      </c>
      <c r="C267" t="s">
        <v>17</v>
      </c>
      <c r="D267" t="s">
        <v>482</v>
      </c>
      <c r="E267" t="s">
        <v>483</v>
      </c>
      <c r="F267" s="1">
        <v>29230620632</v>
      </c>
      <c r="G267">
        <v>0</v>
      </c>
      <c r="H267">
        <v>0</v>
      </c>
      <c r="I267">
        <v>0</v>
      </c>
      <c r="J267">
        <v>29230620632</v>
      </c>
      <c r="K267">
        <v>29230620632</v>
      </c>
      <c r="L267">
        <v>0</v>
      </c>
      <c r="M267">
        <v>0</v>
      </c>
      <c r="N267">
        <v>29230620632</v>
      </c>
      <c r="O267">
        <v>0</v>
      </c>
      <c r="P267">
        <v>0</v>
      </c>
    </row>
    <row r="268" spans="1:16" x14ac:dyDescent="0.2">
      <c r="A268">
        <v>108943</v>
      </c>
      <c r="B268" t="s">
        <v>1325</v>
      </c>
      <c r="C268" t="s">
        <v>17</v>
      </c>
      <c r="D268" t="s">
        <v>485</v>
      </c>
      <c r="E268" t="s">
        <v>486</v>
      </c>
      <c r="F268" s="1">
        <v>-8957053152</v>
      </c>
      <c r="G268">
        <v>0</v>
      </c>
      <c r="H268">
        <v>0</v>
      </c>
      <c r="I268">
        <v>0</v>
      </c>
      <c r="J268">
        <v>-8957053152</v>
      </c>
      <c r="K268">
        <v>-8956980074</v>
      </c>
      <c r="L268">
        <v>0</v>
      </c>
      <c r="M268">
        <v>0</v>
      </c>
      <c r="N268">
        <v>-8956980074</v>
      </c>
      <c r="O268">
        <v>0</v>
      </c>
      <c r="P268">
        <v>73078</v>
      </c>
    </row>
    <row r="269" spans="1:16" x14ac:dyDescent="0.2">
      <c r="A269">
        <v>109344</v>
      </c>
      <c r="B269" t="s">
        <v>1325</v>
      </c>
      <c r="C269" t="s">
        <v>17</v>
      </c>
      <c r="D269" t="s">
        <v>487</v>
      </c>
      <c r="E269" t="s">
        <v>488</v>
      </c>
      <c r="F269" s="1">
        <v>9334912449</v>
      </c>
      <c r="G269">
        <v>0</v>
      </c>
      <c r="H269">
        <v>0</v>
      </c>
      <c r="I269">
        <v>0</v>
      </c>
      <c r="J269">
        <v>9334912449</v>
      </c>
      <c r="K269">
        <v>9591972267</v>
      </c>
      <c r="L269">
        <v>0</v>
      </c>
      <c r="M269">
        <v>0</v>
      </c>
      <c r="N269">
        <v>9591972267</v>
      </c>
      <c r="O269">
        <v>0</v>
      </c>
      <c r="P269">
        <v>257059818</v>
      </c>
    </row>
    <row r="270" spans="1:16" x14ac:dyDescent="0.2">
      <c r="A270">
        <v>109374</v>
      </c>
      <c r="B270" t="s">
        <v>1340</v>
      </c>
      <c r="C270" t="s">
        <v>17</v>
      </c>
      <c r="D270" t="s">
        <v>489</v>
      </c>
      <c r="E270" t="s">
        <v>488</v>
      </c>
      <c r="F270" s="1">
        <v>5445395493</v>
      </c>
      <c r="G270">
        <v>0</v>
      </c>
      <c r="H270">
        <v>0</v>
      </c>
      <c r="I270">
        <v>0</v>
      </c>
      <c r="J270">
        <v>5445395493</v>
      </c>
      <c r="K270">
        <v>5445395493</v>
      </c>
      <c r="L270">
        <v>0</v>
      </c>
      <c r="M270">
        <v>0</v>
      </c>
      <c r="N270">
        <v>5445395493</v>
      </c>
      <c r="O270">
        <v>0</v>
      </c>
      <c r="P270">
        <v>0</v>
      </c>
    </row>
    <row r="271" spans="1:16" x14ac:dyDescent="0.2">
      <c r="A271">
        <v>109404</v>
      </c>
      <c r="B271" t="s">
        <v>1340</v>
      </c>
      <c r="C271" t="s">
        <v>17</v>
      </c>
      <c r="D271" t="s">
        <v>490</v>
      </c>
      <c r="E271" t="s">
        <v>491</v>
      </c>
      <c r="F271" s="1">
        <v>3264123274</v>
      </c>
      <c r="G271">
        <v>0</v>
      </c>
      <c r="H271">
        <v>0</v>
      </c>
      <c r="I271">
        <v>0</v>
      </c>
      <c r="J271">
        <v>3264123274</v>
      </c>
      <c r="K271">
        <v>3264123274</v>
      </c>
      <c r="L271">
        <v>0</v>
      </c>
      <c r="M271">
        <v>0</v>
      </c>
      <c r="N271">
        <v>3264123274</v>
      </c>
      <c r="O271">
        <v>0</v>
      </c>
      <c r="P271">
        <v>0</v>
      </c>
    </row>
    <row r="272" spans="1:16" x14ac:dyDescent="0.2">
      <c r="A272">
        <v>358105</v>
      </c>
      <c r="B272" t="s">
        <v>1340</v>
      </c>
      <c r="C272" t="s">
        <v>17</v>
      </c>
      <c r="D272" t="s">
        <v>492</v>
      </c>
      <c r="E272" t="s">
        <v>493</v>
      </c>
      <c r="F272" s="1">
        <v>24623741693</v>
      </c>
      <c r="G272">
        <v>0</v>
      </c>
      <c r="H272">
        <v>0</v>
      </c>
      <c r="I272">
        <v>0</v>
      </c>
      <c r="J272">
        <v>24623741693</v>
      </c>
      <c r="K272">
        <v>24623741693</v>
      </c>
      <c r="L272">
        <v>0</v>
      </c>
      <c r="M272">
        <v>0</v>
      </c>
      <c r="N272">
        <v>24623741693</v>
      </c>
      <c r="O272">
        <v>0</v>
      </c>
      <c r="P272">
        <v>0</v>
      </c>
    </row>
    <row r="273" spans="1:16" x14ac:dyDescent="0.2">
      <c r="A273">
        <v>358106</v>
      </c>
      <c r="B273" t="s">
        <v>1340</v>
      </c>
      <c r="C273" t="s">
        <v>17</v>
      </c>
      <c r="D273" t="s">
        <v>494</v>
      </c>
      <c r="E273" t="s">
        <v>495</v>
      </c>
      <c r="F273" s="1">
        <v>-21359618419</v>
      </c>
      <c r="G273">
        <v>0</v>
      </c>
      <c r="H273">
        <v>0</v>
      </c>
      <c r="I273">
        <v>0</v>
      </c>
      <c r="J273">
        <v>-21359618419</v>
      </c>
      <c r="K273">
        <v>-21359618419</v>
      </c>
      <c r="L273">
        <v>0</v>
      </c>
      <c r="M273">
        <v>0</v>
      </c>
      <c r="N273">
        <v>-21359618419</v>
      </c>
      <c r="O273">
        <v>0</v>
      </c>
      <c r="P273">
        <v>0</v>
      </c>
    </row>
    <row r="274" spans="1:16" x14ac:dyDescent="0.2">
      <c r="A274">
        <v>109593</v>
      </c>
      <c r="B274" t="s">
        <v>1340</v>
      </c>
      <c r="C274" t="s">
        <v>17</v>
      </c>
      <c r="D274" t="s">
        <v>496</v>
      </c>
      <c r="E274" t="s">
        <v>497</v>
      </c>
      <c r="F274" s="1">
        <v>2181272219</v>
      </c>
      <c r="G274">
        <v>0</v>
      </c>
      <c r="H274">
        <v>0</v>
      </c>
      <c r="I274">
        <v>0</v>
      </c>
      <c r="J274">
        <v>2181272219</v>
      </c>
      <c r="K274">
        <v>2181272219</v>
      </c>
      <c r="L274">
        <v>0</v>
      </c>
      <c r="M274">
        <v>0</v>
      </c>
      <c r="N274">
        <v>2181272219</v>
      </c>
      <c r="O274">
        <v>0</v>
      </c>
      <c r="P274">
        <v>0</v>
      </c>
    </row>
    <row r="275" spans="1:16" x14ac:dyDescent="0.2">
      <c r="A275">
        <v>109623</v>
      </c>
      <c r="B275" t="s">
        <v>1352</v>
      </c>
      <c r="C275" t="s">
        <v>17</v>
      </c>
      <c r="D275" t="s">
        <v>498</v>
      </c>
      <c r="E275" t="s">
        <v>499</v>
      </c>
      <c r="F275" s="1">
        <v>21971375559</v>
      </c>
      <c r="G275">
        <v>0</v>
      </c>
      <c r="H275">
        <v>0</v>
      </c>
      <c r="I275">
        <v>0</v>
      </c>
      <c r="J275">
        <v>21971375559</v>
      </c>
      <c r="K275">
        <v>21971375559</v>
      </c>
      <c r="L275">
        <v>0</v>
      </c>
      <c r="M275">
        <v>0</v>
      </c>
      <c r="N275">
        <v>21971375559</v>
      </c>
      <c r="O275">
        <v>0</v>
      </c>
      <c r="P275">
        <v>0</v>
      </c>
    </row>
    <row r="276" spans="1:16" x14ac:dyDescent="0.2">
      <c r="A276">
        <v>109704</v>
      </c>
      <c r="B276" t="s">
        <v>1340</v>
      </c>
      <c r="C276" t="s">
        <v>17</v>
      </c>
      <c r="D276" t="s">
        <v>500</v>
      </c>
      <c r="E276" t="s">
        <v>501</v>
      </c>
      <c r="F276" s="1">
        <v>-19790103340</v>
      </c>
      <c r="G276">
        <v>0</v>
      </c>
      <c r="H276">
        <v>0</v>
      </c>
      <c r="I276">
        <v>0</v>
      </c>
      <c r="J276">
        <v>-19790103340</v>
      </c>
      <c r="K276">
        <v>-19790103340</v>
      </c>
      <c r="L276">
        <v>0</v>
      </c>
      <c r="M276">
        <v>0</v>
      </c>
      <c r="N276">
        <v>-19790103340</v>
      </c>
      <c r="O276">
        <v>0</v>
      </c>
      <c r="P276">
        <v>0</v>
      </c>
    </row>
    <row r="277" spans="1:16" x14ac:dyDescent="0.2">
      <c r="A277">
        <v>109980</v>
      </c>
      <c r="B277" t="s">
        <v>1325</v>
      </c>
      <c r="C277" t="s">
        <v>17</v>
      </c>
      <c r="D277" t="s">
        <v>502</v>
      </c>
      <c r="E277" t="s">
        <v>503</v>
      </c>
      <c r="F277" s="1">
        <v>3889516956</v>
      </c>
      <c r="G277">
        <v>0</v>
      </c>
      <c r="H277">
        <v>0</v>
      </c>
      <c r="I277">
        <v>0</v>
      </c>
      <c r="J277">
        <v>3889516956</v>
      </c>
      <c r="K277">
        <v>4146576774</v>
      </c>
      <c r="L277">
        <v>0</v>
      </c>
      <c r="M277">
        <v>0</v>
      </c>
      <c r="N277">
        <v>4146576774</v>
      </c>
      <c r="O277">
        <v>0</v>
      </c>
      <c r="P277">
        <v>257059818</v>
      </c>
    </row>
    <row r="278" spans="1:16" x14ac:dyDescent="0.2">
      <c r="A278">
        <v>110007</v>
      </c>
      <c r="B278" t="s">
        <v>1325</v>
      </c>
      <c r="C278" t="s">
        <v>17</v>
      </c>
      <c r="D278" t="s">
        <v>504</v>
      </c>
      <c r="E278" t="s">
        <v>503</v>
      </c>
      <c r="F278" s="1">
        <v>3889516956</v>
      </c>
      <c r="G278">
        <v>0</v>
      </c>
      <c r="H278">
        <v>0</v>
      </c>
      <c r="I278">
        <v>0</v>
      </c>
      <c r="J278">
        <v>3889516956</v>
      </c>
      <c r="K278">
        <v>4146576774</v>
      </c>
      <c r="L278">
        <v>0</v>
      </c>
      <c r="M278">
        <v>0</v>
      </c>
      <c r="N278">
        <v>4146576774</v>
      </c>
      <c r="O278">
        <v>0</v>
      </c>
      <c r="P278">
        <v>257059818</v>
      </c>
    </row>
    <row r="279" spans="1:16" x14ac:dyDescent="0.2">
      <c r="A279">
        <v>110034</v>
      </c>
      <c r="B279" t="s">
        <v>1325</v>
      </c>
      <c r="C279" t="s">
        <v>17</v>
      </c>
      <c r="D279" t="s">
        <v>505</v>
      </c>
      <c r="E279" t="s">
        <v>506</v>
      </c>
      <c r="F279" s="1">
        <v>3889516956</v>
      </c>
      <c r="G279">
        <v>0</v>
      </c>
      <c r="H279">
        <v>0</v>
      </c>
      <c r="I279">
        <v>0</v>
      </c>
      <c r="J279">
        <v>3889516956</v>
      </c>
      <c r="K279">
        <v>4146576774</v>
      </c>
      <c r="L279">
        <v>0</v>
      </c>
      <c r="M279">
        <v>0</v>
      </c>
      <c r="N279">
        <v>4146576774</v>
      </c>
      <c r="O279">
        <v>0</v>
      </c>
      <c r="P279">
        <v>257059818</v>
      </c>
    </row>
    <row r="280" spans="1:16" x14ac:dyDescent="0.2">
      <c r="A280">
        <v>110166</v>
      </c>
      <c r="B280" t="s">
        <v>1325</v>
      </c>
      <c r="C280" t="s">
        <v>17</v>
      </c>
      <c r="D280" t="s">
        <v>507</v>
      </c>
      <c r="E280" t="s">
        <v>508</v>
      </c>
      <c r="F280" s="1">
        <v>-14726543221993.58</v>
      </c>
      <c r="G280">
        <v>-16048160922418.84</v>
      </c>
      <c r="H280">
        <v>-2204911391.2600002</v>
      </c>
      <c r="I280">
        <v>-2208647911.1961246</v>
      </c>
      <c r="J280">
        <v>-30774704144412.422</v>
      </c>
      <c r="K280">
        <v>-13809732960204.58</v>
      </c>
      <c r="L280">
        <v>-15876490293935.84</v>
      </c>
      <c r="M280">
        <v>-2181324979.96</v>
      </c>
      <c r="N280">
        <v>-29686223254140.422</v>
      </c>
      <c r="O280">
        <v>7013431614846</v>
      </c>
      <c r="P280">
        <v>8101912505118</v>
      </c>
    </row>
    <row r="281" spans="1:16" x14ac:dyDescent="0.2">
      <c r="A281">
        <v>110194</v>
      </c>
      <c r="B281" t="s">
        <v>1325</v>
      </c>
      <c r="C281" t="s">
        <v>17</v>
      </c>
      <c r="D281" t="s">
        <v>509</v>
      </c>
      <c r="E281" t="s">
        <v>510</v>
      </c>
      <c r="F281" s="1">
        <v>-2470146667019.8398</v>
      </c>
      <c r="G281">
        <v>-6902763641365.3174</v>
      </c>
      <c r="H281">
        <v>-948394165.37</v>
      </c>
      <c r="I281">
        <v>-948389493.73651361</v>
      </c>
      <c r="J281">
        <v>-9372910308385.1563</v>
      </c>
      <c r="K281">
        <v>-1629054238729.8401</v>
      </c>
      <c r="L281">
        <v>-6932826007252.3174</v>
      </c>
      <c r="M281">
        <v>-952524536.04999995</v>
      </c>
      <c r="N281">
        <v>-8561880245982.1572</v>
      </c>
      <c r="O281">
        <v>2875410121008</v>
      </c>
      <c r="P281">
        <v>3686440183411</v>
      </c>
    </row>
    <row r="282" spans="1:16" x14ac:dyDescent="0.2">
      <c r="A282">
        <v>110220</v>
      </c>
      <c r="B282" t="s">
        <v>22</v>
      </c>
      <c r="C282" t="s">
        <v>17</v>
      </c>
      <c r="D282" t="s">
        <v>511</v>
      </c>
      <c r="E282" t="s">
        <v>512</v>
      </c>
      <c r="F282" s="1">
        <v>-1359136457346.8401</v>
      </c>
      <c r="G282">
        <v>-382012978093.3172</v>
      </c>
      <c r="H282">
        <v>-52486061.869999997</v>
      </c>
      <c r="I282">
        <v>-52481390.236513563</v>
      </c>
      <c r="J282">
        <v>-1741149435440.1572</v>
      </c>
      <c r="K282">
        <v>-1404789864671.8401</v>
      </c>
      <c r="L282">
        <v>-494703952628.3172</v>
      </c>
      <c r="M282">
        <v>-67969058</v>
      </c>
      <c r="N282">
        <v>-1899493817300.1572</v>
      </c>
      <c r="O282">
        <v>2809732992783</v>
      </c>
      <c r="P282">
        <v>2651388610923</v>
      </c>
    </row>
    <row r="283" spans="1:16" x14ac:dyDescent="0.2">
      <c r="A283">
        <v>110454</v>
      </c>
      <c r="B283" t="s">
        <v>22</v>
      </c>
      <c r="C283" t="s">
        <v>17</v>
      </c>
      <c r="D283" t="s">
        <v>513</v>
      </c>
      <c r="E283" t="s">
        <v>514</v>
      </c>
      <c r="F283" s="1">
        <v>-14361901081.58</v>
      </c>
      <c r="G283">
        <v>-11021812409</v>
      </c>
      <c r="H283">
        <v>-1514324.28</v>
      </c>
      <c r="I283">
        <v>-1514324.28</v>
      </c>
      <c r="J283">
        <v>-25383713490.580002</v>
      </c>
      <c r="K283">
        <v>-68151618612.580002</v>
      </c>
      <c r="L283">
        <v>-7357293569</v>
      </c>
      <c r="M283">
        <v>-1010843.58</v>
      </c>
      <c r="N283">
        <v>-75508912181.580002</v>
      </c>
      <c r="O283">
        <v>136654182018</v>
      </c>
      <c r="P283">
        <v>86528983327</v>
      </c>
    </row>
    <row r="284" spans="1:16" x14ac:dyDescent="0.2">
      <c r="A284">
        <v>110480</v>
      </c>
      <c r="B284" t="s">
        <v>22</v>
      </c>
      <c r="C284" t="s">
        <v>17</v>
      </c>
      <c r="D284" t="s">
        <v>515</v>
      </c>
      <c r="E284" t="s">
        <v>516</v>
      </c>
      <c r="F284" s="1">
        <v>-27240338588</v>
      </c>
      <c r="G284">
        <v>-49155282265.540001</v>
      </c>
      <c r="H284">
        <v>-6753611.3600000003</v>
      </c>
      <c r="I284">
        <v>-6748939.7299999995</v>
      </c>
      <c r="J284">
        <v>-76395620853.539993</v>
      </c>
      <c r="K284">
        <v>-29021123369</v>
      </c>
      <c r="L284">
        <v>-36710061290.540001</v>
      </c>
      <c r="M284">
        <v>-5043720.1500000004</v>
      </c>
      <c r="N284">
        <v>-65731184659.540001</v>
      </c>
      <c r="O284">
        <v>165146694689</v>
      </c>
      <c r="P284">
        <v>175811130883</v>
      </c>
    </row>
    <row r="285" spans="1:16" x14ac:dyDescent="0.2">
      <c r="A285">
        <v>110558</v>
      </c>
      <c r="B285" t="s">
        <v>22</v>
      </c>
      <c r="C285" t="s">
        <v>17</v>
      </c>
      <c r="D285" t="s">
        <v>517</v>
      </c>
      <c r="E285" t="s">
        <v>52</v>
      </c>
      <c r="F285" s="1">
        <v>-332162</v>
      </c>
      <c r="G285">
        <v>0</v>
      </c>
      <c r="H285">
        <v>0</v>
      </c>
      <c r="I285">
        <v>0</v>
      </c>
      <c r="J285">
        <v>-332162</v>
      </c>
      <c r="K285">
        <v>-44287362</v>
      </c>
      <c r="L285">
        <v>0</v>
      </c>
      <c r="M285">
        <v>0</v>
      </c>
      <c r="N285">
        <v>-44287362</v>
      </c>
      <c r="O285">
        <v>44165000</v>
      </c>
      <c r="P285">
        <v>209800</v>
      </c>
    </row>
    <row r="286" spans="1:16" x14ac:dyDescent="0.2">
      <c r="A286">
        <v>110610</v>
      </c>
      <c r="B286" t="s">
        <v>22</v>
      </c>
      <c r="C286" t="s">
        <v>17</v>
      </c>
      <c r="D286" t="s">
        <v>518</v>
      </c>
      <c r="E286" t="s">
        <v>99</v>
      </c>
      <c r="F286" s="1">
        <v>-1639227320</v>
      </c>
      <c r="G286">
        <v>0</v>
      </c>
      <c r="H286">
        <v>0</v>
      </c>
      <c r="I286">
        <v>0</v>
      </c>
      <c r="J286">
        <v>-1639227320</v>
      </c>
      <c r="K286">
        <v>-1332421091</v>
      </c>
      <c r="L286">
        <v>0</v>
      </c>
      <c r="M286">
        <v>0</v>
      </c>
      <c r="N286">
        <v>-1332421091</v>
      </c>
      <c r="O286">
        <v>687297885</v>
      </c>
      <c r="P286">
        <v>994104114</v>
      </c>
    </row>
    <row r="287" spans="1:16" x14ac:dyDescent="0.2">
      <c r="A287">
        <v>110662</v>
      </c>
      <c r="B287" t="s">
        <v>22</v>
      </c>
      <c r="C287" t="s">
        <v>17</v>
      </c>
      <c r="D287" t="s">
        <v>519</v>
      </c>
      <c r="E287" t="s">
        <v>520</v>
      </c>
      <c r="F287" s="1">
        <v>-162939753</v>
      </c>
      <c r="G287">
        <v>-4805107</v>
      </c>
      <c r="H287">
        <v>-660.19</v>
      </c>
      <c r="I287">
        <v>-660.19</v>
      </c>
      <c r="J287">
        <v>-167744860</v>
      </c>
      <c r="K287">
        <v>-121254551</v>
      </c>
      <c r="L287">
        <v>0</v>
      </c>
      <c r="M287">
        <v>0</v>
      </c>
      <c r="N287">
        <v>-121254551</v>
      </c>
      <c r="O287">
        <v>140548152332</v>
      </c>
      <c r="P287">
        <v>140594642641</v>
      </c>
    </row>
    <row r="288" spans="1:16" x14ac:dyDescent="0.2">
      <c r="A288">
        <v>110688</v>
      </c>
      <c r="B288" t="s">
        <v>22</v>
      </c>
      <c r="C288" t="s">
        <v>17</v>
      </c>
      <c r="D288" t="s">
        <v>521</v>
      </c>
      <c r="E288" t="s">
        <v>522</v>
      </c>
      <c r="F288" s="1">
        <v>-1209710</v>
      </c>
      <c r="G288">
        <v>0</v>
      </c>
      <c r="H288">
        <v>0</v>
      </c>
      <c r="I288">
        <v>9.9999999999999994E-12</v>
      </c>
      <c r="J288">
        <v>-1209710</v>
      </c>
      <c r="K288">
        <v>-1209710</v>
      </c>
      <c r="L288">
        <v>0</v>
      </c>
      <c r="M288">
        <v>0</v>
      </c>
      <c r="N288">
        <v>-1209710</v>
      </c>
      <c r="O288">
        <v>0</v>
      </c>
      <c r="P288">
        <v>0</v>
      </c>
    </row>
    <row r="289" spans="1:16" x14ac:dyDescent="0.2">
      <c r="A289">
        <v>110714</v>
      </c>
      <c r="B289" t="s">
        <v>22</v>
      </c>
      <c r="C289" t="s">
        <v>17</v>
      </c>
      <c r="D289" t="s">
        <v>523</v>
      </c>
      <c r="E289" t="s">
        <v>102</v>
      </c>
      <c r="F289" s="1">
        <v>-4828811536</v>
      </c>
      <c r="G289">
        <v>-275971772</v>
      </c>
      <c r="H289">
        <v>-37916.699999999997</v>
      </c>
      <c r="I289">
        <v>-37916.69999999999</v>
      </c>
      <c r="J289">
        <v>-5104783308</v>
      </c>
      <c r="K289">
        <v>-4791948231</v>
      </c>
      <c r="L289">
        <v>-275560832</v>
      </c>
      <c r="M289">
        <v>-37860.25</v>
      </c>
      <c r="N289">
        <v>-5067509063</v>
      </c>
      <c r="O289">
        <v>32105037</v>
      </c>
      <c r="P289">
        <v>69379282</v>
      </c>
    </row>
    <row r="290" spans="1:16" x14ac:dyDescent="0.2">
      <c r="A290">
        <v>110725</v>
      </c>
      <c r="B290" t="s">
        <v>22</v>
      </c>
      <c r="C290" t="s">
        <v>17</v>
      </c>
      <c r="D290" t="s">
        <v>1353</v>
      </c>
      <c r="E290" t="s">
        <v>1354</v>
      </c>
      <c r="F290" s="1">
        <v>-298300</v>
      </c>
      <c r="G290">
        <v>0</v>
      </c>
      <c r="H290">
        <v>0</v>
      </c>
      <c r="I290">
        <v>0</v>
      </c>
      <c r="J290">
        <v>-298300</v>
      </c>
      <c r="K290">
        <v>-298300</v>
      </c>
      <c r="L290">
        <v>0</v>
      </c>
      <c r="M290">
        <v>0</v>
      </c>
      <c r="N290">
        <v>-298300</v>
      </c>
      <c r="O290">
        <v>0</v>
      </c>
      <c r="P290">
        <v>0</v>
      </c>
    </row>
    <row r="291" spans="1:16" x14ac:dyDescent="0.2">
      <c r="A291">
        <v>343080</v>
      </c>
      <c r="B291" t="s">
        <v>22</v>
      </c>
      <c r="C291" t="s">
        <v>17</v>
      </c>
      <c r="D291" t="s">
        <v>524</v>
      </c>
      <c r="E291" t="s">
        <v>525</v>
      </c>
      <c r="F291" s="1">
        <v>-10314840</v>
      </c>
      <c r="G291">
        <v>-46892244423</v>
      </c>
      <c r="H291">
        <v>-6442684.8899999997</v>
      </c>
      <c r="I291">
        <v>-6442684.8899999997</v>
      </c>
      <c r="J291">
        <v>-46902559263</v>
      </c>
      <c r="K291">
        <v>-17508557</v>
      </c>
      <c r="L291">
        <v>-34307012149</v>
      </c>
      <c r="M291">
        <v>-4713557.04</v>
      </c>
      <c r="N291">
        <v>-34324520706</v>
      </c>
      <c r="O291">
        <v>19066466944</v>
      </c>
      <c r="P291">
        <v>31644505501</v>
      </c>
    </row>
    <row r="292" spans="1:16" x14ac:dyDescent="0.2">
      <c r="A292">
        <v>110755</v>
      </c>
      <c r="B292" t="s">
        <v>22</v>
      </c>
      <c r="C292" t="s">
        <v>17</v>
      </c>
      <c r="D292" t="s">
        <v>526</v>
      </c>
      <c r="E292" t="s">
        <v>527</v>
      </c>
      <c r="F292" s="1">
        <v>-674696187</v>
      </c>
      <c r="G292">
        <v>0</v>
      </c>
      <c r="H292">
        <v>0</v>
      </c>
      <c r="I292">
        <v>0</v>
      </c>
      <c r="J292">
        <v>-674696187</v>
      </c>
      <c r="K292">
        <v>-1334062907</v>
      </c>
      <c r="L292">
        <v>0</v>
      </c>
      <c r="M292">
        <v>0</v>
      </c>
      <c r="N292">
        <v>-1334062907</v>
      </c>
      <c r="O292">
        <v>663317095</v>
      </c>
      <c r="P292">
        <v>3950375</v>
      </c>
    </row>
    <row r="293" spans="1:16" x14ac:dyDescent="0.2">
      <c r="A293">
        <v>110758</v>
      </c>
      <c r="B293" t="s">
        <v>22</v>
      </c>
      <c r="C293" t="s">
        <v>17</v>
      </c>
      <c r="D293" t="s">
        <v>528</v>
      </c>
      <c r="E293" t="s">
        <v>529</v>
      </c>
      <c r="F293" s="1">
        <v>-363496588</v>
      </c>
      <c r="G293">
        <v>-1412026779.54</v>
      </c>
      <c r="H293">
        <v>-194003.16</v>
      </c>
      <c r="I293">
        <v>-194003.15999999995</v>
      </c>
      <c r="J293">
        <v>-1775523367.54</v>
      </c>
      <c r="K293">
        <v>-293049988</v>
      </c>
      <c r="L293">
        <v>-1558123675.54</v>
      </c>
      <c r="M293">
        <v>-214075.91</v>
      </c>
      <c r="N293">
        <v>-1851173663.54</v>
      </c>
      <c r="O293">
        <v>587906249</v>
      </c>
      <c r="P293">
        <v>512255953</v>
      </c>
    </row>
    <row r="294" spans="1:16" x14ac:dyDescent="0.2">
      <c r="A294">
        <v>275246</v>
      </c>
      <c r="B294" t="s">
        <v>22</v>
      </c>
      <c r="C294" t="s">
        <v>17</v>
      </c>
      <c r="D294" t="s">
        <v>530</v>
      </c>
      <c r="E294" t="s">
        <v>106</v>
      </c>
      <c r="F294" s="1">
        <v>-1076291958</v>
      </c>
      <c r="G294">
        <v>-38232527</v>
      </c>
      <c r="H294">
        <v>-5252.9</v>
      </c>
      <c r="I294">
        <v>-4894.7100000000028</v>
      </c>
      <c r="J294">
        <v>-1114524485</v>
      </c>
      <c r="K294">
        <v>-1211750815</v>
      </c>
      <c r="L294">
        <v>-38175485</v>
      </c>
      <c r="M294">
        <v>-5245.07</v>
      </c>
      <c r="N294">
        <v>-1249926300</v>
      </c>
      <c r="O294">
        <v>200963588</v>
      </c>
      <c r="P294">
        <v>65561773</v>
      </c>
    </row>
    <row r="295" spans="1:16" x14ac:dyDescent="0.2">
      <c r="A295">
        <v>281013</v>
      </c>
      <c r="B295" t="s">
        <v>22</v>
      </c>
      <c r="C295" t="s">
        <v>17</v>
      </c>
      <c r="D295" t="s">
        <v>531</v>
      </c>
      <c r="E295" t="s">
        <v>108</v>
      </c>
      <c r="F295" s="1">
        <v>-18482720234</v>
      </c>
      <c r="G295">
        <v>-532001657</v>
      </c>
      <c r="H295">
        <v>-73093.52</v>
      </c>
      <c r="I295">
        <v>-68780.08</v>
      </c>
      <c r="J295">
        <v>-19014721891</v>
      </c>
      <c r="K295">
        <v>-19873331857</v>
      </c>
      <c r="L295">
        <v>-531189149</v>
      </c>
      <c r="M295">
        <v>-72981.88</v>
      </c>
      <c r="N295">
        <v>-20404521006</v>
      </c>
      <c r="O295">
        <v>3316320559</v>
      </c>
      <c r="P295">
        <v>1926521444</v>
      </c>
    </row>
    <row r="296" spans="1:16" x14ac:dyDescent="0.2">
      <c r="A296">
        <v>111813</v>
      </c>
      <c r="B296" t="s">
        <v>22</v>
      </c>
      <c r="C296" t="s">
        <v>17</v>
      </c>
      <c r="D296" t="s">
        <v>532</v>
      </c>
      <c r="E296" t="s">
        <v>533</v>
      </c>
      <c r="F296" s="1">
        <v>-308114638007</v>
      </c>
      <c r="G296">
        <v>-78269835351.399994</v>
      </c>
      <c r="H296">
        <v>-10753758.789999999</v>
      </c>
      <c r="I296">
        <v>-10753758.788379999</v>
      </c>
      <c r="J296">
        <v>-386384473358.40002</v>
      </c>
      <c r="K296">
        <v>-309700833208</v>
      </c>
      <c r="L296">
        <v>-71576266306.399994</v>
      </c>
      <c r="M296">
        <v>-9834106.6099999994</v>
      </c>
      <c r="N296">
        <v>-381277099514.40002</v>
      </c>
      <c r="O296">
        <v>79857657372</v>
      </c>
      <c r="P296">
        <v>84965031216</v>
      </c>
    </row>
    <row r="297" spans="1:16" x14ac:dyDescent="0.2">
      <c r="A297">
        <v>275288</v>
      </c>
      <c r="B297" t="s">
        <v>22</v>
      </c>
      <c r="C297" t="s">
        <v>17</v>
      </c>
      <c r="D297" t="s">
        <v>534</v>
      </c>
      <c r="E297" t="s">
        <v>52</v>
      </c>
      <c r="F297" s="1">
        <v>-345248689</v>
      </c>
      <c r="G297">
        <v>0</v>
      </c>
      <c r="H297">
        <v>0</v>
      </c>
      <c r="I297">
        <v>-1.0000999999999999E-13</v>
      </c>
      <c r="J297">
        <v>-345248689</v>
      </c>
      <c r="K297">
        <v>-333818266</v>
      </c>
      <c r="L297">
        <v>0</v>
      </c>
      <c r="M297">
        <v>0</v>
      </c>
      <c r="N297">
        <v>-333818266</v>
      </c>
      <c r="O297">
        <v>325165000</v>
      </c>
      <c r="P297">
        <v>336595423</v>
      </c>
    </row>
    <row r="298" spans="1:16" x14ac:dyDescent="0.2">
      <c r="A298">
        <v>111856</v>
      </c>
      <c r="B298" t="s">
        <v>22</v>
      </c>
      <c r="C298" t="s">
        <v>17</v>
      </c>
      <c r="D298" t="s">
        <v>535</v>
      </c>
      <c r="E298" t="s">
        <v>536</v>
      </c>
      <c r="F298" s="1">
        <v>-4152929828</v>
      </c>
      <c r="G298">
        <v>-22508214</v>
      </c>
      <c r="H298">
        <v>-3092.48</v>
      </c>
      <c r="I298">
        <v>-3092.480000000045</v>
      </c>
      <c r="J298">
        <v>-4175438042</v>
      </c>
      <c r="K298">
        <v>-1573051459</v>
      </c>
      <c r="L298">
        <v>-22477413</v>
      </c>
      <c r="M298">
        <v>-3088.25</v>
      </c>
      <c r="N298">
        <v>-1595528872</v>
      </c>
      <c r="O298">
        <v>605000</v>
      </c>
      <c r="P298">
        <v>2580514170</v>
      </c>
    </row>
    <row r="299" spans="1:16" x14ac:dyDescent="0.2">
      <c r="A299">
        <v>111859</v>
      </c>
      <c r="B299" t="s">
        <v>22</v>
      </c>
      <c r="C299" t="s">
        <v>17</v>
      </c>
      <c r="D299" t="s">
        <v>537</v>
      </c>
      <c r="E299" t="s">
        <v>538</v>
      </c>
      <c r="F299" s="1">
        <v>-754733623</v>
      </c>
      <c r="G299">
        <v>-1447895605</v>
      </c>
      <c r="H299">
        <v>-198931.3</v>
      </c>
      <c r="I299">
        <v>-198931.3</v>
      </c>
      <c r="J299">
        <v>-2202629228</v>
      </c>
      <c r="K299">
        <v>-894307374</v>
      </c>
      <c r="L299">
        <v>-1445256459</v>
      </c>
      <c r="M299">
        <v>-198568.7</v>
      </c>
      <c r="N299">
        <v>-2339563833</v>
      </c>
      <c r="O299">
        <v>693960740</v>
      </c>
      <c r="P299">
        <v>557026135</v>
      </c>
    </row>
    <row r="300" spans="1:16" x14ac:dyDescent="0.2">
      <c r="A300">
        <v>111866</v>
      </c>
      <c r="B300" t="s">
        <v>22</v>
      </c>
      <c r="C300" t="s">
        <v>17</v>
      </c>
      <c r="D300" t="s">
        <v>539</v>
      </c>
      <c r="E300" t="s">
        <v>102</v>
      </c>
      <c r="F300" s="1">
        <v>-137336689546</v>
      </c>
      <c r="G300">
        <v>-24697394217.400002</v>
      </c>
      <c r="H300">
        <v>-3393258.96</v>
      </c>
      <c r="I300">
        <v>-3393258.9599999995</v>
      </c>
      <c r="J300">
        <v>-162034083763.39999</v>
      </c>
      <c r="K300">
        <v>-136566257834</v>
      </c>
      <c r="L300">
        <v>-21307900602.400002</v>
      </c>
      <c r="M300">
        <v>-2927564.94</v>
      </c>
      <c r="N300">
        <v>-157874158436.39999</v>
      </c>
      <c r="O300">
        <v>44953047450</v>
      </c>
      <c r="P300">
        <v>49112972777</v>
      </c>
    </row>
    <row r="301" spans="1:16" x14ac:dyDescent="0.2">
      <c r="A301">
        <v>111885</v>
      </c>
      <c r="B301" t="s">
        <v>22</v>
      </c>
      <c r="C301" t="s">
        <v>17</v>
      </c>
      <c r="D301" t="s">
        <v>540</v>
      </c>
      <c r="E301" t="s">
        <v>527</v>
      </c>
      <c r="F301" s="1">
        <v>-12767401850</v>
      </c>
      <c r="G301">
        <v>-7278370</v>
      </c>
      <c r="H301">
        <v>-1000</v>
      </c>
      <c r="I301">
        <v>-999.99999999997601</v>
      </c>
      <c r="J301">
        <v>-12774680220</v>
      </c>
      <c r="K301">
        <v>-12694367996</v>
      </c>
      <c r="L301">
        <v>-7268410</v>
      </c>
      <c r="M301">
        <v>-998.63</v>
      </c>
      <c r="N301">
        <v>-12701636406</v>
      </c>
      <c r="O301">
        <v>564178169</v>
      </c>
      <c r="P301">
        <v>637221983</v>
      </c>
    </row>
    <row r="302" spans="1:16" x14ac:dyDescent="0.2">
      <c r="A302">
        <v>111887</v>
      </c>
      <c r="B302" t="s">
        <v>22</v>
      </c>
      <c r="C302" t="s">
        <v>17</v>
      </c>
      <c r="D302" t="s">
        <v>541</v>
      </c>
      <c r="E302" t="s">
        <v>529</v>
      </c>
      <c r="F302" s="1">
        <v>-23159157309</v>
      </c>
      <c r="G302">
        <v>-5322441536</v>
      </c>
      <c r="H302">
        <v>-731268.34</v>
      </c>
      <c r="I302">
        <v>-731268.33837999997</v>
      </c>
      <c r="J302">
        <v>-28481598845</v>
      </c>
      <c r="K302">
        <v>-34302311294</v>
      </c>
      <c r="L302">
        <v>-5139294562</v>
      </c>
      <c r="M302">
        <v>-706105.16</v>
      </c>
      <c r="N302">
        <v>-39441605856</v>
      </c>
      <c r="O302">
        <v>17737875965</v>
      </c>
      <c r="P302">
        <v>6777868954</v>
      </c>
    </row>
    <row r="303" spans="1:16" x14ac:dyDescent="0.2">
      <c r="A303">
        <v>276398</v>
      </c>
      <c r="B303" t="s">
        <v>22</v>
      </c>
      <c r="C303" t="s">
        <v>17</v>
      </c>
      <c r="D303" t="s">
        <v>542</v>
      </c>
      <c r="E303" t="s">
        <v>106</v>
      </c>
      <c r="F303" s="1">
        <v>-17518465098</v>
      </c>
      <c r="G303">
        <v>-16952151497</v>
      </c>
      <c r="H303">
        <v>-2329113.73</v>
      </c>
      <c r="I303">
        <v>-2329113.73</v>
      </c>
      <c r="J303">
        <v>-34470616595</v>
      </c>
      <c r="K303">
        <v>-17222852253</v>
      </c>
      <c r="L303">
        <v>-13900653214</v>
      </c>
      <c r="M303">
        <v>-1909858</v>
      </c>
      <c r="N303">
        <v>-31123505467</v>
      </c>
      <c r="O303">
        <v>4028180494</v>
      </c>
      <c r="P303">
        <v>7375291622</v>
      </c>
    </row>
    <row r="304" spans="1:16" x14ac:dyDescent="0.2">
      <c r="A304">
        <v>281020</v>
      </c>
      <c r="B304" t="s">
        <v>22</v>
      </c>
      <c r="C304" t="s">
        <v>17</v>
      </c>
      <c r="D304" t="s">
        <v>543</v>
      </c>
      <c r="E304" t="s">
        <v>108</v>
      </c>
      <c r="F304" s="1">
        <v>-112080012064</v>
      </c>
      <c r="G304">
        <v>-29820165912</v>
      </c>
      <c r="H304">
        <v>-4097093.98</v>
      </c>
      <c r="I304">
        <v>-4097093.98</v>
      </c>
      <c r="J304">
        <v>-141900177976</v>
      </c>
      <c r="K304">
        <v>-106113866732</v>
      </c>
      <c r="L304">
        <v>-29753415646</v>
      </c>
      <c r="M304">
        <v>-4087922.93</v>
      </c>
      <c r="N304">
        <v>-135867282378</v>
      </c>
      <c r="O304">
        <v>11554644554</v>
      </c>
      <c r="P304">
        <v>17587540152</v>
      </c>
    </row>
    <row r="305" spans="1:16" x14ac:dyDescent="0.2">
      <c r="A305">
        <v>111890</v>
      </c>
      <c r="B305" t="s">
        <v>22</v>
      </c>
      <c r="C305" t="s">
        <v>17</v>
      </c>
      <c r="D305" t="s">
        <v>544</v>
      </c>
      <c r="E305" t="s">
        <v>545</v>
      </c>
      <c r="F305" s="1">
        <v>-119044896795.25999</v>
      </c>
      <c r="G305">
        <v>-62637773136.377197</v>
      </c>
      <c r="H305">
        <v>-8606016.6099999994</v>
      </c>
      <c r="I305">
        <v>-8606016.60813356</v>
      </c>
      <c r="J305">
        <v>-181682669931.63721</v>
      </c>
      <c r="K305">
        <v>-110041606607.25999</v>
      </c>
      <c r="L305">
        <v>-65367742706.377197</v>
      </c>
      <c r="M305">
        <v>-8981096.3699999992</v>
      </c>
      <c r="N305">
        <v>-175409349313.63721</v>
      </c>
      <c r="O305">
        <v>2271684362704</v>
      </c>
      <c r="P305">
        <v>2277957683322</v>
      </c>
    </row>
    <row r="306" spans="1:16" x14ac:dyDescent="0.2">
      <c r="A306">
        <v>111940</v>
      </c>
      <c r="B306" t="s">
        <v>22</v>
      </c>
      <c r="C306" t="s">
        <v>17</v>
      </c>
      <c r="D306" t="s">
        <v>546</v>
      </c>
      <c r="E306" t="s">
        <v>52</v>
      </c>
      <c r="F306" s="1">
        <v>-4039127922</v>
      </c>
      <c r="G306">
        <v>-3892603452.4200001</v>
      </c>
      <c r="H306">
        <v>-534818.02</v>
      </c>
      <c r="I306">
        <v>-534818.0240000023</v>
      </c>
      <c r="J306">
        <v>-7931731374.4200001</v>
      </c>
      <c r="K306">
        <v>-1521877096</v>
      </c>
      <c r="L306">
        <v>-1130398563.4200001</v>
      </c>
      <c r="M306">
        <v>-155309.29999999999</v>
      </c>
      <c r="N306">
        <v>-2652275659.4200001</v>
      </c>
      <c r="O306">
        <v>85105987179</v>
      </c>
      <c r="P306">
        <v>90385442894</v>
      </c>
    </row>
    <row r="307" spans="1:16" x14ac:dyDescent="0.2">
      <c r="A307">
        <v>111942</v>
      </c>
      <c r="B307" t="s">
        <v>22</v>
      </c>
      <c r="C307" t="s">
        <v>17</v>
      </c>
      <c r="D307" t="s">
        <v>547</v>
      </c>
      <c r="E307" t="s">
        <v>536</v>
      </c>
      <c r="F307" s="1">
        <v>-2224975367</v>
      </c>
      <c r="G307">
        <v>-322532220.69999999</v>
      </c>
      <c r="H307">
        <v>-44313.8</v>
      </c>
      <c r="I307">
        <v>-44313.798325775962</v>
      </c>
      <c r="J307">
        <v>-2547507587.6999998</v>
      </c>
      <c r="K307">
        <v>-2145186374</v>
      </c>
      <c r="L307">
        <v>-1139269179.7</v>
      </c>
      <c r="M307">
        <v>-156528.07</v>
      </c>
      <c r="N307">
        <v>-3284455553.6999998</v>
      </c>
      <c r="O307">
        <v>56840740227</v>
      </c>
      <c r="P307">
        <v>56103792261</v>
      </c>
    </row>
    <row r="308" spans="1:16" x14ac:dyDescent="0.2">
      <c r="A308">
        <v>111962</v>
      </c>
      <c r="B308" t="s">
        <v>22</v>
      </c>
      <c r="C308" t="s">
        <v>17</v>
      </c>
      <c r="D308" t="s">
        <v>548</v>
      </c>
      <c r="E308" t="s">
        <v>549</v>
      </c>
      <c r="F308" s="1">
        <v>0</v>
      </c>
      <c r="G308">
        <v>-4456665906</v>
      </c>
      <c r="H308">
        <v>-612316.48</v>
      </c>
      <c r="I308">
        <v>-612316.47580778133</v>
      </c>
      <c r="J308">
        <v>-4456665906</v>
      </c>
      <c r="K308">
        <v>0</v>
      </c>
      <c r="L308">
        <v>-43050779</v>
      </c>
      <c r="M308">
        <v>-5914.89</v>
      </c>
      <c r="N308">
        <v>-43050779</v>
      </c>
      <c r="O308">
        <v>1920805850106</v>
      </c>
      <c r="P308">
        <v>1925219465233</v>
      </c>
    </row>
    <row r="309" spans="1:16" x14ac:dyDescent="0.2">
      <c r="A309">
        <v>111992</v>
      </c>
      <c r="B309" t="s">
        <v>22</v>
      </c>
      <c r="C309" t="s">
        <v>17</v>
      </c>
      <c r="D309" t="s">
        <v>550</v>
      </c>
      <c r="E309" t="s">
        <v>520</v>
      </c>
      <c r="F309" s="1">
        <v>-11808743294</v>
      </c>
      <c r="G309">
        <v>-6011282933.9399996</v>
      </c>
      <c r="H309">
        <v>-825910.6</v>
      </c>
      <c r="I309">
        <v>-825910.6</v>
      </c>
      <c r="J309">
        <v>-17820026227.939999</v>
      </c>
      <c r="K309">
        <v>-7864822502</v>
      </c>
      <c r="L309">
        <v>-11188571627.940001</v>
      </c>
      <c r="M309">
        <v>-1537235.89</v>
      </c>
      <c r="N309">
        <v>-19053394129.939999</v>
      </c>
      <c r="O309">
        <v>20391848710</v>
      </c>
      <c r="P309">
        <v>19158480808</v>
      </c>
    </row>
    <row r="310" spans="1:16" x14ac:dyDescent="0.2">
      <c r="A310">
        <v>367345</v>
      </c>
      <c r="B310" t="s">
        <v>22</v>
      </c>
      <c r="C310" t="s">
        <v>17</v>
      </c>
      <c r="D310" t="s">
        <v>551</v>
      </c>
      <c r="E310" t="s">
        <v>522</v>
      </c>
      <c r="F310" s="1">
        <v>0</v>
      </c>
      <c r="G310">
        <v>-41494133</v>
      </c>
      <c r="H310">
        <v>-5701.02</v>
      </c>
      <c r="I310">
        <v>-5701.0199999999904</v>
      </c>
      <c r="J310">
        <v>-41494133</v>
      </c>
      <c r="K310">
        <v>0</v>
      </c>
      <c r="L310">
        <v>-41437351</v>
      </c>
      <c r="M310">
        <v>-5693.22</v>
      </c>
      <c r="N310">
        <v>-41437351</v>
      </c>
      <c r="O310">
        <v>0</v>
      </c>
      <c r="P310">
        <v>56782</v>
      </c>
    </row>
    <row r="311" spans="1:16" x14ac:dyDescent="0.2">
      <c r="A311">
        <v>112012</v>
      </c>
      <c r="B311" t="s">
        <v>22</v>
      </c>
      <c r="C311" t="s">
        <v>17</v>
      </c>
      <c r="D311" t="s">
        <v>552</v>
      </c>
      <c r="E311" t="s">
        <v>102</v>
      </c>
      <c r="F311" s="1">
        <v>-28240055888</v>
      </c>
      <c r="G311">
        <v>-2494044258.5999999</v>
      </c>
      <c r="H311">
        <v>-342665.22</v>
      </c>
      <c r="I311">
        <v>-342665.21999999991</v>
      </c>
      <c r="J311">
        <v>-30734100146.599998</v>
      </c>
      <c r="K311">
        <v>-27404897366</v>
      </c>
      <c r="L311">
        <v>-2378418687.5999999</v>
      </c>
      <c r="M311">
        <v>-326779.01</v>
      </c>
      <c r="N311">
        <v>-29783316053.599998</v>
      </c>
      <c r="O311">
        <v>79459922324</v>
      </c>
      <c r="P311">
        <v>80410706417</v>
      </c>
    </row>
    <row r="312" spans="1:16" x14ac:dyDescent="0.2">
      <c r="A312">
        <v>240836</v>
      </c>
      <c r="B312" t="s">
        <v>22</v>
      </c>
      <c r="C312" t="s">
        <v>17</v>
      </c>
      <c r="D312" t="s">
        <v>553</v>
      </c>
      <c r="E312" t="s">
        <v>525</v>
      </c>
      <c r="F312" s="1">
        <v>-374936626</v>
      </c>
      <c r="G312">
        <v>0</v>
      </c>
      <c r="H312">
        <v>0</v>
      </c>
      <c r="I312">
        <v>0</v>
      </c>
      <c r="J312">
        <v>-374936626</v>
      </c>
      <c r="K312">
        <v>-74016232</v>
      </c>
      <c r="L312">
        <v>0</v>
      </c>
      <c r="M312">
        <v>0</v>
      </c>
      <c r="N312">
        <v>-74016232</v>
      </c>
      <c r="O312">
        <v>437516232</v>
      </c>
      <c r="P312">
        <v>738436626</v>
      </c>
    </row>
    <row r="313" spans="1:16" x14ac:dyDescent="0.2">
      <c r="A313">
        <v>112040</v>
      </c>
      <c r="B313" t="s">
        <v>22</v>
      </c>
      <c r="C313" t="s">
        <v>17</v>
      </c>
      <c r="D313" t="s">
        <v>554</v>
      </c>
      <c r="E313" t="s">
        <v>527</v>
      </c>
      <c r="F313" s="1">
        <v>-1549541456</v>
      </c>
      <c r="G313">
        <v>-636341338</v>
      </c>
      <c r="H313">
        <v>-87429.1</v>
      </c>
      <c r="I313">
        <v>-87429.099999999977</v>
      </c>
      <c r="J313">
        <v>-2185882794</v>
      </c>
      <c r="K313">
        <v>-1440144562</v>
      </c>
      <c r="L313">
        <v>-551783451</v>
      </c>
      <c r="M313">
        <v>-75811.399999999994</v>
      </c>
      <c r="N313">
        <v>-1991928013</v>
      </c>
      <c r="O313">
        <v>1677977720</v>
      </c>
      <c r="P313">
        <v>1871932501</v>
      </c>
    </row>
    <row r="314" spans="1:16" x14ac:dyDescent="0.2">
      <c r="A314">
        <v>112042</v>
      </c>
      <c r="B314" t="s">
        <v>22</v>
      </c>
      <c r="C314" t="s">
        <v>17</v>
      </c>
      <c r="D314" t="s">
        <v>555</v>
      </c>
      <c r="E314" t="s">
        <v>529</v>
      </c>
      <c r="F314" s="1">
        <v>-6189572442.2600002</v>
      </c>
      <c r="G314">
        <v>-2097612850.7172</v>
      </c>
      <c r="H314">
        <v>-288198.15999999997</v>
      </c>
      <c r="I314">
        <v>-288198.15999999997</v>
      </c>
      <c r="J314">
        <v>-8287185292.9771996</v>
      </c>
      <c r="K314">
        <v>-3315945570.2600002</v>
      </c>
      <c r="L314">
        <v>-2003896565.7172</v>
      </c>
      <c r="M314">
        <v>-275322.15999999997</v>
      </c>
      <c r="N314">
        <v>-5319842135.9771996</v>
      </c>
      <c r="O314">
        <v>23245042337</v>
      </c>
      <c r="P314">
        <v>26212385494</v>
      </c>
    </row>
    <row r="315" spans="1:16" x14ac:dyDescent="0.2">
      <c r="A315">
        <v>275237</v>
      </c>
      <c r="B315" t="s">
        <v>22</v>
      </c>
      <c r="C315" t="s">
        <v>17</v>
      </c>
      <c r="D315" t="s">
        <v>556</v>
      </c>
      <c r="E315" t="s">
        <v>106</v>
      </c>
      <c r="F315" s="1">
        <v>-11157008117</v>
      </c>
      <c r="G315">
        <v>-38231511292</v>
      </c>
      <c r="H315">
        <v>-5252757.32</v>
      </c>
      <c r="I315">
        <v>-5252757.32</v>
      </c>
      <c r="J315">
        <v>-49388519409</v>
      </c>
      <c r="K315">
        <v>-11102665097</v>
      </c>
      <c r="L315">
        <v>-46395428264</v>
      </c>
      <c r="M315">
        <v>-6374425.6200000001</v>
      </c>
      <c r="N315">
        <v>-57498093361</v>
      </c>
      <c r="O315">
        <v>38705006417</v>
      </c>
      <c r="P315">
        <v>30595432465</v>
      </c>
    </row>
    <row r="316" spans="1:16" x14ac:dyDescent="0.2">
      <c r="A316">
        <v>281014</v>
      </c>
      <c r="B316" t="s">
        <v>22</v>
      </c>
      <c r="C316" t="s">
        <v>17</v>
      </c>
      <c r="D316" t="s">
        <v>557</v>
      </c>
      <c r="E316" t="s">
        <v>108</v>
      </c>
      <c r="F316" s="1">
        <v>-53460935683</v>
      </c>
      <c r="G316">
        <v>-4453684751</v>
      </c>
      <c r="H316">
        <v>-611906.89</v>
      </c>
      <c r="I316">
        <v>-611906.89</v>
      </c>
      <c r="J316">
        <v>-57914620434</v>
      </c>
      <c r="K316">
        <v>-55172051808</v>
      </c>
      <c r="L316">
        <v>-495488237</v>
      </c>
      <c r="M316">
        <v>-68076.81</v>
      </c>
      <c r="N316">
        <v>-55667540045</v>
      </c>
      <c r="O316">
        <v>32655426548</v>
      </c>
      <c r="P316">
        <v>34902506937</v>
      </c>
    </row>
    <row r="317" spans="1:16" x14ac:dyDescent="0.2">
      <c r="A317">
        <v>321189</v>
      </c>
      <c r="B317" t="s">
        <v>22</v>
      </c>
      <c r="C317" t="s">
        <v>17</v>
      </c>
      <c r="D317" t="s">
        <v>562</v>
      </c>
      <c r="E317" t="s">
        <v>563</v>
      </c>
      <c r="F317" s="1">
        <v>-890374682875</v>
      </c>
      <c r="G317">
        <v>-180928274931</v>
      </c>
      <c r="H317">
        <v>-24858350.829999998</v>
      </c>
      <c r="I317">
        <v>-24858350.829999998</v>
      </c>
      <c r="J317">
        <v>-1071302957806</v>
      </c>
      <c r="K317">
        <v>-887874682875</v>
      </c>
      <c r="L317">
        <v>-313692588756</v>
      </c>
      <c r="M317">
        <v>-43099291.289999999</v>
      </c>
      <c r="N317">
        <v>-1201567271631</v>
      </c>
      <c r="O317">
        <v>156390096000</v>
      </c>
      <c r="P317">
        <v>26125782175</v>
      </c>
    </row>
    <row r="318" spans="1:16" x14ac:dyDescent="0.2">
      <c r="A318">
        <v>322865</v>
      </c>
      <c r="B318" t="s">
        <v>22</v>
      </c>
      <c r="C318" t="s">
        <v>17</v>
      </c>
      <c r="D318" t="s">
        <v>564</v>
      </c>
      <c r="E318" t="s">
        <v>52</v>
      </c>
      <c r="F318" s="1">
        <v>-89812500000</v>
      </c>
      <c r="G318">
        <v>-18195925000</v>
      </c>
      <c r="H318">
        <v>-2500000</v>
      </c>
      <c r="I318">
        <v>-2500000</v>
      </c>
      <c r="J318">
        <v>-108008425000</v>
      </c>
      <c r="K318">
        <v>-94812500000</v>
      </c>
      <c r="L318">
        <v>0</v>
      </c>
      <c r="M318">
        <v>0</v>
      </c>
      <c r="N318">
        <v>-94812500000</v>
      </c>
      <c r="O318">
        <v>5000000000</v>
      </c>
      <c r="P318">
        <v>18195925000</v>
      </c>
    </row>
    <row r="319" spans="1:16" x14ac:dyDescent="0.2">
      <c r="A319">
        <v>325520</v>
      </c>
      <c r="B319" t="s">
        <v>22</v>
      </c>
      <c r="C319" t="s">
        <v>17</v>
      </c>
      <c r="D319" t="s">
        <v>565</v>
      </c>
      <c r="E319" t="s">
        <v>566</v>
      </c>
      <c r="F319" s="1">
        <v>-16604000000</v>
      </c>
      <c r="G319">
        <v>-873404400</v>
      </c>
      <c r="H319">
        <v>-120000</v>
      </c>
      <c r="I319">
        <v>-120000</v>
      </c>
      <c r="J319">
        <v>-17477404400</v>
      </c>
      <c r="K319">
        <v>-16604000000</v>
      </c>
      <c r="L319">
        <v>-138971999200</v>
      </c>
      <c r="M319">
        <v>-19093835.460000001</v>
      </c>
      <c r="N319">
        <v>-155575999200</v>
      </c>
      <c r="O319">
        <v>138289030000</v>
      </c>
      <c r="P319">
        <v>190435200</v>
      </c>
    </row>
    <row r="320" spans="1:16" x14ac:dyDescent="0.2">
      <c r="A320">
        <v>322875</v>
      </c>
      <c r="B320" t="s">
        <v>22</v>
      </c>
      <c r="C320" t="s">
        <v>17</v>
      </c>
      <c r="D320" t="s">
        <v>567</v>
      </c>
      <c r="E320" t="s">
        <v>568</v>
      </c>
      <c r="F320" s="1">
        <v>-159500000000</v>
      </c>
      <c r="G320">
        <v>-25474295000</v>
      </c>
      <c r="H320">
        <v>-3500000</v>
      </c>
      <c r="I320">
        <v>-3500000</v>
      </c>
      <c r="J320">
        <v>-184974295000</v>
      </c>
      <c r="K320">
        <v>-159500000000</v>
      </c>
      <c r="L320">
        <v>-25439435000</v>
      </c>
      <c r="M320">
        <v>-3495210.47</v>
      </c>
      <c r="N320">
        <v>-184939435000</v>
      </c>
      <c r="O320">
        <v>0</v>
      </c>
      <c r="P320">
        <v>34860000</v>
      </c>
    </row>
    <row r="321" spans="1:16" x14ac:dyDescent="0.2">
      <c r="A321">
        <v>346780</v>
      </c>
      <c r="B321" t="s">
        <v>22</v>
      </c>
      <c r="C321" t="s">
        <v>17</v>
      </c>
      <c r="D321" t="s">
        <v>1355</v>
      </c>
      <c r="E321" t="s">
        <v>1356</v>
      </c>
      <c r="F321" s="1">
        <v>-1800000000</v>
      </c>
      <c r="G321">
        <v>0</v>
      </c>
      <c r="H321">
        <v>0</v>
      </c>
      <c r="I321">
        <v>0</v>
      </c>
      <c r="J321">
        <v>-1800000000</v>
      </c>
      <c r="K321">
        <v>-1800000000</v>
      </c>
      <c r="L321">
        <v>0</v>
      </c>
      <c r="M321">
        <v>0</v>
      </c>
      <c r="N321">
        <v>-1800000000</v>
      </c>
      <c r="O321">
        <v>0</v>
      </c>
      <c r="P321">
        <v>0</v>
      </c>
    </row>
    <row r="322" spans="1:16" x14ac:dyDescent="0.2">
      <c r="A322">
        <v>322866</v>
      </c>
      <c r="B322" t="s">
        <v>22</v>
      </c>
      <c r="C322" t="s">
        <v>17</v>
      </c>
      <c r="D322" t="s">
        <v>569</v>
      </c>
      <c r="E322" t="s">
        <v>527</v>
      </c>
      <c r="F322" s="1">
        <v>-115886182875</v>
      </c>
      <c r="G322">
        <v>-363918500</v>
      </c>
      <c r="H322">
        <v>-50000</v>
      </c>
      <c r="I322">
        <v>-50000</v>
      </c>
      <c r="J322">
        <v>-116250101375</v>
      </c>
      <c r="K322">
        <v>-115886182875</v>
      </c>
      <c r="L322">
        <v>-363420500</v>
      </c>
      <c r="M322">
        <v>-49931.58</v>
      </c>
      <c r="N322">
        <v>-116249603375</v>
      </c>
      <c r="O322">
        <v>0</v>
      </c>
      <c r="P322">
        <v>498000</v>
      </c>
    </row>
    <row r="323" spans="1:16" x14ac:dyDescent="0.2">
      <c r="A323">
        <v>322799</v>
      </c>
      <c r="B323" t="s">
        <v>22</v>
      </c>
      <c r="C323" t="s">
        <v>17</v>
      </c>
      <c r="D323" t="s">
        <v>570</v>
      </c>
      <c r="E323" t="s">
        <v>529</v>
      </c>
      <c r="F323" s="1">
        <v>-331922000000</v>
      </c>
      <c r="G323">
        <v>-26845182031</v>
      </c>
      <c r="H323">
        <v>-3688350.83</v>
      </c>
      <c r="I323">
        <v>-3688350.83</v>
      </c>
      <c r="J323">
        <v>-358767182031</v>
      </c>
      <c r="K323">
        <v>-324422000000</v>
      </c>
      <c r="L323">
        <v>-39891584056</v>
      </c>
      <c r="M323">
        <v>-5480840.3600000003</v>
      </c>
      <c r="N323">
        <v>-364313584056</v>
      </c>
      <c r="O323">
        <v>13101066000</v>
      </c>
      <c r="P323">
        <v>7554663975</v>
      </c>
    </row>
    <row r="324" spans="1:16" x14ac:dyDescent="0.2">
      <c r="A324">
        <v>322876</v>
      </c>
      <c r="B324" t="s">
        <v>22</v>
      </c>
      <c r="C324" t="s">
        <v>17</v>
      </c>
      <c r="D324" t="s">
        <v>571</v>
      </c>
      <c r="E324" t="s">
        <v>572</v>
      </c>
      <c r="F324" s="1">
        <v>-174850000000</v>
      </c>
      <c r="G324">
        <v>-109175550000</v>
      </c>
      <c r="H324">
        <v>-15000000</v>
      </c>
      <c r="I324">
        <v>-15000000</v>
      </c>
      <c r="J324">
        <v>-284025550000</v>
      </c>
      <c r="K324">
        <v>-174850000000</v>
      </c>
      <c r="L324">
        <v>-109026150000</v>
      </c>
      <c r="M324">
        <v>-14979473.42</v>
      </c>
      <c r="N324">
        <v>-283876150000</v>
      </c>
      <c r="O324">
        <v>0</v>
      </c>
      <c r="P324">
        <v>149400000</v>
      </c>
    </row>
    <row r="325" spans="1:16" x14ac:dyDescent="0.2">
      <c r="A325">
        <v>112504</v>
      </c>
      <c r="B325" t="s">
        <v>22</v>
      </c>
      <c r="C325" t="s">
        <v>17</v>
      </c>
      <c r="D325" t="s">
        <v>573</v>
      </c>
      <c r="E325" t="s">
        <v>117</v>
      </c>
      <c r="F325" s="1">
        <v>-936351118046</v>
      </c>
      <c r="G325">
        <v>0</v>
      </c>
      <c r="H325">
        <v>0</v>
      </c>
      <c r="I325">
        <v>-1.2999000000000001E-10</v>
      </c>
      <c r="J325">
        <v>-936351118046</v>
      </c>
      <c r="K325">
        <v>-50108119796</v>
      </c>
      <c r="L325">
        <v>0</v>
      </c>
      <c r="M325">
        <v>0</v>
      </c>
      <c r="N325">
        <v>-50108119796</v>
      </c>
      <c r="O325">
        <v>50108119796</v>
      </c>
      <c r="P325">
        <v>936351118046</v>
      </c>
    </row>
    <row r="326" spans="1:16" x14ac:dyDescent="0.2">
      <c r="A326">
        <v>113856</v>
      </c>
      <c r="B326" t="s">
        <v>22</v>
      </c>
      <c r="C326" t="s">
        <v>17</v>
      </c>
      <c r="D326" t="s">
        <v>574</v>
      </c>
      <c r="E326" t="s">
        <v>52</v>
      </c>
      <c r="F326" s="1">
        <v>-936351118046</v>
      </c>
      <c r="G326">
        <v>0</v>
      </c>
      <c r="H326">
        <v>0</v>
      </c>
      <c r="I326">
        <v>0</v>
      </c>
      <c r="J326">
        <v>-936351118046</v>
      </c>
      <c r="K326">
        <v>-50108119796</v>
      </c>
      <c r="L326">
        <v>0</v>
      </c>
      <c r="M326">
        <v>0</v>
      </c>
      <c r="N326">
        <v>-50108119796</v>
      </c>
      <c r="O326">
        <v>50108119796</v>
      </c>
      <c r="P326">
        <v>936351118046</v>
      </c>
    </row>
    <row r="327" spans="1:16" x14ac:dyDescent="0.2">
      <c r="A327">
        <v>114246</v>
      </c>
      <c r="B327" t="s">
        <v>22</v>
      </c>
      <c r="C327" t="s">
        <v>17</v>
      </c>
      <c r="D327" t="s">
        <v>575</v>
      </c>
      <c r="E327" t="s">
        <v>576</v>
      </c>
      <c r="F327" s="1">
        <v>-160860008855</v>
      </c>
      <c r="G327">
        <v>-4281323155740</v>
      </c>
      <c r="H327">
        <v>-588225544.41999996</v>
      </c>
      <c r="I327">
        <v>-588225544.41999996</v>
      </c>
      <c r="J327">
        <v>-4442183164595</v>
      </c>
      <c r="K327">
        <v>-160905094293</v>
      </c>
      <c r="L327">
        <v>-4203648508766</v>
      </c>
      <c r="M327">
        <v>-577553560.59000003</v>
      </c>
      <c r="N327">
        <v>-4364553603059</v>
      </c>
      <c r="O327">
        <v>4162877616</v>
      </c>
      <c r="P327">
        <v>81792439152</v>
      </c>
    </row>
    <row r="328" spans="1:16" x14ac:dyDescent="0.2">
      <c r="A328">
        <v>114272</v>
      </c>
      <c r="B328" t="s">
        <v>22</v>
      </c>
      <c r="C328" t="s">
        <v>17</v>
      </c>
      <c r="D328" t="s">
        <v>577</v>
      </c>
      <c r="E328" t="s">
        <v>576</v>
      </c>
      <c r="F328" s="1">
        <v>-160860008855</v>
      </c>
      <c r="G328">
        <v>-4281323155740</v>
      </c>
      <c r="H328">
        <v>-588225544.41999996</v>
      </c>
      <c r="I328">
        <v>-588225544.41999996</v>
      </c>
      <c r="J328">
        <v>-4442183164595</v>
      </c>
      <c r="K328">
        <v>-160905094293</v>
      </c>
      <c r="L328">
        <v>-4203648508766</v>
      </c>
      <c r="M328">
        <v>-577553560.59000003</v>
      </c>
      <c r="N328">
        <v>-4364553603059</v>
      </c>
      <c r="O328">
        <v>4162877616</v>
      </c>
      <c r="P328">
        <v>81792439152</v>
      </c>
    </row>
    <row r="329" spans="1:16" x14ac:dyDescent="0.2">
      <c r="A329">
        <v>318738</v>
      </c>
      <c r="B329" t="s">
        <v>22</v>
      </c>
      <c r="C329" t="s">
        <v>17</v>
      </c>
      <c r="D329" t="s">
        <v>578</v>
      </c>
      <c r="E329" t="s">
        <v>579</v>
      </c>
      <c r="F329" s="1">
        <v>0</v>
      </c>
      <c r="G329">
        <v>-4280747034325</v>
      </c>
      <c r="H329">
        <v>-588146389.13999999</v>
      </c>
      <c r="I329">
        <v>-588146389.13999999</v>
      </c>
      <c r="J329">
        <v>-4280747034325</v>
      </c>
      <c r="K329">
        <v>0</v>
      </c>
      <c r="L329">
        <v>-4203073175737</v>
      </c>
      <c r="M329">
        <v>-577474513.63</v>
      </c>
      <c r="N329">
        <v>-4203073175737</v>
      </c>
      <c r="O329">
        <v>0</v>
      </c>
      <c r="P329">
        <v>77673858588</v>
      </c>
    </row>
    <row r="330" spans="1:16" x14ac:dyDescent="0.2">
      <c r="A330">
        <v>236262</v>
      </c>
      <c r="B330" t="s">
        <v>22</v>
      </c>
      <c r="C330" t="s">
        <v>17</v>
      </c>
      <c r="D330" t="s">
        <v>580</v>
      </c>
      <c r="E330" t="s">
        <v>581</v>
      </c>
      <c r="F330" s="1">
        <v>-160853724852</v>
      </c>
      <c r="G330">
        <v>-576121415</v>
      </c>
      <c r="H330">
        <v>-79155.28</v>
      </c>
      <c r="I330">
        <v>-79155.28</v>
      </c>
      <c r="J330">
        <v>-161429846267</v>
      </c>
      <c r="K330">
        <v>-160853724852</v>
      </c>
      <c r="L330">
        <v>-575333029</v>
      </c>
      <c r="M330">
        <v>-79046.960000000006</v>
      </c>
      <c r="N330">
        <v>-161429057881</v>
      </c>
      <c r="O330">
        <v>0</v>
      </c>
      <c r="P330">
        <v>788386</v>
      </c>
    </row>
    <row r="331" spans="1:16" x14ac:dyDescent="0.2">
      <c r="A331">
        <v>347505</v>
      </c>
      <c r="B331" t="s">
        <v>22</v>
      </c>
      <c r="C331" t="s">
        <v>17</v>
      </c>
      <c r="D331" t="s">
        <v>582</v>
      </c>
      <c r="E331" t="s">
        <v>60</v>
      </c>
      <c r="F331" s="1">
        <v>-6284003</v>
      </c>
      <c r="G331">
        <v>0</v>
      </c>
      <c r="H331">
        <v>0</v>
      </c>
      <c r="I331">
        <v>3.527E-13</v>
      </c>
      <c r="J331">
        <v>-6284003</v>
      </c>
      <c r="K331">
        <v>-51369441</v>
      </c>
      <c r="L331">
        <v>0</v>
      </c>
      <c r="M331">
        <v>0</v>
      </c>
      <c r="N331">
        <v>-51369441</v>
      </c>
      <c r="O331">
        <v>4162877616</v>
      </c>
      <c r="P331">
        <v>4117792178</v>
      </c>
    </row>
    <row r="332" spans="1:16" x14ac:dyDescent="0.2">
      <c r="A332">
        <v>318052</v>
      </c>
      <c r="B332" t="s">
        <v>22</v>
      </c>
      <c r="C332" t="s">
        <v>17</v>
      </c>
      <c r="D332" t="s">
        <v>583</v>
      </c>
      <c r="E332" t="s">
        <v>584</v>
      </c>
      <c r="F332" s="1">
        <v>0</v>
      </c>
      <c r="G332">
        <v>-2183511000000</v>
      </c>
      <c r="H332">
        <v>-300000000</v>
      </c>
      <c r="I332">
        <v>-300000000</v>
      </c>
      <c r="J332">
        <v>-2183511000000</v>
      </c>
      <c r="K332">
        <v>0</v>
      </c>
      <c r="L332">
        <v>-2180523000000</v>
      </c>
      <c r="M332">
        <v>-299589468.51999998</v>
      </c>
      <c r="N332">
        <v>-2180523000000</v>
      </c>
      <c r="O332">
        <v>0</v>
      </c>
      <c r="P332">
        <v>2988000000</v>
      </c>
    </row>
    <row r="333" spans="1:16" x14ac:dyDescent="0.2">
      <c r="A333">
        <v>318053</v>
      </c>
      <c r="B333" t="s">
        <v>22</v>
      </c>
      <c r="C333" t="s">
        <v>17</v>
      </c>
      <c r="D333" t="s">
        <v>585</v>
      </c>
      <c r="E333" t="s">
        <v>584</v>
      </c>
      <c r="F333" s="1">
        <v>0</v>
      </c>
      <c r="G333">
        <v>-2183511000000</v>
      </c>
      <c r="H333">
        <v>-300000000</v>
      </c>
      <c r="I333">
        <v>-300000000</v>
      </c>
      <c r="J333">
        <v>-2183511000000</v>
      </c>
      <c r="K333">
        <v>0</v>
      </c>
      <c r="L333">
        <v>-2180523000000</v>
      </c>
      <c r="M333">
        <v>-299589468.51999998</v>
      </c>
      <c r="N333">
        <v>-2180523000000</v>
      </c>
      <c r="O333">
        <v>0</v>
      </c>
      <c r="P333">
        <v>2988000000</v>
      </c>
    </row>
    <row r="334" spans="1:16" x14ac:dyDescent="0.2">
      <c r="A334">
        <v>318054</v>
      </c>
      <c r="B334" t="s">
        <v>22</v>
      </c>
      <c r="C334" t="s">
        <v>17</v>
      </c>
      <c r="D334" t="s">
        <v>586</v>
      </c>
      <c r="E334" t="s">
        <v>584</v>
      </c>
      <c r="F334" s="1">
        <v>0</v>
      </c>
      <c r="G334">
        <v>-2183511000000</v>
      </c>
      <c r="H334">
        <v>-300000000</v>
      </c>
      <c r="I334">
        <v>-300000000</v>
      </c>
      <c r="J334">
        <v>-2183511000000</v>
      </c>
      <c r="K334">
        <v>0</v>
      </c>
      <c r="L334">
        <v>-2180523000000</v>
      </c>
      <c r="M334">
        <v>-299589468.51999998</v>
      </c>
      <c r="N334">
        <v>-2180523000000</v>
      </c>
      <c r="O334">
        <v>0</v>
      </c>
      <c r="P334">
        <v>2988000000</v>
      </c>
    </row>
    <row r="335" spans="1:16" x14ac:dyDescent="0.2">
      <c r="A335">
        <v>114360</v>
      </c>
      <c r="B335" t="s">
        <v>22</v>
      </c>
      <c r="C335" t="s">
        <v>17</v>
      </c>
      <c r="D335" t="s">
        <v>587</v>
      </c>
      <c r="E335" t="s">
        <v>588</v>
      </c>
      <c r="F335" s="1">
        <v>-13799082772</v>
      </c>
      <c r="G335">
        <v>-55916507532</v>
      </c>
      <c r="H335">
        <v>-7682559.0800000001</v>
      </c>
      <c r="I335">
        <v>-7682559.0800000001</v>
      </c>
      <c r="J335">
        <v>-69715590304</v>
      </c>
      <c r="K335">
        <v>-13251159969</v>
      </c>
      <c r="L335">
        <v>-53950545858</v>
      </c>
      <c r="M335">
        <v>-7412448.9400000004</v>
      </c>
      <c r="N335">
        <v>-67201705827</v>
      </c>
      <c r="O335">
        <v>11406130813</v>
      </c>
      <c r="P335">
        <v>13920015290</v>
      </c>
    </row>
    <row r="336" spans="1:16" x14ac:dyDescent="0.2">
      <c r="A336">
        <v>114386</v>
      </c>
      <c r="B336" t="s">
        <v>22</v>
      </c>
      <c r="C336" t="s">
        <v>17</v>
      </c>
      <c r="D336" t="s">
        <v>589</v>
      </c>
      <c r="E336" t="s">
        <v>590</v>
      </c>
      <c r="F336" s="1">
        <v>-13799082772</v>
      </c>
      <c r="G336">
        <v>-52471213869</v>
      </c>
      <c r="H336">
        <v>-7209198.4699999997</v>
      </c>
      <c r="I336">
        <v>-7209198.4699999997</v>
      </c>
      <c r="J336">
        <v>-66270296641</v>
      </c>
      <c r="K336">
        <v>-13251159969</v>
      </c>
      <c r="L336">
        <v>-51165315278</v>
      </c>
      <c r="M336">
        <v>-7029776.6399999997</v>
      </c>
      <c r="N336">
        <v>-64416475247</v>
      </c>
      <c r="O336">
        <v>11245607453</v>
      </c>
      <c r="P336">
        <v>13099428847</v>
      </c>
    </row>
    <row r="337" spans="1:16" x14ac:dyDescent="0.2">
      <c r="A337">
        <v>114412</v>
      </c>
      <c r="B337" t="s">
        <v>22</v>
      </c>
      <c r="C337" t="s">
        <v>17</v>
      </c>
      <c r="D337" t="s">
        <v>591</v>
      </c>
      <c r="E337" t="s">
        <v>592</v>
      </c>
      <c r="F337" s="1">
        <v>-165864037596</v>
      </c>
      <c r="G337">
        <v>-6267865782</v>
      </c>
      <c r="H337">
        <v>-861163.39</v>
      </c>
      <c r="I337">
        <v>-861163.39</v>
      </c>
      <c r="J337">
        <v>-172131903378</v>
      </c>
      <c r="K337">
        <v>-165857800257</v>
      </c>
      <c r="L337">
        <v>-8582709700</v>
      </c>
      <c r="M337">
        <v>-1179207.6799999999</v>
      </c>
      <c r="N337">
        <v>-174440509957</v>
      </c>
      <c r="O337">
        <v>3826756946</v>
      </c>
      <c r="P337">
        <v>1518150367</v>
      </c>
    </row>
    <row r="338" spans="1:16" x14ac:dyDescent="0.2">
      <c r="A338">
        <v>114438</v>
      </c>
      <c r="B338" t="s">
        <v>22</v>
      </c>
      <c r="C338" t="s">
        <v>17</v>
      </c>
      <c r="D338" t="s">
        <v>593</v>
      </c>
      <c r="E338" t="s">
        <v>594</v>
      </c>
      <c r="F338" s="1">
        <v>0</v>
      </c>
      <c r="G338">
        <v>-652929264710</v>
      </c>
      <c r="H338">
        <v>-89708171.569999993</v>
      </c>
      <c r="I338">
        <v>-89708171.569999993</v>
      </c>
      <c r="J338">
        <v>-652929264710</v>
      </c>
      <c r="K338">
        <v>0</v>
      </c>
      <c r="L338">
        <v>-647418010967</v>
      </c>
      <c r="M338">
        <v>-88950961.680000007</v>
      </c>
      <c r="N338">
        <v>-647418010967</v>
      </c>
      <c r="O338">
        <v>0</v>
      </c>
      <c r="P338">
        <v>5511253743</v>
      </c>
    </row>
    <row r="339" spans="1:16" x14ac:dyDescent="0.2">
      <c r="A339">
        <v>114516</v>
      </c>
      <c r="B339" t="s">
        <v>22</v>
      </c>
      <c r="C339" t="s">
        <v>17</v>
      </c>
      <c r="D339" t="s">
        <v>595</v>
      </c>
      <c r="E339" t="s">
        <v>596</v>
      </c>
      <c r="F339" s="1">
        <v>152064954824</v>
      </c>
      <c r="G339">
        <v>5367406080</v>
      </c>
      <c r="H339">
        <v>737446.17</v>
      </c>
      <c r="I339">
        <v>737446.17</v>
      </c>
      <c r="J339">
        <v>157432360904</v>
      </c>
      <c r="K339">
        <v>152884990315</v>
      </c>
      <c r="L339">
        <v>5499514431</v>
      </c>
      <c r="M339">
        <v>755596.98</v>
      </c>
      <c r="N339">
        <v>158384504746</v>
      </c>
      <c r="O339">
        <v>1432754220</v>
      </c>
      <c r="P339">
        <v>2384898062</v>
      </c>
    </row>
    <row r="340" spans="1:16" x14ac:dyDescent="0.2">
      <c r="A340">
        <v>114568</v>
      </c>
      <c r="B340" t="s">
        <v>22</v>
      </c>
      <c r="C340" t="s">
        <v>17</v>
      </c>
      <c r="D340" t="s">
        <v>597</v>
      </c>
      <c r="E340" t="s">
        <v>598</v>
      </c>
      <c r="F340" s="1">
        <v>0</v>
      </c>
      <c r="G340">
        <v>601358510543</v>
      </c>
      <c r="H340">
        <v>82622690.319999993</v>
      </c>
      <c r="I340">
        <v>82622690.319999993</v>
      </c>
      <c r="J340">
        <v>601358510543</v>
      </c>
      <c r="K340">
        <v>0</v>
      </c>
      <c r="L340">
        <v>599362423127</v>
      </c>
      <c r="M340">
        <v>82348441.079999998</v>
      </c>
      <c r="N340">
        <v>599362423127</v>
      </c>
      <c r="O340">
        <v>5445402525</v>
      </c>
      <c r="P340">
        <v>3449315109</v>
      </c>
    </row>
    <row r="341" spans="1:16" x14ac:dyDescent="0.2">
      <c r="A341">
        <v>318065</v>
      </c>
      <c r="B341" t="s">
        <v>22</v>
      </c>
      <c r="C341" t="s">
        <v>17</v>
      </c>
      <c r="D341" t="s">
        <v>599</v>
      </c>
      <c r="E341" t="s">
        <v>600</v>
      </c>
      <c r="F341" s="1">
        <v>0</v>
      </c>
      <c r="G341">
        <v>-3445293663</v>
      </c>
      <c r="H341">
        <v>-473360.61</v>
      </c>
      <c r="I341">
        <v>-473360.61</v>
      </c>
      <c r="J341">
        <v>-3445293663</v>
      </c>
      <c r="K341">
        <v>0</v>
      </c>
      <c r="L341">
        <v>-2785230580</v>
      </c>
      <c r="M341">
        <v>-382672.3</v>
      </c>
      <c r="N341">
        <v>-2785230580</v>
      </c>
      <c r="O341">
        <v>160523360</v>
      </c>
      <c r="P341">
        <v>820586443</v>
      </c>
    </row>
    <row r="342" spans="1:16" x14ac:dyDescent="0.2">
      <c r="A342">
        <v>318066</v>
      </c>
      <c r="B342" t="s">
        <v>22</v>
      </c>
      <c r="C342" t="s">
        <v>17</v>
      </c>
      <c r="D342" t="s">
        <v>601</v>
      </c>
      <c r="E342" t="s">
        <v>600</v>
      </c>
      <c r="F342" s="1">
        <v>0</v>
      </c>
      <c r="G342">
        <v>-120093105000</v>
      </c>
      <c r="H342">
        <v>-16500000</v>
      </c>
      <c r="I342">
        <v>-16500000.000000004</v>
      </c>
      <c r="J342">
        <v>-120093105000</v>
      </c>
      <c r="K342">
        <v>0</v>
      </c>
      <c r="L342">
        <v>-119928765000</v>
      </c>
      <c r="M342">
        <v>-16477420.77</v>
      </c>
      <c r="N342">
        <v>-119928765000</v>
      </c>
      <c r="O342">
        <v>0</v>
      </c>
      <c r="P342">
        <v>164340000</v>
      </c>
    </row>
    <row r="343" spans="1:16" x14ac:dyDescent="0.2">
      <c r="A343">
        <v>318067</v>
      </c>
      <c r="B343" t="s">
        <v>22</v>
      </c>
      <c r="C343" t="s">
        <v>17</v>
      </c>
      <c r="D343" t="s">
        <v>602</v>
      </c>
      <c r="E343" t="s">
        <v>603</v>
      </c>
      <c r="F343" s="1">
        <v>0</v>
      </c>
      <c r="G343">
        <v>116647811337</v>
      </c>
      <c r="H343">
        <v>16026639.390000001</v>
      </c>
      <c r="I343">
        <v>16026639.390000004</v>
      </c>
      <c r="J343">
        <v>116647811337</v>
      </c>
      <c r="K343">
        <v>0</v>
      </c>
      <c r="L343">
        <v>117143534420</v>
      </c>
      <c r="M343">
        <v>16094748.470000001</v>
      </c>
      <c r="N343">
        <v>117143534420</v>
      </c>
      <c r="O343">
        <v>160523360</v>
      </c>
      <c r="P343">
        <v>656246443</v>
      </c>
    </row>
    <row r="344" spans="1:16" x14ac:dyDescent="0.2">
      <c r="A344">
        <v>148036</v>
      </c>
      <c r="B344" t="s">
        <v>1325</v>
      </c>
      <c r="C344" t="s">
        <v>17</v>
      </c>
      <c r="D344" t="s">
        <v>604</v>
      </c>
      <c r="E344" t="s">
        <v>605</v>
      </c>
      <c r="F344" s="1">
        <v>-12056723771978.74</v>
      </c>
      <c r="G344">
        <v>-9122404574603.8223</v>
      </c>
      <c r="H344">
        <v>-1253358179.78</v>
      </c>
      <c r="I344">
        <v>-1257099371.349611</v>
      </c>
      <c r="J344">
        <v>-21179128346582.563</v>
      </c>
      <c r="K344">
        <v>-11960104828635.74</v>
      </c>
      <c r="L344">
        <v>-8927027920798.8223</v>
      </c>
      <c r="M344">
        <v>-1226514717.03</v>
      </c>
      <c r="N344">
        <v>-20887132749434.563</v>
      </c>
      <c r="O344">
        <v>4048692603533</v>
      </c>
      <c r="P344">
        <v>4340688200681</v>
      </c>
    </row>
    <row r="345" spans="1:16" x14ac:dyDescent="0.2">
      <c r="A345">
        <v>148063</v>
      </c>
      <c r="B345" t="s">
        <v>22</v>
      </c>
      <c r="C345" t="s">
        <v>17</v>
      </c>
      <c r="D345" t="s">
        <v>606</v>
      </c>
      <c r="E345" t="s">
        <v>512</v>
      </c>
      <c r="F345" s="1">
        <v>-8150285200763.7402</v>
      </c>
      <c r="G345">
        <v>-8513661773346.8232</v>
      </c>
      <c r="H345">
        <v>-1169720936.6199999</v>
      </c>
      <c r="I345">
        <v>-1173462238.899611</v>
      </c>
      <c r="J345">
        <v>-16663946974110.563</v>
      </c>
      <c r="K345">
        <v>-8005410209769.7402</v>
      </c>
      <c r="L345">
        <v>-8426953783690.8232</v>
      </c>
      <c r="M345">
        <v>-1157807831.1500001</v>
      </c>
      <c r="N345">
        <v>-16432363993460.563</v>
      </c>
      <c r="O345">
        <v>3689603057032</v>
      </c>
      <c r="P345">
        <v>3921186037682</v>
      </c>
    </row>
    <row r="346" spans="1:16" x14ac:dyDescent="0.2">
      <c r="A346">
        <v>148090</v>
      </c>
      <c r="B346" t="s">
        <v>22</v>
      </c>
      <c r="C346" t="s">
        <v>17</v>
      </c>
      <c r="D346" t="s">
        <v>607</v>
      </c>
      <c r="E346" t="s">
        <v>608</v>
      </c>
      <c r="F346" s="1">
        <v>-3387755626994.7402</v>
      </c>
      <c r="G346">
        <v>-2349672502320.9082</v>
      </c>
      <c r="H346">
        <v>-322829493.76999998</v>
      </c>
      <c r="I346">
        <v>-322826593.01728064</v>
      </c>
      <c r="J346">
        <v>-5737428129315.6484</v>
      </c>
      <c r="K346">
        <v>-3273582273352.7402</v>
      </c>
      <c r="L346">
        <v>-2465616724052.9082</v>
      </c>
      <c r="M346">
        <v>-338759464.57999998</v>
      </c>
      <c r="N346">
        <v>-5739198997405.6484</v>
      </c>
      <c r="O346">
        <v>3071903445471</v>
      </c>
      <c r="P346">
        <v>3070132577381</v>
      </c>
    </row>
    <row r="347" spans="1:16" x14ac:dyDescent="0.2">
      <c r="A347">
        <v>148117</v>
      </c>
      <c r="B347" t="s">
        <v>22</v>
      </c>
      <c r="C347" t="s">
        <v>17</v>
      </c>
      <c r="D347" t="s">
        <v>609</v>
      </c>
      <c r="E347" t="s">
        <v>65</v>
      </c>
      <c r="F347" s="1">
        <v>-3387755626994.7402</v>
      </c>
      <c r="G347">
        <v>-2349608620067.9082</v>
      </c>
      <c r="H347">
        <v>-322820716.76999998</v>
      </c>
      <c r="I347">
        <v>-322817816.01728064</v>
      </c>
      <c r="J347">
        <v>-5737364247062.6484</v>
      </c>
      <c r="K347">
        <v>-3273582273352.7402</v>
      </c>
      <c r="L347">
        <v>-2465545660807.9082</v>
      </c>
      <c r="M347">
        <v>-338749700.95999998</v>
      </c>
      <c r="N347">
        <v>-5739127934160.6484</v>
      </c>
      <c r="O347">
        <v>3071896167101</v>
      </c>
      <c r="P347">
        <v>3070132480003</v>
      </c>
    </row>
    <row r="348" spans="1:16" x14ac:dyDescent="0.2">
      <c r="A348">
        <v>148144</v>
      </c>
      <c r="B348" t="s">
        <v>22</v>
      </c>
      <c r="C348" t="s">
        <v>17</v>
      </c>
      <c r="D348" t="s">
        <v>610</v>
      </c>
      <c r="E348" t="s">
        <v>154</v>
      </c>
      <c r="F348" s="1">
        <v>0</v>
      </c>
      <c r="G348">
        <v>-63882253</v>
      </c>
      <c r="H348">
        <v>-8777</v>
      </c>
      <c r="I348">
        <v>-8777</v>
      </c>
      <c r="J348">
        <v>-63882253</v>
      </c>
      <c r="K348">
        <v>0</v>
      </c>
      <c r="L348">
        <v>-71063245</v>
      </c>
      <c r="M348">
        <v>-9763.6200000000008</v>
      </c>
      <c r="N348">
        <v>-71063245</v>
      </c>
      <c r="O348">
        <v>7278370</v>
      </c>
      <c r="P348">
        <v>97378</v>
      </c>
    </row>
    <row r="349" spans="1:16" x14ac:dyDescent="0.2">
      <c r="A349">
        <v>148171</v>
      </c>
      <c r="B349" t="s">
        <v>22</v>
      </c>
      <c r="C349" t="s">
        <v>17</v>
      </c>
      <c r="D349" t="s">
        <v>611</v>
      </c>
      <c r="E349" t="s">
        <v>612</v>
      </c>
      <c r="F349" s="1">
        <v>-1036916462579</v>
      </c>
      <c r="G349">
        <v>-1436440092690.1743</v>
      </c>
      <c r="H349">
        <v>-197357388.05000001</v>
      </c>
      <c r="I349">
        <v>-201101591.09698001</v>
      </c>
      <c r="J349">
        <v>-2473356555269.1743</v>
      </c>
      <c r="K349">
        <v>-1016188850247</v>
      </c>
      <c r="L349">
        <v>-1428371936073.1743</v>
      </c>
      <c r="M349">
        <v>-196248876.58000001</v>
      </c>
      <c r="N349">
        <v>-2444560786320.1743</v>
      </c>
      <c r="O349">
        <v>199983800387</v>
      </c>
      <c r="P349">
        <v>228779569336</v>
      </c>
    </row>
    <row r="350" spans="1:16" x14ac:dyDescent="0.2">
      <c r="A350">
        <v>148198</v>
      </c>
      <c r="B350" t="s">
        <v>22</v>
      </c>
      <c r="C350" t="s">
        <v>17</v>
      </c>
      <c r="D350" t="s">
        <v>613</v>
      </c>
      <c r="E350" t="s">
        <v>65</v>
      </c>
      <c r="F350" s="1">
        <v>-950975773642</v>
      </c>
      <c r="G350">
        <v>-1393595462729.1743</v>
      </c>
      <c r="H350">
        <v>-191470818.66999999</v>
      </c>
      <c r="I350">
        <v>-195215575.83697999</v>
      </c>
      <c r="J350">
        <v>-2344571236371.1743</v>
      </c>
      <c r="K350">
        <v>-930191703861</v>
      </c>
      <c r="L350">
        <v>-1384299905055.1743</v>
      </c>
      <c r="M350">
        <v>-190193670.41</v>
      </c>
      <c r="N350">
        <v>-2314491608916.1743</v>
      </c>
      <c r="O350">
        <v>195774249699</v>
      </c>
      <c r="P350">
        <v>225853877154</v>
      </c>
    </row>
    <row r="351" spans="1:16" x14ac:dyDescent="0.2">
      <c r="A351">
        <v>148252</v>
      </c>
      <c r="B351" t="s">
        <v>22</v>
      </c>
      <c r="C351" t="s">
        <v>17</v>
      </c>
      <c r="D351" t="s">
        <v>614</v>
      </c>
      <c r="E351" t="s">
        <v>615</v>
      </c>
      <c r="F351" s="1">
        <v>-64038485977</v>
      </c>
      <c r="G351">
        <v>-42844629961</v>
      </c>
      <c r="H351">
        <v>-5886569.3799999999</v>
      </c>
      <c r="I351">
        <v>-5886015.2599999998</v>
      </c>
      <c r="J351">
        <v>-106883115938</v>
      </c>
      <c r="K351">
        <v>-64648544610</v>
      </c>
      <c r="L351">
        <v>-44072031018</v>
      </c>
      <c r="M351">
        <v>-6055206.1699999999</v>
      </c>
      <c r="N351">
        <v>-108720575628</v>
      </c>
      <c r="O351">
        <v>2404475885</v>
      </c>
      <c r="P351">
        <v>567016195</v>
      </c>
    </row>
    <row r="352" spans="1:16" x14ac:dyDescent="0.2">
      <c r="A352">
        <v>376462</v>
      </c>
      <c r="B352" t="s">
        <v>22</v>
      </c>
      <c r="C352" t="s">
        <v>17</v>
      </c>
      <c r="D352" t="s">
        <v>616</v>
      </c>
      <c r="E352" t="s">
        <v>617</v>
      </c>
      <c r="F352" s="1">
        <v>-21902202960</v>
      </c>
      <c r="G352">
        <v>0</v>
      </c>
      <c r="H352">
        <v>0</v>
      </c>
      <c r="I352">
        <v>0</v>
      </c>
      <c r="J352">
        <v>-21902202960</v>
      </c>
      <c r="K352">
        <v>-21348601776</v>
      </c>
      <c r="L352">
        <v>0</v>
      </c>
      <c r="M352">
        <v>0</v>
      </c>
      <c r="N352">
        <v>-21348601776</v>
      </c>
      <c r="O352">
        <v>1805074803</v>
      </c>
      <c r="P352">
        <v>2358675987</v>
      </c>
    </row>
    <row r="353" spans="1:16" x14ac:dyDescent="0.2">
      <c r="A353">
        <v>148278</v>
      </c>
      <c r="B353" t="s">
        <v>22</v>
      </c>
      <c r="C353" t="s">
        <v>17</v>
      </c>
      <c r="D353" t="s">
        <v>618</v>
      </c>
      <c r="E353" t="s">
        <v>619</v>
      </c>
      <c r="F353" s="1">
        <v>-87010204344</v>
      </c>
      <c r="G353">
        <v>0</v>
      </c>
      <c r="H353">
        <v>0</v>
      </c>
      <c r="I353">
        <v>0</v>
      </c>
      <c r="J353">
        <v>-87010204344</v>
      </c>
      <c r="K353">
        <v>-102385255897</v>
      </c>
      <c r="L353">
        <v>0</v>
      </c>
      <c r="M353">
        <v>0</v>
      </c>
      <c r="N353">
        <v>-102385255897</v>
      </c>
      <c r="O353">
        <v>170674423528</v>
      </c>
      <c r="P353">
        <v>155299371975</v>
      </c>
    </row>
    <row r="354" spans="1:16" x14ac:dyDescent="0.2">
      <c r="A354">
        <v>148305</v>
      </c>
      <c r="B354" t="s">
        <v>22</v>
      </c>
      <c r="C354" t="s">
        <v>17</v>
      </c>
      <c r="D354" t="s">
        <v>620</v>
      </c>
      <c r="E354" t="s">
        <v>621</v>
      </c>
      <c r="F354" s="1">
        <v>-8856259613</v>
      </c>
      <c r="G354">
        <v>-35389205818.5</v>
      </c>
      <c r="H354">
        <v>-4862243.3099999996</v>
      </c>
      <c r="I354">
        <v>-4862243.307</v>
      </c>
      <c r="J354">
        <v>-44245465431.5</v>
      </c>
      <c r="K354">
        <v>-400015854</v>
      </c>
      <c r="L354">
        <v>-43159762955.5</v>
      </c>
      <c r="M354">
        <v>-5929866.5800000001</v>
      </c>
      <c r="N354">
        <v>-43559778809.5</v>
      </c>
      <c r="O354">
        <v>51361701090</v>
      </c>
      <c r="P354">
        <v>52047387712</v>
      </c>
    </row>
    <row r="355" spans="1:16" x14ac:dyDescent="0.2">
      <c r="A355">
        <v>148332</v>
      </c>
      <c r="B355" t="s">
        <v>22</v>
      </c>
      <c r="C355" t="s">
        <v>17</v>
      </c>
      <c r="D355" t="s">
        <v>622</v>
      </c>
      <c r="E355" t="s">
        <v>65</v>
      </c>
      <c r="F355" s="1">
        <v>-8856259613</v>
      </c>
      <c r="G355">
        <v>-35389205818.5</v>
      </c>
      <c r="H355">
        <v>-4862243.3099999996</v>
      </c>
      <c r="I355">
        <v>-4862243.307</v>
      </c>
      <c r="J355">
        <v>-44245465431.5</v>
      </c>
      <c r="K355">
        <v>-400015854</v>
      </c>
      <c r="L355">
        <v>-43159762955.5</v>
      </c>
      <c r="M355">
        <v>-5929866.5800000001</v>
      </c>
      <c r="N355">
        <v>-43559778809.5</v>
      </c>
      <c r="O355">
        <v>51361701090</v>
      </c>
      <c r="P355">
        <v>52047387712</v>
      </c>
    </row>
    <row r="356" spans="1:16" x14ac:dyDescent="0.2">
      <c r="A356">
        <v>148467</v>
      </c>
      <c r="B356" t="s">
        <v>22</v>
      </c>
      <c r="C356" t="s">
        <v>17</v>
      </c>
      <c r="D356" t="s">
        <v>1357</v>
      </c>
      <c r="E356" t="s">
        <v>1358</v>
      </c>
      <c r="F356" s="1">
        <v>-57000000</v>
      </c>
      <c r="G356">
        <v>0</v>
      </c>
      <c r="H356">
        <v>0</v>
      </c>
      <c r="I356">
        <v>-1.9400300000000002E-12</v>
      </c>
      <c r="J356">
        <v>-57000000</v>
      </c>
      <c r="K356">
        <v>-57000000</v>
      </c>
      <c r="L356">
        <v>0</v>
      </c>
      <c r="M356">
        <v>0</v>
      </c>
      <c r="N356">
        <v>-57000000</v>
      </c>
      <c r="O356">
        <v>373775742</v>
      </c>
      <c r="P356">
        <v>373775742</v>
      </c>
    </row>
    <row r="357" spans="1:16" x14ac:dyDescent="0.2">
      <c r="A357">
        <v>148494</v>
      </c>
      <c r="B357" t="s">
        <v>22</v>
      </c>
      <c r="C357" t="s">
        <v>17</v>
      </c>
      <c r="D357" t="s">
        <v>1359</v>
      </c>
      <c r="E357" t="s">
        <v>65</v>
      </c>
      <c r="F357" s="1">
        <v>-57000000</v>
      </c>
      <c r="G357">
        <v>0</v>
      </c>
      <c r="H357">
        <v>0</v>
      </c>
      <c r="I357">
        <v>-1.9400300000000002E-12</v>
      </c>
      <c r="J357">
        <v>-57000000</v>
      </c>
      <c r="K357">
        <v>-57000000</v>
      </c>
      <c r="L357">
        <v>0</v>
      </c>
      <c r="M357">
        <v>0</v>
      </c>
      <c r="N357">
        <v>-57000000</v>
      </c>
      <c r="O357">
        <v>373775742</v>
      </c>
      <c r="P357">
        <v>373775742</v>
      </c>
    </row>
    <row r="358" spans="1:16" x14ac:dyDescent="0.2">
      <c r="A358">
        <v>148548</v>
      </c>
      <c r="B358" t="s">
        <v>22</v>
      </c>
      <c r="C358" t="s">
        <v>17</v>
      </c>
      <c r="D358" t="s">
        <v>623</v>
      </c>
      <c r="E358" t="s">
        <v>624</v>
      </c>
      <c r="F358" s="1">
        <v>-900000000</v>
      </c>
      <c r="G358">
        <v>-655053300</v>
      </c>
      <c r="H358">
        <v>-90000</v>
      </c>
      <c r="I358">
        <v>-90000</v>
      </c>
      <c r="J358">
        <v>-1555053300</v>
      </c>
      <c r="K358">
        <v>-74037246</v>
      </c>
      <c r="L358">
        <v>0</v>
      </c>
      <c r="M358">
        <v>0</v>
      </c>
      <c r="N358">
        <v>-74037246</v>
      </c>
      <c r="O358">
        <v>24037246</v>
      </c>
      <c r="P358">
        <v>1505053300</v>
      </c>
    </row>
    <row r="359" spans="1:16" x14ac:dyDescent="0.2">
      <c r="A359">
        <v>148575</v>
      </c>
      <c r="B359" t="s">
        <v>22</v>
      </c>
      <c r="C359" t="s">
        <v>17</v>
      </c>
      <c r="D359" t="s">
        <v>625</v>
      </c>
      <c r="E359" t="s">
        <v>65</v>
      </c>
      <c r="F359" s="1">
        <v>-900000000</v>
      </c>
      <c r="G359">
        <v>-655053300</v>
      </c>
      <c r="H359">
        <v>-90000</v>
      </c>
      <c r="I359">
        <v>-90000</v>
      </c>
      <c r="J359">
        <v>-1555053300</v>
      </c>
      <c r="K359">
        <v>-74037246</v>
      </c>
      <c r="L359">
        <v>0</v>
      </c>
      <c r="M359">
        <v>0</v>
      </c>
      <c r="N359">
        <v>-74037246</v>
      </c>
      <c r="O359">
        <v>24037246</v>
      </c>
      <c r="P359">
        <v>1505053300</v>
      </c>
    </row>
    <row r="360" spans="1:16" x14ac:dyDescent="0.2">
      <c r="A360">
        <v>148710</v>
      </c>
      <c r="B360" t="s">
        <v>22</v>
      </c>
      <c r="C360" t="s">
        <v>17</v>
      </c>
      <c r="D360" t="s">
        <v>626</v>
      </c>
      <c r="E360" t="s">
        <v>627</v>
      </c>
      <c r="F360" s="1">
        <v>-18305304787</v>
      </c>
      <c r="G360">
        <v>-473596258</v>
      </c>
      <c r="H360">
        <v>-65069</v>
      </c>
      <c r="I360">
        <v>-65069</v>
      </c>
      <c r="J360">
        <v>-18778901045</v>
      </c>
      <c r="K360">
        <v>-18310107642</v>
      </c>
      <c r="L360">
        <v>-472948170</v>
      </c>
      <c r="M360">
        <v>-64979.95</v>
      </c>
      <c r="N360">
        <v>-18783055812</v>
      </c>
      <c r="O360">
        <v>31396912</v>
      </c>
      <c r="P360">
        <v>27242145</v>
      </c>
    </row>
    <row r="361" spans="1:16" x14ac:dyDescent="0.2">
      <c r="A361">
        <v>383808</v>
      </c>
      <c r="B361" t="s">
        <v>22</v>
      </c>
      <c r="C361" t="s">
        <v>17</v>
      </c>
      <c r="D361" t="s">
        <v>628</v>
      </c>
      <c r="E361" t="s">
        <v>629</v>
      </c>
      <c r="F361" s="1">
        <v>-18305304787</v>
      </c>
      <c r="G361">
        <v>-473596258</v>
      </c>
      <c r="H361">
        <v>-65069</v>
      </c>
      <c r="I361">
        <v>-65069</v>
      </c>
      <c r="J361">
        <v>-18778901045</v>
      </c>
      <c r="K361">
        <v>-18310107642</v>
      </c>
      <c r="L361">
        <v>-472948170</v>
      </c>
      <c r="M361">
        <v>-64979.95</v>
      </c>
      <c r="N361">
        <v>-18783055812</v>
      </c>
      <c r="O361">
        <v>31396912</v>
      </c>
      <c r="P361">
        <v>27242145</v>
      </c>
    </row>
    <row r="362" spans="1:16" x14ac:dyDescent="0.2">
      <c r="A362">
        <v>148791</v>
      </c>
      <c r="B362" t="s">
        <v>22</v>
      </c>
      <c r="C362" t="s">
        <v>17</v>
      </c>
      <c r="D362" t="s">
        <v>630</v>
      </c>
      <c r="E362" t="s">
        <v>631</v>
      </c>
      <c r="F362" s="1">
        <v>-2225272335713</v>
      </c>
      <c r="G362">
        <v>-3578835603113</v>
      </c>
      <c r="H362">
        <v>-491708391.18000001</v>
      </c>
      <c r="I362">
        <v>-491708391.18000001</v>
      </c>
      <c r="J362">
        <v>-5804107938826</v>
      </c>
      <c r="K362">
        <v>-2208918214562</v>
      </c>
      <c r="L362">
        <v>-3441435073233</v>
      </c>
      <c r="M362">
        <v>-472830465.24000001</v>
      </c>
      <c r="N362">
        <v>-5650353287795</v>
      </c>
      <c r="O362">
        <v>19075925000</v>
      </c>
      <c r="P362">
        <v>172830576031</v>
      </c>
    </row>
    <row r="363" spans="1:16" x14ac:dyDescent="0.2">
      <c r="A363">
        <v>148818</v>
      </c>
      <c r="B363" t="s">
        <v>22</v>
      </c>
      <c r="C363" t="s">
        <v>17</v>
      </c>
      <c r="D363" t="s">
        <v>632</v>
      </c>
      <c r="E363" t="s">
        <v>65</v>
      </c>
      <c r="F363" s="1">
        <v>-2225272335713</v>
      </c>
      <c r="G363">
        <v>-3578835603113</v>
      </c>
      <c r="H363">
        <v>-491708391.18000001</v>
      </c>
      <c r="I363">
        <v>-491708391.18000001</v>
      </c>
      <c r="J363">
        <v>-5804107938826</v>
      </c>
      <c r="K363">
        <v>-2208918214562</v>
      </c>
      <c r="L363">
        <v>-3441435073233</v>
      </c>
      <c r="M363">
        <v>-472830465.24000001</v>
      </c>
      <c r="N363">
        <v>-5650353287795</v>
      </c>
      <c r="O363">
        <v>19075925000</v>
      </c>
      <c r="P363">
        <v>172830576031</v>
      </c>
    </row>
    <row r="364" spans="1:16" x14ac:dyDescent="0.2">
      <c r="A364">
        <v>149115</v>
      </c>
      <c r="B364" t="s">
        <v>22</v>
      </c>
      <c r="C364" t="s">
        <v>17</v>
      </c>
      <c r="D364" t="s">
        <v>633</v>
      </c>
      <c r="E364" t="s">
        <v>634</v>
      </c>
      <c r="F364" s="1">
        <v>0</v>
      </c>
      <c r="G364">
        <v>-101868285454</v>
      </c>
      <c r="H364">
        <v>-13996030.08</v>
      </c>
      <c r="I364">
        <v>-13996030.08</v>
      </c>
      <c r="J364">
        <v>-101868285454</v>
      </c>
      <c r="K364">
        <v>0</v>
      </c>
      <c r="L364">
        <v>-71834339211</v>
      </c>
      <c r="M364">
        <v>-9869564.0999999996</v>
      </c>
      <c r="N364">
        <v>-71834339211</v>
      </c>
      <c r="O364">
        <v>0</v>
      </c>
      <c r="P364">
        <v>30033946243</v>
      </c>
    </row>
    <row r="365" spans="1:16" x14ac:dyDescent="0.2">
      <c r="A365">
        <v>376690</v>
      </c>
      <c r="B365" t="s">
        <v>22</v>
      </c>
      <c r="C365" t="s">
        <v>17</v>
      </c>
      <c r="D365" t="s">
        <v>635</v>
      </c>
      <c r="E365" t="s">
        <v>636</v>
      </c>
      <c r="F365" s="1">
        <v>0</v>
      </c>
      <c r="G365">
        <v>-101868285454</v>
      </c>
      <c r="H365">
        <v>-13996030.08</v>
      </c>
      <c r="I365">
        <v>-13996030.08</v>
      </c>
      <c r="J365">
        <v>-101868285454</v>
      </c>
      <c r="K365">
        <v>0</v>
      </c>
      <c r="L365">
        <v>-71834339211</v>
      </c>
      <c r="M365">
        <v>-9869564.0999999996</v>
      </c>
      <c r="N365">
        <v>-71834339211</v>
      </c>
      <c r="O365">
        <v>0</v>
      </c>
      <c r="P365">
        <v>30033946243</v>
      </c>
    </row>
    <row r="366" spans="1:16" x14ac:dyDescent="0.2">
      <c r="A366">
        <v>149196</v>
      </c>
      <c r="B366" t="s">
        <v>22</v>
      </c>
      <c r="C366" t="s">
        <v>17</v>
      </c>
      <c r="D366" t="s">
        <v>637</v>
      </c>
      <c r="E366" t="s">
        <v>638</v>
      </c>
      <c r="F366" s="1">
        <v>-1385212006733</v>
      </c>
      <c r="G366">
        <v>-1010327434392.24</v>
      </c>
      <c r="H366">
        <v>-138812321.22999999</v>
      </c>
      <c r="I366">
        <v>-138812321.21835032</v>
      </c>
      <c r="J366">
        <v>-2395539441125.2402</v>
      </c>
      <c r="K366">
        <v>-1385494454969</v>
      </c>
      <c r="L366">
        <v>-976062999995.23999</v>
      </c>
      <c r="M366">
        <v>-134104614.12</v>
      </c>
      <c r="N366">
        <v>-2361557454964.2402</v>
      </c>
      <c r="O366">
        <v>176174551656</v>
      </c>
      <c r="P366">
        <v>210156537817</v>
      </c>
    </row>
    <row r="367" spans="1:16" x14ac:dyDescent="0.2">
      <c r="A367">
        <v>149215</v>
      </c>
      <c r="B367" t="s">
        <v>22</v>
      </c>
      <c r="C367" t="s">
        <v>17</v>
      </c>
      <c r="D367" t="s">
        <v>639</v>
      </c>
      <c r="E367" t="s">
        <v>640</v>
      </c>
      <c r="F367" s="1">
        <v>-1385212006733</v>
      </c>
      <c r="G367">
        <v>-1010327434392.24</v>
      </c>
      <c r="H367">
        <v>-138812321.22999999</v>
      </c>
      <c r="I367">
        <v>-138812321.21835032</v>
      </c>
      <c r="J367">
        <v>-2395539441125.2402</v>
      </c>
      <c r="K367">
        <v>-1385494454969</v>
      </c>
      <c r="L367">
        <v>-976062999995.23999</v>
      </c>
      <c r="M367">
        <v>-134104614.12</v>
      </c>
      <c r="N367">
        <v>-2361557454964.2402</v>
      </c>
      <c r="O367">
        <v>176174551656</v>
      </c>
      <c r="P367">
        <v>210156537817</v>
      </c>
    </row>
    <row r="368" spans="1:16" x14ac:dyDescent="0.2">
      <c r="A368">
        <v>149234</v>
      </c>
      <c r="B368" t="s">
        <v>22</v>
      </c>
      <c r="C368" t="s">
        <v>17</v>
      </c>
      <c r="D368" t="s">
        <v>641</v>
      </c>
      <c r="E368" t="s">
        <v>642</v>
      </c>
      <c r="F368" s="1">
        <v>-3930122694</v>
      </c>
      <c r="G368">
        <v>0</v>
      </c>
      <c r="H368">
        <v>0</v>
      </c>
      <c r="I368">
        <v>0</v>
      </c>
      <c r="J368">
        <v>-3930122694</v>
      </c>
      <c r="K368">
        <v>-6071617572</v>
      </c>
      <c r="L368">
        <v>0</v>
      </c>
      <c r="M368">
        <v>0</v>
      </c>
      <c r="N368">
        <v>-6071617572</v>
      </c>
      <c r="O368">
        <v>6071636967</v>
      </c>
      <c r="P368">
        <v>3930142089</v>
      </c>
    </row>
    <row r="369" spans="1:16" x14ac:dyDescent="0.2">
      <c r="A369">
        <v>149450</v>
      </c>
      <c r="B369" t="s">
        <v>22</v>
      </c>
      <c r="C369" t="s">
        <v>17</v>
      </c>
      <c r="D369" t="s">
        <v>643</v>
      </c>
      <c r="E369" t="s">
        <v>644</v>
      </c>
      <c r="F369" s="1">
        <v>-3930122694</v>
      </c>
      <c r="G369">
        <v>0</v>
      </c>
      <c r="H369">
        <v>0</v>
      </c>
      <c r="I369">
        <v>0</v>
      </c>
      <c r="J369">
        <v>-3930122694</v>
      </c>
      <c r="K369">
        <v>-6071617572</v>
      </c>
      <c r="L369">
        <v>0</v>
      </c>
      <c r="M369">
        <v>0</v>
      </c>
      <c r="N369">
        <v>-6071617572</v>
      </c>
      <c r="O369">
        <v>6071636967</v>
      </c>
      <c r="P369">
        <v>3930142089</v>
      </c>
    </row>
    <row r="370" spans="1:16" x14ac:dyDescent="0.2">
      <c r="A370">
        <v>149477</v>
      </c>
      <c r="B370" t="s">
        <v>22</v>
      </c>
      <c r="C370" t="s">
        <v>17</v>
      </c>
      <c r="D370" t="s">
        <v>645</v>
      </c>
      <c r="E370" t="s">
        <v>65</v>
      </c>
      <c r="F370" s="1">
        <v>-3930122694</v>
      </c>
      <c r="G370">
        <v>0</v>
      </c>
      <c r="H370">
        <v>0</v>
      </c>
      <c r="I370">
        <v>0</v>
      </c>
      <c r="J370">
        <v>-3930122694</v>
      </c>
      <c r="K370">
        <v>-6071617572</v>
      </c>
      <c r="L370">
        <v>0</v>
      </c>
      <c r="M370">
        <v>0</v>
      </c>
      <c r="N370">
        <v>-6071617572</v>
      </c>
      <c r="O370">
        <v>6071636967</v>
      </c>
      <c r="P370">
        <v>3930142089</v>
      </c>
    </row>
    <row r="371" spans="1:16" x14ac:dyDescent="0.2">
      <c r="A371">
        <v>149563</v>
      </c>
      <c r="B371" t="s">
        <v>22</v>
      </c>
      <c r="C371" t="s">
        <v>17</v>
      </c>
      <c r="D371" t="s">
        <v>1360</v>
      </c>
      <c r="E371" t="s">
        <v>117</v>
      </c>
      <c r="F371" s="1">
        <v>-46702558096</v>
      </c>
      <c r="G371">
        <v>0</v>
      </c>
      <c r="H371">
        <v>0</v>
      </c>
      <c r="I371">
        <v>3.6455200100000001E-10</v>
      </c>
      <c r="J371">
        <v>-46702558096</v>
      </c>
      <c r="K371">
        <v>-46746413345</v>
      </c>
      <c r="L371">
        <v>0</v>
      </c>
      <c r="M371">
        <v>0</v>
      </c>
      <c r="N371">
        <v>-46746413345</v>
      </c>
      <c r="O371">
        <v>43855249</v>
      </c>
      <c r="P371">
        <v>0</v>
      </c>
    </row>
    <row r="372" spans="1:16" x14ac:dyDescent="0.2">
      <c r="A372">
        <v>149914</v>
      </c>
      <c r="B372" t="s">
        <v>22</v>
      </c>
      <c r="C372" t="s">
        <v>17</v>
      </c>
      <c r="D372" t="s">
        <v>1361</v>
      </c>
      <c r="E372" t="s">
        <v>1362</v>
      </c>
      <c r="F372" s="1">
        <v>-46096126540</v>
      </c>
      <c r="G372">
        <v>0</v>
      </c>
      <c r="H372">
        <v>0</v>
      </c>
      <c r="I372">
        <v>3.5888999999999999E-10</v>
      </c>
      <c r="J372">
        <v>-46096126540</v>
      </c>
      <c r="K372">
        <v>-46096126540</v>
      </c>
      <c r="L372">
        <v>0</v>
      </c>
      <c r="M372">
        <v>0</v>
      </c>
      <c r="N372">
        <v>-46096126540</v>
      </c>
      <c r="O372">
        <v>0</v>
      </c>
      <c r="P372">
        <v>0</v>
      </c>
    </row>
    <row r="373" spans="1:16" x14ac:dyDescent="0.2">
      <c r="A373">
        <v>149968</v>
      </c>
      <c r="B373" t="s">
        <v>22</v>
      </c>
      <c r="C373" t="s">
        <v>17</v>
      </c>
      <c r="D373" t="s">
        <v>1363</v>
      </c>
      <c r="E373" t="s">
        <v>1364</v>
      </c>
      <c r="F373" s="1">
        <v>-46096126540</v>
      </c>
      <c r="G373">
        <v>0</v>
      </c>
      <c r="H373">
        <v>0</v>
      </c>
      <c r="I373">
        <v>3.5888999999999999E-10</v>
      </c>
      <c r="J373">
        <v>-46096126540</v>
      </c>
      <c r="K373">
        <v>-46096126540</v>
      </c>
      <c r="L373">
        <v>0</v>
      </c>
      <c r="M373">
        <v>0</v>
      </c>
      <c r="N373">
        <v>-46096126540</v>
      </c>
      <c r="O373">
        <v>0</v>
      </c>
      <c r="P373">
        <v>0</v>
      </c>
    </row>
    <row r="374" spans="1:16" x14ac:dyDescent="0.2">
      <c r="A374">
        <v>150157</v>
      </c>
      <c r="B374" t="s">
        <v>22</v>
      </c>
      <c r="C374" t="s">
        <v>17</v>
      </c>
      <c r="D374" t="s">
        <v>1365</v>
      </c>
      <c r="E374" t="s">
        <v>1366</v>
      </c>
      <c r="F374" s="1">
        <v>-606431556</v>
      </c>
      <c r="G374">
        <v>0</v>
      </c>
      <c r="H374">
        <v>0</v>
      </c>
      <c r="I374">
        <v>5.6620009999999997E-12</v>
      </c>
      <c r="J374">
        <v>-606431556</v>
      </c>
      <c r="K374">
        <v>-650286805</v>
      </c>
      <c r="L374">
        <v>0</v>
      </c>
      <c r="M374">
        <v>0</v>
      </c>
      <c r="N374">
        <v>-650286805</v>
      </c>
      <c r="O374">
        <v>43855249</v>
      </c>
      <c r="P374">
        <v>0</v>
      </c>
    </row>
    <row r="375" spans="1:16" x14ac:dyDescent="0.2">
      <c r="A375">
        <v>150238</v>
      </c>
      <c r="B375" t="s">
        <v>22</v>
      </c>
      <c r="C375" t="s">
        <v>17</v>
      </c>
      <c r="D375" t="s">
        <v>1367</v>
      </c>
      <c r="E375" t="s">
        <v>1368</v>
      </c>
      <c r="F375" s="1">
        <v>-606431556</v>
      </c>
      <c r="G375">
        <v>0</v>
      </c>
      <c r="H375">
        <v>0</v>
      </c>
      <c r="I375">
        <v>5.6620009999999997E-12</v>
      </c>
      <c r="J375">
        <v>-606431556</v>
      </c>
      <c r="K375">
        <v>-650286805</v>
      </c>
      <c r="L375">
        <v>0</v>
      </c>
      <c r="M375">
        <v>0</v>
      </c>
      <c r="N375">
        <v>-650286805</v>
      </c>
      <c r="O375">
        <v>43855249</v>
      </c>
      <c r="P375">
        <v>0</v>
      </c>
    </row>
    <row r="376" spans="1:16" x14ac:dyDescent="0.2">
      <c r="A376">
        <v>150400</v>
      </c>
      <c r="B376" t="s">
        <v>22</v>
      </c>
      <c r="C376" t="s">
        <v>17</v>
      </c>
      <c r="D376" t="s">
        <v>646</v>
      </c>
      <c r="E376" t="s">
        <v>207</v>
      </c>
      <c r="F376" s="1">
        <v>-3274278201624</v>
      </c>
      <c r="G376">
        <v>-351940426138</v>
      </c>
      <c r="H376">
        <v>-48354291.710000001</v>
      </c>
      <c r="I376">
        <v>-48354181.030000001</v>
      </c>
      <c r="J376">
        <v>-3626218627762</v>
      </c>
      <c r="K376">
        <v>-3320257787371</v>
      </c>
      <c r="L376">
        <v>-240997876491</v>
      </c>
      <c r="M376">
        <v>-33111517.629999999</v>
      </c>
      <c r="N376">
        <v>-3561255663862</v>
      </c>
      <c r="O376">
        <v>328206602781</v>
      </c>
      <c r="P376">
        <v>393169566681</v>
      </c>
    </row>
    <row r="377" spans="1:16" x14ac:dyDescent="0.2">
      <c r="A377">
        <v>150859</v>
      </c>
      <c r="B377" t="s">
        <v>22</v>
      </c>
      <c r="C377" t="s">
        <v>17</v>
      </c>
      <c r="D377" t="s">
        <v>648</v>
      </c>
      <c r="E377" t="s">
        <v>640</v>
      </c>
      <c r="F377" s="1">
        <v>-519778244494</v>
      </c>
      <c r="G377">
        <v>-258686929991</v>
      </c>
      <c r="H377">
        <v>-35541876.82</v>
      </c>
      <c r="I377">
        <v>-35541876.82</v>
      </c>
      <c r="J377">
        <v>-778465174485</v>
      </c>
      <c r="K377">
        <v>-555643642774</v>
      </c>
      <c r="L377">
        <v>-147901695452</v>
      </c>
      <c r="M377">
        <v>-20320716.789999999</v>
      </c>
      <c r="N377">
        <v>-703545338226</v>
      </c>
      <c r="O377">
        <v>71967590140</v>
      </c>
      <c r="P377">
        <v>146887426399</v>
      </c>
    </row>
    <row r="378" spans="1:16" x14ac:dyDescent="0.2">
      <c r="A378">
        <v>150864</v>
      </c>
      <c r="B378" t="s">
        <v>22</v>
      </c>
      <c r="C378" t="s">
        <v>17</v>
      </c>
      <c r="D378" t="s">
        <v>649</v>
      </c>
      <c r="E378" t="s">
        <v>211</v>
      </c>
      <c r="F378" s="1">
        <v>-115865201684</v>
      </c>
      <c r="G378">
        <v>-30524423977</v>
      </c>
      <c r="H378">
        <v>-4193854.39</v>
      </c>
      <c r="I378">
        <v>-4193854.39</v>
      </c>
      <c r="J378">
        <v>-146389625661</v>
      </c>
      <c r="K378">
        <v>-116137524017</v>
      </c>
      <c r="L378">
        <v>-30403099277</v>
      </c>
      <c r="M378">
        <v>-4177185.18</v>
      </c>
      <c r="N378">
        <v>-146540623294</v>
      </c>
      <c r="O378">
        <v>1016697729</v>
      </c>
      <c r="P378">
        <v>865700096</v>
      </c>
    </row>
    <row r="379" spans="1:16" x14ac:dyDescent="0.2">
      <c r="A379">
        <v>150866</v>
      </c>
      <c r="B379" t="s">
        <v>22</v>
      </c>
      <c r="C379" t="s">
        <v>17</v>
      </c>
      <c r="D379" t="s">
        <v>650</v>
      </c>
      <c r="E379" t="s">
        <v>213</v>
      </c>
      <c r="F379" s="1">
        <v>-203090361678</v>
      </c>
      <c r="G379">
        <v>0</v>
      </c>
      <c r="H379">
        <v>0</v>
      </c>
      <c r="I379">
        <v>0</v>
      </c>
      <c r="J379">
        <v>-203090361678</v>
      </c>
      <c r="K379">
        <v>-213973348242</v>
      </c>
      <c r="L379">
        <v>0</v>
      </c>
      <c r="M379">
        <v>0</v>
      </c>
      <c r="N379">
        <v>-213973348242</v>
      </c>
      <c r="O379">
        <v>12378110258</v>
      </c>
      <c r="P379">
        <v>1495123694</v>
      </c>
    </row>
    <row r="380" spans="1:16" x14ac:dyDescent="0.2">
      <c r="A380">
        <v>150868</v>
      </c>
      <c r="B380" t="s">
        <v>22</v>
      </c>
      <c r="C380" t="s">
        <v>17</v>
      </c>
      <c r="D380" t="s">
        <v>651</v>
      </c>
      <c r="E380" t="s">
        <v>215</v>
      </c>
      <c r="F380" s="1">
        <v>-91058862</v>
      </c>
      <c r="G380">
        <v>0</v>
      </c>
      <c r="H380">
        <v>0</v>
      </c>
      <c r="I380">
        <v>0</v>
      </c>
      <c r="J380">
        <v>-91058862</v>
      </c>
      <c r="K380">
        <v>-91046449</v>
      </c>
      <c r="L380">
        <v>0</v>
      </c>
      <c r="M380">
        <v>0</v>
      </c>
      <c r="N380">
        <v>-91046449</v>
      </c>
      <c r="O380">
        <v>345377807</v>
      </c>
      <c r="P380">
        <v>345390220</v>
      </c>
    </row>
    <row r="381" spans="1:16" x14ac:dyDescent="0.2">
      <c r="A381">
        <v>150872</v>
      </c>
      <c r="B381" t="s">
        <v>22</v>
      </c>
      <c r="C381" t="s">
        <v>17</v>
      </c>
      <c r="D381" t="s">
        <v>652</v>
      </c>
      <c r="E381" t="s">
        <v>217</v>
      </c>
      <c r="F381" s="1">
        <v>-149682386372</v>
      </c>
      <c r="G381">
        <v>-99937440011</v>
      </c>
      <c r="H381">
        <v>-13730744.66</v>
      </c>
      <c r="I381">
        <v>-13730744.66</v>
      </c>
      <c r="J381">
        <v>-249619826383</v>
      </c>
      <c r="K381">
        <v>-196287169832</v>
      </c>
      <c r="L381">
        <v>-98776502206</v>
      </c>
      <c r="M381">
        <v>-13571239.470000001</v>
      </c>
      <c r="N381">
        <v>-295063672038</v>
      </c>
      <c r="O381">
        <v>55666420272</v>
      </c>
      <c r="P381">
        <v>10222574617</v>
      </c>
    </row>
    <row r="382" spans="1:16" x14ac:dyDescent="0.2">
      <c r="A382">
        <v>240597</v>
      </c>
      <c r="B382" t="s">
        <v>22</v>
      </c>
      <c r="C382" t="s">
        <v>17</v>
      </c>
      <c r="D382" t="s">
        <v>653</v>
      </c>
      <c r="E382" t="s">
        <v>654</v>
      </c>
      <c r="F382" s="1">
        <v>-51049235898</v>
      </c>
      <c r="G382">
        <v>-128225066003</v>
      </c>
      <c r="H382">
        <v>-17617277.77</v>
      </c>
      <c r="I382">
        <v>-17617277.77</v>
      </c>
      <c r="J382">
        <v>-179274301901</v>
      </c>
      <c r="K382">
        <v>-29154554234</v>
      </c>
      <c r="L382">
        <v>-18722093969</v>
      </c>
      <c r="M382">
        <v>-2572292.14</v>
      </c>
      <c r="N382">
        <v>-47876648203</v>
      </c>
      <c r="O382">
        <v>2560984074</v>
      </c>
      <c r="P382">
        <v>133958637772</v>
      </c>
    </row>
    <row r="383" spans="1:16" x14ac:dyDescent="0.2">
      <c r="A383">
        <v>150874</v>
      </c>
      <c r="B383" t="s">
        <v>22</v>
      </c>
      <c r="C383" t="s">
        <v>17</v>
      </c>
      <c r="D383" t="s">
        <v>655</v>
      </c>
      <c r="E383" t="s">
        <v>656</v>
      </c>
      <c r="F383" s="1">
        <v>-288159510957</v>
      </c>
      <c r="G383">
        <v>-375838651</v>
      </c>
      <c r="H383">
        <v>-51637.75</v>
      </c>
      <c r="I383">
        <v>-51637.749999999978</v>
      </c>
      <c r="J383">
        <v>-288535349608</v>
      </c>
      <c r="K383">
        <v>-298923945223</v>
      </c>
      <c r="L383">
        <v>-375324337</v>
      </c>
      <c r="M383">
        <v>-51567.09</v>
      </c>
      <c r="N383">
        <v>-299299269560</v>
      </c>
      <c r="O383">
        <v>255646839316</v>
      </c>
      <c r="P383">
        <v>244882919364</v>
      </c>
    </row>
    <row r="384" spans="1:16" x14ac:dyDescent="0.2">
      <c r="A384">
        <v>150901</v>
      </c>
      <c r="B384" t="s">
        <v>22</v>
      </c>
      <c r="C384" t="s">
        <v>17</v>
      </c>
      <c r="D384" t="s">
        <v>657</v>
      </c>
      <c r="E384" t="s">
        <v>658</v>
      </c>
      <c r="F384" s="1">
        <v>-33495983747</v>
      </c>
      <c r="G384">
        <v>-75920314</v>
      </c>
      <c r="H384">
        <v>-10430.950000000001</v>
      </c>
      <c r="I384">
        <v>-10430.950000000001</v>
      </c>
      <c r="J384">
        <v>-33571904061</v>
      </c>
      <c r="K384">
        <v>-36207909602</v>
      </c>
      <c r="L384">
        <v>-75816421</v>
      </c>
      <c r="M384">
        <v>-10416.68</v>
      </c>
      <c r="N384">
        <v>-36283726023</v>
      </c>
      <c r="O384">
        <v>2960606761</v>
      </c>
      <c r="P384">
        <v>248784799</v>
      </c>
    </row>
    <row r="385" spans="1:16" x14ac:dyDescent="0.2">
      <c r="A385">
        <v>150928</v>
      </c>
      <c r="B385" t="s">
        <v>22</v>
      </c>
      <c r="C385" t="s">
        <v>17</v>
      </c>
      <c r="D385" t="s">
        <v>659</v>
      </c>
      <c r="E385" t="s">
        <v>211</v>
      </c>
      <c r="F385" s="1">
        <v>-349889452</v>
      </c>
      <c r="G385">
        <v>-58226960</v>
      </c>
      <c r="H385">
        <v>-8000</v>
      </c>
      <c r="I385">
        <v>-8000</v>
      </c>
      <c r="J385">
        <v>-408116412</v>
      </c>
      <c r="K385">
        <v>-374150188</v>
      </c>
      <c r="L385">
        <v>-58147280</v>
      </c>
      <c r="M385">
        <v>-7989.05</v>
      </c>
      <c r="N385">
        <v>-432297468</v>
      </c>
      <c r="O385">
        <v>1065518256</v>
      </c>
      <c r="P385">
        <v>1041337200</v>
      </c>
    </row>
    <row r="386" spans="1:16" x14ac:dyDescent="0.2">
      <c r="A386">
        <v>150955</v>
      </c>
      <c r="B386" t="s">
        <v>22</v>
      </c>
      <c r="C386" t="s">
        <v>17</v>
      </c>
      <c r="D386" t="s">
        <v>660</v>
      </c>
      <c r="E386" t="s">
        <v>213</v>
      </c>
      <c r="F386" s="1">
        <v>-38944540</v>
      </c>
      <c r="G386">
        <v>0</v>
      </c>
      <c r="H386">
        <v>0</v>
      </c>
      <c r="I386">
        <v>0</v>
      </c>
      <c r="J386">
        <v>-38944540</v>
      </c>
      <c r="K386">
        <v>-1812899048</v>
      </c>
      <c r="L386">
        <v>0</v>
      </c>
      <c r="M386">
        <v>0</v>
      </c>
      <c r="N386">
        <v>-1812899048</v>
      </c>
      <c r="O386">
        <v>1776204996</v>
      </c>
      <c r="P386">
        <v>2250488</v>
      </c>
    </row>
    <row r="387" spans="1:16" x14ac:dyDescent="0.2">
      <c r="A387">
        <v>150982</v>
      </c>
      <c r="B387" t="s">
        <v>22</v>
      </c>
      <c r="C387" t="s">
        <v>17</v>
      </c>
      <c r="D387" t="s">
        <v>661</v>
      </c>
      <c r="E387" t="s">
        <v>215</v>
      </c>
      <c r="F387" s="1">
        <v>-198137277124</v>
      </c>
      <c r="G387">
        <v>0</v>
      </c>
      <c r="H387">
        <v>0</v>
      </c>
      <c r="I387">
        <v>0</v>
      </c>
      <c r="J387">
        <v>-198137277124</v>
      </c>
      <c r="K387">
        <v>-199199956383</v>
      </c>
      <c r="L387">
        <v>0</v>
      </c>
      <c r="M387">
        <v>0</v>
      </c>
      <c r="N387">
        <v>-199199956383</v>
      </c>
      <c r="O387">
        <v>25469284047</v>
      </c>
      <c r="P387">
        <v>24406604788</v>
      </c>
    </row>
    <row r="388" spans="1:16" x14ac:dyDescent="0.2">
      <c r="A388">
        <v>151009</v>
      </c>
      <c r="B388" t="s">
        <v>22</v>
      </c>
      <c r="C388" t="s">
        <v>17</v>
      </c>
      <c r="D388" t="s">
        <v>662</v>
      </c>
      <c r="E388" t="s">
        <v>217</v>
      </c>
      <c r="F388" s="1">
        <v>-56018203391</v>
      </c>
      <c r="G388">
        <v>-198021157</v>
      </c>
      <c r="H388">
        <v>-27206.799999999999</v>
      </c>
      <c r="I388">
        <v>-27206.800000000007</v>
      </c>
      <c r="J388">
        <v>-56216224548</v>
      </c>
      <c r="K388">
        <v>-61209817299</v>
      </c>
      <c r="L388">
        <v>-197750176</v>
      </c>
      <c r="M388">
        <v>-27169.57</v>
      </c>
      <c r="N388">
        <v>-61407567475</v>
      </c>
      <c r="O388">
        <v>87638691182</v>
      </c>
      <c r="P388">
        <v>82447348255</v>
      </c>
    </row>
    <row r="389" spans="1:16" x14ac:dyDescent="0.2">
      <c r="A389">
        <v>236036</v>
      </c>
      <c r="B389" t="s">
        <v>22</v>
      </c>
      <c r="C389" t="s">
        <v>17</v>
      </c>
      <c r="D389" t="s">
        <v>663</v>
      </c>
      <c r="E389" t="s">
        <v>654</v>
      </c>
      <c r="F389" s="1">
        <v>-119212703</v>
      </c>
      <c r="G389">
        <v>-43670220</v>
      </c>
      <c r="H389">
        <v>-6000</v>
      </c>
      <c r="I389">
        <v>-5999.9999999999736</v>
      </c>
      <c r="J389">
        <v>-162882923</v>
      </c>
      <c r="K389">
        <v>-119212703</v>
      </c>
      <c r="L389">
        <v>-43610460</v>
      </c>
      <c r="M389">
        <v>-5991.79</v>
      </c>
      <c r="N389">
        <v>-162823163</v>
      </c>
      <c r="O389">
        <v>136736534074</v>
      </c>
      <c r="P389">
        <v>136736593834</v>
      </c>
    </row>
    <row r="390" spans="1:16" x14ac:dyDescent="0.2">
      <c r="A390">
        <v>151036</v>
      </c>
      <c r="B390" t="s">
        <v>22</v>
      </c>
      <c r="C390" t="s">
        <v>17</v>
      </c>
      <c r="D390" t="s">
        <v>664</v>
      </c>
      <c r="E390" t="s">
        <v>612</v>
      </c>
      <c r="F390" s="1">
        <v>-92840446173</v>
      </c>
      <c r="G390">
        <v>-1303025748</v>
      </c>
      <c r="H390">
        <v>-179027.14</v>
      </c>
      <c r="I390">
        <v>-178916.45999999985</v>
      </c>
      <c r="J390">
        <v>-94143471921</v>
      </c>
      <c r="K390">
        <v>-92190199374</v>
      </c>
      <c r="L390">
        <v>-1271539185</v>
      </c>
      <c r="M390">
        <v>-174701.1</v>
      </c>
      <c r="N390">
        <v>-93461738559</v>
      </c>
      <c r="O390">
        <v>592173325</v>
      </c>
      <c r="P390">
        <v>1273906687</v>
      </c>
    </row>
    <row r="391" spans="1:16" x14ac:dyDescent="0.2">
      <c r="A391">
        <v>151063</v>
      </c>
      <c r="B391" t="s">
        <v>22</v>
      </c>
      <c r="C391" t="s">
        <v>17</v>
      </c>
      <c r="D391" t="s">
        <v>1369</v>
      </c>
      <c r="E391" t="s">
        <v>658</v>
      </c>
      <c r="F391" s="1">
        <v>-17284059</v>
      </c>
      <c r="G391">
        <v>0</v>
      </c>
      <c r="H391">
        <v>0</v>
      </c>
      <c r="I391">
        <v>0</v>
      </c>
      <c r="J391">
        <v>-17284059</v>
      </c>
      <c r="K391">
        <v>-8063115</v>
      </c>
      <c r="L391">
        <v>0</v>
      </c>
      <c r="M391">
        <v>0</v>
      </c>
      <c r="N391">
        <v>-8063115</v>
      </c>
      <c r="O391">
        <v>0</v>
      </c>
      <c r="P391">
        <v>9220944</v>
      </c>
    </row>
    <row r="392" spans="1:16" x14ac:dyDescent="0.2">
      <c r="A392">
        <v>151117</v>
      </c>
      <c r="B392" t="s">
        <v>22</v>
      </c>
      <c r="C392" t="s">
        <v>17</v>
      </c>
      <c r="D392" t="s">
        <v>665</v>
      </c>
      <c r="E392" t="s">
        <v>213</v>
      </c>
      <c r="F392" s="1">
        <v>-72469201050</v>
      </c>
      <c r="G392">
        <v>-78038611</v>
      </c>
      <c r="H392">
        <v>-10721.99</v>
      </c>
      <c r="I392">
        <v>-10721.99</v>
      </c>
      <c r="J392">
        <v>-72547239661</v>
      </c>
      <c r="K392">
        <v>-71924511821</v>
      </c>
      <c r="L392">
        <v>-48400051</v>
      </c>
      <c r="M392">
        <v>-6649.85</v>
      </c>
      <c r="N392">
        <v>-71972911872</v>
      </c>
      <c r="O392">
        <v>124207341</v>
      </c>
      <c r="P392">
        <v>698535130</v>
      </c>
    </row>
    <row r="393" spans="1:16" x14ac:dyDescent="0.2">
      <c r="A393">
        <v>151144</v>
      </c>
      <c r="B393" t="s">
        <v>22</v>
      </c>
      <c r="C393" t="s">
        <v>17</v>
      </c>
      <c r="D393" t="s">
        <v>666</v>
      </c>
      <c r="E393" t="s">
        <v>215</v>
      </c>
      <c r="F393" s="1">
        <v>-5139328351</v>
      </c>
      <c r="G393">
        <v>-786729986</v>
      </c>
      <c r="H393">
        <v>-108091.51</v>
      </c>
      <c r="I393">
        <v>-107980.83</v>
      </c>
      <c r="J393">
        <v>-5926058337</v>
      </c>
      <c r="K393">
        <v>-5266415730</v>
      </c>
      <c r="L393">
        <v>-785517326</v>
      </c>
      <c r="M393">
        <v>-107924.9</v>
      </c>
      <c r="N393">
        <v>-6051933056</v>
      </c>
      <c r="O393">
        <v>180220000</v>
      </c>
      <c r="P393">
        <v>54345281</v>
      </c>
    </row>
    <row r="394" spans="1:16" x14ac:dyDescent="0.2">
      <c r="A394">
        <v>151171</v>
      </c>
      <c r="B394" t="s">
        <v>22</v>
      </c>
      <c r="C394" t="s">
        <v>17</v>
      </c>
      <c r="D394" t="s">
        <v>667</v>
      </c>
      <c r="E394" t="s">
        <v>217</v>
      </c>
      <c r="F394" s="1">
        <v>-15214632713</v>
      </c>
      <c r="G394">
        <v>-438257151</v>
      </c>
      <c r="H394">
        <v>-60213.64</v>
      </c>
      <c r="I394">
        <v>-60213.639999999854</v>
      </c>
      <c r="J394">
        <v>-15652889864</v>
      </c>
      <c r="K394">
        <v>-14991208708</v>
      </c>
      <c r="L394">
        <v>-437621808</v>
      </c>
      <c r="M394">
        <v>-60126.35</v>
      </c>
      <c r="N394">
        <v>-15428830516</v>
      </c>
      <c r="O394">
        <v>287745984</v>
      </c>
      <c r="P394">
        <v>511805332</v>
      </c>
    </row>
    <row r="395" spans="1:16" x14ac:dyDescent="0.2">
      <c r="A395">
        <v>151360</v>
      </c>
      <c r="B395" t="s">
        <v>22</v>
      </c>
      <c r="C395" t="s">
        <v>17</v>
      </c>
      <c r="D395" t="s">
        <v>668</v>
      </c>
      <c r="E395" t="s">
        <v>669</v>
      </c>
      <c r="F395" s="1">
        <v>-2373500000000</v>
      </c>
      <c r="G395">
        <v>-91574631748</v>
      </c>
      <c r="H395">
        <v>-12581750</v>
      </c>
      <c r="I395">
        <v>-12581750</v>
      </c>
      <c r="J395">
        <v>-2465074631748</v>
      </c>
      <c r="K395">
        <v>-2373500000000</v>
      </c>
      <c r="L395">
        <v>-91449317517</v>
      </c>
      <c r="M395">
        <v>-12564532.65</v>
      </c>
      <c r="N395">
        <v>-2464949317517</v>
      </c>
      <c r="O395">
        <v>0</v>
      </c>
      <c r="P395">
        <v>125314231</v>
      </c>
    </row>
    <row r="396" spans="1:16" x14ac:dyDescent="0.2">
      <c r="A396">
        <v>151441</v>
      </c>
      <c r="B396" t="s">
        <v>22</v>
      </c>
      <c r="C396" t="s">
        <v>17</v>
      </c>
      <c r="D396" t="s">
        <v>670</v>
      </c>
      <c r="E396" t="s">
        <v>213</v>
      </c>
      <c r="F396" s="1">
        <v>-1725000000000</v>
      </c>
      <c r="G396">
        <v>-91574631748</v>
      </c>
      <c r="H396">
        <v>-12581750</v>
      </c>
      <c r="I396">
        <v>-12581750</v>
      </c>
      <c r="J396">
        <v>-1816574631748</v>
      </c>
      <c r="K396">
        <v>-1725000000000</v>
      </c>
      <c r="L396">
        <v>-91449317517</v>
      </c>
      <c r="M396">
        <v>-12564532.65</v>
      </c>
      <c r="N396">
        <v>-1816449317517</v>
      </c>
      <c r="O396">
        <v>0</v>
      </c>
      <c r="P396">
        <v>125314231</v>
      </c>
    </row>
    <row r="397" spans="1:16" x14ac:dyDescent="0.2">
      <c r="A397">
        <v>151468</v>
      </c>
      <c r="B397" t="s">
        <v>22</v>
      </c>
      <c r="C397" t="s">
        <v>17</v>
      </c>
      <c r="D397" t="s">
        <v>671</v>
      </c>
      <c r="E397" t="s">
        <v>215</v>
      </c>
      <c r="F397" s="1">
        <v>-2000000000</v>
      </c>
      <c r="G397">
        <v>0</v>
      </c>
      <c r="H397">
        <v>0</v>
      </c>
      <c r="I397">
        <v>0</v>
      </c>
      <c r="J397">
        <v>-2000000000</v>
      </c>
      <c r="K397">
        <v>-2000000000</v>
      </c>
      <c r="L397">
        <v>0</v>
      </c>
      <c r="M397">
        <v>0</v>
      </c>
      <c r="N397">
        <v>-2000000000</v>
      </c>
      <c r="O397">
        <v>0</v>
      </c>
      <c r="P397">
        <v>0</v>
      </c>
    </row>
    <row r="398" spans="1:16" x14ac:dyDescent="0.2">
      <c r="A398">
        <v>151495</v>
      </c>
      <c r="B398" t="s">
        <v>22</v>
      </c>
      <c r="C398" t="s">
        <v>17</v>
      </c>
      <c r="D398" t="s">
        <v>672</v>
      </c>
      <c r="E398" t="s">
        <v>217</v>
      </c>
      <c r="F398" s="1">
        <v>-646500000000</v>
      </c>
      <c r="G398">
        <v>0</v>
      </c>
      <c r="H398">
        <v>0</v>
      </c>
      <c r="I398">
        <v>0</v>
      </c>
      <c r="J398">
        <v>-646500000000</v>
      </c>
      <c r="K398">
        <v>-646500000000</v>
      </c>
      <c r="L398">
        <v>0</v>
      </c>
      <c r="M398">
        <v>0</v>
      </c>
      <c r="N398">
        <v>-646500000000</v>
      </c>
      <c r="O398">
        <v>0</v>
      </c>
      <c r="P398">
        <v>0</v>
      </c>
    </row>
    <row r="399" spans="1:16" x14ac:dyDescent="0.2">
      <c r="A399">
        <v>151630</v>
      </c>
      <c r="B399" t="s">
        <v>22</v>
      </c>
      <c r="C399" t="s">
        <v>17</v>
      </c>
      <c r="D399" t="s">
        <v>673</v>
      </c>
      <c r="E399" t="s">
        <v>674</v>
      </c>
      <c r="F399" s="1">
        <v>-517361000000</v>
      </c>
      <c r="G399">
        <v>-214930266100</v>
      </c>
      <c r="H399">
        <v>-29530000</v>
      </c>
      <c r="I399">
        <v>-29530000</v>
      </c>
      <c r="J399">
        <v>-732291266100</v>
      </c>
      <c r="K399">
        <v>-517361000000</v>
      </c>
      <c r="L399">
        <v>-214636147300</v>
      </c>
      <c r="M399">
        <v>-29489590.02</v>
      </c>
      <c r="N399">
        <v>-731997147300</v>
      </c>
      <c r="O399">
        <v>0</v>
      </c>
      <c r="P399">
        <v>294118800</v>
      </c>
    </row>
    <row r="400" spans="1:16" x14ac:dyDescent="0.2">
      <c r="A400">
        <v>151900</v>
      </c>
      <c r="B400" t="s">
        <v>22</v>
      </c>
      <c r="C400" t="s">
        <v>17</v>
      </c>
      <c r="D400" t="s">
        <v>675</v>
      </c>
      <c r="E400" t="s">
        <v>676</v>
      </c>
      <c r="F400" s="1">
        <v>-400000000000</v>
      </c>
      <c r="G400">
        <v>0</v>
      </c>
      <c r="H400">
        <v>0</v>
      </c>
      <c r="I400">
        <v>0</v>
      </c>
      <c r="J400">
        <v>-400000000000</v>
      </c>
      <c r="K400">
        <v>-400000000000</v>
      </c>
      <c r="L400">
        <v>0</v>
      </c>
      <c r="M400">
        <v>0</v>
      </c>
      <c r="N400">
        <v>-400000000000</v>
      </c>
      <c r="O400">
        <v>0</v>
      </c>
      <c r="P400">
        <v>0</v>
      </c>
    </row>
    <row r="401" spans="1:16" x14ac:dyDescent="0.2">
      <c r="A401">
        <v>152008</v>
      </c>
      <c r="B401" t="s">
        <v>22</v>
      </c>
      <c r="C401" t="s">
        <v>17</v>
      </c>
      <c r="D401" t="s">
        <v>677</v>
      </c>
      <c r="E401" t="s">
        <v>678</v>
      </c>
      <c r="F401" s="1">
        <v>-117361000000</v>
      </c>
      <c r="G401">
        <v>-214930266100</v>
      </c>
      <c r="H401">
        <v>-29530000</v>
      </c>
      <c r="I401">
        <v>-29530000</v>
      </c>
      <c r="J401">
        <v>-332291266100</v>
      </c>
      <c r="K401">
        <v>-117361000000</v>
      </c>
      <c r="L401">
        <v>-214636147300</v>
      </c>
      <c r="M401">
        <v>-29489590.02</v>
      </c>
      <c r="N401">
        <v>-331997147300</v>
      </c>
      <c r="O401">
        <v>0</v>
      </c>
      <c r="P401">
        <v>294118800</v>
      </c>
    </row>
    <row r="402" spans="1:16" x14ac:dyDescent="0.2">
      <c r="A402">
        <v>152116</v>
      </c>
      <c r="B402" t="s">
        <v>22</v>
      </c>
      <c r="C402" t="s">
        <v>17</v>
      </c>
      <c r="D402" t="s">
        <v>679</v>
      </c>
      <c r="E402" t="s">
        <v>588</v>
      </c>
      <c r="F402" s="1">
        <v>-64166688801</v>
      </c>
      <c r="G402">
        <v>-41872109019</v>
      </c>
      <c r="H402">
        <v>-5752951.4500000002</v>
      </c>
      <c r="I402">
        <v>-5752951.4199999999</v>
      </c>
      <c r="J402">
        <v>-106038797820</v>
      </c>
      <c r="K402">
        <v>-64257800578</v>
      </c>
      <c r="L402">
        <v>-44440113317</v>
      </c>
      <c r="M402">
        <v>-6105778.2300000004</v>
      </c>
      <c r="N402">
        <v>-108697913895</v>
      </c>
      <c r="O402">
        <v>24767451504</v>
      </c>
      <c r="P402">
        <v>22108335429</v>
      </c>
    </row>
    <row r="403" spans="1:16" x14ac:dyDescent="0.2">
      <c r="A403">
        <v>152143</v>
      </c>
      <c r="B403" t="s">
        <v>22</v>
      </c>
      <c r="C403" t="s">
        <v>17</v>
      </c>
      <c r="D403" t="s">
        <v>680</v>
      </c>
      <c r="E403" t="s">
        <v>590</v>
      </c>
      <c r="F403" s="1">
        <v>-64166688801</v>
      </c>
      <c r="G403">
        <v>-41872109019</v>
      </c>
      <c r="H403">
        <v>-5752951.4500000002</v>
      </c>
      <c r="I403">
        <v>-5752951.4199999999</v>
      </c>
      <c r="J403">
        <v>-106038797820</v>
      </c>
      <c r="K403">
        <v>-64257800578</v>
      </c>
      <c r="L403">
        <v>-44440113317</v>
      </c>
      <c r="M403">
        <v>-6105778.2300000004</v>
      </c>
      <c r="N403">
        <v>-108697913895</v>
      </c>
      <c r="O403">
        <v>24767451504</v>
      </c>
      <c r="P403">
        <v>22108335429</v>
      </c>
    </row>
    <row r="404" spans="1:16" x14ac:dyDescent="0.2">
      <c r="A404">
        <v>152170</v>
      </c>
      <c r="B404" t="s">
        <v>22</v>
      </c>
      <c r="C404" t="s">
        <v>17</v>
      </c>
      <c r="D404" t="s">
        <v>681</v>
      </c>
      <c r="E404" t="s">
        <v>682</v>
      </c>
      <c r="F404" s="1">
        <v>-993096135816</v>
      </c>
      <c r="G404">
        <v>-375651432840</v>
      </c>
      <c r="H404">
        <v>-51612027.549999997</v>
      </c>
      <c r="I404">
        <v>-51612027.53383562</v>
      </c>
      <c r="J404">
        <v>-1368747568656</v>
      </c>
      <c r="K404">
        <v>-992289231994</v>
      </c>
      <c r="L404">
        <v>-373281969375</v>
      </c>
      <c r="M404">
        <v>-51286478.909999996</v>
      </c>
      <c r="N404">
        <v>-1365571201369</v>
      </c>
      <c r="O404">
        <v>3385555981</v>
      </c>
      <c r="P404">
        <v>6561923268</v>
      </c>
    </row>
    <row r="405" spans="1:16" x14ac:dyDescent="0.2">
      <c r="A405">
        <v>152224</v>
      </c>
      <c r="B405" t="s">
        <v>22</v>
      </c>
      <c r="C405" t="s">
        <v>17</v>
      </c>
      <c r="D405" t="s">
        <v>683</v>
      </c>
      <c r="E405" t="s">
        <v>684</v>
      </c>
      <c r="F405" s="1">
        <v>-2517409278</v>
      </c>
      <c r="G405">
        <v>-227020151</v>
      </c>
      <c r="H405">
        <v>-31191.08</v>
      </c>
      <c r="I405">
        <v>-31191.07</v>
      </c>
      <c r="J405">
        <v>-2744429429</v>
      </c>
      <c r="K405">
        <v>-5469554197</v>
      </c>
      <c r="L405">
        <v>-4939745391</v>
      </c>
      <c r="M405">
        <v>-678688.39</v>
      </c>
      <c r="N405">
        <v>-10409299588</v>
      </c>
      <c r="O405">
        <v>16111693553</v>
      </c>
      <c r="P405">
        <v>8446823394</v>
      </c>
    </row>
    <row r="406" spans="1:16" x14ac:dyDescent="0.2">
      <c r="A406">
        <v>152278</v>
      </c>
      <c r="B406" t="s">
        <v>22</v>
      </c>
      <c r="C406" t="s">
        <v>17</v>
      </c>
      <c r="D406" t="s">
        <v>685</v>
      </c>
      <c r="E406" t="s">
        <v>686</v>
      </c>
      <c r="F406" s="1">
        <v>931446856293</v>
      </c>
      <c r="G406">
        <v>334006343972</v>
      </c>
      <c r="H406">
        <v>45890267.18</v>
      </c>
      <c r="I406">
        <v>45890267.183835618</v>
      </c>
      <c r="J406">
        <v>1265453200265</v>
      </c>
      <c r="K406">
        <v>933500985613</v>
      </c>
      <c r="L406">
        <v>333781601449</v>
      </c>
      <c r="M406">
        <v>45859389.07</v>
      </c>
      <c r="N406">
        <v>1267282587062</v>
      </c>
      <c r="O406">
        <v>5270201970</v>
      </c>
      <c r="P406">
        <v>7099588767</v>
      </c>
    </row>
    <row r="407" spans="1:16" x14ac:dyDescent="0.2">
      <c r="A407">
        <v>184613</v>
      </c>
      <c r="B407" t="s">
        <v>1325</v>
      </c>
      <c r="C407" t="s">
        <v>17</v>
      </c>
      <c r="D407" t="s">
        <v>687</v>
      </c>
      <c r="E407" t="s">
        <v>688</v>
      </c>
      <c r="F407" s="1">
        <v>-87212958263</v>
      </c>
      <c r="G407">
        <v>-14425512386.700001</v>
      </c>
      <c r="H407">
        <v>-1981970.19</v>
      </c>
      <c r="I407">
        <v>-1981970.1900000016</v>
      </c>
      <c r="J407">
        <v>-101638470649.7</v>
      </c>
      <c r="K407">
        <v>-98222134281</v>
      </c>
      <c r="L407">
        <v>-8252304446.6999998</v>
      </c>
      <c r="M407">
        <v>-1133812.1599999999</v>
      </c>
      <c r="N407">
        <v>-106474438727.7</v>
      </c>
      <c r="O407">
        <v>74362548886</v>
      </c>
      <c r="P407">
        <v>69526580808</v>
      </c>
    </row>
    <row r="408" spans="1:16" x14ac:dyDescent="0.2">
      <c r="A408">
        <v>184641</v>
      </c>
      <c r="B408" t="s">
        <v>1325</v>
      </c>
      <c r="C408" t="s">
        <v>17</v>
      </c>
      <c r="D408" t="s">
        <v>689</v>
      </c>
      <c r="E408" t="s">
        <v>690</v>
      </c>
      <c r="F408" s="1">
        <v>-17794856192</v>
      </c>
      <c r="G408">
        <v>0</v>
      </c>
      <c r="H408">
        <v>0</v>
      </c>
      <c r="I408">
        <v>0</v>
      </c>
      <c r="J408">
        <v>-17794856192</v>
      </c>
      <c r="K408">
        <v>-23012521105</v>
      </c>
      <c r="L408">
        <v>0</v>
      </c>
      <c r="M408">
        <v>0</v>
      </c>
      <c r="N408">
        <v>-23012521105</v>
      </c>
      <c r="O408">
        <v>29500885400</v>
      </c>
      <c r="P408">
        <v>24283220487</v>
      </c>
    </row>
    <row r="409" spans="1:16" x14ac:dyDescent="0.2">
      <c r="A409">
        <v>184669</v>
      </c>
      <c r="B409" t="s">
        <v>1325</v>
      </c>
      <c r="C409" t="s">
        <v>17</v>
      </c>
      <c r="D409" t="s">
        <v>691</v>
      </c>
      <c r="E409" t="s">
        <v>692</v>
      </c>
      <c r="F409" s="1">
        <v>-3781361940</v>
      </c>
      <c r="G409">
        <v>0</v>
      </c>
      <c r="H409">
        <v>0</v>
      </c>
      <c r="I409">
        <v>0</v>
      </c>
      <c r="J409">
        <v>-3781361940</v>
      </c>
      <c r="K409">
        <v>-3684750378</v>
      </c>
      <c r="L409">
        <v>0</v>
      </c>
      <c r="M409">
        <v>0</v>
      </c>
      <c r="N409">
        <v>-3684750378</v>
      </c>
      <c r="O409">
        <v>0</v>
      </c>
      <c r="P409">
        <v>96611562</v>
      </c>
    </row>
    <row r="410" spans="1:16" x14ac:dyDescent="0.2">
      <c r="A410">
        <v>185008</v>
      </c>
      <c r="B410" t="s">
        <v>1325</v>
      </c>
      <c r="C410" t="s">
        <v>17</v>
      </c>
      <c r="D410" t="s">
        <v>693</v>
      </c>
      <c r="E410" t="s">
        <v>694</v>
      </c>
      <c r="F410" s="1">
        <v>-14013494252</v>
      </c>
      <c r="G410">
        <v>0</v>
      </c>
      <c r="H410">
        <v>0</v>
      </c>
      <c r="I410">
        <v>0</v>
      </c>
      <c r="J410">
        <v>-14013494252</v>
      </c>
      <c r="K410">
        <v>-19327770727</v>
      </c>
      <c r="L410">
        <v>0</v>
      </c>
      <c r="M410">
        <v>0</v>
      </c>
      <c r="N410">
        <v>-19327770727</v>
      </c>
      <c r="O410">
        <v>29500885400</v>
      </c>
      <c r="P410">
        <v>24186608925</v>
      </c>
    </row>
    <row r="411" spans="1:16" x14ac:dyDescent="0.2">
      <c r="A411">
        <v>185514</v>
      </c>
      <c r="B411" t="s">
        <v>1340</v>
      </c>
      <c r="C411" t="s">
        <v>17</v>
      </c>
      <c r="D411" t="s">
        <v>695</v>
      </c>
      <c r="E411" t="s">
        <v>696</v>
      </c>
      <c r="F411" s="1">
        <v>-17985133124</v>
      </c>
      <c r="G411">
        <v>0</v>
      </c>
      <c r="H411">
        <v>0</v>
      </c>
      <c r="I411">
        <v>0</v>
      </c>
      <c r="J411">
        <v>-17985133124</v>
      </c>
      <c r="K411">
        <v>-17985133124</v>
      </c>
      <c r="L411">
        <v>0</v>
      </c>
      <c r="M411">
        <v>0</v>
      </c>
      <c r="N411">
        <v>-17985133124</v>
      </c>
      <c r="O411">
        <v>0</v>
      </c>
      <c r="P411">
        <v>0</v>
      </c>
    </row>
    <row r="412" spans="1:16" x14ac:dyDescent="0.2">
      <c r="A412">
        <v>185541</v>
      </c>
      <c r="B412" t="s">
        <v>1340</v>
      </c>
      <c r="C412" t="s">
        <v>17</v>
      </c>
      <c r="D412" t="s">
        <v>697</v>
      </c>
      <c r="E412" t="s">
        <v>696</v>
      </c>
      <c r="F412" s="1">
        <v>-17985133124</v>
      </c>
      <c r="G412">
        <v>0</v>
      </c>
      <c r="H412">
        <v>0</v>
      </c>
      <c r="I412">
        <v>0</v>
      </c>
      <c r="J412">
        <v>-17985133124</v>
      </c>
      <c r="K412">
        <v>-17985133124</v>
      </c>
      <c r="L412">
        <v>0</v>
      </c>
      <c r="M412">
        <v>0</v>
      </c>
      <c r="N412">
        <v>-17985133124</v>
      </c>
      <c r="O412">
        <v>0</v>
      </c>
      <c r="P412">
        <v>0</v>
      </c>
    </row>
    <row r="413" spans="1:16" x14ac:dyDescent="0.2">
      <c r="A413">
        <v>185570</v>
      </c>
      <c r="B413" t="s">
        <v>1325</v>
      </c>
      <c r="C413" t="s">
        <v>17</v>
      </c>
      <c r="D413" t="s">
        <v>698</v>
      </c>
      <c r="E413" t="s">
        <v>699</v>
      </c>
      <c r="F413" s="1">
        <v>-51432968947</v>
      </c>
      <c r="G413">
        <v>-14425512386.700001</v>
      </c>
      <c r="H413">
        <v>-1981970.19</v>
      </c>
      <c r="I413">
        <v>-1981970.1900000016</v>
      </c>
      <c r="J413">
        <v>-65858481333.699997</v>
      </c>
      <c r="K413">
        <v>-57224480052</v>
      </c>
      <c r="L413">
        <v>-8252304446.6999998</v>
      </c>
      <c r="M413">
        <v>-1133812.1599999999</v>
      </c>
      <c r="N413">
        <v>-65476784498.699997</v>
      </c>
      <c r="O413">
        <v>44861663486</v>
      </c>
      <c r="P413">
        <v>45243360321</v>
      </c>
    </row>
    <row r="414" spans="1:16" x14ac:dyDescent="0.2">
      <c r="A414">
        <v>185705</v>
      </c>
      <c r="B414" t="s">
        <v>1325</v>
      </c>
      <c r="C414" t="s">
        <v>17</v>
      </c>
      <c r="D414" t="s">
        <v>700</v>
      </c>
      <c r="E414" t="s">
        <v>701</v>
      </c>
      <c r="F414" s="1">
        <v>-621868475</v>
      </c>
      <c r="G414">
        <v>0</v>
      </c>
      <c r="H414">
        <v>0</v>
      </c>
      <c r="I414">
        <v>0</v>
      </c>
      <c r="J414">
        <v>-621868475</v>
      </c>
      <c r="K414">
        <v>-530533307</v>
      </c>
      <c r="L414">
        <v>0</v>
      </c>
      <c r="M414">
        <v>0</v>
      </c>
      <c r="N414">
        <v>-530533307</v>
      </c>
      <c r="O414">
        <v>455107635</v>
      </c>
      <c r="P414">
        <v>546442803</v>
      </c>
    </row>
    <row r="415" spans="1:16" x14ac:dyDescent="0.2">
      <c r="A415">
        <v>185732</v>
      </c>
      <c r="B415" t="s">
        <v>1325</v>
      </c>
      <c r="C415" t="s">
        <v>17</v>
      </c>
      <c r="D415" t="s">
        <v>702</v>
      </c>
      <c r="E415" t="s">
        <v>65</v>
      </c>
      <c r="F415" s="1">
        <v>-621868475</v>
      </c>
      <c r="G415">
        <v>0</v>
      </c>
      <c r="H415">
        <v>0</v>
      </c>
      <c r="I415">
        <v>0</v>
      </c>
      <c r="J415">
        <v>-621868475</v>
      </c>
      <c r="K415">
        <v>-530533307</v>
      </c>
      <c r="L415">
        <v>0</v>
      </c>
      <c r="M415">
        <v>0</v>
      </c>
      <c r="N415">
        <v>-530533307</v>
      </c>
      <c r="O415">
        <v>455107635</v>
      </c>
      <c r="P415">
        <v>546442803</v>
      </c>
    </row>
    <row r="416" spans="1:16" x14ac:dyDescent="0.2">
      <c r="A416">
        <v>186306</v>
      </c>
      <c r="B416" t="s">
        <v>1325</v>
      </c>
      <c r="C416" t="s">
        <v>17</v>
      </c>
      <c r="D416" t="s">
        <v>703</v>
      </c>
      <c r="E416" t="s">
        <v>282</v>
      </c>
      <c r="F416" s="1">
        <v>-50811100472</v>
      </c>
      <c r="G416">
        <v>-14425512386.700001</v>
      </c>
      <c r="H416">
        <v>-1981970.19</v>
      </c>
      <c r="I416">
        <v>-1981970.1900000016</v>
      </c>
      <c r="J416">
        <v>-65236612858.699997</v>
      </c>
      <c r="K416">
        <v>-56693946745</v>
      </c>
      <c r="L416">
        <v>-8252304446.6999998</v>
      </c>
      <c r="M416">
        <v>-1133812.1599999999</v>
      </c>
      <c r="N416">
        <v>-64946251191.699997</v>
      </c>
      <c r="O416">
        <v>44406555851</v>
      </c>
      <c r="P416">
        <v>44696917518</v>
      </c>
    </row>
    <row r="417" spans="1:16" x14ac:dyDescent="0.2">
      <c r="A417">
        <v>186333</v>
      </c>
      <c r="B417" t="s">
        <v>1325</v>
      </c>
      <c r="C417" t="s">
        <v>17</v>
      </c>
      <c r="D417" t="s">
        <v>704</v>
      </c>
      <c r="E417" t="s">
        <v>65</v>
      </c>
      <c r="F417" s="1">
        <v>-45877797145</v>
      </c>
      <c r="G417">
        <v>-14425512386.700001</v>
      </c>
      <c r="H417">
        <v>-1981970.19</v>
      </c>
      <c r="I417">
        <v>-1981970.1900000016</v>
      </c>
      <c r="J417">
        <v>-60303309531.699997</v>
      </c>
      <c r="K417">
        <v>-51562796509</v>
      </c>
      <c r="L417">
        <v>-8252304446.6999998</v>
      </c>
      <c r="M417">
        <v>-1133812.1599999999</v>
      </c>
      <c r="N417">
        <v>-59815100955.699997</v>
      </c>
      <c r="O417">
        <v>44204345937</v>
      </c>
      <c r="P417">
        <v>44692554513</v>
      </c>
    </row>
    <row r="418" spans="1:16" x14ac:dyDescent="0.2">
      <c r="A418">
        <v>406954</v>
      </c>
      <c r="B418" t="s">
        <v>1325</v>
      </c>
      <c r="C418" t="s">
        <v>17</v>
      </c>
      <c r="D418" t="s">
        <v>705</v>
      </c>
      <c r="E418" t="s">
        <v>706</v>
      </c>
      <c r="F418" s="1">
        <v>-4933303327</v>
      </c>
      <c r="G418">
        <v>0</v>
      </c>
      <c r="H418">
        <v>0</v>
      </c>
      <c r="I418">
        <v>0</v>
      </c>
      <c r="J418">
        <v>-4933303327</v>
      </c>
      <c r="K418">
        <v>-5131150236</v>
      </c>
      <c r="L418">
        <v>0</v>
      </c>
      <c r="M418">
        <v>0</v>
      </c>
      <c r="N418">
        <v>-5131150236</v>
      </c>
      <c r="O418">
        <v>202209914</v>
      </c>
      <c r="P418">
        <v>4363005</v>
      </c>
    </row>
    <row r="419" spans="1:16" x14ac:dyDescent="0.2">
      <c r="A419">
        <v>187776</v>
      </c>
      <c r="B419" t="s">
        <v>1325</v>
      </c>
      <c r="C419" t="s">
        <v>17</v>
      </c>
      <c r="D419" t="s">
        <v>707</v>
      </c>
      <c r="E419" t="s">
        <v>708</v>
      </c>
      <c r="F419" s="1">
        <v>-112459824732</v>
      </c>
      <c r="G419">
        <v>-8567194063</v>
      </c>
      <c r="H419">
        <v>-1177075.92</v>
      </c>
      <c r="I419">
        <v>-1177075.92</v>
      </c>
      <c r="J419">
        <v>-121027018795</v>
      </c>
      <c r="K419">
        <v>-122351758558</v>
      </c>
      <c r="L419">
        <v>-8384061438</v>
      </c>
      <c r="M419">
        <v>-1151914.72</v>
      </c>
      <c r="N419">
        <v>-130735819996</v>
      </c>
      <c r="O419">
        <v>14966341419</v>
      </c>
      <c r="P419">
        <v>5257540218</v>
      </c>
    </row>
    <row r="420" spans="1:16" x14ac:dyDescent="0.2">
      <c r="A420">
        <v>187803</v>
      </c>
      <c r="B420" t="s">
        <v>1325</v>
      </c>
      <c r="C420" t="s">
        <v>17</v>
      </c>
      <c r="D420" t="s">
        <v>709</v>
      </c>
      <c r="E420" t="s">
        <v>710</v>
      </c>
      <c r="F420" s="1">
        <v>-106949029217</v>
      </c>
      <c r="G420">
        <v>-8436858544</v>
      </c>
      <c r="H420">
        <v>-1159168.68</v>
      </c>
      <c r="I420">
        <v>-1159168.68</v>
      </c>
      <c r="J420">
        <v>-115385887761</v>
      </c>
      <c r="K420">
        <v>-116412003074</v>
      </c>
      <c r="L420">
        <v>-8253904277</v>
      </c>
      <c r="M420">
        <v>-1134031.98</v>
      </c>
      <c r="N420">
        <v>-124665907351</v>
      </c>
      <c r="O420">
        <v>14488789868</v>
      </c>
      <c r="P420">
        <v>5208770278</v>
      </c>
    </row>
    <row r="421" spans="1:16" x14ac:dyDescent="0.2">
      <c r="A421">
        <v>187829</v>
      </c>
      <c r="B421" t="s">
        <v>1325</v>
      </c>
      <c r="C421" t="s">
        <v>17</v>
      </c>
      <c r="D421" t="s">
        <v>711</v>
      </c>
      <c r="E421" t="s">
        <v>712</v>
      </c>
      <c r="F421" s="1">
        <v>-66124755352</v>
      </c>
      <c r="G421">
        <v>0</v>
      </c>
      <c r="H421">
        <v>0</v>
      </c>
      <c r="I421">
        <v>0</v>
      </c>
      <c r="J421">
        <v>-66124755352</v>
      </c>
      <c r="K421">
        <v>-77760500000</v>
      </c>
      <c r="L421">
        <v>0</v>
      </c>
      <c r="M421">
        <v>0</v>
      </c>
      <c r="N421">
        <v>-77760500000</v>
      </c>
      <c r="O421">
        <v>11635744648</v>
      </c>
      <c r="P421">
        <v>0</v>
      </c>
    </row>
    <row r="422" spans="1:16" x14ac:dyDescent="0.2">
      <c r="A422">
        <v>187856</v>
      </c>
      <c r="B422" t="s">
        <v>1325</v>
      </c>
      <c r="C422" t="s">
        <v>17</v>
      </c>
      <c r="D422" t="s">
        <v>713</v>
      </c>
      <c r="E422" t="s">
        <v>714</v>
      </c>
      <c r="F422" s="1">
        <v>-40824273865</v>
      </c>
      <c r="G422">
        <v>-8436858544</v>
      </c>
      <c r="H422">
        <v>-1159168.68</v>
      </c>
      <c r="I422">
        <v>-1159168.68</v>
      </c>
      <c r="J422">
        <v>-49261132409</v>
      </c>
      <c r="K422">
        <v>-38651503074</v>
      </c>
      <c r="L422">
        <v>-8253904277</v>
      </c>
      <c r="M422">
        <v>-1134031.98</v>
      </c>
      <c r="N422">
        <v>-46905407351</v>
      </c>
      <c r="O422">
        <v>2853045220</v>
      </c>
      <c r="P422">
        <v>5208770278</v>
      </c>
    </row>
    <row r="423" spans="1:16" x14ac:dyDescent="0.2">
      <c r="A423">
        <v>188558</v>
      </c>
      <c r="B423" t="s">
        <v>1325</v>
      </c>
      <c r="C423" t="s">
        <v>17</v>
      </c>
      <c r="D423" t="s">
        <v>715</v>
      </c>
      <c r="E423" t="s">
        <v>716</v>
      </c>
      <c r="F423" s="1">
        <v>-5510795515</v>
      </c>
      <c r="G423">
        <v>-130335519</v>
      </c>
      <c r="H423">
        <v>-17907.240000000002</v>
      </c>
      <c r="I423">
        <v>-17907.240000000002</v>
      </c>
      <c r="J423">
        <v>-5641131034</v>
      </c>
      <c r="K423">
        <v>-5939755484</v>
      </c>
      <c r="L423">
        <v>-130157161</v>
      </c>
      <c r="M423">
        <v>-17882.740000000002</v>
      </c>
      <c r="N423">
        <v>-6069912645</v>
      </c>
      <c r="O423">
        <v>477551551</v>
      </c>
      <c r="P423">
        <v>48769940</v>
      </c>
    </row>
    <row r="424" spans="1:16" x14ac:dyDescent="0.2">
      <c r="A424">
        <v>188583</v>
      </c>
      <c r="B424" t="s">
        <v>1325</v>
      </c>
      <c r="C424" t="s">
        <v>17</v>
      </c>
      <c r="D424" t="s">
        <v>717</v>
      </c>
      <c r="E424" t="s">
        <v>718</v>
      </c>
      <c r="F424" s="1">
        <v>-379493413</v>
      </c>
      <c r="G424">
        <v>-130335519</v>
      </c>
      <c r="H424">
        <v>-17907.240000000002</v>
      </c>
      <c r="I424">
        <v>-17907.240000000013</v>
      </c>
      <c r="J424">
        <v>-509828932</v>
      </c>
      <c r="K424">
        <v>-347404575</v>
      </c>
      <c r="L424">
        <v>-130157161</v>
      </c>
      <c r="M424">
        <v>-17882.740000000002</v>
      </c>
      <c r="N424">
        <v>-477561736</v>
      </c>
      <c r="O424">
        <v>16502744</v>
      </c>
      <c r="P424">
        <v>48769940</v>
      </c>
    </row>
    <row r="425" spans="1:16" x14ac:dyDescent="0.2">
      <c r="A425">
        <v>188608</v>
      </c>
      <c r="B425" t="s">
        <v>1325</v>
      </c>
      <c r="C425" t="s">
        <v>17</v>
      </c>
      <c r="D425" t="s">
        <v>719</v>
      </c>
      <c r="E425" t="s">
        <v>65</v>
      </c>
      <c r="F425" s="1">
        <v>-379493413</v>
      </c>
      <c r="G425">
        <v>-130335519</v>
      </c>
      <c r="H425">
        <v>-17907.240000000002</v>
      </c>
      <c r="I425">
        <v>-17907.240000000013</v>
      </c>
      <c r="J425">
        <v>-509828932</v>
      </c>
      <c r="K425">
        <v>-347404575</v>
      </c>
      <c r="L425">
        <v>-130157161</v>
      </c>
      <c r="M425">
        <v>-17882.740000000002</v>
      </c>
      <c r="N425">
        <v>-477561736</v>
      </c>
      <c r="O425">
        <v>16502744</v>
      </c>
      <c r="P425">
        <v>48769940</v>
      </c>
    </row>
    <row r="426" spans="1:16" x14ac:dyDescent="0.2">
      <c r="A426">
        <v>188690</v>
      </c>
      <c r="B426" t="s">
        <v>1325</v>
      </c>
      <c r="C426" t="s">
        <v>17</v>
      </c>
      <c r="D426" t="s">
        <v>720</v>
      </c>
      <c r="E426" t="s">
        <v>721</v>
      </c>
      <c r="F426" s="1">
        <v>-2555036169</v>
      </c>
      <c r="G426">
        <v>0</v>
      </c>
      <c r="H426">
        <v>0</v>
      </c>
      <c r="I426">
        <v>0</v>
      </c>
      <c r="J426">
        <v>-2555036169</v>
      </c>
      <c r="K426">
        <v>-3016084976</v>
      </c>
      <c r="L426">
        <v>0</v>
      </c>
      <c r="M426">
        <v>0</v>
      </c>
      <c r="N426">
        <v>-3016084976</v>
      </c>
      <c r="O426">
        <v>461048807</v>
      </c>
      <c r="P426">
        <v>0</v>
      </c>
    </row>
    <row r="427" spans="1:16" x14ac:dyDescent="0.2">
      <c r="A427">
        <v>188745</v>
      </c>
      <c r="B427" t="s">
        <v>722</v>
      </c>
      <c r="C427" t="s">
        <v>17</v>
      </c>
      <c r="D427" t="s">
        <v>723</v>
      </c>
      <c r="E427" t="s">
        <v>724</v>
      </c>
      <c r="F427" s="1">
        <v>-2576265933</v>
      </c>
      <c r="G427">
        <v>0</v>
      </c>
      <c r="H427">
        <v>0</v>
      </c>
      <c r="I427">
        <v>8.8999999999999996E-12</v>
      </c>
      <c r="J427">
        <v>-2576265933</v>
      </c>
      <c r="K427">
        <v>-2576265933</v>
      </c>
      <c r="L427">
        <v>0</v>
      </c>
      <c r="M427">
        <v>0</v>
      </c>
      <c r="N427">
        <v>-2576265933</v>
      </c>
      <c r="O427">
        <v>0</v>
      </c>
      <c r="P427">
        <v>0</v>
      </c>
    </row>
    <row r="428" spans="1:16" x14ac:dyDescent="0.2">
      <c r="A428">
        <v>188816</v>
      </c>
      <c r="B428" t="s">
        <v>1325</v>
      </c>
      <c r="C428" t="s">
        <v>17</v>
      </c>
      <c r="D428" t="s">
        <v>725</v>
      </c>
      <c r="E428" t="s">
        <v>726</v>
      </c>
      <c r="F428" s="1">
        <v>-4573874810696.1602</v>
      </c>
      <c r="G428">
        <v>0</v>
      </c>
      <c r="H428">
        <v>0</v>
      </c>
      <c r="I428">
        <v>0</v>
      </c>
      <c r="J428">
        <v>-4573874810696.1602</v>
      </c>
      <c r="K428">
        <v>-4618893334384.1602</v>
      </c>
      <c r="L428">
        <v>0</v>
      </c>
      <c r="M428">
        <v>0</v>
      </c>
      <c r="N428">
        <v>-4618893334384.1602</v>
      </c>
      <c r="O428">
        <v>70451118580</v>
      </c>
      <c r="P428">
        <v>25432594892</v>
      </c>
    </row>
    <row r="429" spans="1:16" x14ac:dyDescent="0.2">
      <c r="A429">
        <v>188847</v>
      </c>
      <c r="B429" t="s">
        <v>1325</v>
      </c>
      <c r="C429" t="s">
        <v>17</v>
      </c>
      <c r="D429" t="s">
        <v>727</v>
      </c>
      <c r="E429" t="s">
        <v>726</v>
      </c>
      <c r="F429" s="1">
        <v>-4573874810696.1602</v>
      </c>
      <c r="G429">
        <v>0</v>
      </c>
      <c r="H429">
        <v>0</v>
      </c>
      <c r="I429">
        <v>0</v>
      </c>
      <c r="J429">
        <v>-4573874810696.1602</v>
      </c>
      <c r="K429">
        <v>-4618893334384.1602</v>
      </c>
      <c r="L429">
        <v>0</v>
      </c>
      <c r="M429">
        <v>0</v>
      </c>
      <c r="N429">
        <v>-4618893334384.1602</v>
      </c>
      <c r="O429">
        <v>70451118580</v>
      </c>
      <c r="P429">
        <v>25432594892</v>
      </c>
    </row>
    <row r="430" spans="1:16" x14ac:dyDescent="0.2">
      <c r="A430">
        <v>188878</v>
      </c>
      <c r="B430" t="s">
        <v>1370</v>
      </c>
      <c r="C430" t="s">
        <v>17</v>
      </c>
      <c r="D430" t="s">
        <v>728</v>
      </c>
      <c r="E430" t="s">
        <v>729</v>
      </c>
      <c r="F430" s="1">
        <v>-1520000000000</v>
      </c>
      <c r="G430">
        <v>0</v>
      </c>
      <c r="H430">
        <v>0</v>
      </c>
      <c r="I430">
        <v>0</v>
      </c>
      <c r="J430">
        <v>-1520000000000</v>
      </c>
      <c r="K430">
        <v>-1520000000000</v>
      </c>
      <c r="L430">
        <v>0</v>
      </c>
      <c r="M430">
        <v>0</v>
      </c>
      <c r="N430">
        <v>-1520000000000</v>
      </c>
      <c r="O430">
        <v>0</v>
      </c>
      <c r="P430">
        <v>0</v>
      </c>
    </row>
    <row r="431" spans="1:16" x14ac:dyDescent="0.2">
      <c r="A431">
        <v>188905</v>
      </c>
      <c r="B431" t="s">
        <v>1370</v>
      </c>
      <c r="C431" t="s">
        <v>17</v>
      </c>
      <c r="D431" t="s">
        <v>730</v>
      </c>
      <c r="E431" t="s">
        <v>731</v>
      </c>
      <c r="F431" s="1">
        <v>-1516946130000</v>
      </c>
      <c r="G431">
        <v>0</v>
      </c>
      <c r="H431">
        <v>0</v>
      </c>
      <c r="I431">
        <v>0</v>
      </c>
      <c r="J431">
        <v>-1516946130000</v>
      </c>
      <c r="K431">
        <v>-1516946130000</v>
      </c>
      <c r="L431">
        <v>0</v>
      </c>
      <c r="M431">
        <v>0</v>
      </c>
      <c r="N431">
        <v>-1516946130000</v>
      </c>
      <c r="O431">
        <v>0</v>
      </c>
      <c r="P431">
        <v>0</v>
      </c>
    </row>
    <row r="432" spans="1:16" x14ac:dyDescent="0.2">
      <c r="A432">
        <v>188986</v>
      </c>
      <c r="B432" t="s">
        <v>1371</v>
      </c>
      <c r="C432" t="s">
        <v>17</v>
      </c>
      <c r="D432" t="s">
        <v>732</v>
      </c>
      <c r="E432" t="s">
        <v>733</v>
      </c>
      <c r="F432" s="1">
        <v>-3053870000</v>
      </c>
      <c r="G432">
        <v>0</v>
      </c>
      <c r="H432">
        <v>0</v>
      </c>
      <c r="I432">
        <v>0</v>
      </c>
      <c r="J432">
        <v>-3053870000</v>
      </c>
      <c r="K432">
        <v>-3053870000</v>
      </c>
      <c r="L432">
        <v>0</v>
      </c>
      <c r="M432">
        <v>0</v>
      </c>
      <c r="N432">
        <v>-3053870000</v>
      </c>
      <c r="O432">
        <v>0</v>
      </c>
      <c r="P432">
        <v>0</v>
      </c>
    </row>
    <row r="433" spans="1:16" x14ac:dyDescent="0.2">
      <c r="A433">
        <v>189013</v>
      </c>
      <c r="B433" t="s">
        <v>1371</v>
      </c>
      <c r="C433" t="s">
        <v>17</v>
      </c>
      <c r="D433" t="s">
        <v>734</v>
      </c>
      <c r="E433" t="s">
        <v>733</v>
      </c>
      <c r="F433" s="1">
        <v>-3053870000</v>
      </c>
      <c r="G433">
        <v>0</v>
      </c>
      <c r="H433">
        <v>0</v>
      </c>
      <c r="I433">
        <v>0</v>
      </c>
      <c r="J433">
        <v>-3053870000</v>
      </c>
      <c r="K433">
        <v>-3053870000</v>
      </c>
      <c r="L433">
        <v>0</v>
      </c>
      <c r="M433">
        <v>0</v>
      </c>
      <c r="N433">
        <v>-3053870000</v>
      </c>
      <c r="O433">
        <v>0</v>
      </c>
      <c r="P433">
        <v>0</v>
      </c>
    </row>
    <row r="434" spans="1:16" x14ac:dyDescent="0.2">
      <c r="A434">
        <v>189067</v>
      </c>
      <c r="B434" t="s">
        <v>1370</v>
      </c>
      <c r="C434" t="s">
        <v>17</v>
      </c>
      <c r="D434" t="s">
        <v>735</v>
      </c>
      <c r="E434" t="s">
        <v>736</v>
      </c>
      <c r="F434" s="1">
        <v>-932496877765</v>
      </c>
      <c r="G434">
        <v>0</v>
      </c>
      <c r="H434">
        <v>0</v>
      </c>
      <c r="I434">
        <v>0</v>
      </c>
      <c r="J434">
        <v>-932496877765</v>
      </c>
      <c r="K434">
        <v>-932496877765</v>
      </c>
      <c r="L434">
        <v>0</v>
      </c>
      <c r="M434">
        <v>0</v>
      </c>
      <c r="N434">
        <v>-932496877765</v>
      </c>
      <c r="O434">
        <v>0</v>
      </c>
      <c r="P434">
        <v>0</v>
      </c>
    </row>
    <row r="435" spans="1:16" x14ac:dyDescent="0.2">
      <c r="A435">
        <v>189094</v>
      </c>
      <c r="B435" t="s">
        <v>1370</v>
      </c>
      <c r="C435" t="s">
        <v>17</v>
      </c>
      <c r="D435" t="s">
        <v>737</v>
      </c>
      <c r="E435" t="s">
        <v>738</v>
      </c>
      <c r="F435" s="1">
        <v>-932495779372</v>
      </c>
      <c r="G435">
        <v>0</v>
      </c>
      <c r="H435">
        <v>0</v>
      </c>
      <c r="I435">
        <v>0</v>
      </c>
      <c r="J435">
        <v>-932495779372</v>
      </c>
      <c r="K435">
        <v>-932495779372</v>
      </c>
      <c r="L435">
        <v>0</v>
      </c>
      <c r="M435">
        <v>0</v>
      </c>
      <c r="N435">
        <v>-932495779372</v>
      </c>
      <c r="O435">
        <v>0</v>
      </c>
      <c r="P435">
        <v>0</v>
      </c>
    </row>
    <row r="436" spans="1:16" x14ac:dyDescent="0.2">
      <c r="A436">
        <v>189151</v>
      </c>
      <c r="B436" t="s">
        <v>1372</v>
      </c>
      <c r="C436" t="s">
        <v>17</v>
      </c>
      <c r="D436" t="s">
        <v>739</v>
      </c>
      <c r="E436" t="s">
        <v>740</v>
      </c>
      <c r="F436" s="1">
        <v>-1098393</v>
      </c>
      <c r="G436">
        <v>0</v>
      </c>
      <c r="H436">
        <v>0</v>
      </c>
      <c r="I436">
        <v>0</v>
      </c>
      <c r="J436">
        <v>-1098393</v>
      </c>
      <c r="K436">
        <v>-1098393</v>
      </c>
      <c r="L436">
        <v>0</v>
      </c>
      <c r="M436">
        <v>0</v>
      </c>
      <c r="N436">
        <v>-1098393</v>
      </c>
      <c r="O436">
        <v>0</v>
      </c>
      <c r="P436">
        <v>0</v>
      </c>
    </row>
    <row r="437" spans="1:16" x14ac:dyDescent="0.2">
      <c r="A437">
        <v>189235</v>
      </c>
      <c r="B437" t="s">
        <v>741</v>
      </c>
      <c r="C437" t="s">
        <v>17</v>
      </c>
      <c r="D437" t="s">
        <v>742</v>
      </c>
      <c r="E437" t="s">
        <v>743</v>
      </c>
      <c r="F437" s="1">
        <v>-39142250845</v>
      </c>
      <c r="G437">
        <v>0</v>
      </c>
      <c r="H437">
        <v>0</v>
      </c>
      <c r="I437">
        <v>0</v>
      </c>
      <c r="J437">
        <v>-39142250845</v>
      </c>
      <c r="K437">
        <v>-39142250845</v>
      </c>
      <c r="L437">
        <v>0</v>
      </c>
      <c r="M437">
        <v>0</v>
      </c>
      <c r="N437">
        <v>-39142250845</v>
      </c>
      <c r="O437">
        <v>0</v>
      </c>
      <c r="P437">
        <v>0</v>
      </c>
    </row>
    <row r="438" spans="1:16" x14ac:dyDescent="0.2">
      <c r="A438">
        <v>189262</v>
      </c>
      <c r="B438" t="s">
        <v>741</v>
      </c>
      <c r="C438" t="s">
        <v>17</v>
      </c>
      <c r="D438" t="s">
        <v>744</v>
      </c>
      <c r="E438" t="s">
        <v>745</v>
      </c>
      <c r="F438" s="1">
        <v>-39142250845</v>
      </c>
      <c r="G438">
        <v>0</v>
      </c>
      <c r="H438">
        <v>0</v>
      </c>
      <c r="I438">
        <v>0</v>
      </c>
      <c r="J438">
        <v>-39142250845</v>
      </c>
      <c r="K438">
        <v>-39142250845</v>
      </c>
      <c r="L438">
        <v>0</v>
      </c>
      <c r="M438">
        <v>0</v>
      </c>
      <c r="N438">
        <v>-39142250845</v>
      </c>
      <c r="O438">
        <v>0</v>
      </c>
      <c r="P438">
        <v>0</v>
      </c>
    </row>
    <row r="439" spans="1:16" x14ac:dyDescent="0.2">
      <c r="A439">
        <v>189424</v>
      </c>
      <c r="B439" t="s">
        <v>1371</v>
      </c>
      <c r="C439" t="s">
        <v>17</v>
      </c>
      <c r="D439" t="s">
        <v>746</v>
      </c>
      <c r="E439" t="s">
        <v>747</v>
      </c>
      <c r="F439" s="1">
        <v>-1230297405964</v>
      </c>
      <c r="G439">
        <v>0</v>
      </c>
      <c r="H439">
        <v>0</v>
      </c>
      <c r="I439">
        <v>0</v>
      </c>
      <c r="J439">
        <v>-1230297405964</v>
      </c>
      <c r="K439">
        <v>-1230297405964</v>
      </c>
      <c r="L439">
        <v>0</v>
      </c>
      <c r="M439">
        <v>0</v>
      </c>
      <c r="N439">
        <v>-1230297405964</v>
      </c>
      <c r="O439">
        <v>0</v>
      </c>
      <c r="P439">
        <v>0</v>
      </c>
    </row>
    <row r="440" spans="1:16" x14ac:dyDescent="0.2">
      <c r="A440">
        <v>189478</v>
      </c>
      <c r="B440" t="s">
        <v>748</v>
      </c>
      <c r="C440" t="s">
        <v>17</v>
      </c>
      <c r="D440" t="s">
        <v>749</v>
      </c>
      <c r="E440" t="s">
        <v>750</v>
      </c>
      <c r="F440" s="1">
        <v>-39124052155</v>
      </c>
      <c r="G440">
        <v>0</v>
      </c>
      <c r="H440">
        <v>0</v>
      </c>
      <c r="I440">
        <v>0</v>
      </c>
      <c r="J440">
        <v>-39124052155</v>
      </c>
      <c r="K440">
        <v>-39124052155</v>
      </c>
      <c r="L440">
        <v>0</v>
      </c>
      <c r="M440">
        <v>0</v>
      </c>
      <c r="N440">
        <v>-39124052155</v>
      </c>
      <c r="O440">
        <v>0</v>
      </c>
      <c r="P440">
        <v>0</v>
      </c>
    </row>
    <row r="441" spans="1:16" x14ac:dyDescent="0.2">
      <c r="A441">
        <v>189535</v>
      </c>
      <c r="B441" t="s">
        <v>1371</v>
      </c>
      <c r="C441" t="s">
        <v>17</v>
      </c>
      <c r="D441" t="s">
        <v>751</v>
      </c>
      <c r="E441" t="s">
        <v>752</v>
      </c>
      <c r="F441" s="1">
        <v>-1191173353809</v>
      </c>
      <c r="G441">
        <v>0</v>
      </c>
      <c r="H441">
        <v>0</v>
      </c>
      <c r="I441">
        <v>0</v>
      </c>
      <c r="J441">
        <v>-1191173353809</v>
      </c>
      <c r="K441">
        <v>-1191173353809</v>
      </c>
      <c r="L441">
        <v>0</v>
      </c>
      <c r="M441">
        <v>0</v>
      </c>
      <c r="N441">
        <v>-1191173353809</v>
      </c>
      <c r="O441">
        <v>0</v>
      </c>
      <c r="P441">
        <v>0</v>
      </c>
    </row>
    <row r="442" spans="1:16" x14ac:dyDescent="0.2">
      <c r="A442">
        <v>189616</v>
      </c>
      <c r="B442" t="s">
        <v>1373</v>
      </c>
      <c r="C442" t="s">
        <v>17</v>
      </c>
      <c r="D442" t="s">
        <v>754</v>
      </c>
      <c r="E442" t="s">
        <v>755</v>
      </c>
      <c r="F442" s="1">
        <v>-0.1599999999</v>
      </c>
      <c r="G442">
        <v>0</v>
      </c>
      <c r="H442">
        <v>0</v>
      </c>
      <c r="I442">
        <v>0</v>
      </c>
      <c r="J442">
        <v>-0.1599999999</v>
      </c>
      <c r="K442">
        <v>-0.1599999999</v>
      </c>
      <c r="L442">
        <v>0</v>
      </c>
      <c r="M442">
        <v>0</v>
      </c>
      <c r="N442">
        <v>-0.1599999999</v>
      </c>
      <c r="O442">
        <v>0</v>
      </c>
      <c r="P442">
        <v>0</v>
      </c>
    </row>
    <row r="443" spans="1:16" x14ac:dyDescent="0.2">
      <c r="A443">
        <v>189643</v>
      </c>
      <c r="B443" t="s">
        <v>1373</v>
      </c>
      <c r="C443" t="s">
        <v>17</v>
      </c>
      <c r="D443" t="s">
        <v>756</v>
      </c>
      <c r="E443" t="s">
        <v>757</v>
      </c>
      <c r="F443" s="1">
        <v>-0.1599999999</v>
      </c>
      <c r="G443">
        <v>0</v>
      </c>
      <c r="H443">
        <v>0</v>
      </c>
      <c r="I443">
        <v>0</v>
      </c>
      <c r="J443">
        <v>-0.1599999999</v>
      </c>
      <c r="K443">
        <v>-0.1599999999</v>
      </c>
      <c r="L443">
        <v>0</v>
      </c>
      <c r="M443">
        <v>0</v>
      </c>
      <c r="N443">
        <v>-0.1599999999</v>
      </c>
      <c r="O443">
        <v>0</v>
      </c>
      <c r="P443">
        <v>0</v>
      </c>
    </row>
    <row r="444" spans="1:16" x14ac:dyDescent="0.2">
      <c r="A444">
        <v>189805</v>
      </c>
      <c r="B444" t="s">
        <v>1325</v>
      </c>
      <c r="C444" t="s">
        <v>17</v>
      </c>
      <c r="D444" t="s">
        <v>758</v>
      </c>
      <c r="E444" t="s">
        <v>759</v>
      </c>
      <c r="F444" s="1">
        <v>-851938276122</v>
      </c>
      <c r="G444">
        <v>0</v>
      </c>
      <c r="H444">
        <v>0</v>
      </c>
      <c r="I444">
        <v>0</v>
      </c>
      <c r="J444">
        <v>-851938276122</v>
      </c>
      <c r="K444">
        <v>-896956799810</v>
      </c>
      <c r="L444">
        <v>0</v>
      </c>
      <c r="M444">
        <v>0</v>
      </c>
      <c r="N444">
        <v>-896956799810</v>
      </c>
      <c r="O444">
        <v>70451118580</v>
      </c>
      <c r="P444">
        <v>25432594892</v>
      </c>
    </row>
    <row r="445" spans="1:16" x14ac:dyDescent="0.2">
      <c r="A445">
        <v>189836</v>
      </c>
      <c r="B445" t="s">
        <v>1325</v>
      </c>
      <c r="C445" t="s">
        <v>17</v>
      </c>
      <c r="D445" t="s">
        <v>760</v>
      </c>
      <c r="E445" t="s">
        <v>761</v>
      </c>
      <c r="F445" s="1">
        <v>-851938276122</v>
      </c>
      <c r="G445">
        <v>0</v>
      </c>
      <c r="H445">
        <v>0</v>
      </c>
      <c r="I445">
        <v>0</v>
      </c>
      <c r="J445">
        <v>-851938276122</v>
      </c>
      <c r="K445">
        <v>-896956799810</v>
      </c>
      <c r="L445">
        <v>0</v>
      </c>
      <c r="M445">
        <v>0</v>
      </c>
      <c r="N445">
        <v>-896956799810</v>
      </c>
      <c r="O445">
        <v>70451118580</v>
      </c>
      <c r="P445">
        <v>25432594892</v>
      </c>
    </row>
    <row r="446" spans="1:16" x14ac:dyDescent="0.2">
      <c r="A446">
        <v>189925</v>
      </c>
      <c r="B446" t="s">
        <v>1325</v>
      </c>
      <c r="C446" t="s">
        <v>17</v>
      </c>
      <c r="D446" t="s">
        <v>762</v>
      </c>
      <c r="E446" t="s">
        <v>763</v>
      </c>
      <c r="F446" s="1">
        <v>1401252124224</v>
      </c>
      <c r="G446">
        <v>622817806292</v>
      </c>
      <c r="H446">
        <v>85571055.920000002</v>
      </c>
      <c r="I446">
        <v>85357408.379999995</v>
      </c>
      <c r="J446">
        <v>2024069930516</v>
      </c>
      <c r="K446">
        <v>1415088795603</v>
      </c>
      <c r="L446">
        <v>655182433999</v>
      </c>
      <c r="M446">
        <v>90017742.180000007</v>
      </c>
      <c r="N446">
        <v>2070271229602</v>
      </c>
      <c r="O446">
        <v>89106962282</v>
      </c>
      <c r="P446">
        <v>135308261368</v>
      </c>
    </row>
    <row r="447" spans="1:16" x14ac:dyDescent="0.2">
      <c r="A447">
        <v>189952</v>
      </c>
      <c r="B447" t="s">
        <v>1325</v>
      </c>
      <c r="C447" t="s">
        <v>17</v>
      </c>
      <c r="D447" t="s">
        <v>764</v>
      </c>
      <c r="E447" t="s">
        <v>765</v>
      </c>
      <c r="F447" s="1">
        <v>1401252124224</v>
      </c>
      <c r="G447">
        <v>622817806292</v>
      </c>
      <c r="H447">
        <v>85571055.920000002</v>
      </c>
      <c r="I447">
        <v>85357408.379999995</v>
      </c>
      <c r="J447">
        <v>2024069930516</v>
      </c>
      <c r="K447">
        <v>1415088795603</v>
      </c>
      <c r="L447">
        <v>655182433999</v>
      </c>
      <c r="M447">
        <v>90017742.180000007</v>
      </c>
      <c r="N447">
        <v>2070271229602</v>
      </c>
      <c r="O447">
        <v>89106962282</v>
      </c>
      <c r="P447">
        <v>135308261368</v>
      </c>
    </row>
    <row r="448" spans="1:16" x14ac:dyDescent="0.2">
      <c r="A448">
        <v>189978</v>
      </c>
      <c r="B448" t="s">
        <v>1325</v>
      </c>
      <c r="C448" t="s">
        <v>17</v>
      </c>
      <c r="D448" t="s">
        <v>766</v>
      </c>
      <c r="E448" t="s">
        <v>765</v>
      </c>
      <c r="F448" s="1">
        <v>1401252124224</v>
      </c>
      <c r="G448">
        <v>622817806292</v>
      </c>
      <c r="H448">
        <v>85571055.920000002</v>
      </c>
      <c r="I448">
        <v>85357408.379999995</v>
      </c>
      <c r="J448">
        <v>2024069930516</v>
      </c>
      <c r="K448">
        <v>1415088795603</v>
      </c>
      <c r="L448">
        <v>655182433999</v>
      </c>
      <c r="M448">
        <v>90017742.180000007</v>
      </c>
      <c r="N448">
        <v>2070271229602</v>
      </c>
      <c r="O448">
        <v>89106962282</v>
      </c>
      <c r="P448">
        <v>135308261368</v>
      </c>
    </row>
    <row r="449" spans="1:16" x14ac:dyDescent="0.2">
      <c r="A449">
        <v>190079</v>
      </c>
      <c r="B449" t="s">
        <v>1325</v>
      </c>
      <c r="C449" t="s">
        <v>17</v>
      </c>
      <c r="D449" t="s">
        <v>767</v>
      </c>
      <c r="E449" t="s">
        <v>768</v>
      </c>
      <c r="F449" s="1">
        <v>0</v>
      </c>
      <c r="G449">
        <v>119440580327</v>
      </c>
      <c r="H449">
        <v>16410347.42</v>
      </c>
      <c r="I449">
        <v>16239513.24</v>
      </c>
      <c r="J449">
        <v>119440580327</v>
      </c>
      <c r="K449">
        <v>0</v>
      </c>
      <c r="L449">
        <v>120355266566</v>
      </c>
      <c r="M449">
        <v>16536019.27</v>
      </c>
      <c r="N449">
        <v>120355266566</v>
      </c>
      <c r="O449">
        <v>167180212</v>
      </c>
      <c r="P449">
        <v>1081866451</v>
      </c>
    </row>
    <row r="450" spans="1:16" x14ac:dyDescent="0.2">
      <c r="A450">
        <v>190104</v>
      </c>
      <c r="B450" t="s">
        <v>1325</v>
      </c>
      <c r="C450" t="s">
        <v>17</v>
      </c>
      <c r="D450" t="s">
        <v>769</v>
      </c>
      <c r="E450" t="s">
        <v>65</v>
      </c>
      <c r="F450" s="1">
        <v>0</v>
      </c>
      <c r="G450">
        <v>119440580327</v>
      </c>
      <c r="H450">
        <v>16410347.42</v>
      </c>
      <c r="I450">
        <v>16239513.24</v>
      </c>
      <c r="J450">
        <v>119440580327</v>
      </c>
      <c r="K450">
        <v>0</v>
      </c>
      <c r="L450">
        <v>120355266566</v>
      </c>
      <c r="M450">
        <v>16536019.27</v>
      </c>
      <c r="N450">
        <v>120355266566</v>
      </c>
      <c r="O450">
        <v>167180212</v>
      </c>
      <c r="P450">
        <v>1081866451</v>
      </c>
    </row>
    <row r="451" spans="1:16" x14ac:dyDescent="0.2">
      <c r="A451">
        <v>190185</v>
      </c>
      <c r="B451" t="s">
        <v>1325</v>
      </c>
      <c r="C451" t="s">
        <v>17</v>
      </c>
      <c r="D451" t="s">
        <v>770</v>
      </c>
      <c r="E451" t="s">
        <v>771</v>
      </c>
      <c r="F451" s="1">
        <v>511149759773</v>
      </c>
      <c r="G451">
        <v>180312854673</v>
      </c>
      <c r="H451">
        <v>24773796.140000001</v>
      </c>
      <c r="I451">
        <v>24759223.48</v>
      </c>
      <c r="J451">
        <v>691462614446</v>
      </c>
      <c r="K451">
        <v>511149759773</v>
      </c>
      <c r="L451">
        <v>167593323943</v>
      </c>
      <c r="M451">
        <v>23026216.57</v>
      </c>
      <c r="N451">
        <v>678743083716</v>
      </c>
      <c r="O451">
        <v>12719530730</v>
      </c>
      <c r="P451">
        <v>0</v>
      </c>
    </row>
    <row r="452" spans="1:16" x14ac:dyDescent="0.2">
      <c r="A452">
        <v>190210</v>
      </c>
      <c r="B452" t="s">
        <v>1325</v>
      </c>
      <c r="C452" t="s">
        <v>17</v>
      </c>
      <c r="D452" t="s">
        <v>772</v>
      </c>
      <c r="E452" t="s">
        <v>65</v>
      </c>
      <c r="F452" s="1">
        <v>511149759773</v>
      </c>
      <c r="G452">
        <v>180312854673</v>
      </c>
      <c r="H452">
        <v>24773796.140000001</v>
      </c>
      <c r="I452">
        <v>24759223.48</v>
      </c>
      <c r="J452">
        <v>691462614446</v>
      </c>
      <c r="K452">
        <v>511149759773</v>
      </c>
      <c r="L452">
        <v>167593323943</v>
      </c>
      <c r="M452">
        <v>23026216.57</v>
      </c>
      <c r="N452">
        <v>678743083716</v>
      </c>
      <c r="O452">
        <v>12719530730</v>
      </c>
      <c r="P452">
        <v>0</v>
      </c>
    </row>
    <row r="453" spans="1:16" x14ac:dyDescent="0.2">
      <c r="A453">
        <v>190325</v>
      </c>
      <c r="B453" t="s">
        <v>1325</v>
      </c>
      <c r="C453" t="s">
        <v>17</v>
      </c>
      <c r="D453" t="s">
        <v>773</v>
      </c>
      <c r="E453" t="s">
        <v>774</v>
      </c>
      <c r="F453" s="1">
        <v>0</v>
      </c>
      <c r="G453">
        <v>135594609139</v>
      </c>
      <c r="H453">
        <v>18629804.359999999</v>
      </c>
      <c r="I453">
        <v>18601563.66</v>
      </c>
      <c r="J453">
        <v>135594609139</v>
      </c>
      <c r="K453">
        <v>0</v>
      </c>
      <c r="L453">
        <v>204804904457</v>
      </c>
      <c r="M453">
        <v>28138842.149999999</v>
      </c>
      <c r="N453">
        <v>204804904457</v>
      </c>
      <c r="O453">
        <v>3573400388</v>
      </c>
      <c r="P453">
        <v>72783695706</v>
      </c>
    </row>
    <row r="454" spans="1:16" x14ac:dyDescent="0.2">
      <c r="A454">
        <v>190350</v>
      </c>
      <c r="B454" t="s">
        <v>1325</v>
      </c>
      <c r="C454" t="s">
        <v>17</v>
      </c>
      <c r="D454" t="s">
        <v>775</v>
      </c>
      <c r="E454" t="s">
        <v>776</v>
      </c>
      <c r="F454" s="1">
        <v>0</v>
      </c>
      <c r="G454">
        <v>135594609139</v>
      </c>
      <c r="H454">
        <v>18629804.359999999</v>
      </c>
      <c r="I454">
        <v>18601563.66</v>
      </c>
      <c r="J454">
        <v>135594609139</v>
      </c>
      <c r="K454">
        <v>0</v>
      </c>
      <c r="L454">
        <v>204804904457</v>
      </c>
      <c r="M454">
        <v>28138842.149999999</v>
      </c>
      <c r="N454">
        <v>204804904457</v>
      </c>
      <c r="O454">
        <v>3573400388</v>
      </c>
      <c r="P454">
        <v>72783695706</v>
      </c>
    </row>
    <row r="455" spans="1:16" x14ac:dyDescent="0.2">
      <c r="A455">
        <v>190791</v>
      </c>
      <c r="B455" t="s">
        <v>1325</v>
      </c>
      <c r="C455" t="s">
        <v>17</v>
      </c>
      <c r="D455" t="s">
        <v>777</v>
      </c>
      <c r="E455" t="s">
        <v>778</v>
      </c>
      <c r="F455" s="1">
        <v>472472559593</v>
      </c>
      <c r="G455">
        <v>187469762153</v>
      </c>
      <c r="H455">
        <v>25757108</v>
      </c>
      <c r="I455">
        <v>25757108</v>
      </c>
      <c r="J455">
        <v>659942321746</v>
      </c>
      <c r="K455">
        <v>496012597649</v>
      </c>
      <c r="L455">
        <v>162428939033</v>
      </c>
      <c r="M455">
        <v>22316664.190000001</v>
      </c>
      <c r="N455">
        <v>658441536682</v>
      </c>
      <c r="O455">
        <v>55191235552</v>
      </c>
      <c r="P455">
        <v>53690450488</v>
      </c>
    </row>
    <row r="456" spans="1:16" x14ac:dyDescent="0.2">
      <c r="A456">
        <v>190817</v>
      </c>
      <c r="B456" t="s">
        <v>1325</v>
      </c>
      <c r="C456" t="s">
        <v>17</v>
      </c>
      <c r="D456" t="s">
        <v>779</v>
      </c>
      <c r="E456" t="s">
        <v>65</v>
      </c>
      <c r="F456" s="1">
        <v>472472559593</v>
      </c>
      <c r="G456">
        <v>187469762153</v>
      </c>
      <c r="H456">
        <v>25757108</v>
      </c>
      <c r="I456">
        <v>25757108</v>
      </c>
      <c r="J456">
        <v>659942321746</v>
      </c>
      <c r="K456">
        <v>496012597649</v>
      </c>
      <c r="L456">
        <v>162428939033</v>
      </c>
      <c r="M456">
        <v>22316664.190000001</v>
      </c>
      <c r="N456">
        <v>658441536682</v>
      </c>
      <c r="O456">
        <v>55191235552</v>
      </c>
      <c r="P456">
        <v>53690450488</v>
      </c>
    </row>
    <row r="457" spans="1:16" x14ac:dyDescent="0.2">
      <c r="A457">
        <v>190889</v>
      </c>
      <c r="B457" t="s">
        <v>1325</v>
      </c>
      <c r="C457" t="s">
        <v>17</v>
      </c>
      <c r="D457" t="s">
        <v>780</v>
      </c>
      <c r="E457" t="s">
        <v>781</v>
      </c>
      <c r="F457" s="1">
        <v>417629804858</v>
      </c>
      <c r="G457">
        <v>0</v>
      </c>
      <c r="H457">
        <v>0</v>
      </c>
      <c r="I457">
        <v>0</v>
      </c>
      <c r="J457">
        <v>417629804858</v>
      </c>
      <c r="K457">
        <v>407926438181</v>
      </c>
      <c r="L457">
        <v>0</v>
      </c>
      <c r="M457">
        <v>0</v>
      </c>
      <c r="N457">
        <v>407926438181</v>
      </c>
      <c r="O457">
        <v>17455615400</v>
      </c>
      <c r="P457">
        <v>7752248723</v>
      </c>
    </row>
    <row r="458" spans="1:16" x14ac:dyDescent="0.2">
      <c r="A458">
        <v>190915</v>
      </c>
      <c r="B458" t="s">
        <v>1325</v>
      </c>
      <c r="C458" t="s">
        <v>17</v>
      </c>
      <c r="D458" t="s">
        <v>782</v>
      </c>
      <c r="E458" t="s">
        <v>65</v>
      </c>
      <c r="F458" s="1">
        <v>417629804858</v>
      </c>
      <c r="G458">
        <v>0</v>
      </c>
      <c r="H458">
        <v>0</v>
      </c>
      <c r="I458">
        <v>0</v>
      </c>
      <c r="J458">
        <v>417629804858</v>
      </c>
      <c r="K458">
        <v>407926438181</v>
      </c>
      <c r="L458">
        <v>0</v>
      </c>
      <c r="M458">
        <v>0</v>
      </c>
      <c r="N458">
        <v>407926438181</v>
      </c>
      <c r="O458">
        <v>17455615400</v>
      </c>
      <c r="P458">
        <v>7752248723</v>
      </c>
    </row>
    <row r="459" spans="1:16" x14ac:dyDescent="0.2">
      <c r="A459">
        <v>191706</v>
      </c>
      <c r="B459" t="s">
        <v>1325</v>
      </c>
      <c r="C459" t="s">
        <v>17</v>
      </c>
      <c r="D459" t="s">
        <v>783</v>
      </c>
      <c r="E459" t="s">
        <v>784</v>
      </c>
      <c r="F459" s="1">
        <v>-1401252124224</v>
      </c>
      <c r="G459">
        <v>-622817806292</v>
      </c>
      <c r="H459">
        <v>-85571055.920000002</v>
      </c>
      <c r="I459">
        <v>-85357408.379999995</v>
      </c>
      <c r="J459">
        <v>-2024069930516</v>
      </c>
      <c r="K459">
        <v>-1415088795603</v>
      </c>
      <c r="L459">
        <v>-655182433999</v>
      </c>
      <c r="M459">
        <v>-90017742.180000007</v>
      </c>
      <c r="N459">
        <v>-2070271229602</v>
      </c>
      <c r="O459">
        <v>135308261368</v>
      </c>
      <c r="P459">
        <v>89106962282</v>
      </c>
    </row>
    <row r="460" spans="1:16" x14ac:dyDescent="0.2">
      <c r="A460">
        <v>191732</v>
      </c>
      <c r="B460" t="s">
        <v>1325</v>
      </c>
      <c r="C460" t="s">
        <v>17</v>
      </c>
      <c r="D460" t="s">
        <v>785</v>
      </c>
      <c r="E460" t="s">
        <v>784</v>
      </c>
      <c r="F460" s="1">
        <v>-1401252124224</v>
      </c>
      <c r="G460">
        <v>-622817806292</v>
      </c>
      <c r="H460">
        <v>-85571055.920000002</v>
      </c>
      <c r="I460">
        <v>-85357408.379999995</v>
      </c>
      <c r="J460">
        <v>-2024069930516</v>
      </c>
      <c r="K460">
        <v>-1415088795603</v>
      </c>
      <c r="L460">
        <v>-655182433999</v>
      </c>
      <c r="M460">
        <v>-90017742.180000007</v>
      </c>
      <c r="N460">
        <v>-2070271229602</v>
      </c>
      <c r="O460">
        <v>135308261368</v>
      </c>
      <c r="P460">
        <v>89106962282</v>
      </c>
    </row>
    <row r="461" spans="1:16" x14ac:dyDescent="0.2">
      <c r="A461">
        <v>191983</v>
      </c>
      <c r="B461" t="s">
        <v>1325</v>
      </c>
      <c r="C461" t="s">
        <v>17</v>
      </c>
      <c r="D461" t="s">
        <v>786</v>
      </c>
      <c r="E461" t="s">
        <v>787</v>
      </c>
      <c r="F461" s="1">
        <v>0</v>
      </c>
      <c r="G461">
        <v>-119440580327</v>
      </c>
      <c r="H461">
        <v>-16410347.42</v>
      </c>
      <c r="I461">
        <v>-16239513.24</v>
      </c>
      <c r="J461">
        <v>-119440580327</v>
      </c>
      <c r="K461">
        <v>0</v>
      </c>
      <c r="L461">
        <v>-120355266566</v>
      </c>
      <c r="M461">
        <v>-16536019.27</v>
      </c>
      <c r="N461">
        <v>-120355266566</v>
      </c>
      <c r="O461">
        <v>1081866451</v>
      </c>
      <c r="P461">
        <v>167180212</v>
      </c>
    </row>
    <row r="462" spans="1:16" x14ac:dyDescent="0.2">
      <c r="A462">
        <v>192008</v>
      </c>
      <c r="B462" t="s">
        <v>1325</v>
      </c>
      <c r="C462" t="s">
        <v>17</v>
      </c>
      <c r="D462" t="s">
        <v>788</v>
      </c>
      <c r="E462" t="s">
        <v>65</v>
      </c>
      <c r="F462" s="1">
        <v>0</v>
      </c>
      <c r="G462">
        <v>-119440580327</v>
      </c>
      <c r="H462">
        <v>-16410347.42</v>
      </c>
      <c r="I462">
        <v>-16239513.24</v>
      </c>
      <c r="J462">
        <v>-119440580327</v>
      </c>
      <c r="K462">
        <v>0</v>
      </c>
      <c r="L462">
        <v>-120355266566</v>
      </c>
      <c r="M462">
        <v>-16536019.27</v>
      </c>
      <c r="N462">
        <v>-120355266566</v>
      </c>
      <c r="O462">
        <v>1081866451</v>
      </c>
      <c r="P462">
        <v>167180212</v>
      </c>
    </row>
    <row r="463" spans="1:16" x14ac:dyDescent="0.2">
      <c r="A463">
        <v>192088</v>
      </c>
      <c r="B463" t="s">
        <v>1325</v>
      </c>
      <c r="C463" t="s">
        <v>17</v>
      </c>
      <c r="D463" t="s">
        <v>789</v>
      </c>
      <c r="E463" t="s">
        <v>790</v>
      </c>
      <c r="F463" s="1">
        <v>-511149759773</v>
      </c>
      <c r="G463">
        <v>-180312854673</v>
      </c>
      <c r="H463">
        <v>-24773796.140000001</v>
      </c>
      <c r="I463">
        <v>-24759223.48</v>
      </c>
      <c r="J463">
        <v>-691462614446</v>
      </c>
      <c r="K463">
        <v>-511149759773</v>
      </c>
      <c r="L463">
        <v>-167593323943</v>
      </c>
      <c r="M463">
        <v>-23026216.57</v>
      </c>
      <c r="N463">
        <v>-678743083716</v>
      </c>
      <c r="O463">
        <v>0</v>
      </c>
      <c r="P463">
        <v>12719530730</v>
      </c>
    </row>
    <row r="464" spans="1:16" x14ac:dyDescent="0.2">
      <c r="A464">
        <v>192113</v>
      </c>
      <c r="B464" t="s">
        <v>1325</v>
      </c>
      <c r="C464" t="s">
        <v>17</v>
      </c>
      <c r="D464" t="s">
        <v>791</v>
      </c>
      <c r="E464" t="s">
        <v>65</v>
      </c>
      <c r="F464" s="1">
        <v>-511149759773</v>
      </c>
      <c r="G464">
        <v>-180312854673</v>
      </c>
      <c r="H464">
        <v>-24773796.140000001</v>
      </c>
      <c r="I464">
        <v>-24759223.48</v>
      </c>
      <c r="J464">
        <v>-691462614446</v>
      </c>
      <c r="K464">
        <v>-511149759773</v>
      </c>
      <c r="L464">
        <v>-167593323943</v>
      </c>
      <c r="M464">
        <v>-23026216.57</v>
      </c>
      <c r="N464">
        <v>-678743083716</v>
      </c>
      <c r="O464">
        <v>0</v>
      </c>
      <c r="P464">
        <v>12719530730</v>
      </c>
    </row>
    <row r="465" spans="1:16" x14ac:dyDescent="0.2">
      <c r="A465">
        <v>192402</v>
      </c>
      <c r="B465" t="s">
        <v>1325</v>
      </c>
      <c r="C465" t="s">
        <v>17</v>
      </c>
      <c r="D465" t="s">
        <v>792</v>
      </c>
      <c r="E465" t="s">
        <v>793</v>
      </c>
      <c r="F465" s="1">
        <v>0</v>
      </c>
      <c r="G465">
        <v>-135594609139</v>
      </c>
      <c r="H465">
        <v>-18629804.359999999</v>
      </c>
      <c r="I465">
        <v>-18601563.66</v>
      </c>
      <c r="J465">
        <v>-135594609139</v>
      </c>
      <c r="K465">
        <v>0</v>
      </c>
      <c r="L465">
        <v>-204804904457</v>
      </c>
      <c r="M465">
        <v>-28138842.149999999</v>
      </c>
      <c r="N465">
        <v>-204804904457</v>
      </c>
      <c r="O465">
        <v>72783695706</v>
      </c>
      <c r="P465">
        <v>3573400388</v>
      </c>
    </row>
    <row r="466" spans="1:16" x14ac:dyDescent="0.2">
      <c r="A466">
        <v>192552</v>
      </c>
      <c r="B466" t="s">
        <v>1325</v>
      </c>
      <c r="C466" t="s">
        <v>17</v>
      </c>
      <c r="D466" t="s">
        <v>794</v>
      </c>
      <c r="E466" t="s">
        <v>50</v>
      </c>
      <c r="F466" s="1">
        <v>0</v>
      </c>
      <c r="G466">
        <v>-135594609139</v>
      </c>
      <c r="H466">
        <v>-18629804.359999999</v>
      </c>
      <c r="I466">
        <v>-18601563.66</v>
      </c>
      <c r="J466">
        <v>-135594609139</v>
      </c>
      <c r="K466">
        <v>0</v>
      </c>
      <c r="L466">
        <v>-204804904457</v>
      </c>
      <c r="M466">
        <v>-28138842.149999999</v>
      </c>
      <c r="N466">
        <v>-204804904457</v>
      </c>
      <c r="O466">
        <v>72783695706</v>
      </c>
      <c r="P466">
        <v>3573400388</v>
      </c>
    </row>
    <row r="467" spans="1:16" x14ac:dyDescent="0.2">
      <c r="A467">
        <v>192918</v>
      </c>
      <c r="B467" t="s">
        <v>1325</v>
      </c>
      <c r="C467" t="s">
        <v>17</v>
      </c>
      <c r="D467" t="s">
        <v>795</v>
      </c>
      <c r="E467" t="s">
        <v>796</v>
      </c>
      <c r="F467" s="1">
        <v>-472472559593</v>
      </c>
      <c r="G467">
        <v>-187469762153</v>
      </c>
      <c r="H467">
        <v>-25757108</v>
      </c>
      <c r="I467">
        <v>-25757108</v>
      </c>
      <c r="J467">
        <v>-659942321746</v>
      </c>
      <c r="K467">
        <v>-496012597649</v>
      </c>
      <c r="L467">
        <v>-162428939033</v>
      </c>
      <c r="M467">
        <v>-22316664.190000001</v>
      </c>
      <c r="N467">
        <v>-658441536682</v>
      </c>
      <c r="O467">
        <v>53690450488</v>
      </c>
      <c r="P467">
        <v>55191235552</v>
      </c>
    </row>
    <row r="468" spans="1:16" x14ac:dyDescent="0.2">
      <c r="A468">
        <v>192965</v>
      </c>
      <c r="B468" t="s">
        <v>1325</v>
      </c>
      <c r="C468" t="s">
        <v>17</v>
      </c>
      <c r="D468" t="s">
        <v>797</v>
      </c>
      <c r="E468" t="s">
        <v>798</v>
      </c>
      <c r="F468" s="1">
        <v>-417629804858</v>
      </c>
      <c r="G468">
        <v>0</v>
      </c>
      <c r="H468">
        <v>0</v>
      </c>
      <c r="I468">
        <v>0</v>
      </c>
      <c r="J468">
        <v>-417629804858</v>
      </c>
      <c r="K468">
        <v>-407926438181</v>
      </c>
      <c r="L468">
        <v>0</v>
      </c>
      <c r="M468">
        <v>0</v>
      </c>
      <c r="N468">
        <v>-407926438181</v>
      </c>
      <c r="O468">
        <v>7752248723</v>
      </c>
      <c r="P468">
        <v>17455615400</v>
      </c>
    </row>
    <row r="469" spans="1:16" x14ac:dyDescent="0.2">
      <c r="A469">
        <v>193706</v>
      </c>
      <c r="B469" t="s">
        <v>1325</v>
      </c>
      <c r="C469" t="s">
        <v>17</v>
      </c>
      <c r="D469" t="s">
        <v>799</v>
      </c>
      <c r="E469" t="s">
        <v>800</v>
      </c>
      <c r="F469" s="1">
        <v>26092476097150.199</v>
      </c>
      <c r="G469">
        <v>15176278972298</v>
      </c>
      <c r="H469">
        <v>2085120565.74</v>
      </c>
      <c r="I469">
        <v>2097165831.6358242</v>
      </c>
      <c r="J469">
        <v>41268755069448.203</v>
      </c>
      <c r="K469">
        <v>25123251249208.199</v>
      </c>
      <c r="L469">
        <v>14183373975158</v>
      </c>
      <c r="M469">
        <v>1948701972.4000001</v>
      </c>
      <c r="N469">
        <v>39306625224366.203</v>
      </c>
      <c r="O469">
        <v>2616600373315</v>
      </c>
      <c r="P469">
        <v>654470528233</v>
      </c>
    </row>
    <row r="470" spans="1:16" x14ac:dyDescent="0.2">
      <c r="A470">
        <v>193734</v>
      </c>
      <c r="B470" t="s">
        <v>1325</v>
      </c>
      <c r="C470" t="s">
        <v>17</v>
      </c>
      <c r="D470" t="s">
        <v>801</v>
      </c>
      <c r="E470" t="s">
        <v>802</v>
      </c>
      <c r="F470" s="1">
        <v>26092476097150.199</v>
      </c>
      <c r="G470">
        <v>15176278972298</v>
      </c>
      <c r="H470">
        <v>2085120565.74</v>
      </c>
      <c r="I470">
        <v>2097165831.6358242</v>
      </c>
      <c r="J470">
        <v>41268755069448.203</v>
      </c>
      <c r="K470">
        <v>25123251249208.199</v>
      </c>
      <c r="L470">
        <v>14183373975158</v>
      </c>
      <c r="M470">
        <v>1948701972.4000001</v>
      </c>
      <c r="N470">
        <v>39306625224366.203</v>
      </c>
      <c r="O470">
        <v>2616600373315</v>
      </c>
      <c r="P470">
        <v>654470528233</v>
      </c>
    </row>
    <row r="471" spans="1:16" x14ac:dyDescent="0.2">
      <c r="A471">
        <v>193762</v>
      </c>
      <c r="B471" t="s">
        <v>1325</v>
      </c>
      <c r="C471" t="s">
        <v>17</v>
      </c>
      <c r="D471" t="s">
        <v>803</v>
      </c>
      <c r="E471" t="s">
        <v>804</v>
      </c>
      <c r="F471" s="1">
        <v>22411674376015</v>
      </c>
      <c r="G471">
        <v>10881978557402</v>
      </c>
      <c r="H471">
        <v>1495112031.5699999</v>
      </c>
      <c r="I471">
        <v>1507203826.9958243</v>
      </c>
      <c r="J471">
        <v>33293652933417</v>
      </c>
      <c r="K471">
        <v>21399744962970</v>
      </c>
      <c r="L471">
        <v>9980541287447</v>
      </c>
      <c r="M471">
        <v>1371260500.26</v>
      </c>
      <c r="N471">
        <v>31380286250417</v>
      </c>
      <c r="O471">
        <v>2276797367913</v>
      </c>
      <c r="P471">
        <v>363430684913</v>
      </c>
    </row>
    <row r="472" spans="1:16" x14ac:dyDescent="0.2">
      <c r="A472">
        <v>193790</v>
      </c>
      <c r="B472" t="s">
        <v>1325</v>
      </c>
      <c r="C472" t="s">
        <v>17</v>
      </c>
      <c r="D472" t="s">
        <v>805</v>
      </c>
      <c r="E472" t="s">
        <v>806</v>
      </c>
      <c r="F472" s="1">
        <v>11976991738537</v>
      </c>
      <c r="G472">
        <v>296116926736</v>
      </c>
      <c r="H472">
        <v>40684511.329999998</v>
      </c>
      <c r="I472">
        <v>52986543.020000003</v>
      </c>
      <c r="J472">
        <v>12273108665273</v>
      </c>
      <c r="K472">
        <v>11972518824023</v>
      </c>
      <c r="L472">
        <v>306143762870</v>
      </c>
      <c r="M472">
        <v>42062132.43</v>
      </c>
      <c r="N472">
        <v>12278662586893</v>
      </c>
      <c r="O472">
        <v>324673910541</v>
      </c>
      <c r="P472">
        <v>330227832161</v>
      </c>
    </row>
    <row r="473" spans="1:16" x14ac:dyDescent="0.2">
      <c r="A473">
        <v>193844</v>
      </c>
      <c r="B473" t="s">
        <v>1325</v>
      </c>
      <c r="C473" t="s">
        <v>17</v>
      </c>
      <c r="D473" t="s">
        <v>807</v>
      </c>
      <c r="E473" t="s">
        <v>808</v>
      </c>
      <c r="F473" s="1">
        <v>212918527263</v>
      </c>
      <c r="G473">
        <v>189987696860</v>
      </c>
      <c r="H473">
        <v>26103055.609999999</v>
      </c>
      <c r="I473">
        <v>26103055.609999999</v>
      </c>
      <c r="J473">
        <v>402906224123</v>
      </c>
      <c r="K473">
        <v>211666274542</v>
      </c>
      <c r="L473">
        <v>191066808483</v>
      </c>
      <c r="M473">
        <v>26251318.420000002</v>
      </c>
      <c r="N473">
        <v>402733083025</v>
      </c>
      <c r="O473">
        <v>47077354595</v>
      </c>
      <c r="P473">
        <v>46904213497</v>
      </c>
    </row>
    <row r="474" spans="1:16" x14ac:dyDescent="0.2">
      <c r="A474">
        <v>194007</v>
      </c>
      <c r="B474" t="s">
        <v>1325</v>
      </c>
      <c r="C474" t="s">
        <v>17</v>
      </c>
      <c r="D474" t="s">
        <v>815</v>
      </c>
      <c r="E474" t="s">
        <v>816</v>
      </c>
      <c r="F474" s="1">
        <v>4302469719154</v>
      </c>
      <c r="G474">
        <v>56</v>
      </c>
      <c r="H474">
        <v>0.01</v>
      </c>
      <c r="I474">
        <v>-9.9999999999999994E-12</v>
      </c>
      <c r="J474">
        <v>4302469719210</v>
      </c>
      <c r="K474">
        <v>4298456151653</v>
      </c>
      <c r="L474">
        <v>56</v>
      </c>
      <c r="M474">
        <v>0.01</v>
      </c>
      <c r="N474">
        <v>4298456151709</v>
      </c>
      <c r="O474">
        <v>41482541035</v>
      </c>
      <c r="P474">
        <v>37468973534</v>
      </c>
    </row>
    <row r="475" spans="1:16" x14ac:dyDescent="0.2">
      <c r="A475">
        <v>194093</v>
      </c>
      <c r="B475" t="s">
        <v>1325</v>
      </c>
      <c r="C475" t="s">
        <v>17</v>
      </c>
      <c r="D475" t="s">
        <v>817</v>
      </c>
      <c r="E475" t="s">
        <v>818</v>
      </c>
      <c r="F475" s="1">
        <v>2989403543408</v>
      </c>
      <c r="G475">
        <v>0</v>
      </c>
      <c r="H475">
        <v>0</v>
      </c>
      <c r="I475">
        <v>0</v>
      </c>
      <c r="J475">
        <v>2989403543408</v>
      </c>
      <c r="K475">
        <v>2990142972583</v>
      </c>
      <c r="L475">
        <v>0</v>
      </c>
      <c r="M475">
        <v>0</v>
      </c>
      <c r="N475">
        <v>2990142972583</v>
      </c>
      <c r="O475">
        <v>11846787113</v>
      </c>
      <c r="P475">
        <v>12586216288</v>
      </c>
    </row>
    <row r="476" spans="1:16" x14ac:dyDescent="0.2">
      <c r="A476">
        <v>194120</v>
      </c>
      <c r="B476" t="s">
        <v>1325</v>
      </c>
      <c r="C476" t="s">
        <v>17</v>
      </c>
      <c r="D476" t="s">
        <v>819</v>
      </c>
      <c r="E476" t="s">
        <v>820</v>
      </c>
      <c r="F476" s="1">
        <v>107501695645</v>
      </c>
      <c r="G476">
        <v>0</v>
      </c>
      <c r="H476">
        <v>0</v>
      </c>
      <c r="I476">
        <v>0</v>
      </c>
      <c r="J476">
        <v>107501695645</v>
      </c>
      <c r="K476">
        <v>107427625641</v>
      </c>
      <c r="L476">
        <v>0</v>
      </c>
      <c r="M476">
        <v>0</v>
      </c>
      <c r="N476">
        <v>107427625641</v>
      </c>
      <c r="O476">
        <v>853438787</v>
      </c>
      <c r="P476">
        <v>779368783</v>
      </c>
    </row>
    <row r="477" spans="1:16" x14ac:dyDescent="0.2">
      <c r="A477">
        <v>389850</v>
      </c>
      <c r="B477" t="s">
        <v>1325</v>
      </c>
      <c r="C477" t="s">
        <v>17</v>
      </c>
      <c r="D477" t="s">
        <v>821</v>
      </c>
      <c r="E477" t="s">
        <v>822</v>
      </c>
      <c r="F477" s="1">
        <v>305169220760</v>
      </c>
      <c r="G477">
        <v>0</v>
      </c>
      <c r="H477">
        <v>0</v>
      </c>
      <c r="I477">
        <v>0</v>
      </c>
      <c r="J477">
        <v>305169220760</v>
      </c>
      <c r="K477">
        <v>305147515765</v>
      </c>
      <c r="L477">
        <v>0</v>
      </c>
      <c r="M477">
        <v>0</v>
      </c>
      <c r="N477">
        <v>305147515765</v>
      </c>
      <c r="O477">
        <v>291544489</v>
      </c>
      <c r="P477">
        <v>269839494</v>
      </c>
    </row>
    <row r="478" spans="1:16" x14ac:dyDescent="0.2">
      <c r="A478">
        <v>390254</v>
      </c>
      <c r="B478" t="s">
        <v>1325</v>
      </c>
      <c r="C478" t="s">
        <v>17</v>
      </c>
      <c r="D478" t="s">
        <v>823</v>
      </c>
      <c r="E478" t="s">
        <v>824</v>
      </c>
      <c r="F478" s="1">
        <v>0</v>
      </c>
      <c r="G478">
        <v>39660139528</v>
      </c>
      <c r="H478">
        <v>5449041.4100000001</v>
      </c>
      <c r="I478">
        <v>5449041.4100000001</v>
      </c>
      <c r="J478">
        <v>39660139528</v>
      </c>
      <c r="K478">
        <v>0</v>
      </c>
      <c r="L478">
        <v>45585977642</v>
      </c>
      <c r="M478">
        <v>6263212.46</v>
      </c>
      <c r="N478">
        <v>45585977642</v>
      </c>
      <c r="O478">
        <v>65536003</v>
      </c>
      <c r="P478">
        <v>5991374117</v>
      </c>
    </row>
    <row r="479" spans="1:16" x14ac:dyDescent="0.2">
      <c r="A479">
        <v>389852</v>
      </c>
      <c r="B479" t="s">
        <v>1325</v>
      </c>
      <c r="C479" t="s">
        <v>17</v>
      </c>
      <c r="D479" t="s">
        <v>828</v>
      </c>
      <c r="E479" t="s">
        <v>829</v>
      </c>
      <c r="F479" s="1">
        <v>0</v>
      </c>
      <c r="G479">
        <v>924051593</v>
      </c>
      <c r="H479">
        <v>126958.59</v>
      </c>
      <c r="I479">
        <v>126958.59</v>
      </c>
      <c r="J479">
        <v>924051593</v>
      </c>
      <c r="K479">
        <v>0</v>
      </c>
      <c r="L479">
        <v>4856787686</v>
      </c>
      <c r="M479">
        <v>667290.56999999995</v>
      </c>
      <c r="N479">
        <v>4856787686</v>
      </c>
      <c r="O479">
        <v>6339828027</v>
      </c>
      <c r="P479">
        <v>10272564120</v>
      </c>
    </row>
    <row r="480" spans="1:16" x14ac:dyDescent="0.2">
      <c r="A480">
        <v>389853</v>
      </c>
      <c r="B480" t="s">
        <v>1325</v>
      </c>
      <c r="C480" t="s">
        <v>17</v>
      </c>
      <c r="D480" t="s">
        <v>830</v>
      </c>
      <c r="E480" t="s">
        <v>831</v>
      </c>
      <c r="F480" s="1">
        <v>1854751185784</v>
      </c>
      <c r="G480">
        <v>19795016429</v>
      </c>
      <c r="H480">
        <v>2719704.61</v>
      </c>
      <c r="I480">
        <v>13148379.24</v>
      </c>
      <c r="J480">
        <v>1874546202213</v>
      </c>
      <c r="K480">
        <v>1853780069539</v>
      </c>
      <c r="L480">
        <v>19742204320</v>
      </c>
      <c r="M480">
        <v>2712448.57</v>
      </c>
      <c r="N480">
        <v>1873522273859</v>
      </c>
      <c r="O480">
        <v>1329138150</v>
      </c>
      <c r="P480">
        <v>305209796</v>
      </c>
    </row>
    <row r="481" spans="1:16" x14ac:dyDescent="0.2">
      <c r="A481">
        <v>389854</v>
      </c>
      <c r="B481" t="s">
        <v>1325</v>
      </c>
      <c r="C481" t="s">
        <v>17</v>
      </c>
      <c r="D481" t="s">
        <v>832</v>
      </c>
      <c r="E481" t="s">
        <v>833</v>
      </c>
      <c r="F481" s="1">
        <v>660220898441</v>
      </c>
      <c r="G481">
        <v>3555881759</v>
      </c>
      <c r="H481">
        <v>488554.68</v>
      </c>
      <c r="I481">
        <v>2361911.75</v>
      </c>
      <c r="J481">
        <v>663776780200</v>
      </c>
      <c r="K481">
        <v>659917073414</v>
      </c>
      <c r="L481">
        <v>3585893755</v>
      </c>
      <c r="M481">
        <v>492678.13</v>
      </c>
      <c r="N481">
        <v>663502967169</v>
      </c>
      <c r="O481">
        <v>1257102043</v>
      </c>
      <c r="P481">
        <v>983289012</v>
      </c>
    </row>
    <row r="482" spans="1:16" x14ac:dyDescent="0.2">
      <c r="A482">
        <v>390260</v>
      </c>
      <c r="B482" t="s">
        <v>1325</v>
      </c>
      <c r="C482" t="s">
        <v>17</v>
      </c>
      <c r="D482" t="s">
        <v>834</v>
      </c>
      <c r="E482" t="s">
        <v>835</v>
      </c>
      <c r="F482" s="1">
        <v>245128057415</v>
      </c>
      <c r="G482">
        <v>0</v>
      </c>
      <c r="H482">
        <v>0</v>
      </c>
      <c r="I482">
        <v>0</v>
      </c>
      <c r="J482">
        <v>245128057415</v>
      </c>
      <c r="K482">
        <v>262840409772</v>
      </c>
      <c r="L482">
        <v>0</v>
      </c>
      <c r="M482">
        <v>0</v>
      </c>
      <c r="N482">
        <v>262840409772</v>
      </c>
      <c r="O482">
        <v>164539176439</v>
      </c>
      <c r="P482">
        <v>182251528796</v>
      </c>
    </row>
    <row r="483" spans="1:16" x14ac:dyDescent="0.2">
      <c r="A483">
        <v>389859</v>
      </c>
      <c r="B483" t="s">
        <v>1325</v>
      </c>
      <c r="C483" t="s">
        <v>17</v>
      </c>
      <c r="D483" t="s">
        <v>836</v>
      </c>
      <c r="E483" t="s">
        <v>837</v>
      </c>
      <c r="F483" s="1">
        <v>1099783352093</v>
      </c>
      <c r="G483">
        <v>42194140511</v>
      </c>
      <c r="H483">
        <v>5797196.4199999999</v>
      </c>
      <c r="I483">
        <v>5797196.4199999999</v>
      </c>
      <c r="J483">
        <v>1141977492604</v>
      </c>
      <c r="K483">
        <v>1082751860547</v>
      </c>
      <c r="L483">
        <v>41306090928</v>
      </c>
      <c r="M483">
        <v>5675184.2699999996</v>
      </c>
      <c r="N483">
        <v>1124057951475</v>
      </c>
      <c r="O483">
        <v>49591463860</v>
      </c>
      <c r="P483">
        <v>31671922731</v>
      </c>
    </row>
    <row r="484" spans="1:16" x14ac:dyDescent="0.2">
      <c r="A484">
        <v>407149</v>
      </c>
      <c r="B484" t="s">
        <v>1325</v>
      </c>
      <c r="C484" t="s">
        <v>17</v>
      </c>
      <c r="D484" t="s">
        <v>841</v>
      </c>
      <c r="E484" t="s">
        <v>842</v>
      </c>
      <c r="F484" s="1">
        <v>199645538574</v>
      </c>
      <c r="G484">
        <v>0</v>
      </c>
      <c r="H484">
        <v>0</v>
      </c>
      <c r="I484">
        <v>0</v>
      </c>
      <c r="J484">
        <v>199645538574</v>
      </c>
      <c r="K484">
        <v>200388870567</v>
      </c>
      <c r="L484">
        <v>0</v>
      </c>
      <c r="M484">
        <v>0</v>
      </c>
      <c r="N484">
        <v>200388870567</v>
      </c>
      <c r="O484">
        <v>0</v>
      </c>
      <c r="P484">
        <v>743331993</v>
      </c>
    </row>
    <row r="485" spans="1:16" x14ac:dyDescent="0.2">
      <c r="A485">
        <v>194201</v>
      </c>
      <c r="B485" t="s">
        <v>1325</v>
      </c>
      <c r="C485" t="s">
        <v>17</v>
      </c>
      <c r="D485" t="s">
        <v>843</v>
      </c>
      <c r="E485" t="s">
        <v>844</v>
      </c>
      <c r="F485" s="1">
        <v>10434682637478</v>
      </c>
      <c r="G485">
        <v>10585861630666</v>
      </c>
      <c r="H485">
        <v>1454427520.24</v>
      </c>
      <c r="I485">
        <v>1454217283.9758244</v>
      </c>
      <c r="J485">
        <v>21020544268144</v>
      </c>
      <c r="K485">
        <v>9427226138947</v>
      </c>
      <c r="L485">
        <v>9674397524577</v>
      </c>
      <c r="M485">
        <v>1329198367.8299999</v>
      </c>
      <c r="N485">
        <v>19101623663524</v>
      </c>
      <c r="O485">
        <v>1952123457372</v>
      </c>
      <c r="P485">
        <v>33202852752</v>
      </c>
    </row>
    <row r="486" spans="1:16" x14ac:dyDescent="0.2">
      <c r="A486">
        <v>194394</v>
      </c>
      <c r="B486" t="s">
        <v>1325</v>
      </c>
      <c r="C486" t="s">
        <v>17</v>
      </c>
      <c r="D486" t="s">
        <v>845</v>
      </c>
      <c r="E486" t="s">
        <v>846</v>
      </c>
      <c r="F486" s="1">
        <v>474767840114</v>
      </c>
      <c r="G486">
        <v>386989896605</v>
      </c>
      <c r="H486">
        <v>53169857.619999997</v>
      </c>
      <c r="I486">
        <v>53169857.619999997</v>
      </c>
      <c r="J486">
        <v>861757736719</v>
      </c>
      <c r="K486">
        <v>451712167083</v>
      </c>
      <c r="L486">
        <v>389988229838</v>
      </c>
      <c r="M486">
        <v>53581808.82</v>
      </c>
      <c r="N486">
        <v>841700396921</v>
      </c>
      <c r="O486">
        <v>28811478879</v>
      </c>
      <c r="P486">
        <v>8754139081</v>
      </c>
    </row>
    <row r="487" spans="1:16" x14ac:dyDescent="0.2">
      <c r="A487">
        <v>194421</v>
      </c>
      <c r="B487" t="s">
        <v>1325</v>
      </c>
      <c r="C487" t="s">
        <v>17</v>
      </c>
      <c r="D487" t="s">
        <v>847</v>
      </c>
      <c r="E487" t="s">
        <v>848</v>
      </c>
      <c r="F487" s="1">
        <v>474739451727</v>
      </c>
      <c r="G487">
        <v>386989896605</v>
      </c>
      <c r="H487">
        <v>53169857.619999997</v>
      </c>
      <c r="I487">
        <v>53169857.619999997</v>
      </c>
      <c r="J487">
        <v>861729348332</v>
      </c>
      <c r="K487">
        <v>451683778696</v>
      </c>
      <c r="L487">
        <v>389988229838</v>
      </c>
      <c r="M487">
        <v>53581808.82</v>
      </c>
      <c r="N487">
        <v>841672008534</v>
      </c>
      <c r="O487">
        <v>28811478879</v>
      </c>
      <c r="P487">
        <v>8754139081</v>
      </c>
    </row>
    <row r="488" spans="1:16" x14ac:dyDescent="0.2">
      <c r="A488">
        <v>194475</v>
      </c>
      <c r="B488" t="s">
        <v>1325</v>
      </c>
      <c r="C488" t="s">
        <v>17</v>
      </c>
      <c r="D488" t="s">
        <v>849</v>
      </c>
      <c r="E488" t="s">
        <v>850</v>
      </c>
      <c r="F488" s="1">
        <v>474739451727</v>
      </c>
      <c r="G488">
        <v>386989896605</v>
      </c>
      <c r="H488">
        <v>53169857.619999997</v>
      </c>
      <c r="I488">
        <v>53169857.619999997</v>
      </c>
      <c r="J488">
        <v>861729348332</v>
      </c>
      <c r="K488">
        <v>451683778696</v>
      </c>
      <c r="L488">
        <v>389988229838</v>
      </c>
      <c r="M488">
        <v>53581808.82</v>
      </c>
      <c r="N488">
        <v>841672008534</v>
      </c>
      <c r="O488">
        <v>28811478879</v>
      </c>
      <c r="P488">
        <v>8754139081</v>
      </c>
    </row>
    <row r="489" spans="1:16" x14ac:dyDescent="0.2">
      <c r="A489">
        <v>194615</v>
      </c>
      <c r="B489" t="s">
        <v>1374</v>
      </c>
      <c r="C489" t="s">
        <v>17</v>
      </c>
      <c r="D489" t="s">
        <v>852</v>
      </c>
      <c r="E489" t="s">
        <v>853</v>
      </c>
      <c r="F489" s="1">
        <v>388387</v>
      </c>
      <c r="G489">
        <v>0</v>
      </c>
      <c r="H489">
        <v>0</v>
      </c>
      <c r="I489">
        <v>0</v>
      </c>
      <c r="J489">
        <v>388387</v>
      </c>
      <c r="K489">
        <v>388387</v>
      </c>
      <c r="L489">
        <v>0</v>
      </c>
      <c r="M489">
        <v>0</v>
      </c>
      <c r="N489">
        <v>388387</v>
      </c>
      <c r="O489">
        <v>0</v>
      </c>
      <c r="P489">
        <v>0</v>
      </c>
    </row>
    <row r="490" spans="1:16" x14ac:dyDescent="0.2">
      <c r="A490">
        <v>194642</v>
      </c>
      <c r="B490" t="s">
        <v>854</v>
      </c>
      <c r="C490" t="s">
        <v>17</v>
      </c>
      <c r="D490" t="s">
        <v>855</v>
      </c>
      <c r="E490" t="s">
        <v>856</v>
      </c>
      <c r="F490" s="1">
        <v>28000000</v>
      </c>
      <c r="G490">
        <v>0</v>
      </c>
      <c r="H490">
        <v>0</v>
      </c>
      <c r="I490">
        <v>0</v>
      </c>
      <c r="J490">
        <v>28000000</v>
      </c>
      <c r="K490">
        <v>28000000</v>
      </c>
      <c r="L490">
        <v>0</v>
      </c>
      <c r="M490">
        <v>0</v>
      </c>
      <c r="N490">
        <v>28000000</v>
      </c>
      <c r="O490">
        <v>0</v>
      </c>
      <c r="P490">
        <v>0</v>
      </c>
    </row>
    <row r="491" spans="1:16" x14ac:dyDescent="0.2">
      <c r="A491">
        <v>194669</v>
      </c>
      <c r="B491" t="s">
        <v>857</v>
      </c>
      <c r="C491" t="s">
        <v>17</v>
      </c>
      <c r="D491" t="s">
        <v>858</v>
      </c>
      <c r="E491" t="s">
        <v>859</v>
      </c>
      <c r="F491" s="1">
        <v>28000000</v>
      </c>
      <c r="G491">
        <v>0</v>
      </c>
      <c r="H491">
        <v>0</v>
      </c>
      <c r="I491">
        <v>0</v>
      </c>
      <c r="J491">
        <v>28000000</v>
      </c>
      <c r="K491">
        <v>28000000</v>
      </c>
      <c r="L491">
        <v>0</v>
      </c>
      <c r="M491">
        <v>0</v>
      </c>
      <c r="N491">
        <v>28000000</v>
      </c>
      <c r="O491">
        <v>0</v>
      </c>
      <c r="P491">
        <v>0</v>
      </c>
    </row>
    <row r="492" spans="1:16" x14ac:dyDescent="0.2">
      <c r="A492">
        <v>194802</v>
      </c>
      <c r="B492" t="s">
        <v>1325</v>
      </c>
      <c r="C492" t="s">
        <v>17</v>
      </c>
      <c r="D492" t="s">
        <v>860</v>
      </c>
      <c r="E492" t="s">
        <v>861</v>
      </c>
      <c r="F492" s="1">
        <v>0</v>
      </c>
      <c r="G492">
        <v>16248091094</v>
      </c>
      <c r="H492">
        <v>2232380.4700000002</v>
      </c>
      <c r="I492">
        <v>2185850.9399999995</v>
      </c>
      <c r="J492">
        <v>16248091094</v>
      </c>
      <c r="K492">
        <v>0</v>
      </c>
      <c r="L492">
        <v>14129080625</v>
      </c>
      <c r="M492">
        <v>1941242.41</v>
      </c>
      <c r="N492">
        <v>14129080625</v>
      </c>
      <c r="O492">
        <v>2119010469</v>
      </c>
      <c r="P492">
        <v>0</v>
      </c>
    </row>
    <row r="493" spans="1:16" x14ac:dyDescent="0.2">
      <c r="A493">
        <v>194829</v>
      </c>
      <c r="B493" t="s">
        <v>1325</v>
      </c>
      <c r="C493" t="s">
        <v>17</v>
      </c>
      <c r="D493" t="s">
        <v>862</v>
      </c>
      <c r="E493" t="s">
        <v>863</v>
      </c>
      <c r="F493" s="1">
        <v>0</v>
      </c>
      <c r="G493">
        <v>16248091094</v>
      </c>
      <c r="H493">
        <v>2232380.4700000002</v>
      </c>
      <c r="I493">
        <v>2185850.9399999995</v>
      </c>
      <c r="J493">
        <v>16248091094</v>
      </c>
      <c r="K493">
        <v>0</v>
      </c>
      <c r="L493">
        <v>14129080625</v>
      </c>
      <c r="M493">
        <v>1941242.41</v>
      </c>
      <c r="N493">
        <v>14129080625</v>
      </c>
      <c r="O493">
        <v>2119010469</v>
      </c>
      <c r="P493">
        <v>0</v>
      </c>
    </row>
    <row r="494" spans="1:16" x14ac:dyDescent="0.2">
      <c r="A494">
        <v>195226</v>
      </c>
      <c r="B494" t="s">
        <v>1325</v>
      </c>
      <c r="C494" t="s">
        <v>17</v>
      </c>
      <c r="D494" t="s">
        <v>864</v>
      </c>
      <c r="E494" t="s">
        <v>865</v>
      </c>
      <c r="F494" s="1">
        <v>3206033881021.2002</v>
      </c>
      <c r="G494">
        <v>3891062427197</v>
      </c>
      <c r="H494">
        <v>534606296.07999998</v>
      </c>
      <c r="I494">
        <v>534606296.07999998</v>
      </c>
      <c r="J494">
        <v>7097096308218.2002</v>
      </c>
      <c r="K494">
        <v>3271794119155.2002</v>
      </c>
      <c r="L494">
        <v>3798715377248</v>
      </c>
      <c r="M494">
        <v>521918420.91000003</v>
      </c>
      <c r="N494">
        <v>7070509496403.2002</v>
      </c>
      <c r="O494">
        <v>308872516054</v>
      </c>
      <c r="P494">
        <v>282285704239</v>
      </c>
    </row>
    <row r="495" spans="1:16" x14ac:dyDescent="0.2">
      <c r="A495">
        <v>195253</v>
      </c>
      <c r="B495" t="s">
        <v>1325</v>
      </c>
      <c r="C495" t="s">
        <v>17</v>
      </c>
      <c r="D495" t="s">
        <v>866</v>
      </c>
      <c r="E495" t="s">
        <v>867</v>
      </c>
      <c r="F495" s="1">
        <v>2252554249386</v>
      </c>
      <c r="G495">
        <v>3233871938075</v>
      </c>
      <c r="H495">
        <v>444312660.39999998</v>
      </c>
      <c r="I495">
        <v>444312660.39999998</v>
      </c>
      <c r="J495">
        <v>5486426187461</v>
      </c>
      <c r="K495">
        <v>2237863451234</v>
      </c>
      <c r="L495">
        <v>3143785789589</v>
      </c>
      <c r="M495">
        <v>431935418.17000002</v>
      </c>
      <c r="N495">
        <v>5381649240823</v>
      </c>
      <c r="O495">
        <v>111770475999</v>
      </c>
      <c r="P495">
        <v>6993529361</v>
      </c>
    </row>
    <row r="496" spans="1:16" x14ac:dyDescent="0.2">
      <c r="A496">
        <v>195280</v>
      </c>
      <c r="B496" t="s">
        <v>1325</v>
      </c>
      <c r="C496" t="s">
        <v>17</v>
      </c>
      <c r="D496" t="s">
        <v>868</v>
      </c>
      <c r="E496" t="s">
        <v>869</v>
      </c>
      <c r="F496" s="1">
        <v>2213605188198</v>
      </c>
      <c r="G496">
        <v>3091943723075</v>
      </c>
      <c r="H496">
        <v>424812660.39999998</v>
      </c>
      <c r="I496">
        <v>424812660.39999998</v>
      </c>
      <c r="J496">
        <v>5305548911273</v>
      </c>
      <c r="K496">
        <v>2191920860685</v>
      </c>
      <c r="L496">
        <v>3002051794589</v>
      </c>
      <c r="M496">
        <v>412462102.72000003</v>
      </c>
      <c r="N496">
        <v>5193972655274</v>
      </c>
      <c r="O496">
        <v>111576255999</v>
      </c>
      <c r="P496">
        <v>0</v>
      </c>
    </row>
    <row r="497" spans="1:16" x14ac:dyDescent="0.2">
      <c r="A497">
        <v>195376</v>
      </c>
      <c r="B497" t="s">
        <v>1325</v>
      </c>
      <c r="C497" t="s">
        <v>17</v>
      </c>
      <c r="D497" t="s">
        <v>870</v>
      </c>
      <c r="E497" t="s">
        <v>282</v>
      </c>
      <c r="F497" s="1">
        <v>38949061188</v>
      </c>
      <c r="G497">
        <v>141928215000</v>
      </c>
      <c r="H497">
        <v>19500000</v>
      </c>
      <c r="I497">
        <v>19500000</v>
      </c>
      <c r="J497">
        <v>180877276188</v>
      </c>
      <c r="K497">
        <v>45942590549</v>
      </c>
      <c r="L497">
        <v>141733995000</v>
      </c>
      <c r="M497">
        <v>19473315.449999999</v>
      </c>
      <c r="N497">
        <v>187676585549</v>
      </c>
      <c r="O497">
        <v>194220000</v>
      </c>
      <c r="P497">
        <v>6993529361</v>
      </c>
    </row>
    <row r="498" spans="1:16" x14ac:dyDescent="0.2">
      <c r="A498">
        <v>195579</v>
      </c>
      <c r="B498" t="s">
        <v>1325</v>
      </c>
      <c r="C498" t="s">
        <v>17</v>
      </c>
      <c r="D498" t="s">
        <v>871</v>
      </c>
      <c r="E498" t="s">
        <v>872</v>
      </c>
      <c r="F498" s="1">
        <v>396163238700</v>
      </c>
      <c r="G498">
        <v>553313340871</v>
      </c>
      <c r="H498">
        <v>76021601.109999999</v>
      </c>
      <c r="I498">
        <v>76021601.109999999</v>
      </c>
      <c r="J498">
        <v>949476579571</v>
      </c>
      <c r="K498">
        <v>467067970210</v>
      </c>
      <c r="L498">
        <v>551717492822</v>
      </c>
      <c r="M498">
        <v>75802342.120000005</v>
      </c>
      <c r="N498">
        <v>1018785463032</v>
      </c>
      <c r="O498">
        <v>1595848049</v>
      </c>
      <c r="P498">
        <v>70904731510</v>
      </c>
    </row>
    <row r="499" spans="1:16" x14ac:dyDescent="0.2">
      <c r="A499">
        <v>398024</v>
      </c>
      <c r="B499" t="s">
        <v>1325</v>
      </c>
      <c r="C499" t="s">
        <v>17</v>
      </c>
      <c r="D499" t="s">
        <v>873</v>
      </c>
      <c r="E499" t="s">
        <v>874</v>
      </c>
      <c r="F499" s="1">
        <v>11217310685</v>
      </c>
      <c r="G499">
        <v>19868735704</v>
      </c>
      <c r="H499">
        <v>2729833.15</v>
      </c>
      <c r="I499">
        <v>2729833.15</v>
      </c>
      <c r="J499">
        <v>31086046389</v>
      </c>
      <c r="K499">
        <v>11217310685</v>
      </c>
      <c r="L499">
        <v>19841546566</v>
      </c>
      <c r="M499">
        <v>2726097.54</v>
      </c>
      <c r="N499">
        <v>31058857251</v>
      </c>
      <c r="O499">
        <v>27189138</v>
      </c>
      <c r="P499">
        <v>0</v>
      </c>
    </row>
    <row r="500" spans="1:16" x14ac:dyDescent="0.2">
      <c r="A500">
        <v>398025</v>
      </c>
      <c r="B500" t="s">
        <v>1325</v>
      </c>
      <c r="C500" t="s">
        <v>17</v>
      </c>
      <c r="D500" t="s">
        <v>875</v>
      </c>
      <c r="E500" t="s">
        <v>876</v>
      </c>
      <c r="F500" s="1">
        <v>5248019732</v>
      </c>
      <c r="G500">
        <v>19868735704</v>
      </c>
      <c r="H500">
        <v>2729833.15</v>
      </c>
      <c r="I500">
        <v>2729833.15</v>
      </c>
      <c r="J500">
        <v>25116755436</v>
      </c>
      <c r="K500">
        <v>5248019732</v>
      </c>
      <c r="L500">
        <v>19841546566</v>
      </c>
      <c r="M500">
        <v>2726097.54</v>
      </c>
      <c r="N500">
        <v>25089566298</v>
      </c>
      <c r="O500">
        <v>27189138</v>
      </c>
      <c r="P500">
        <v>0</v>
      </c>
    </row>
    <row r="501" spans="1:16" x14ac:dyDescent="0.2">
      <c r="A501">
        <v>398026</v>
      </c>
      <c r="B501" t="s">
        <v>1375</v>
      </c>
      <c r="C501" t="s">
        <v>17</v>
      </c>
      <c r="D501" t="s">
        <v>878</v>
      </c>
      <c r="E501" t="s">
        <v>879</v>
      </c>
      <c r="F501" s="1">
        <v>5969290953</v>
      </c>
      <c r="G501">
        <v>0</v>
      </c>
      <c r="H501">
        <v>0</v>
      </c>
      <c r="I501">
        <v>0</v>
      </c>
      <c r="J501">
        <v>5969290953</v>
      </c>
      <c r="K501">
        <v>5969290953</v>
      </c>
      <c r="L501">
        <v>0</v>
      </c>
      <c r="M501">
        <v>0</v>
      </c>
      <c r="N501">
        <v>5969290953</v>
      </c>
      <c r="O501">
        <v>0</v>
      </c>
      <c r="P501">
        <v>0</v>
      </c>
    </row>
    <row r="502" spans="1:16" x14ac:dyDescent="0.2">
      <c r="A502">
        <v>195821</v>
      </c>
      <c r="B502" t="s">
        <v>1325</v>
      </c>
      <c r="C502" t="s">
        <v>17</v>
      </c>
      <c r="D502" t="s">
        <v>880</v>
      </c>
      <c r="E502" t="s">
        <v>881</v>
      </c>
      <c r="F502" s="1">
        <v>163976165433.20001</v>
      </c>
      <c r="G502">
        <v>0</v>
      </c>
      <c r="H502">
        <v>0</v>
      </c>
      <c r="I502">
        <v>0</v>
      </c>
      <c r="J502">
        <v>163976165433.20001</v>
      </c>
      <c r="K502">
        <v>173467464745.20001</v>
      </c>
      <c r="L502">
        <v>0</v>
      </c>
      <c r="M502">
        <v>0</v>
      </c>
      <c r="N502">
        <v>173467464745.20001</v>
      </c>
      <c r="O502">
        <v>190313829328</v>
      </c>
      <c r="P502">
        <v>199805128640</v>
      </c>
    </row>
    <row r="503" spans="1:16" x14ac:dyDescent="0.2">
      <c r="A503">
        <v>195898</v>
      </c>
      <c r="B503" t="s">
        <v>1325</v>
      </c>
      <c r="C503" t="s">
        <v>17</v>
      </c>
      <c r="D503" t="s">
        <v>882</v>
      </c>
      <c r="E503" t="s">
        <v>883</v>
      </c>
      <c r="F503" s="1">
        <v>163976165433.20001</v>
      </c>
      <c r="G503">
        <v>0</v>
      </c>
      <c r="H503">
        <v>0</v>
      </c>
      <c r="I503">
        <v>0</v>
      </c>
      <c r="J503">
        <v>163976165433.20001</v>
      </c>
      <c r="K503">
        <v>173467464745.20001</v>
      </c>
      <c r="L503">
        <v>0</v>
      </c>
      <c r="M503">
        <v>0</v>
      </c>
      <c r="N503">
        <v>173467464745.20001</v>
      </c>
      <c r="O503">
        <v>190313829328</v>
      </c>
      <c r="P503">
        <v>199805128640</v>
      </c>
    </row>
    <row r="504" spans="1:16" x14ac:dyDescent="0.2">
      <c r="A504">
        <v>383029</v>
      </c>
      <c r="B504" t="s">
        <v>1325</v>
      </c>
      <c r="C504" t="s">
        <v>17</v>
      </c>
      <c r="D504" t="s">
        <v>1376</v>
      </c>
      <c r="E504" t="s">
        <v>1377</v>
      </c>
      <c r="F504" s="1">
        <v>0</v>
      </c>
      <c r="G504">
        <v>3639185000</v>
      </c>
      <c r="H504">
        <v>500000</v>
      </c>
      <c r="I504">
        <v>500000</v>
      </c>
      <c r="J504">
        <v>3639185000</v>
      </c>
      <c r="K504">
        <v>0</v>
      </c>
      <c r="L504">
        <v>3997625500</v>
      </c>
      <c r="M504">
        <v>549247.36</v>
      </c>
      <c r="N504">
        <v>3997625500</v>
      </c>
      <c r="O504">
        <v>5478000</v>
      </c>
      <c r="P504">
        <v>363918500</v>
      </c>
    </row>
    <row r="505" spans="1:16" x14ac:dyDescent="0.2">
      <c r="A505">
        <v>394039</v>
      </c>
      <c r="B505" t="s">
        <v>1325</v>
      </c>
      <c r="C505" t="s">
        <v>17</v>
      </c>
      <c r="D505" t="s">
        <v>1378</v>
      </c>
      <c r="E505" t="s">
        <v>1379</v>
      </c>
      <c r="F505" s="1">
        <v>0</v>
      </c>
      <c r="G505">
        <v>3639185000</v>
      </c>
      <c r="H505">
        <v>500000</v>
      </c>
      <c r="I505">
        <v>500000</v>
      </c>
      <c r="J505">
        <v>3639185000</v>
      </c>
      <c r="K505">
        <v>0</v>
      </c>
      <c r="L505">
        <v>3997625500</v>
      </c>
      <c r="M505">
        <v>549247.36</v>
      </c>
      <c r="N505">
        <v>3997625500</v>
      </c>
      <c r="O505">
        <v>5478000</v>
      </c>
      <c r="P505">
        <v>363918500</v>
      </c>
    </row>
    <row r="506" spans="1:16" x14ac:dyDescent="0.2">
      <c r="A506">
        <v>347015</v>
      </c>
      <c r="B506" t="s">
        <v>1325</v>
      </c>
      <c r="C506" t="s">
        <v>17</v>
      </c>
      <c r="D506" t="s">
        <v>884</v>
      </c>
      <c r="E506" t="s">
        <v>885</v>
      </c>
      <c r="F506" s="1">
        <v>382122916817</v>
      </c>
      <c r="G506">
        <v>80369227547</v>
      </c>
      <c r="H506">
        <v>11042201.42</v>
      </c>
      <c r="I506">
        <v>11042201.42</v>
      </c>
      <c r="J506">
        <v>462492144364</v>
      </c>
      <c r="K506">
        <v>382177922281</v>
      </c>
      <c r="L506">
        <v>79372922771</v>
      </c>
      <c r="M506">
        <v>10905315.720000001</v>
      </c>
      <c r="N506">
        <v>461550845052</v>
      </c>
      <c r="O506">
        <v>5159695540</v>
      </c>
      <c r="P506">
        <v>4218396228</v>
      </c>
    </row>
    <row r="507" spans="1:16" x14ac:dyDescent="0.2">
      <c r="A507">
        <v>347020</v>
      </c>
      <c r="B507" t="s">
        <v>1380</v>
      </c>
      <c r="C507" t="s">
        <v>17</v>
      </c>
      <c r="D507" t="s">
        <v>887</v>
      </c>
      <c r="E507" t="s">
        <v>314</v>
      </c>
      <c r="F507" s="1">
        <v>250243469</v>
      </c>
      <c r="G507">
        <v>0</v>
      </c>
      <c r="H507">
        <v>0</v>
      </c>
      <c r="I507">
        <v>0</v>
      </c>
      <c r="J507">
        <v>250243469</v>
      </c>
      <c r="K507">
        <v>250243469</v>
      </c>
      <c r="L507">
        <v>0</v>
      </c>
      <c r="M507">
        <v>0</v>
      </c>
      <c r="N507">
        <v>250243469</v>
      </c>
      <c r="O507">
        <v>0</v>
      </c>
      <c r="P507">
        <v>0</v>
      </c>
    </row>
    <row r="508" spans="1:16" x14ac:dyDescent="0.2">
      <c r="A508">
        <v>347021</v>
      </c>
      <c r="B508" t="s">
        <v>1325</v>
      </c>
      <c r="C508" t="s">
        <v>17</v>
      </c>
      <c r="D508" t="s">
        <v>888</v>
      </c>
      <c r="E508" t="s">
        <v>889</v>
      </c>
      <c r="F508" s="1">
        <v>381872673348</v>
      </c>
      <c r="G508">
        <v>80369227547</v>
      </c>
      <c r="H508">
        <v>11042201.42</v>
      </c>
      <c r="I508">
        <v>11042201.42</v>
      </c>
      <c r="J508">
        <v>462241900895</v>
      </c>
      <c r="K508">
        <v>381927678812</v>
      </c>
      <c r="L508">
        <v>79372922771</v>
      </c>
      <c r="M508">
        <v>10905315.720000001</v>
      </c>
      <c r="N508">
        <v>461300601583</v>
      </c>
      <c r="O508">
        <v>5159695540</v>
      </c>
      <c r="P508">
        <v>4218396228</v>
      </c>
    </row>
    <row r="509" spans="1:16" x14ac:dyDescent="0.2">
      <c r="A509">
        <v>196033</v>
      </c>
      <c r="B509" t="s">
        <v>1325</v>
      </c>
      <c r="C509" t="s">
        <v>17</v>
      </c>
      <c r="D509" t="s">
        <v>890</v>
      </c>
      <c r="E509" t="s">
        <v>891</v>
      </c>
      <c r="F509" s="1">
        <v>-26092476097150.199</v>
      </c>
      <c r="G509">
        <v>-15176278972289</v>
      </c>
      <c r="H509">
        <v>-2085120565.78</v>
      </c>
      <c r="I509">
        <v>-2097165831.6358242</v>
      </c>
      <c r="J509">
        <v>-41268755069439.203</v>
      </c>
      <c r="K509">
        <v>-25113759949896.199</v>
      </c>
      <c r="L509">
        <v>-14192865274461</v>
      </c>
      <c r="M509">
        <v>-1950006014.3599999</v>
      </c>
      <c r="N509">
        <v>-39306625224357.203</v>
      </c>
      <c r="O509">
        <v>612696695977</v>
      </c>
      <c r="P509">
        <v>2574826541059</v>
      </c>
    </row>
    <row r="510" spans="1:16" x14ac:dyDescent="0.2">
      <c r="A510">
        <v>196061</v>
      </c>
      <c r="B510" t="s">
        <v>1325</v>
      </c>
      <c r="C510" t="s">
        <v>17</v>
      </c>
      <c r="D510" t="s">
        <v>892</v>
      </c>
      <c r="E510" t="s">
        <v>893</v>
      </c>
      <c r="F510" s="1">
        <v>-22411674376015</v>
      </c>
      <c r="G510">
        <v>-10881978557387</v>
      </c>
      <c r="H510">
        <v>-1495112031.6099999</v>
      </c>
      <c r="I510">
        <v>-1507203826.9958243</v>
      </c>
      <c r="J510">
        <v>-33293652933402</v>
      </c>
      <c r="K510">
        <v>-21399744962970</v>
      </c>
      <c r="L510">
        <v>-9980541287432</v>
      </c>
      <c r="M510">
        <v>-1371260500.3199999</v>
      </c>
      <c r="N510">
        <v>-31380286250402</v>
      </c>
      <c r="O510">
        <v>321474936129</v>
      </c>
      <c r="P510">
        <v>2234841619129</v>
      </c>
    </row>
    <row r="511" spans="1:16" x14ac:dyDescent="0.2">
      <c r="A511">
        <v>196089</v>
      </c>
      <c r="B511" t="s">
        <v>1325</v>
      </c>
      <c r="C511" t="s">
        <v>17</v>
      </c>
      <c r="D511" t="s">
        <v>894</v>
      </c>
      <c r="E511" t="s">
        <v>895</v>
      </c>
      <c r="F511" s="1">
        <v>-11976991738537</v>
      </c>
      <c r="G511">
        <v>-296116926739</v>
      </c>
      <c r="H511">
        <v>-40684511.359999999</v>
      </c>
      <c r="I511">
        <v>-52986543.020000003</v>
      </c>
      <c r="J511">
        <v>-12273108665276</v>
      </c>
      <c r="K511">
        <v>-11972518824023</v>
      </c>
      <c r="L511">
        <v>-306143762874</v>
      </c>
      <c r="M511">
        <v>-42062132.479999997</v>
      </c>
      <c r="N511">
        <v>-12278662586897</v>
      </c>
      <c r="O511">
        <v>288272083377</v>
      </c>
      <c r="P511">
        <v>282718161756</v>
      </c>
    </row>
    <row r="512" spans="1:16" x14ac:dyDescent="0.2">
      <c r="A512">
        <v>196116</v>
      </c>
      <c r="B512" t="s">
        <v>1325</v>
      </c>
      <c r="C512" t="s">
        <v>17</v>
      </c>
      <c r="D512" t="s">
        <v>896</v>
      </c>
      <c r="E512" t="s">
        <v>65</v>
      </c>
      <c r="F512" s="1">
        <v>-11976991738537</v>
      </c>
      <c r="G512">
        <v>-296116926739</v>
      </c>
      <c r="H512">
        <v>-40684511.359999999</v>
      </c>
      <c r="I512">
        <v>-52986543.020000003</v>
      </c>
      <c r="J512">
        <v>-12273108665276</v>
      </c>
      <c r="K512">
        <v>-11972518824023</v>
      </c>
      <c r="L512">
        <v>-306143762874</v>
      </c>
      <c r="M512">
        <v>-42062132.479999997</v>
      </c>
      <c r="N512">
        <v>-12278662586897</v>
      </c>
      <c r="O512">
        <v>288272083377</v>
      </c>
      <c r="P512">
        <v>282718161756</v>
      </c>
    </row>
    <row r="513" spans="1:16" x14ac:dyDescent="0.2">
      <c r="A513">
        <v>196225</v>
      </c>
      <c r="B513" t="s">
        <v>1325</v>
      </c>
      <c r="C513" t="s">
        <v>17</v>
      </c>
      <c r="D513" t="s">
        <v>897</v>
      </c>
      <c r="E513" t="s">
        <v>898</v>
      </c>
      <c r="F513" s="1">
        <v>-10434682637478</v>
      </c>
      <c r="G513">
        <v>-10585861630648</v>
      </c>
      <c r="H513">
        <v>-1454427520.25</v>
      </c>
      <c r="I513">
        <v>-1454217283.9758244</v>
      </c>
      <c r="J513">
        <v>-21020544268126</v>
      </c>
      <c r="K513">
        <v>-9427226138947</v>
      </c>
      <c r="L513">
        <v>-9674397524558</v>
      </c>
      <c r="M513">
        <v>-1329198367.8399999</v>
      </c>
      <c r="N513">
        <v>-19101623663505</v>
      </c>
      <c r="O513">
        <v>33202852752</v>
      </c>
      <c r="P513">
        <v>1952123457373</v>
      </c>
    </row>
    <row r="514" spans="1:16" x14ac:dyDescent="0.2">
      <c r="A514">
        <v>196253</v>
      </c>
      <c r="B514" t="s">
        <v>1325</v>
      </c>
      <c r="C514" t="s">
        <v>17</v>
      </c>
      <c r="D514" t="s">
        <v>899</v>
      </c>
      <c r="E514" t="s">
        <v>65</v>
      </c>
      <c r="F514" s="1">
        <v>-10434682637478</v>
      </c>
      <c r="G514">
        <v>-8596942017522</v>
      </c>
      <c r="H514">
        <v>-1181163092.48</v>
      </c>
      <c r="I514">
        <v>-1182910806.9558244</v>
      </c>
      <c r="J514">
        <v>-19031624655000</v>
      </c>
      <c r="K514">
        <v>-9427226138947</v>
      </c>
      <c r="L514">
        <v>-8077810307536</v>
      </c>
      <c r="M514">
        <v>-1109837821.8599999</v>
      </c>
      <c r="N514">
        <v>-17505036446483</v>
      </c>
      <c r="O514">
        <v>33202852752</v>
      </c>
      <c r="P514">
        <v>1559791061269</v>
      </c>
    </row>
    <row r="515" spans="1:16" x14ac:dyDescent="0.2">
      <c r="A515">
        <v>196392</v>
      </c>
      <c r="B515" t="s">
        <v>1325</v>
      </c>
      <c r="C515" t="s">
        <v>17</v>
      </c>
      <c r="D515" t="s">
        <v>1381</v>
      </c>
      <c r="E515" t="s">
        <v>154</v>
      </c>
      <c r="F515" s="1">
        <v>0</v>
      </c>
      <c r="G515">
        <v>-1988919613126</v>
      </c>
      <c r="H515">
        <v>-273264427.76999998</v>
      </c>
      <c r="I515">
        <v>-271306477.01999998</v>
      </c>
      <c r="J515">
        <v>-1988919613126</v>
      </c>
      <c r="K515">
        <v>0</v>
      </c>
      <c r="L515">
        <v>-1596587217022</v>
      </c>
      <c r="M515">
        <v>-219360545.97999999</v>
      </c>
      <c r="N515">
        <v>-1596587217022</v>
      </c>
      <c r="O515">
        <v>0</v>
      </c>
      <c r="P515">
        <v>392332396104</v>
      </c>
    </row>
    <row r="516" spans="1:16" x14ac:dyDescent="0.2">
      <c r="A516">
        <v>196419</v>
      </c>
      <c r="B516" t="s">
        <v>1325</v>
      </c>
      <c r="C516" t="s">
        <v>17</v>
      </c>
      <c r="D516" t="s">
        <v>900</v>
      </c>
      <c r="E516" t="s">
        <v>901</v>
      </c>
      <c r="F516" s="1">
        <v>-474767840114</v>
      </c>
      <c r="G516">
        <v>-386989896611</v>
      </c>
      <c r="H516">
        <v>-53169857.619999997</v>
      </c>
      <c r="I516">
        <v>-53169857.619999997</v>
      </c>
      <c r="J516">
        <v>-861757736725</v>
      </c>
      <c r="K516">
        <v>-451712167083</v>
      </c>
      <c r="L516">
        <v>-389988229844</v>
      </c>
      <c r="M516">
        <v>-53581808.82</v>
      </c>
      <c r="N516">
        <v>-841700396927</v>
      </c>
      <c r="O516">
        <v>8754139081</v>
      </c>
      <c r="P516">
        <v>28811478879</v>
      </c>
    </row>
    <row r="517" spans="1:16" x14ac:dyDescent="0.2">
      <c r="A517">
        <v>196446</v>
      </c>
      <c r="B517" t="s">
        <v>1374</v>
      </c>
      <c r="C517" t="s">
        <v>17</v>
      </c>
      <c r="D517" t="s">
        <v>902</v>
      </c>
      <c r="E517" t="s">
        <v>903</v>
      </c>
      <c r="F517" s="1">
        <v>-388387</v>
      </c>
      <c r="G517">
        <v>0</v>
      </c>
      <c r="H517">
        <v>0</v>
      </c>
      <c r="I517">
        <v>0</v>
      </c>
      <c r="J517">
        <v>-388387</v>
      </c>
      <c r="K517">
        <v>-388387</v>
      </c>
      <c r="L517">
        <v>0</v>
      </c>
      <c r="M517">
        <v>0</v>
      </c>
      <c r="N517">
        <v>-388387</v>
      </c>
      <c r="O517">
        <v>0</v>
      </c>
      <c r="P517">
        <v>0</v>
      </c>
    </row>
    <row r="518" spans="1:16" x14ac:dyDescent="0.2">
      <c r="A518">
        <v>196473</v>
      </c>
      <c r="B518" t="s">
        <v>904</v>
      </c>
      <c r="C518" t="s">
        <v>17</v>
      </c>
      <c r="D518" t="s">
        <v>905</v>
      </c>
      <c r="E518" t="s">
        <v>906</v>
      </c>
      <c r="F518" s="1">
        <v>-28000000</v>
      </c>
      <c r="G518">
        <v>0</v>
      </c>
      <c r="H518">
        <v>0</v>
      </c>
      <c r="I518">
        <v>0</v>
      </c>
      <c r="J518">
        <v>-28000000</v>
      </c>
      <c r="K518">
        <v>-28000000</v>
      </c>
      <c r="L518">
        <v>0</v>
      </c>
      <c r="M518">
        <v>0</v>
      </c>
      <c r="N518">
        <v>-28000000</v>
      </c>
      <c r="O518">
        <v>0</v>
      </c>
      <c r="P518">
        <v>0</v>
      </c>
    </row>
    <row r="519" spans="1:16" x14ac:dyDescent="0.2">
      <c r="A519">
        <v>196500</v>
      </c>
      <c r="B519" t="s">
        <v>857</v>
      </c>
      <c r="C519" t="s">
        <v>17</v>
      </c>
      <c r="D519" t="s">
        <v>907</v>
      </c>
      <c r="E519" t="s">
        <v>859</v>
      </c>
      <c r="F519" s="1">
        <v>-28000000</v>
      </c>
      <c r="G519">
        <v>0</v>
      </c>
      <c r="H519">
        <v>0</v>
      </c>
      <c r="I519">
        <v>0</v>
      </c>
      <c r="J519">
        <v>-28000000</v>
      </c>
      <c r="K519">
        <v>-28000000</v>
      </c>
      <c r="L519">
        <v>0</v>
      </c>
      <c r="M519">
        <v>0</v>
      </c>
      <c r="N519">
        <v>-28000000</v>
      </c>
      <c r="O519">
        <v>0</v>
      </c>
      <c r="P519">
        <v>0</v>
      </c>
    </row>
    <row r="520" spans="1:16" x14ac:dyDescent="0.2">
      <c r="A520">
        <v>196620</v>
      </c>
      <c r="B520" t="s">
        <v>1325</v>
      </c>
      <c r="C520" t="s">
        <v>17</v>
      </c>
      <c r="D520" t="s">
        <v>908</v>
      </c>
      <c r="E520" t="s">
        <v>909</v>
      </c>
      <c r="F520" s="1">
        <v>-474739451727</v>
      </c>
      <c r="G520">
        <v>-386989896611</v>
      </c>
      <c r="H520">
        <v>-53169857.619999997</v>
      </c>
      <c r="I520">
        <v>-53169857.619999997</v>
      </c>
      <c r="J520">
        <v>-861729348338</v>
      </c>
      <c r="K520">
        <v>-451683778696</v>
      </c>
      <c r="L520">
        <v>-389988229844</v>
      </c>
      <c r="M520">
        <v>-53581808.82</v>
      </c>
      <c r="N520">
        <v>-841672008540</v>
      </c>
      <c r="O520">
        <v>8754139081</v>
      </c>
      <c r="P520">
        <v>28811478879</v>
      </c>
    </row>
    <row r="521" spans="1:16" x14ac:dyDescent="0.2">
      <c r="A521">
        <v>196701</v>
      </c>
      <c r="B521" t="s">
        <v>1325</v>
      </c>
      <c r="C521" t="s">
        <v>17</v>
      </c>
      <c r="D521" t="s">
        <v>910</v>
      </c>
      <c r="E521" t="s">
        <v>911</v>
      </c>
      <c r="F521" s="1">
        <v>-474739451727</v>
      </c>
      <c r="G521">
        <v>-386989896611</v>
      </c>
      <c r="H521">
        <v>-53169857.619999997</v>
      </c>
      <c r="I521">
        <v>-53169857.619999997</v>
      </c>
      <c r="J521">
        <v>-861729348338</v>
      </c>
      <c r="K521">
        <v>-451683778696</v>
      </c>
      <c r="L521">
        <v>-389988229844</v>
      </c>
      <c r="M521">
        <v>-53581808.82</v>
      </c>
      <c r="N521">
        <v>-841672008540</v>
      </c>
      <c r="O521">
        <v>8754139081</v>
      </c>
      <c r="P521">
        <v>28811478879</v>
      </c>
    </row>
    <row r="522" spans="1:16" x14ac:dyDescent="0.2">
      <c r="A522">
        <v>196857</v>
      </c>
      <c r="B522" t="s">
        <v>1325</v>
      </c>
      <c r="C522" t="s">
        <v>17</v>
      </c>
      <c r="D522" t="s">
        <v>912</v>
      </c>
      <c r="E522" t="s">
        <v>913</v>
      </c>
      <c r="F522" s="1">
        <v>0</v>
      </c>
      <c r="G522">
        <v>-16248091094</v>
      </c>
      <c r="H522">
        <v>-2232380.4700000002</v>
      </c>
      <c r="I522">
        <v>-2185850.9399999995</v>
      </c>
      <c r="J522">
        <v>-16248091094</v>
      </c>
      <c r="K522">
        <v>0</v>
      </c>
      <c r="L522">
        <v>-14129080625</v>
      </c>
      <c r="M522">
        <v>-1941242.41</v>
      </c>
      <c r="N522">
        <v>-14129080625</v>
      </c>
      <c r="O522">
        <v>0</v>
      </c>
      <c r="P522">
        <v>2119010469</v>
      </c>
    </row>
    <row r="523" spans="1:16" x14ac:dyDescent="0.2">
      <c r="A523">
        <v>197046</v>
      </c>
      <c r="B523" t="s">
        <v>1325</v>
      </c>
      <c r="C523" t="s">
        <v>17</v>
      </c>
      <c r="D523" t="s">
        <v>914</v>
      </c>
      <c r="E523" t="s">
        <v>915</v>
      </c>
      <c r="F523" s="1">
        <v>0</v>
      </c>
      <c r="G523">
        <v>-16248091094</v>
      </c>
      <c r="H523">
        <v>-2232380.4700000002</v>
      </c>
      <c r="I523">
        <v>-2185850.9399999995</v>
      </c>
      <c r="J523">
        <v>-16248091094</v>
      </c>
      <c r="K523">
        <v>0</v>
      </c>
      <c r="L523">
        <v>-14129080625</v>
      </c>
      <c r="M523">
        <v>-1941242.41</v>
      </c>
      <c r="N523">
        <v>-14129080625</v>
      </c>
      <c r="O523">
        <v>0</v>
      </c>
      <c r="P523">
        <v>2119010469</v>
      </c>
    </row>
    <row r="524" spans="1:16" x14ac:dyDescent="0.2">
      <c r="A524">
        <v>197100</v>
      </c>
      <c r="B524" t="s">
        <v>1325</v>
      </c>
      <c r="C524" t="s">
        <v>17</v>
      </c>
      <c r="D524" t="s">
        <v>916</v>
      </c>
      <c r="E524" t="s">
        <v>917</v>
      </c>
      <c r="F524" s="1">
        <v>0</v>
      </c>
      <c r="G524">
        <v>-16248091094</v>
      </c>
      <c r="H524">
        <v>-2232380.4700000002</v>
      </c>
      <c r="I524">
        <v>-2185850.9399999995</v>
      </c>
      <c r="J524">
        <v>-16248091094</v>
      </c>
      <c r="K524">
        <v>0</v>
      </c>
      <c r="L524">
        <v>-14129080625</v>
      </c>
      <c r="M524">
        <v>-1941242.41</v>
      </c>
      <c r="N524">
        <v>-14129080625</v>
      </c>
      <c r="O524">
        <v>0</v>
      </c>
      <c r="P524">
        <v>2119010469</v>
      </c>
    </row>
    <row r="525" spans="1:16" x14ac:dyDescent="0.2">
      <c r="A525">
        <v>197325</v>
      </c>
      <c r="B525" t="s">
        <v>1325</v>
      </c>
      <c r="C525" t="s">
        <v>17</v>
      </c>
      <c r="D525" t="s">
        <v>918</v>
      </c>
      <c r="E525" t="s">
        <v>919</v>
      </c>
      <c r="F525" s="1">
        <v>-3206033881021.2002</v>
      </c>
      <c r="G525">
        <v>-3891062427197</v>
      </c>
      <c r="H525">
        <v>-534606296.07999998</v>
      </c>
      <c r="I525">
        <v>-534606296.07999998</v>
      </c>
      <c r="J525">
        <v>-7097096308218.2002</v>
      </c>
      <c r="K525">
        <v>-3262302819843.2002</v>
      </c>
      <c r="L525">
        <v>-3808206676560</v>
      </c>
      <c r="M525">
        <v>-523222462.81</v>
      </c>
      <c r="N525">
        <v>-7070509496403.2002</v>
      </c>
      <c r="O525">
        <v>282467620767</v>
      </c>
      <c r="P525">
        <v>309054432582</v>
      </c>
    </row>
    <row r="526" spans="1:16" x14ac:dyDescent="0.2">
      <c r="A526">
        <v>197491</v>
      </c>
      <c r="B526" t="s">
        <v>1325</v>
      </c>
      <c r="C526" t="s">
        <v>17</v>
      </c>
      <c r="D526" t="s">
        <v>920</v>
      </c>
      <c r="E526" t="s">
        <v>921</v>
      </c>
      <c r="F526" s="1">
        <v>-396163238700</v>
      </c>
      <c r="G526">
        <v>-553313340871</v>
      </c>
      <c r="H526">
        <v>-76021601.109999999</v>
      </c>
      <c r="I526">
        <v>-76021601.109999999</v>
      </c>
      <c r="J526">
        <v>-949476579571</v>
      </c>
      <c r="K526">
        <v>-467067970210</v>
      </c>
      <c r="L526">
        <v>-551717492822</v>
      </c>
      <c r="M526">
        <v>-75802342.120000005</v>
      </c>
      <c r="N526">
        <v>-1018785463032</v>
      </c>
      <c r="O526">
        <v>70904731510</v>
      </c>
      <c r="P526">
        <v>1595848049</v>
      </c>
    </row>
    <row r="527" spans="1:16" x14ac:dyDescent="0.2">
      <c r="A527">
        <v>197574</v>
      </c>
      <c r="B527" t="s">
        <v>1325</v>
      </c>
      <c r="C527" t="s">
        <v>17</v>
      </c>
      <c r="D527" t="s">
        <v>922</v>
      </c>
      <c r="E527" t="s">
        <v>923</v>
      </c>
      <c r="F527" s="1">
        <v>-2252554249386</v>
      </c>
      <c r="G527">
        <v>-3233871938075</v>
      </c>
      <c r="H527">
        <v>-444312660.39999998</v>
      </c>
      <c r="I527">
        <v>-444312660.39999998</v>
      </c>
      <c r="J527">
        <v>-5486426187461</v>
      </c>
      <c r="K527">
        <v>-2237863451234</v>
      </c>
      <c r="L527">
        <v>-3143785789589</v>
      </c>
      <c r="M527">
        <v>-431935418.17000002</v>
      </c>
      <c r="N527">
        <v>-5381649240823</v>
      </c>
      <c r="O527">
        <v>6993529361</v>
      </c>
      <c r="P527">
        <v>111770475999</v>
      </c>
    </row>
    <row r="528" spans="1:16" x14ac:dyDescent="0.2">
      <c r="A528">
        <v>197601</v>
      </c>
      <c r="B528" t="s">
        <v>1325</v>
      </c>
      <c r="C528" t="s">
        <v>17</v>
      </c>
      <c r="D528" t="s">
        <v>924</v>
      </c>
      <c r="E528" t="s">
        <v>869</v>
      </c>
      <c r="F528" s="1">
        <v>-2213605188198</v>
      </c>
      <c r="G528">
        <v>-3091943723075</v>
      </c>
      <c r="H528">
        <v>-424812660.39999998</v>
      </c>
      <c r="I528">
        <v>-424812660.39999998</v>
      </c>
      <c r="J528">
        <v>-5305548911273</v>
      </c>
      <c r="K528">
        <v>-2191920860685</v>
      </c>
      <c r="L528">
        <v>-3002051794589</v>
      </c>
      <c r="M528">
        <v>-412462102.72000003</v>
      </c>
      <c r="N528">
        <v>-5193972655274</v>
      </c>
      <c r="O528">
        <v>0</v>
      </c>
      <c r="P528">
        <v>111576255999</v>
      </c>
    </row>
    <row r="529" spans="1:16" x14ac:dyDescent="0.2">
      <c r="A529">
        <v>197684</v>
      </c>
      <c r="B529" t="s">
        <v>1325</v>
      </c>
      <c r="C529" t="s">
        <v>17</v>
      </c>
      <c r="D529" t="s">
        <v>925</v>
      </c>
      <c r="E529" t="s">
        <v>282</v>
      </c>
      <c r="F529" s="1">
        <v>-38949061188</v>
      </c>
      <c r="G529">
        <v>-141928215000</v>
      </c>
      <c r="H529">
        <v>-19500000</v>
      </c>
      <c r="I529">
        <v>-19500000</v>
      </c>
      <c r="J529">
        <v>-180877276188</v>
      </c>
      <c r="K529">
        <v>-45942590549</v>
      </c>
      <c r="L529">
        <v>-141733995000</v>
      </c>
      <c r="M529">
        <v>-19473315.449999999</v>
      </c>
      <c r="N529">
        <v>-187676585549</v>
      </c>
      <c r="O529">
        <v>6993529361</v>
      </c>
      <c r="P529">
        <v>194220000</v>
      </c>
    </row>
    <row r="530" spans="1:16" x14ac:dyDescent="0.2">
      <c r="A530">
        <v>197782</v>
      </c>
      <c r="B530" t="s">
        <v>1325</v>
      </c>
      <c r="C530" t="s">
        <v>17</v>
      </c>
      <c r="D530" t="s">
        <v>926</v>
      </c>
      <c r="E530" t="s">
        <v>876</v>
      </c>
      <c r="F530" s="1">
        <v>-11217310685</v>
      </c>
      <c r="G530">
        <v>-19868735704</v>
      </c>
      <c r="H530">
        <v>-2729833.15</v>
      </c>
      <c r="I530">
        <v>-2729833.15</v>
      </c>
      <c r="J530">
        <v>-31086046389</v>
      </c>
      <c r="K530">
        <v>-11217310685</v>
      </c>
      <c r="L530">
        <v>-19841546566</v>
      </c>
      <c r="M530">
        <v>-2726097.54</v>
      </c>
      <c r="N530">
        <v>-31058857251</v>
      </c>
      <c r="O530">
        <v>0</v>
      </c>
      <c r="P530">
        <v>27189138</v>
      </c>
    </row>
    <row r="531" spans="1:16" x14ac:dyDescent="0.2">
      <c r="A531">
        <v>197858</v>
      </c>
      <c r="B531" t="s">
        <v>1325</v>
      </c>
      <c r="C531" t="s">
        <v>17</v>
      </c>
      <c r="D531" t="s">
        <v>927</v>
      </c>
      <c r="E531" t="s">
        <v>881</v>
      </c>
      <c r="F531" s="1">
        <v>-163976165433.20001</v>
      </c>
      <c r="G531">
        <v>0</v>
      </c>
      <c r="H531">
        <v>0</v>
      </c>
      <c r="I531">
        <v>0</v>
      </c>
      <c r="J531">
        <v>-163976165433.20001</v>
      </c>
      <c r="K531">
        <v>-163976165433.20001</v>
      </c>
      <c r="L531">
        <v>-9491299312</v>
      </c>
      <c r="M531">
        <v>-1304041.8999999999</v>
      </c>
      <c r="N531">
        <v>-173467464745.20001</v>
      </c>
      <c r="O531">
        <v>199987045168</v>
      </c>
      <c r="P531">
        <v>190495745856</v>
      </c>
    </row>
    <row r="532" spans="1:16" x14ac:dyDescent="0.2">
      <c r="A532">
        <v>197933</v>
      </c>
      <c r="B532" t="s">
        <v>1325</v>
      </c>
      <c r="C532" t="s">
        <v>17</v>
      </c>
      <c r="D532" t="s">
        <v>928</v>
      </c>
      <c r="E532" t="s">
        <v>883</v>
      </c>
      <c r="F532" s="1">
        <v>-163976165433.20001</v>
      </c>
      <c r="G532">
        <v>0</v>
      </c>
      <c r="H532">
        <v>0</v>
      </c>
      <c r="I532">
        <v>0</v>
      </c>
      <c r="J532">
        <v>-163976165433.20001</v>
      </c>
      <c r="K532">
        <v>-163976165433.20001</v>
      </c>
      <c r="L532">
        <v>-9491299312</v>
      </c>
      <c r="M532">
        <v>-1304041.8999999999</v>
      </c>
      <c r="N532">
        <v>-173467464745.20001</v>
      </c>
      <c r="O532">
        <v>199987045168</v>
      </c>
      <c r="P532">
        <v>190495745856</v>
      </c>
    </row>
    <row r="533" spans="1:16" x14ac:dyDescent="0.2">
      <c r="A533">
        <v>383027</v>
      </c>
      <c r="B533" t="s">
        <v>1325</v>
      </c>
      <c r="C533" t="s">
        <v>17</v>
      </c>
      <c r="D533" t="s">
        <v>1382</v>
      </c>
      <c r="E533" t="s">
        <v>1383</v>
      </c>
      <c r="F533" s="1">
        <v>0</v>
      </c>
      <c r="G533">
        <v>-3639185000</v>
      </c>
      <c r="H533">
        <v>-500000</v>
      </c>
      <c r="I533">
        <v>-500000</v>
      </c>
      <c r="J533">
        <v>-3639185000</v>
      </c>
      <c r="K533">
        <v>0</v>
      </c>
      <c r="L533">
        <v>-3997625500</v>
      </c>
      <c r="M533">
        <v>-549247.36</v>
      </c>
      <c r="N533">
        <v>-3997625500</v>
      </c>
      <c r="O533">
        <v>363918500</v>
      </c>
      <c r="P533">
        <v>5478000</v>
      </c>
    </row>
    <row r="534" spans="1:16" x14ac:dyDescent="0.2">
      <c r="A534">
        <v>394034</v>
      </c>
      <c r="B534" t="s">
        <v>1325</v>
      </c>
      <c r="C534" t="s">
        <v>17</v>
      </c>
      <c r="D534" t="s">
        <v>1384</v>
      </c>
      <c r="E534" t="s">
        <v>1379</v>
      </c>
      <c r="F534" s="1">
        <v>0</v>
      </c>
      <c r="G534">
        <v>-3639185000</v>
      </c>
      <c r="H534">
        <v>-500000</v>
      </c>
      <c r="I534">
        <v>-500000</v>
      </c>
      <c r="J534">
        <v>-3639185000</v>
      </c>
      <c r="K534">
        <v>0</v>
      </c>
      <c r="L534">
        <v>-3997625500</v>
      </c>
      <c r="M534">
        <v>-549247.36</v>
      </c>
      <c r="N534">
        <v>-3997625500</v>
      </c>
      <c r="O534">
        <v>363918500</v>
      </c>
      <c r="P534">
        <v>5478000</v>
      </c>
    </row>
    <row r="535" spans="1:16" x14ac:dyDescent="0.2">
      <c r="A535">
        <v>347123</v>
      </c>
      <c r="B535" t="s">
        <v>1325</v>
      </c>
      <c r="C535" t="s">
        <v>17</v>
      </c>
      <c r="D535" t="s">
        <v>929</v>
      </c>
      <c r="E535" t="s">
        <v>885</v>
      </c>
      <c r="F535" s="1">
        <v>-382122916817</v>
      </c>
      <c r="G535">
        <v>-80369227547</v>
      </c>
      <c r="H535">
        <v>-11042201.42</v>
      </c>
      <c r="I535">
        <v>-11042201.42</v>
      </c>
      <c r="J535">
        <v>-462492144364</v>
      </c>
      <c r="K535">
        <v>-382177922281</v>
      </c>
      <c r="L535">
        <v>-79372922771</v>
      </c>
      <c r="M535">
        <v>-10905315.720000001</v>
      </c>
      <c r="N535">
        <v>-461550845052</v>
      </c>
      <c r="O535">
        <v>4218396228</v>
      </c>
      <c r="P535">
        <v>5159695540</v>
      </c>
    </row>
    <row r="536" spans="1:16" x14ac:dyDescent="0.2">
      <c r="A536">
        <v>347017</v>
      </c>
      <c r="B536" t="s">
        <v>1380</v>
      </c>
      <c r="C536" t="s">
        <v>17</v>
      </c>
      <c r="D536" t="s">
        <v>930</v>
      </c>
      <c r="E536" t="s">
        <v>314</v>
      </c>
      <c r="F536" s="1">
        <v>-250243469</v>
      </c>
      <c r="G536">
        <v>0</v>
      </c>
      <c r="H536">
        <v>0</v>
      </c>
      <c r="I536">
        <v>0</v>
      </c>
      <c r="J536">
        <v>-250243469</v>
      </c>
      <c r="K536">
        <v>-250243469</v>
      </c>
      <c r="L536">
        <v>0</v>
      </c>
      <c r="M536">
        <v>0</v>
      </c>
      <c r="N536">
        <v>-250243469</v>
      </c>
      <c r="O536">
        <v>0</v>
      </c>
      <c r="P536">
        <v>0</v>
      </c>
    </row>
    <row r="537" spans="1:16" x14ac:dyDescent="0.2">
      <c r="A537">
        <v>347124</v>
      </c>
      <c r="B537" t="s">
        <v>1325</v>
      </c>
      <c r="C537" t="s">
        <v>17</v>
      </c>
      <c r="D537" t="s">
        <v>931</v>
      </c>
      <c r="E537" t="s">
        <v>889</v>
      </c>
      <c r="F537" s="1">
        <v>-381872673348</v>
      </c>
      <c r="G537">
        <v>-80369227547</v>
      </c>
      <c r="H537">
        <v>-11042201.42</v>
      </c>
      <c r="I537">
        <v>-11042201.42</v>
      </c>
      <c r="J537">
        <v>-462241900895</v>
      </c>
      <c r="K537">
        <v>-381927678812</v>
      </c>
      <c r="L537">
        <v>-79372922771</v>
      </c>
      <c r="M537">
        <v>-10905315.720000001</v>
      </c>
      <c r="N537">
        <v>-461300601583</v>
      </c>
      <c r="O537">
        <v>4218396228</v>
      </c>
      <c r="P537">
        <v>5159695540</v>
      </c>
    </row>
    <row r="538" spans="1:16" x14ac:dyDescent="0.2">
      <c r="A538">
        <v>198369</v>
      </c>
      <c r="B538" t="s">
        <v>1325</v>
      </c>
      <c r="C538" t="s">
        <v>17</v>
      </c>
      <c r="D538" t="s">
        <v>932</v>
      </c>
      <c r="E538" t="s">
        <v>933</v>
      </c>
      <c r="F538" s="1">
        <v>-10475668911578</v>
      </c>
      <c r="G538">
        <v>-1153563842883</v>
      </c>
      <c r="H538">
        <v>-158162645.37090909</v>
      </c>
      <c r="I538">
        <v>-158162645.37090909</v>
      </c>
      <c r="J538">
        <v>-11629232754461</v>
      </c>
      <c r="K538">
        <v>-10409491778655</v>
      </c>
      <c r="L538">
        <v>-1137903365917</v>
      </c>
      <c r="M538">
        <v>-156011002.00818181</v>
      </c>
      <c r="N538">
        <v>-11547395144572</v>
      </c>
      <c r="O538">
        <v>12956192897</v>
      </c>
      <c r="P538">
        <v>94793802786</v>
      </c>
    </row>
    <row r="539" spans="1:16" x14ac:dyDescent="0.2">
      <c r="A539">
        <v>198401</v>
      </c>
      <c r="B539" t="s">
        <v>1325</v>
      </c>
      <c r="C539" t="s">
        <v>17</v>
      </c>
      <c r="D539" t="s">
        <v>934</v>
      </c>
      <c r="E539" t="s">
        <v>935</v>
      </c>
      <c r="F539" s="1">
        <v>-8555394142043</v>
      </c>
      <c r="G539">
        <v>-1070384479288</v>
      </c>
      <c r="H539">
        <v>-146682491.22</v>
      </c>
      <c r="I539">
        <v>-146682491.22</v>
      </c>
      <c r="J539">
        <v>-9625778621331</v>
      </c>
      <c r="K539">
        <v>-8507895784165</v>
      </c>
      <c r="L539">
        <v>-1056641665219</v>
      </c>
      <c r="M539">
        <v>-144794319.27000001</v>
      </c>
      <c r="N539">
        <v>-9564537449384</v>
      </c>
      <c r="O539">
        <v>12133664001</v>
      </c>
      <c r="P539">
        <v>73374835948</v>
      </c>
    </row>
    <row r="540" spans="1:16" x14ac:dyDescent="0.2">
      <c r="A540">
        <v>198433</v>
      </c>
      <c r="B540" t="s">
        <v>1325</v>
      </c>
      <c r="C540" t="s">
        <v>17</v>
      </c>
      <c r="D540" t="s">
        <v>936</v>
      </c>
      <c r="E540" t="s">
        <v>937</v>
      </c>
      <c r="F540" s="1">
        <v>-120704944033</v>
      </c>
      <c r="G540">
        <v>-146362323640</v>
      </c>
      <c r="H540">
        <v>-20066230.469999999</v>
      </c>
      <c r="I540">
        <v>-20066230.469999999</v>
      </c>
      <c r="J540">
        <v>-267067267673</v>
      </c>
      <c r="K540">
        <v>-119142850211</v>
      </c>
      <c r="L540">
        <v>-144322968905</v>
      </c>
      <c r="M540">
        <v>-19786036.59</v>
      </c>
      <c r="N540">
        <v>-263465819116</v>
      </c>
      <c r="O540">
        <v>0</v>
      </c>
      <c r="P540">
        <v>3601448557</v>
      </c>
    </row>
    <row r="541" spans="1:16" x14ac:dyDescent="0.2">
      <c r="A541">
        <v>198460</v>
      </c>
      <c r="B541" t="s">
        <v>1325</v>
      </c>
      <c r="C541" t="s">
        <v>17</v>
      </c>
      <c r="D541" t="s">
        <v>938</v>
      </c>
      <c r="E541" t="s">
        <v>939</v>
      </c>
      <c r="F541" s="1">
        <v>-105310896093</v>
      </c>
      <c r="G541">
        <v>-146362323640</v>
      </c>
      <c r="H541">
        <v>-20066230.469999999</v>
      </c>
      <c r="I541">
        <v>-20066230.469999999</v>
      </c>
      <c r="J541">
        <v>-251673219733</v>
      </c>
      <c r="K541">
        <v>-103748802271</v>
      </c>
      <c r="L541">
        <v>-144322968905</v>
      </c>
      <c r="M541">
        <v>-19786036.59</v>
      </c>
      <c r="N541">
        <v>-248071771176</v>
      </c>
      <c r="O541">
        <v>0</v>
      </c>
      <c r="P541">
        <v>3601448557</v>
      </c>
    </row>
    <row r="542" spans="1:16" x14ac:dyDescent="0.2">
      <c r="A542">
        <v>198487</v>
      </c>
      <c r="B542" t="s">
        <v>1325</v>
      </c>
      <c r="C542" t="s">
        <v>17</v>
      </c>
      <c r="D542" t="s">
        <v>940</v>
      </c>
      <c r="E542" t="s">
        <v>941</v>
      </c>
      <c r="F542" s="1">
        <v>-105310896093</v>
      </c>
      <c r="G542">
        <v>-65399108770</v>
      </c>
      <c r="H542">
        <v>-8959130.3800000008</v>
      </c>
      <c r="I542">
        <v>-8959130.3800000008</v>
      </c>
      <c r="J542">
        <v>-170710004863</v>
      </c>
      <c r="K542">
        <v>-103748802271</v>
      </c>
      <c r="L542">
        <v>-64777188135</v>
      </c>
      <c r="M542">
        <v>-8873682.5899999999</v>
      </c>
      <c r="N542">
        <v>-168525990406</v>
      </c>
      <c r="O542">
        <v>0</v>
      </c>
      <c r="P542">
        <v>2184014457</v>
      </c>
    </row>
    <row r="543" spans="1:16" x14ac:dyDescent="0.2">
      <c r="A543">
        <v>198764</v>
      </c>
      <c r="B543" t="s">
        <v>1325</v>
      </c>
      <c r="C543" t="s">
        <v>17</v>
      </c>
      <c r="D543" t="s">
        <v>942</v>
      </c>
      <c r="E543" t="s">
        <v>943</v>
      </c>
      <c r="F543" s="1">
        <v>0</v>
      </c>
      <c r="G543">
        <v>-80963214870</v>
      </c>
      <c r="H543">
        <v>-11107100.09</v>
      </c>
      <c r="I543">
        <v>-11107100.09</v>
      </c>
      <c r="J543">
        <v>-80963214870</v>
      </c>
      <c r="K543">
        <v>0</v>
      </c>
      <c r="L543">
        <v>-79545780770</v>
      </c>
      <c r="M543">
        <v>-10912354</v>
      </c>
      <c r="N543">
        <v>-79545780770</v>
      </c>
      <c r="O543">
        <v>0</v>
      </c>
      <c r="P543">
        <v>1417434100</v>
      </c>
    </row>
    <row r="544" spans="1:16" x14ac:dyDescent="0.2">
      <c r="A544">
        <v>199277</v>
      </c>
      <c r="B544" t="s">
        <v>1385</v>
      </c>
      <c r="C544" t="s">
        <v>17</v>
      </c>
      <c r="D544" t="s">
        <v>944</v>
      </c>
      <c r="E544" t="s">
        <v>945</v>
      </c>
      <c r="F544" s="1">
        <v>-15394047940</v>
      </c>
      <c r="G544">
        <v>0</v>
      </c>
      <c r="H544">
        <v>0</v>
      </c>
      <c r="I544">
        <v>0</v>
      </c>
      <c r="J544">
        <v>-15394047940</v>
      </c>
      <c r="K544">
        <v>-15394047940</v>
      </c>
      <c r="L544">
        <v>0</v>
      </c>
      <c r="M544">
        <v>0</v>
      </c>
      <c r="N544">
        <v>-15394047940</v>
      </c>
      <c r="O544">
        <v>0</v>
      </c>
      <c r="P544">
        <v>0</v>
      </c>
    </row>
    <row r="545" spans="1:16" x14ac:dyDescent="0.2">
      <c r="A545">
        <v>199358</v>
      </c>
      <c r="B545" t="s">
        <v>1385</v>
      </c>
      <c r="C545" t="s">
        <v>17</v>
      </c>
      <c r="D545" t="s">
        <v>946</v>
      </c>
      <c r="E545" t="s">
        <v>947</v>
      </c>
      <c r="F545" s="1">
        <v>-15394047940</v>
      </c>
      <c r="G545">
        <v>0</v>
      </c>
      <c r="H545">
        <v>0</v>
      </c>
      <c r="I545">
        <v>0</v>
      </c>
      <c r="J545">
        <v>-15394047940</v>
      </c>
      <c r="K545">
        <v>-15394047940</v>
      </c>
      <c r="L545">
        <v>0</v>
      </c>
      <c r="M545">
        <v>0</v>
      </c>
      <c r="N545">
        <v>-15394047940</v>
      </c>
      <c r="O545">
        <v>0</v>
      </c>
      <c r="P545">
        <v>0</v>
      </c>
    </row>
    <row r="546" spans="1:16" x14ac:dyDescent="0.2">
      <c r="A546">
        <v>199655</v>
      </c>
      <c r="B546" t="s">
        <v>1325</v>
      </c>
      <c r="C546" t="s">
        <v>17</v>
      </c>
      <c r="D546" t="s">
        <v>953</v>
      </c>
      <c r="E546" t="s">
        <v>954</v>
      </c>
      <c r="F546" s="1">
        <v>-1013118794632</v>
      </c>
      <c r="G546">
        <v>-703085525605</v>
      </c>
      <c r="H546">
        <v>-96341431.890000001</v>
      </c>
      <c r="I546">
        <v>-96341431.890000001</v>
      </c>
      <c r="J546">
        <v>-1716204320237</v>
      </c>
      <c r="K546">
        <v>-998041578108</v>
      </c>
      <c r="L546">
        <v>-692600807930</v>
      </c>
      <c r="M546">
        <v>-94900900.879999995</v>
      </c>
      <c r="N546">
        <v>-1690642386038</v>
      </c>
      <c r="O546">
        <v>5467602012</v>
      </c>
      <c r="P546">
        <v>31029536211</v>
      </c>
    </row>
    <row r="547" spans="1:16" x14ac:dyDescent="0.2">
      <c r="A547">
        <v>199683</v>
      </c>
      <c r="B547" t="s">
        <v>1325</v>
      </c>
      <c r="C547" t="s">
        <v>17</v>
      </c>
      <c r="D547" t="s">
        <v>955</v>
      </c>
      <c r="E547" t="s">
        <v>956</v>
      </c>
      <c r="F547" s="1">
        <v>-157311808701</v>
      </c>
      <c r="G547">
        <v>-169439850595</v>
      </c>
      <c r="H547">
        <v>-23222001.73</v>
      </c>
      <c r="I547">
        <v>-23222001.73</v>
      </c>
      <c r="J547">
        <v>-326751659296</v>
      </c>
      <c r="K547">
        <v>-155228644803</v>
      </c>
      <c r="L547">
        <v>-166662760865</v>
      </c>
      <c r="M547">
        <v>-22840447.93</v>
      </c>
      <c r="N547">
        <v>-321891405668</v>
      </c>
      <c r="O547">
        <v>0</v>
      </c>
      <c r="P547">
        <v>4860253628</v>
      </c>
    </row>
    <row r="548" spans="1:16" x14ac:dyDescent="0.2">
      <c r="A548">
        <v>199711</v>
      </c>
      <c r="B548" t="s">
        <v>1325</v>
      </c>
      <c r="C548" t="s">
        <v>17</v>
      </c>
      <c r="D548" t="s">
        <v>957</v>
      </c>
      <c r="E548" t="s">
        <v>958</v>
      </c>
      <c r="F548" s="1">
        <v>-157311808701</v>
      </c>
      <c r="G548">
        <v>-156791747676</v>
      </c>
      <c r="H548">
        <v>-21491054.829999998</v>
      </c>
      <c r="I548">
        <v>-21491054.829999998</v>
      </c>
      <c r="J548">
        <v>-314103556377</v>
      </c>
      <c r="K548">
        <v>-155228644803</v>
      </c>
      <c r="L548">
        <v>-154803786464</v>
      </c>
      <c r="M548">
        <v>-21217922.079999998</v>
      </c>
      <c r="N548">
        <v>-310032431267</v>
      </c>
      <c r="O548">
        <v>0</v>
      </c>
      <c r="P548">
        <v>4071125110</v>
      </c>
    </row>
    <row r="549" spans="1:16" x14ac:dyDescent="0.2">
      <c r="A549">
        <v>199965</v>
      </c>
      <c r="B549" t="s">
        <v>1325</v>
      </c>
      <c r="C549" t="s">
        <v>17</v>
      </c>
      <c r="D549" t="s">
        <v>959</v>
      </c>
      <c r="E549" t="s">
        <v>960</v>
      </c>
      <c r="F549" s="1">
        <v>0</v>
      </c>
      <c r="G549">
        <v>-12648102919</v>
      </c>
      <c r="H549">
        <v>-1730946.9</v>
      </c>
      <c r="I549">
        <v>-1730946.9</v>
      </c>
      <c r="J549">
        <v>-12648102919</v>
      </c>
      <c r="K549">
        <v>0</v>
      </c>
      <c r="L549">
        <v>-11858974401</v>
      </c>
      <c r="M549">
        <v>-1622525.85</v>
      </c>
      <c r="N549">
        <v>-11858974401</v>
      </c>
      <c r="O549">
        <v>0</v>
      </c>
      <c r="P549">
        <v>789128518</v>
      </c>
    </row>
    <row r="550" spans="1:16" x14ac:dyDescent="0.2">
      <c r="A550">
        <v>199992</v>
      </c>
      <c r="B550" t="s">
        <v>1325</v>
      </c>
      <c r="C550" t="s">
        <v>17</v>
      </c>
      <c r="D550" t="s">
        <v>961</v>
      </c>
      <c r="E550" t="s">
        <v>962</v>
      </c>
      <c r="F550" s="1">
        <v>-508806634392</v>
      </c>
      <c r="G550">
        <v>-421135258609</v>
      </c>
      <c r="H550">
        <v>-57714636.899999999</v>
      </c>
      <c r="I550">
        <v>-57714636.899999999</v>
      </c>
      <c r="J550">
        <v>-929941893001</v>
      </c>
      <c r="K550">
        <v>-502378257302</v>
      </c>
      <c r="L550">
        <v>-415517310735</v>
      </c>
      <c r="M550">
        <v>-56942767.939999998</v>
      </c>
      <c r="N550">
        <v>-917895568037</v>
      </c>
      <c r="O550">
        <v>871186</v>
      </c>
      <c r="P550">
        <v>12047196150</v>
      </c>
    </row>
    <row r="551" spans="1:16" x14ac:dyDescent="0.2">
      <c r="A551">
        <v>200020</v>
      </c>
      <c r="B551" t="s">
        <v>1325</v>
      </c>
      <c r="C551" t="s">
        <v>17</v>
      </c>
      <c r="D551" t="s">
        <v>963</v>
      </c>
      <c r="E551" t="s">
        <v>958</v>
      </c>
      <c r="F551" s="1">
        <v>-508806634392</v>
      </c>
      <c r="G551">
        <v>-362463209479</v>
      </c>
      <c r="H551">
        <v>-49693827.259999998</v>
      </c>
      <c r="I551">
        <v>-49693827.259999998</v>
      </c>
      <c r="J551">
        <v>-871269843871</v>
      </c>
      <c r="K551">
        <v>-502378257302</v>
      </c>
      <c r="L551">
        <v>-358091782689</v>
      </c>
      <c r="M551">
        <v>-49093222.07</v>
      </c>
      <c r="N551">
        <v>-860470039991</v>
      </c>
      <c r="O551">
        <v>871186</v>
      </c>
      <c r="P551">
        <v>10800675066</v>
      </c>
    </row>
    <row r="552" spans="1:16" x14ac:dyDescent="0.2">
      <c r="A552">
        <v>200244</v>
      </c>
      <c r="B552" t="s">
        <v>1325</v>
      </c>
      <c r="C552" t="s">
        <v>17</v>
      </c>
      <c r="D552" t="s">
        <v>964</v>
      </c>
      <c r="E552" t="s">
        <v>960</v>
      </c>
      <c r="F552" s="1">
        <v>0</v>
      </c>
      <c r="G552">
        <v>-58672049130</v>
      </c>
      <c r="H552">
        <v>-8020809.6399999997</v>
      </c>
      <c r="I552">
        <v>-8020809.6399999997</v>
      </c>
      <c r="J552">
        <v>-58672049130</v>
      </c>
      <c r="K552">
        <v>0</v>
      </c>
      <c r="L552">
        <v>-57425528046</v>
      </c>
      <c r="M552">
        <v>-7849545.8700000001</v>
      </c>
      <c r="N552">
        <v>-57425528046</v>
      </c>
      <c r="O552">
        <v>0</v>
      </c>
      <c r="P552">
        <v>1246521084</v>
      </c>
    </row>
    <row r="553" spans="1:16" x14ac:dyDescent="0.2">
      <c r="A553">
        <v>200460</v>
      </c>
      <c r="B553" t="s">
        <v>1325</v>
      </c>
      <c r="C553" t="s">
        <v>17</v>
      </c>
      <c r="D553" t="s">
        <v>965</v>
      </c>
      <c r="E553" t="s">
        <v>966</v>
      </c>
      <c r="F553" s="1">
        <v>-78195680772</v>
      </c>
      <c r="G553">
        <v>-43647622704</v>
      </c>
      <c r="H553">
        <v>-5977624.5099999998</v>
      </c>
      <c r="I553">
        <v>-5977624.5099999998</v>
      </c>
      <c r="J553">
        <v>-121843303476</v>
      </c>
      <c r="K553">
        <v>-77063459702</v>
      </c>
      <c r="L553">
        <v>-42966276222</v>
      </c>
      <c r="M553">
        <v>-5884012</v>
      </c>
      <c r="N553">
        <v>-120029735924</v>
      </c>
      <c r="O553">
        <v>0</v>
      </c>
      <c r="P553">
        <v>1813567552</v>
      </c>
    </row>
    <row r="554" spans="1:16" x14ac:dyDescent="0.2">
      <c r="A554">
        <v>200487</v>
      </c>
      <c r="B554" t="s">
        <v>1325</v>
      </c>
      <c r="C554" t="s">
        <v>17</v>
      </c>
      <c r="D554" t="s">
        <v>967</v>
      </c>
      <c r="E554" t="s">
        <v>65</v>
      </c>
      <c r="F554" s="1">
        <v>-78195680772</v>
      </c>
      <c r="G554">
        <v>-43647622704</v>
      </c>
      <c r="H554">
        <v>-5977624.5099999998</v>
      </c>
      <c r="I554">
        <v>-5977624.5099999998</v>
      </c>
      <c r="J554">
        <v>-121843303476</v>
      </c>
      <c r="K554">
        <v>-77063459702</v>
      </c>
      <c r="L554">
        <v>-42966276222</v>
      </c>
      <c r="M554">
        <v>-5884012</v>
      </c>
      <c r="N554">
        <v>-120029735924</v>
      </c>
      <c r="O554">
        <v>0</v>
      </c>
      <c r="P554">
        <v>1813567552</v>
      </c>
    </row>
    <row r="555" spans="1:16" x14ac:dyDescent="0.2">
      <c r="A555">
        <v>200649</v>
      </c>
      <c r="B555" t="s">
        <v>1386</v>
      </c>
      <c r="C555" t="s">
        <v>17</v>
      </c>
      <c r="D555" t="s">
        <v>968</v>
      </c>
      <c r="E555" t="s">
        <v>969</v>
      </c>
      <c r="F555" s="1">
        <v>0</v>
      </c>
      <c r="G555">
        <v>-2623413860</v>
      </c>
      <c r="H555">
        <v>-360718.44</v>
      </c>
      <c r="I555">
        <v>-360718.44</v>
      </c>
      <c r="J555">
        <v>-2623413860</v>
      </c>
      <c r="K555">
        <v>0</v>
      </c>
      <c r="L555">
        <v>-2623413860</v>
      </c>
      <c r="M555">
        <v>-360718.44</v>
      </c>
      <c r="N555">
        <v>-2623413860</v>
      </c>
      <c r="O555">
        <v>0</v>
      </c>
      <c r="P555">
        <v>0</v>
      </c>
    </row>
    <row r="556" spans="1:16" x14ac:dyDescent="0.2">
      <c r="A556">
        <v>200676</v>
      </c>
      <c r="B556" t="s">
        <v>1386</v>
      </c>
      <c r="C556" t="s">
        <v>17</v>
      </c>
      <c r="D556" t="s">
        <v>970</v>
      </c>
      <c r="E556" t="s">
        <v>65</v>
      </c>
      <c r="F556" s="1">
        <v>0</v>
      </c>
      <c r="G556">
        <v>-2623413860</v>
      </c>
      <c r="H556">
        <v>-360718.44</v>
      </c>
      <c r="I556">
        <v>-360718.44</v>
      </c>
      <c r="J556">
        <v>-2623413860</v>
      </c>
      <c r="K556">
        <v>0</v>
      </c>
      <c r="L556">
        <v>-2623413860</v>
      </c>
      <c r="M556">
        <v>-360718.44</v>
      </c>
      <c r="N556">
        <v>-2623413860</v>
      </c>
      <c r="O556">
        <v>0</v>
      </c>
      <c r="P556">
        <v>0</v>
      </c>
    </row>
    <row r="557" spans="1:16" x14ac:dyDescent="0.2">
      <c r="A557">
        <v>200748</v>
      </c>
      <c r="B557" t="s">
        <v>1325</v>
      </c>
      <c r="C557" t="s">
        <v>17</v>
      </c>
      <c r="D557" t="s">
        <v>971</v>
      </c>
      <c r="E557" t="s">
        <v>972</v>
      </c>
      <c r="F557" s="1">
        <v>-34371274166</v>
      </c>
      <c r="G557">
        <v>-6446333638</v>
      </c>
      <c r="H557">
        <v>-883332.1</v>
      </c>
      <c r="I557">
        <v>-883332.1</v>
      </c>
      <c r="J557">
        <v>-40817607804</v>
      </c>
      <c r="K557">
        <v>-31107818346</v>
      </c>
      <c r="L557">
        <v>-5809934947</v>
      </c>
      <c r="M557">
        <v>-795895.12</v>
      </c>
      <c r="N557">
        <v>-36917753293</v>
      </c>
      <c r="O557">
        <v>0</v>
      </c>
      <c r="P557">
        <v>3899854511</v>
      </c>
    </row>
    <row r="558" spans="1:16" x14ac:dyDescent="0.2">
      <c r="A558">
        <v>200775</v>
      </c>
      <c r="B558" t="s">
        <v>1325</v>
      </c>
      <c r="C558" t="s">
        <v>17</v>
      </c>
      <c r="D558" t="s">
        <v>973</v>
      </c>
      <c r="E558" t="s">
        <v>65</v>
      </c>
      <c r="F558" s="1">
        <v>-34371274166</v>
      </c>
      <c r="G558">
        <v>-6446333638</v>
      </c>
      <c r="H558">
        <v>-883332.1</v>
      </c>
      <c r="I558">
        <v>-883332.1</v>
      </c>
      <c r="J558">
        <v>-40817607804</v>
      </c>
      <c r="K558">
        <v>-31107818346</v>
      </c>
      <c r="L558">
        <v>-5809934947</v>
      </c>
      <c r="M558">
        <v>-795895.12</v>
      </c>
      <c r="N558">
        <v>-36917753293</v>
      </c>
      <c r="O558">
        <v>0</v>
      </c>
      <c r="P558">
        <v>3899854511</v>
      </c>
    </row>
    <row r="559" spans="1:16" x14ac:dyDescent="0.2">
      <c r="A559">
        <v>200919</v>
      </c>
      <c r="B559" t="s">
        <v>1325</v>
      </c>
      <c r="C559" t="s">
        <v>17</v>
      </c>
      <c r="D559" t="s">
        <v>975</v>
      </c>
      <c r="E559" t="s">
        <v>976</v>
      </c>
      <c r="F559" s="1">
        <v>0</v>
      </c>
      <c r="G559">
        <v>-267217739</v>
      </c>
      <c r="H559">
        <v>-36522.480000000003</v>
      </c>
      <c r="I559">
        <v>-36522.480000000003</v>
      </c>
      <c r="J559">
        <v>-267217739</v>
      </c>
      <c r="K559">
        <v>0</v>
      </c>
      <c r="L559">
        <v>-265532141</v>
      </c>
      <c r="M559">
        <v>-36290.89</v>
      </c>
      <c r="N559">
        <v>-265532141</v>
      </c>
      <c r="O559">
        <v>0</v>
      </c>
      <c r="P559">
        <v>1685598</v>
      </c>
    </row>
    <row r="560" spans="1:16" x14ac:dyDescent="0.2">
      <c r="A560">
        <v>200946</v>
      </c>
      <c r="B560" t="s">
        <v>1325</v>
      </c>
      <c r="C560" t="s">
        <v>17</v>
      </c>
      <c r="D560" t="s">
        <v>977</v>
      </c>
      <c r="E560" t="s">
        <v>978</v>
      </c>
      <c r="F560" s="1">
        <v>0</v>
      </c>
      <c r="G560">
        <v>-267217739</v>
      </c>
      <c r="H560">
        <v>-36522.480000000003</v>
      </c>
      <c r="I560">
        <v>-36522.480000000003</v>
      </c>
      <c r="J560">
        <v>-267217739</v>
      </c>
      <c r="K560">
        <v>0</v>
      </c>
      <c r="L560">
        <v>-265532141</v>
      </c>
      <c r="M560">
        <v>-36290.89</v>
      </c>
      <c r="N560">
        <v>-265532141</v>
      </c>
      <c r="O560">
        <v>0</v>
      </c>
      <c r="P560">
        <v>1685598</v>
      </c>
    </row>
    <row r="561" spans="1:16" x14ac:dyDescent="0.2">
      <c r="A561">
        <v>201320</v>
      </c>
      <c r="B561" t="s">
        <v>1325</v>
      </c>
      <c r="C561" t="s">
        <v>17</v>
      </c>
      <c r="D561" t="s">
        <v>979</v>
      </c>
      <c r="E561" t="s">
        <v>980</v>
      </c>
      <c r="F561" s="1">
        <v>-41892037656</v>
      </c>
      <c r="G561">
        <v>0</v>
      </c>
      <c r="H561">
        <v>0</v>
      </c>
      <c r="I561">
        <v>0</v>
      </c>
      <c r="J561">
        <v>-41892037656</v>
      </c>
      <c r="K561">
        <v>-41869491911</v>
      </c>
      <c r="L561">
        <v>0</v>
      </c>
      <c r="M561">
        <v>0</v>
      </c>
      <c r="N561">
        <v>-41869491911</v>
      </c>
      <c r="O561">
        <v>5466730826</v>
      </c>
      <c r="P561">
        <v>5489276571</v>
      </c>
    </row>
    <row r="562" spans="1:16" x14ac:dyDescent="0.2">
      <c r="A562">
        <v>201347</v>
      </c>
      <c r="B562" t="s">
        <v>1325</v>
      </c>
      <c r="C562" t="s">
        <v>17</v>
      </c>
      <c r="D562" t="s">
        <v>981</v>
      </c>
      <c r="E562" t="s">
        <v>65</v>
      </c>
      <c r="F562" s="1">
        <v>-41892037656</v>
      </c>
      <c r="G562">
        <v>0</v>
      </c>
      <c r="H562">
        <v>0</v>
      </c>
      <c r="I562">
        <v>0</v>
      </c>
      <c r="J562">
        <v>-41892037656</v>
      </c>
      <c r="K562">
        <v>-41869491911</v>
      </c>
      <c r="L562">
        <v>0</v>
      </c>
      <c r="M562">
        <v>0</v>
      </c>
      <c r="N562">
        <v>-41869491911</v>
      </c>
      <c r="O562">
        <v>5466730826</v>
      </c>
      <c r="P562">
        <v>5489276571</v>
      </c>
    </row>
    <row r="563" spans="1:16" x14ac:dyDescent="0.2">
      <c r="A563">
        <v>201474</v>
      </c>
      <c r="B563" t="s">
        <v>1325</v>
      </c>
      <c r="C563" t="s">
        <v>17</v>
      </c>
      <c r="D563" t="s">
        <v>982</v>
      </c>
      <c r="E563" t="s">
        <v>983</v>
      </c>
      <c r="F563" s="1">
        <v>-10938541533</v>
      </c>
      <c r="G563">
        <v>-16406864</v>
      </c>
      <c r="H563">
        <v>-2221.62</v>
      </c>
      <c r="I563">
        <v>-2221.62</v>
      </c>
      <c r="J563">
        <v>-10954948397</v>
      </c>
      <c r="K563">
        <v>-10821636603</v>
      </c>
      <c r="L563">
        <v>-15743950</v>
      </c>
      <c r="M563">
        <v>-2130.54</v>
      </c>
      <c r="N563">
        <v>-10837380553</v>
      </c>
      <c r="O563">
        <v>0</v>
      </c>
      <c r="P563">
        <v>117567844</v>
      </c>
    </row>
    <row r="564" spans="1:16" x14ac:dyDescent="0.2">
      <c r="A564">
        <v>201508</v>
      </c>
      <c r="B564" t="s">
        <v>1325</v>
      </c>
      <c r="C564" t="s">
        <v>17</v>
      </c>
      <c r="D564" t="s">
        <v>984</v>
      </c>
      <c r="E564" t="s">
        <v>985</v>
      </c>
      <c r="F564" s="1">
        <v>-10938541533</v>
      </c>
      <c r="G564">
        <v>-16406864</v>
      </c>
      <c r="H564">
        <v>-2221.62</v>
      </c>
      <c r="I564">
        <v>-2221.62</v>
      </c>
      <c r="J564">
        <v>-10954948397</v>
      </c>
      <c r="K564">
        <v>-10821636603</v>
      </c>
      <c r="L564">
        <v>-15743950</v>
      </c>
      <c r="M564">
        <v>-2130.54</v>
      </c>
      <c r="N564">
        <v>-10837380553</v>
      </c>
      <c r="O564">
        <v>0</v>
      </c>
      <c r="P564">
        <v>117567844</v>
      </c>
    </row>
    <row r="565" spans="1:16" x14ac:dyDescent="0.2">
      <c r="A565">
        <v>201648</v>
      </c>
      <c r="B565" t="s">
        <v>1325</v>
      </c>
      <c r="C565" t="s">
        <v>17</v>
      </c>
      <c r="D565" t="s">
        <v>987</v>
      </c>
      <c r="E565" t="s">
        <v>988</v>
      </c>
      <c r="F565" s="1">
        <v>-224225462</v>
      </c>
      <c r="G565">
        <v>0</v>
      </c>
      <c r="H565">
        <v>0</v>
      </c>
      <c r="I565">
        <v>0</v>
      </c>
      <c r="J565">
        <v>-224225462</v>
      </c>
      <c r="K565">
        <v>-180370213</v>
      </c>
      <c r="L565">
        <v>0</v>
      </c>
      <c r="M565">
        <v>0</v>
      </c>
      <c r="N565">
        <v>-180370213</v>
      </c>
      <c r="O565">
        <v>0</v>
      </c>
      <c r="P565">
        <v>43855249</v>
      </c>
    </row>
    <row r="566" spans="1:16" x14ac:dyDescent="0.2">
      <c r="A566">
        <v>201729</v>
      </c>
      <c r="B566" t="s">
        <v>1325</v>
      </c>
      <c r="C566" t="s">
        <v>17</v>
      </c>
      <c r="D566" t="s">
        <v>989</v>
      </c>
      <c r="E566" t="s">
        <v>947</v>
      </c>
      <c r="F566" s="1">
        <v>-224225462</v>
      </c>
      <c r="G566">
        <v>0</v>
      </c>
      <c r="H566">
        <v>0</v>
      </c>
      <c r="I566">
        <v>0</v>
      </c>
      <c r="J566">
        <v>-224225462</v>
      </c>
      <c r="K566">
        <v>-180370213</v>
      </c>
      <c r="L566">
        <v>0</v>
      </c>
      <c r="M566">
        <v>0</v>
      </c>
      <c r="N566">
        <v>-180370213</v>
      </c>
      <c r="O566">
        <v>0</v>
      </c>
      <c r="P566">
        <v>43855249</v>
      </c>
    </row>
    <row r="567" spans="1:16" x14ac:dyDescent="0.2">
      <c r="A567">
        <v>202031</v>
      </c>
      <c r="B567" t="s">
        <v>1325</v>
      </c>
      <c r="C567" t="s">
        <v>17</v>
      </c>
      <c r="D567" t="s">
        <v>990</v>
      </c>
      <c r="E567" t="s">
        <v>991</v>
      </c>
      <c r="F567" s="1">
        <v>-115617746521</v>
      </c>
      <c r="G567">
        <v>-51378975464</v>
      </c>
      <c r="H567">
        <v>-7029455.2400000002</v>
      </c>
      <c r="I567">
        <v>-7029455.2400000002</v>
      </c>
      <c r="J567">
        <v>-166996721985</v>
      </c>
      <c r="K567">
        <v>-114332122534</v>
      </c>
      <c r="L567">
        <v>-50695859172</v>
      </c>
      <c r="M567">
        <v>-6935599.5700000003</v>
      </c>
      <c r="N567">
        <v>-165027981706</v>
      </c>
      <c r="O567">
        <v>0</v>
      </c>
      <c r="P567">
        <v>1968740279</v>
      </c>
    </row>
    <row r="568" spans="1:16" x14ac:dyDescent="0.2">
      <c r="A568">
        <v>202058</v>
      </c>
      <c r="B568" t="s">
        <v>1325</v>
      </c>
      <c r="C568" t="s">
        <v>17</v>
      </c>
      <c r="D568" t="s">
        <v>992</v>
      </c>
      <c r="E568" t="s">
        <v>993</v>
      </c>
      <c r="F568" s="1">
        <v>-115617746521</v>
      </c>
      <c r="G568">
        <v>-51378975464</v>
      </c>
      <c r="H568">
        <v>-7029455.2400000002</v>
      </c>
      <c r="I568">
        <v>-7029455.2400000002</v>
      </c>
      <c r="J568">
        <v>-166996721985</v>
      </c>
      <c r="K568">
        <v>-114332122534</v>
      </c>
      <c r="L568">
        <v>-50695859172</v>
      </c>
      <c r="M568">
        <v>-6935599.5700000003</v>
      </c>
      <c r="N568">
        <v>-165027981706</v>
      </c>
      <c r="O568">
        <v>0</v>
      </c>
      <c r="P568">
        <v>1968740279</v>
      </c>
    </row>
    <row r="569" spans="1:16" x14ac:dyDescent="0.2">
      <c r="A569">
        <v>398858</v>
      </c>
      <c r="B569" t="s">
        <v>1325</v>
      </c>
      <c r="C569" t="s">
        <v>17</v>
      </c>
      <c r="D569" t="s">
        <v>994</v>
      </c>
      <c r="E569" t="s">
        <v>950</v>
      </c>
      <c r="F569" s="1">
        <v>-65760845429</v>
      </c>
      <c r="G569">
        <v>-8130446132</v>
      </c>
      <c r="H569">
        <v>-1114918.8700000001</v>
      </c>
      <c r="I569">
        <v>-1114918.8700000001</v>
      </c>
      <c r="J569">
        <v>-73891291561</v>
      </c>
      <c r="K569">
        <v>-65059776694</v>
      </c>
      <c r="L569">
        <v>-8043976038</v>
      </c>
      <c r="M569">
        <v>-1103038.45</v>
      </c>
      <c r="N569">
        <v>-73103752732</v>
      </c>
      <c r="O569">
        <v>0</v>
      </c>
      <c r="P569">
        <v>787538829</v>
      </c>
    </row>
    <row r="570" spans="1:16" x14ac:dyDescent="0.2">
      <c r="A570">
        <v>398859</v>
      </c>
      <c r="B570" t="s">
        <v>1325</v>
      </c>
      <c r="C570" t="s">
        <v>17</v>
      </c>
      <c r="D570" t="s">
        <v>995</v>
      </c>
      <c r="E570" t="s">
        <v>952</v>
      </c>
      <c r="F570" s="1">
        <v>-65760845429</v>
      </c>
      <c r="G570">
        <v>-8130446132</v>
      </c>
      <c r="H570">
        <v>-1114918.8700000001</v>
      </c>
      <c r="I570">
        <v>-1114918.8700000001</v>
      </c>
      <c r="J570">
        <v>-73891291561</v>
      </c>
      <c r="K570">
        <v>-65059776694</v>
      </c>
      <c r="L570">
        <v>-8043976038</v>
      </c>
      <c r="M570">
        <v>-1103038.45</v>
      </c>
      <c r="N570">
        <v>-73103752732</v>
      </c>
      <c r="O570">
        <v>0</v>
      </c>
      <c r="P570">
        <v>787538829</v>
      </c>
    </row>
    <row r="571" spans="1:16" x14ac:dyDescent="0.2">
      <c r="A571">
        <v>202240</v>
      </c>
      <c r="B571" t="s">
        <v>1325</v>
      </c>
      <c r="C571" t="s">
        <v>17</v>
      </c>
      <c r="D571" t="s">
        <v>996</v>
      </c>
      <c r="E571" t="s">
        <v>997</v>
      </c>
      <c r="F571" s="1">
        <v>-10223441998</v>
      </c>
      <c r="G571">
        <v>-14947940826</v>
      </c>
      <c r="H571">
        <v>-2043758.3</v>
      </c>
      <c r="I571">
        <v>-2043758.3</v>
      </c>
      <c r="J571">
        <v>-25171382824</v>
      </c>
      <c r="K571">
        <v>-10184666698</v>
      </c>
      <c r="L571">
        <v>-14508697165</v>
      </c>
      <c r="M571">
        <v>-1983409.12</v>
      </c>
      <c r="N571">
        <v>-24693363863</v>
      </c>
      <c r="O571">
        <v>0</v>
      </c>
      <c r="P571">
        <v>478018961</v>
      </c>
    </row>
    <row r="572" spans="1:16" x14ac:dyDescent="0.2">
      <c r="A572">
        <v>202267</v>
      </c>
      <c r="B572" t="s">
        <v>1325</v>
      </c>
      <c r="C572" t="s">
        <v>17</v>
      </c>
      <c r="D572" t="s">
        <v>998</v>
      </c>
      <c r="E572" t="s">
        <v>999</v>
      </c>
      <c r="F572" s="1">
        <v>-1825893113</v>
      </c>
      <c r="G572">
        <v>-1726907222</v>
      </c>
      <c r="H572">
        <v>-236549.55</v>
      </c>
      <c r="I572">
        <v>-236549.55</v>
      </c>
      <c r="J572">
        <v>-3552800335</v>
      </c>
      <c r="K572">
        <v>-1812635185</v>
      </c>
      <c r="L572">
        <v>-1710821515</v>
      </c>
      <c r="M572">
        <v>-234339.48</v>
      </c>
      <c r="N572">
        <v>-3523456700</v>
      </c>
      <c r="O572">
        <v>0</v>
      </c>
      <c r="P572">
        <v>29343635</v>
      </c>
    </row>
    <row r="573" spans="1:16" x14ac:dyDescent="0.2">
      <c r="A573">
        <v>202294</v>
      </c>
      <c r="B573" t="s">
        <v>1325</v>
      </c>
      <c r="C573" t="s">
        <v>17</v>
      </c>
      <c r="D573" t="s">
        <v>1000</v>
      </c>
      <c r="E573" t="s">
        <v>958</v>
      </c>
      <c r="F573" s="1">
        <v>-1825893113</v>
      </c>
      <c r="G573">
        <v>-1726907222</v>
      </c>
      <c r="H573">
        <v>-236549.55</v>
      </c>
      <c r="I573">
        <v>-236549.55</v>
      </c>
      <c r="J573">
        <v>-3552800335</v>
      </c>
      <c r="K573">
        <v>-1812635185</v>
      </c>
      <c r="L573">
        <v>-1710821515</v>
      </c>
      <c r="M573">
        <v>-234339.48</v>
      </c>
      <c r="N573">
        <v>-3523456700</v>
      </c>
      <c r="O573">
        <v>0</v>
      </c>
      <c r="P573">
        <v>29343635</v>
      </c>
    </row>
    <row r="574" spans="1:16" x14ac:dyDescent="0.2">
      <c r="A574">
        <v>202472</v>
      </c>
      <c r="B574" t="s">
        <v>1325</v>
      </c>
      <c r="C574" t="s">
        <v>17</v>
      </c>
      <c r="D574" t="s">
        <v>1001</v>
      </c>
      <c r="E574" t="s">
        <v>1002</v>
      </c>
      <c r="F574" s="1">
        <v>-3510346730</v>
      </c>
      <c r="G574">
        <v>-11988381164</v>
      </c>
      <c r="H574">
        <v>-1641331.1</v>
      </c>
      <c r="I574">
        <v>-1641331.1</v>
      </c>
      <c r="J574">
        <v>-15498727894</v>
      </c>
      <c r="K574">
        <v>-3507403661</v>
      </c>
      <c r="L574">
        <v>-11566854075</v>
      </c>
      <c r="M574">
        <v>-1583416.06</v>
      </c>
      <c r="N574">
        <v>-15074257736</v>
      </c>
      <c r="O574">
        <v>0</v>
      </c>
      <c r="P574">
        <v>424470158</v>
      </c>
    </row>
    <row r="575" spans="1:16" x14ac:dyDescent="0.2">
      <c r="A575">
        <v>202503</v>
      </c>
      <c r="B575" t="s">
        <v>1325</v>
      </c>
      <c r="C575" t="s">
        <v>17</v>
      </c>
      <c r="D575" t="s">
        <v>1003</v>
      </c>
      <c r="E575" t="s">
        <v>1004</v>
      </c>
      <c r="F575" s="1">
        <v>-3510346730</v>
      </c>
      <c r="G575">
        <v>-11988381164</v>
      </c>
      <c r="H575">
        <v>-1641331.1</v>
      </c>
      <c r="I575">
        <v>-1641331.1</v>
      </c>
      <c r="J575">
        <v>-15498727894</v>
      </c>
      <c r="K575">
        <v>-3507403661</v>
      </c>
      <c r="L575">
        <v>-11566854075</v>
      </c>
      <c r="M575">
        <v>-1583416.06</v>
      </c>
      <c r="N575">
        <v>-15074257736</v>
      </c>
      <c r="O575">
        <v>0</v>
      </c>
      <c r="P575">
        <v>424470158</v>
      </c>
    </row>
    <row r="576" spans="1:16" x14ac:dyDescent="0.2">
      <c r="A576">
        <v>202727</v>
      </c>
      <c r="B576" t="s">
        <v>1387</v>
      </c>
      <c r="C576" t="s">
        <v>17</v>
      </c>
      <c r="D576" t="s">
        <v>1005</v>
      </c>
      <c r="E576" t="s">
        <v>1006</v>
      </c>
      <c r="F576" s="1">
        <v>-6356060</v>
      </c>
      <c r="G576">
        <v>0</v>
      </c>
      <c r="H576">
        <v>0</v>
      </c>
      <c r="I576">
        <v>0</v>
      </c>
      <c r="J576">
        <v>-6356060</v>
      </c>
      <c r="K576">
        <v>-6356060</v>
      </c>
      <c r="L576">
        <v>0</v>
      </c>
      <c r="M576">
        <v>0</v>
      </c>
      <c r="N576">
        <v>-6356060</v>
      </c>
      <c r="O576">
        <v>0</v>
      </c>
      <c r="P576">
        <v>0</v>
      </c>
    </row>
    <row r="577" spans="1:16" x14ac:dyDescent="0.2">
      <c r="A577">
        <v>202754</v>
      </c>
      <c r="B577" t="s">
        <v>1387</v>
      </c>
      <c r="C577" t="s">
        <v>17</v>
      </c>
      <c r="D577" t="s">
        <v>1007</v>
      </c>
      <c r="E577" t="s">
        <v>1008</v>
      </c>
      <c r="F577" s="1">
        <v>-5721132</v>
      </c>
      <c r="G577">
        <v>0</v>
      </c>
      <c r="H577">
        <v>0</v>
      </c>
      <c r="I577">
        <v>0</v>
      </c>
      <c r="J577">
        <v>-5721132</v>
      </c>
      <c r="K577">
        <v>-5721132</v>
      </c>
      <c r="L577">
        <v>0</v>
      </c>
      <c r="M577">
        <v>0</v>
      </c>
      <c r="N577">
        <v>-5721132</v>
      </c>
      <c r="O577">
        <v>0</v>
      </c>
      <c r="P577">
        <v>0</v>
      </c>
    </row>
    <row r="578" spans="1:16" x14ac:dyDescent="0.2">
      <c r="A578">
        <v>202858</v>
      </c>
      <c r="B578" t="s">
        <v>1388</v>
      </c>
      <c r="C578" t="s">
        <v>17</v>
      </c>
      <c r="D578" t="s">
        <v>1010</v>
      </c>
      <c r="E578" t="s">
        <v>1011</v>
      </c>
      <c r="F578" s="1">
        <v>-634928</v>
      </c>
      <c r="G578">
        <v>0</v>
      </c>
      <c r="H578">
        <v>0</v>
      </c>
      <c r="I578">
        <v>0</v>
      </c>
      <c r="J578">
        <v>-634928</v>
      </c>
      <c r="K578">
        <v>-634928</v>
      </c>
      <c r="L578">
        <v>0</v>
      </c>
      <c r="M578">
        <v>0</v>
      </c>
      <c r="N578">
        <v>-634928</v>
      </c>
      <c r="O578">
        <v>0</v>
      </c>
      <c r="P578">
        <v>0</v>
      </c>
    </row>
    <row r="579" spans="1:16" x14ac:dyDescent="0.2">
      <c r="A579">
        <v>203016</v>
      </c>
      <c r="B579" t="s">
        <v>1389</v>
      </c>
      <c r="C579" t="s">
        <v>17</v>
      </c>
      <c r="D579" t="s">
        <v>1012</v>
      </c>
      <c r="E579" t="s">
        <v>1013</v>
      </c>
      <c r="F579" s="1">
        <v>-607155639</v>
      </c>
      <c r="G579">
        <v>-3</v>
      </c>
      <c r="H579">
        <v>0</v>
      </c>
      <c r="I579">
        <v>0</v>
      </c>
      <c r="J579">
        <v>-607155642</v>
      </c>
      <c r="K579">
        <v>-607155639</v>
      </c>
      <c r="L579">
        <v>-3</v>
      </c>
      <c r="M579">
        <v>0</v>
      </c>
      <c r="N579">
        <v>-607155642</v>
      </c>
      <c r="O579">
        <v>0</v>
      </c>
      <c r="P579">
        <v>0</v>
      </c>
    </row>
    <row r="580" spans="1:16" x14ac:dyDescent="0.2">
      <c r="A580">
        <v>203043</v>
      </c>
      <c r="B580" t="s">
        <v>1389</v>
      </c>
      <c r="C580" t="s">
        <v>17</v>
      </c>
      <c r="D580" t="s">
        <v>1014</v>
      </c>
      <c r="E580" t="s">
        <v>993</v>
      </c>
      <c r="F580" s="1">
        <v>-607155639</v>
      </c>
      <c r="G580">
        <v>-3</v>
      </c>
      <c r="H580">
        <v>0</v>
      </c>
      <c r="I580">
        <v>0</v>
      </c>
      <c r="J580">
        <v>-607155642</v>
      </c>
      <c r="K580">
        <v>-607155639</v>
      </c>
      <c r="L580">
        <v>-3</v>
      </c>
      <c r="M580">
        <v>0</v>
      </c>
      <c r="N580">
        <v>-607155642</v>
      </c>
      <c r="O580">
        <v>0</v>
      </c>
      <c r="P580">
        <v>0</v>
      </c>
    </row>
    <row r="581" spans="1:16" x14ac:dyDescent="0.2">
      <c r="A581">
        <v>203104</v>
      </c>
      <c r="B581" t="s">
        <v>1325</v>
      </c>
      <c r="C581" t="s">
        <v>17</v>
      </c>
      <c r="D581" t="s">
        <v>1015</v>
      </c>
      <c r="E581" t="s">
        <v>1016</v>
      </c>
      <c r="F581" s="1">
        <v>-4273690456</v>
      </c>
      <c r="G581">
        <v>-1232652437</v>
      </c>
      <c r="H581">
        <v>-165877.65</v>
      </c>
      <c r="I581">
        <v>-165877.65</v>
      </c>
      <c r="J581">
        <v>-5506342893</v>
      </c>
      <c r="K581">
        <v>-4251116153</v>
      </c>
      <c r="L581">
        <v>-1231021572</v>
      </c>
      <c r="M581">
        <v>-165653.57999999999</v>
      </c>
      <c r="N581">
        <v>-5482137725</v>
      </c>
      <c r="O581">
        <v>0</v>
      </c>
      <c r="P581">
        <v>24205168</v>
      </c>
    </row>
    <row r="582" spans="1:16" x14ac:dyDescent="0.2">
      <c r="A582">
        <v>203131</v>
      </c>
      <c r="B582" t="s">
        <v>1325</v>
      </c>
      <c r="C582" t="s">
        <v>17</v>
      </c>
      <c r="D582" t="s">
        <v>1017</v>
      </c>
      <c r="E582" t="s">
        <v>65</v>
      </c>
      <c r="F582" s="1">
        <v>-4273690456</v>
      </c>
      <c r="G582">
        <v>-1232652437</v>
      </c>
      <c r="H582">
        <v>-165877.65</v>
      </c>
      <c r="I582">
        <v>-165877.65</v>
      </c>
      <c r="J582">
        <v>-5506342893</v>
      </c>
      <c r="K582">
        <v>-4251116153</v>
      </c>
      <c r="L582">
        <v>-1231021572</v>
      </c>
      <c r="M582">
        <v>-165653.57999999999</v>
      </c>
      <c r="N582">
        <v>-5482137725</v>
      </c>
      <c r="O582">
        <v>0</v>
      </c>
      <c r="P582">
        <v>24205168</v>
      </c>
    </row>
    <row r="583" spans="1:16" x14ac:dyDescent="0.2">
      <c r="A583">
        <v>203430</v>
      </c>
      <c r="B583" t="s">
        <v>1325</v>
      </c>
      <c r="C583" t="s">
        <v>17</v>
      </c>
      <c r="D583" t="s">
        <v>1018</v>
      </c>
      <c r="E583" t="s">
        <v>1019</v>
      </c>
      <c r="F583" s="1">
        <v>-6655703200231</v>
      </c>
      <c r="G583">
        <v>0</v>
      </c>
      <c r="H583">
        <v>0</v>
      </c>
      <c r="I583">
        <v>0</v>
      </c>
      <c r="J583">
        <v>-6655703200231</v>
      </c>
      <c r="K583">
        <v>-6630528945701</v>
      </c>
      <c r="L583">
        <v>0</v>
      </c>
      <c r="M583">
        <v>0</v>
      </c>
      <c r="N583">
        <v>-6630528945701</v>
      </c>
      <c r="O583">
        <v>6666051009</v>
      </c>
      <c r="P583">
        <v>31840305539</v>
      </c>
    </row>
    <row r="584" spans="1:16" x14ac:dyDescent="0.2">
      <c r="A584">
        <v>203457</v>
      </c>
      <c r="B584" t="s">
        <v>1325</v>
      </c>
      <c r="C584" t="s">
        <v>17</v>
      </c>
      <c r="D584" t="s">
        <v>1020</v>
      </c>
      <c r="E584" t="s">
        <v>1021</v>
      </c>
      <c r="F584" s="1">
        <v>-3445325993648</v>
      </c>
      <c r="G584">
        <v>0</v>
      </c>
      <c r="H584">
        <v>0</v>
      </c>
      <c r="I584">
        <v>0</v>
      </c>
      <c r="J584">
        <v>-3445325993648</v>
      </c>
      <c r="K584">
        <v>-3421598498365</v>
      </c>
      <c r="L584">
        <v>0</v>
      </c>
      <c r="M584">
        <v>0</v>
      </c>
      <c r="N584">
        <v>-3421598498365</v>
      </c>
      <c r="O584">
        <v>6666051007</v>
      </c>
      <c r="P584">
        <v>30393546290</v>
      </c>
    </row>
    <row r="585" spans="1:16" x14ac:dyDescent="0.2">
      <c r="A585">
        <v>203484</v>
      </c>
      <c r="B585" t="s">
        <v>1325</v>
      </c>
      <c r="C585" t="s">
        <v>17</v>
      </c>
      <c r="D585" t="s">
        <v>1022</v>
      </c>
      <c r="E585" t="s">
        <v>1023</v>
      </c>
      <c r="F585" s="1">
        <v>-507343723881</v>
      </c>
      <c r="G585">
        <v>0</v>
      </c>
      <c r="H585">
        <v>0</v>
      </c>
      <c r="I585">
        <v>0</v>
      </c>
      <c r="J585">
        <v>-507343723881</v>
      </c>
      <c r="K585">
        <v>-503502956477</v>
      </c>
      <c r="L585">
        <v>0</v>
      </c>
      <c r="M585">
        <v>0</v>
      </c>
      <c r="N585">
        <v>-503502956477</v>
      </c>
      <c r="O585">
        <v>0</v>
      </c>
      <c r="P585">
        <v>3840767404</v>
      </c>
    </row>
    <row r="586" spans="1:16" x14ac:dyDescent="0.2">
      <c r="A586">
        <v>203687</v>
      </c>
      <c r="B586" t="s">
        <v>1325</v>
      </c>
      <c r="C586" t="s">
        <v>17</v>
      </c>
      <c r="D586" t="s">
        <v>1024</v>
      </c>
      <c r="E586" t="s">
        <v>1025</v>
      </c>
      <c r="F586" s="1">
        <v>-378888245704</v>
      </c>
      <c r="G586">
        <v>0</v>
      </c>
      <c r="H586">
        <v>0</v>
      </c>
      <c r="I586">
        <v>0</v>
      </c>
      <c r="J586">
        <v>-378888245704</v>
      </c>
      <c r="K586">
        <v>-377195873186</v>
      </c>
      <c r="L586">
        <v>0</v>
      </c>
      <c r="M586">
        <v>0</v>
      </c>
      <c r="N586">
        <v>-377195873186</v>
      </c>
      <c r="O586">
        <v>0</v>
      </c>
      <c r="P586">
        <v>1692372518</v>
      </c>
    </row>
    <row r="587" spans="1:16" x14ac:dyDescent="0.2">
      <c r="A587">
        <v>203767</v>
      </c>
      <c r="B587" t="s">
        <v>1325</v>
      </c>
      <c r="C587" t="s">
        <v>17</v>
      </c>
      <c r="D587" t="s">
        <v>1026</v>
      </c>
      <c r="E587" t="s">
        <v>1027</v>
      </c>
      <c r="F587" s="1">
        <v>-2440485293626</v>
      </c>
      <c r="G587">
        <v>0</v>
      </c>
      <c r="H587">
        <v>0</v>
      </c>
      <c r="I587">
        <v>0</v>
      </c>
      <c r="J587">
        <v>-2440485293626</v>
      </c>
      <c r="K587">
        <v>-2422706893893</v>
      </c>
      <c r="L587">
        <v>0</v>
      </c>
      <c r="M587">
        <v>0</v>
      </c>
      <c r="N587">
        <v>-2422706893893</v>
      </c>
      <c r="O587">
        <v>6666051007</v>
      </c>
      <c r="P587">
        <v>24444450740</v>
      </c>
    </row>
    <row r="588" spans="1:16" x14ac:dyDescent="0.2">
      <c r="A588">
        <v>203848</v>
      </c>
      <c r="B588" t="s">
        <v>1325</v>
      </c>
      <c r="C588" t="s">
        <v>17</v>
      </c>
      <c r="D588" t="s">
        <v>1028</v>
      </c>
      <c r="E588" t="s">
        <v>1029</v>
      </c>
      <c r="F588" s="1">
        <v>-118608730437</v>
      </c>
      <c r="G588">
        <v>0</v>
      </c>
      <c r="H588">
        <v>0</v>
      </c>
      <c r="I588">
        <v>0</v>
      </c>
      <c r="J588">
        <v>-118608730437</v>
      </c>
      <c r="K588">
        <v>-118192774809</v>
      </c>
      <c r="L588">
        <v>0</v>
      </c>
      <c r="M588">
        <v>0</v>
      </c>
      <c r="N588">
        <v>-118192774809</v>
      </c>
      <c r="O588">
        <v>0</v>
      </c>
      <c r="P588">
        <v>415955628</v>
      </c>
    </row>
    <row r="589" spans="1:16" x14ac:dyDescent="0.2">
      <c r="A589">
        <v>204024</v>
      </c>
      <c r="B589" t="s">
        <v>1325</v>
      </c>
      <c r="C589" t="s">
        <v>17</v>
      </c>
      <c r="D589" t="s">
        <v>1030</v>
      </c>
      <c r="E589" t="s">
        <v>1031</v>
      </c>
      <c r="F589" s="1">
        <v>-3210377206583</v>
      </c>
      <c r="G589">
        <v>0</v>
      </c>
      <c r="H589">
        <v>0</v>
      </c>
      <c r="I589">
        <v>0</v>
      </c>
      <c r="J589">
        <v>-3210377206583</v>
      </c>
      <c r="K589">
        <v>-3208930447336</v>
      </c>
      <c r="L589">
        <v>0</v>
      </c>
      <c r="M589">
        <v>0</v>
      </c>
      <c r="N589">
        <v>-3208930447336</v>
      </c>
      <c r="O589">
        <v>2</v>
      </c>
      <c r="P589">
        <v>1446759249</v>
      </c>
    </row>
    <row r="590" spans="1:16" x14ac:dyDescent="0.2">
      <c r="A590">
        <v>204051</v>
      </c>
      <c r="B590" t="s">
        <v>1325</v>
      </c>
      <c r="C590" t="s">
        <v>17</v>
      </c>
      <c r="D590" t="s">
        <v>1032</v>
      </c>
      <c r="E590" t="s">
        <v>1033</v>
      </c>
      <c r="F590" s="1">
        <v>-1332844475519</v>
      </c>
      <c r="G590">
        <v>0</v>
      </c>
      <c r="H590">
        <v>0</v>
      </c>
      <c r="I590">
        <v>0</v>
      </c>
      <c r="J590">
        <v>-1332844475519</v>
      </c>
      <c r="K590">
        <v>-1331855101692</v>
      </c>
      <c r="L590">
        <v>0</v>
      </c>
      <c r="M590">
        <v>0</v>
      </c>
      <c r="N590">
        <v>-1331855101692</v>
      </c>
      <c r="O590">
        <v>0</v>
      </c>
      <c r="P590">
        <v>989373827</v>
      </c>
    </row>
    <row r="591" spans="1:16" x14ac:dyDescent="0.2">
      <c r="A591">
        <v>204132</v>
      </c>
      <c r="B591" t="s">
        <v>1325</v>
      </c>
      <c r="C591" t="s">
        <v>17</v>
      </c>
      <c r="D591" t="s">
        <v>1034</v>
      </c>
      <c r="E591" t="s">
        <v>1035</v>
      </c>
      <c r="F591" s="1">
        <v>-1877532731064</v>
      </c>
      <c r="G591">
        <v>0</v>
      </c>
      <c r="H591">
        <v>0</v>
      </c>
      <c r="I591">
        <v>0</v>
      </c>
      <c r="J591">
        <v>-1877532731064</v>
      </c>
      <c r="K591">
        <v>-1877075345644</v>
      </c>
      <c r="L591">
        <v>0</v>
      </c>
      <c r="M591">
        <v>0</v>
      </c>
      <c r="N591">
        <v>-1877075345644</v>
      </c>
      <c r="O591">
        <v>2</v>
      </c>
      <c r="P591">
        <v>457385422</v>
      </c>
    </row>
    <row r="592" spans="1:16" x14ac:dyDescent="0.2">
      <c r="A592">
        <v>204213</v>
      </c>
      <c r="B592" t="s">
        <v>1325</v>
      </c>
      <c r="C592" t="s">
        <v>17</v>
      </c>
      <c r="D592" t="s">
        <v>1036</v>
      </c>
      <c r="E592" t="s">
        <v>1037</v>
      </c>
      <c r="F592" s="1">
        <v>-309112403925</v>
      </c>
      <c r="G592">
        <v>-3519653455</v>
      </c>
      <c r="H592">
        <v>-480380.55</v>
      </c>
      <c r="I592">
        <v>-480380.55</v>
      </c>
      <c r="J592">
        <v>-312632057380</v>
      </c>
      <c r="K592">
        <v>-305460662637</v>
      </c>
      <c r="L592">
        <v>-3507509567</v>
      </c>
      <c r="M592">
        <v>-478712.06</v>
      </c>
      <c r="N592">
        <v>-308968172204</v>
      </c>
      <c r="O592">
        <v>0</v>
      </c>
      <c r="P592">
        <v>3663885176</v>
      </c>
    </row>
    <row r="593" spans="1:16" x14ac:dyDescent="0.2">
      <c r="A593">
        <v>204244</v>
      </c>
      <c r="B593" t="s">
        <v>1325</v>
      </c>
      <c r="C593" t="s">
        <v>17</v>
      </c>
      <c r="D593" t="s">
        <v>1038</v>
      </c>
      <c r="E593" t="s">
        <v>1039</v>
      </c>
      <c r="F593" s="1">
        <v>-271150511233</v>
      </c>
      <c r="G593">
        <v>0</v>
      </c>
      <c r="H593">
        <v>0</v>
      </c>
      <c r="I593">
        <v>0</v>
      </c>
      <c r="J593">
        <v>-271150511233</v>
      </c>
      <c r="K593">
        <v>-267908629264</v>
      </c>
      <c r="L593">
        <v>0</v>
      </c>
      <c r="M593">
        <v>0</v>
      </c>
      <c r="N593">
        <v>-267908629264</v>
      </c>
      <c r="O593">
        <v>0</v>
      </c>
      <c r="P593">
        <v>3241881969</v>
      </c>
    </row>
    <row r="594" spans="1:16" x14ac:dyDescent="0.2">
      <c r="A594">
        <v>204271</v>
      </c>
      <c r="B594" t="s">
        <v>1325</v>
      </c>
      <c r="C594" t="s">
        <v>17</v>
      </c>
      <c r="D594" t="s">
        <v>1040</v>
      </c>
      <c r="E594" t="s">
        <v>1041</v>
      </c>
      <c r="F594" s="1">
        <v>-271150511233</v>
      </c>
      <c r="G594">
        <v>0</v>
      </c>
      <c r="H594">
        <v>0</v>
      </c>
      <c r="I594">
        <v>0</v>
      </c>
      <c r="J594">
        <v>-271150511233</v>
      </c>
      <c r="K594">
        <v>-267908629264</v>
      </c>
      <c r="L594">
        <v>0</v>
      </c>
      <c r="M594">
        <v>0</v>
      </c>
      <c r="N594">
        <v>-267908629264</v>
      </c>
      <c r="O594">
        <v>0</v>
      </c>
      <c r="P594">
        <v>3241881969</v>
      </c>
    </row>
    <row r="595" spans="1:16" x14ac:dyDescent="0.2">
      <c r="A595">
        <v>204433</v>
      </c>
      <c r="B595" t="s">
        <v>1325</v>
      </c>
      <c r="C595" t="s">
        <v>17</v>
      </c>
      <c r="D595" t="s">
        <v>1042</v>
      </c>
      <c r="E595" t="s">
        <v>1043</v>
      </c>
      <c r="F595" s="1">
        <v>-37961892692</v>
      </c>
      <c r="G595">
        <v>-3519653455</v>
      </c>
      <c r="H595">
        <v>-480380.55</v>
      </c>
      <c r="I595">
        <v>-480380.55</v>
      </c>
      <c r="J595">
        <v>-41481546147</v>
      </c>
      <c r="K595">
        <v>-37552033373</v>
      </c>
      <c r="L595">
        <v>-3507509567</v>
      </c>
      <c r="M595">
        <v>-478712.06</v>
      </c>
      <c r="N595">
        <v>-41059542940</v>
      </c>
      <c r="O595">
        <v>0</v>
      </c>
      <c r="P595">
        <v>422003207</v>
      </c>
    </row>
    <row r="596" spans="1:16" x14ac:dyDescent="0.2">
      <c r="A596">
        <v>204463</v>
      </c>
      <c r="B596" t="s">
        <v>1325</v>
      </c>
      <c r="C596" t="s">
        <v>17</v>
      </c>
      <c r="D596" t="s">
        <v>1044</v>
      </c>
      <c r="E596" t="s">
        <v>1043</v>
      </c>
      <c r="F596" s="1">
        <v>-37961892692</v>
      </c>
      <c r="G596">
        <v>-3519653455</v>
      </c>
      <c r="H596">
        <v>-480380.55</v>
      </c>
      <c r="I596">
        <v>-480380.55</v>
      </c>
      <c r="J596">
        <v>-41481546147</v>
      </c>
      <c r="K596">
        <v>-37552033373</v>
      </c>
      <c r="L596">
        <v>-3507509567</v>
      </c>
      <c r="M596">
        <v>-478712.06</v>
      </c>
      <c r="N596">
        <v>-41059542940</v>
      </c>
      <c r="O596">
        <v>0</v>
      </c>
      <c r="P596">
        <v>422003207</v>
      </c>
    </row>
    <row r="597" spans="1:16" x14ac:dyDescent="0.2">
      <c r="A597">
        <v>204554</v>
      </c>
      <c r="B597" t="s">
        <v>1325</v>
      </c>
      <c r="C597" t="s">
        <v>17</v>
      </c>
      <c r="D597" t="s">
        <v>1045</v>
      </c>
      <c r="E597" t="s">
        <v>1046</v>
      </c>
      <c r="F597" s="1">
        <v>-446531357224</v>
      </c>
      <c r="G597">
        <v>-202469035762</v>
      </c>
      <c r="H597">
        <v>-27750690.010000002</v>
      </c>
      <c r="I597">
        <v>-27750690.010000002</v>
      </c>
      <c r="J597">
        <v>-649000392986</v>
      </c>
      <c r="K597">
        <v>-444537080810</v>
      </c>
      <c r="L597">
        <v>-201701681652</v>
      </c>
      <c r="M597">
        <v>-27645260.620000001</v>
      </c>
      <c r="N597">
        <v>-646238762462</v>
      </c>
      <c r="O597">
        <v>10980</v>
      </c>
      <c r="P597">
        <v>2761641504</v>
      </c>
    </row>
    <row r="598" spans="1:16" x14ac:dyDescent="0.2">
      <c r="A598">
        <v>204581</v>
      </c>
      <c r="B598" t="s">
        <v>1325</v>
      </c>
      <c r="C598" t="s">
        <v>17</v>
      </c>
      <c r="D598" t="s">
        <v>1047</v>
      </c>
      <c r="E598" t="s">
        <v>1048</v>
      </c>
      <c r="F598" s="1">
        <v>-446531357224</v>
      </c>
      <c r="G598">
        <v>-202469035762</v>
      </c>
      <c r="H598">
        <v>-27750690.010000002</v>
      </c>
      <c r="I598">
        <v>-27750690.010000002</v>
      </c>
      <c r="J598">
        <v>-649000392986</v>
      </c>
      <c r="K598">
        <v>-444537080810</v>
      </c>
      <c r="L598">
        <v>-201701681652</v>
      </c>
      <c r="M598">
        <v>-27645260.620000001</v>
      </c>
      <c r="N598">
        <v>-646238762462</v>
      </c>
      <c r="O598">
        <v>10980</v>
      </c>
      <c r="P598">
        <v>2761641504</v>
      </c>
    </row>
    <row r="599" spans="1:16" x14ac:dyDescent="0.2">
      <c r="A599">
        <v>204608</v>
      </c>
      <c r="B599" t="s">
        <v>1325</v>
      </c>
      <c r="C599" t="s">
        <v>17</v>
      </c>
      <c r="D599" t="s">
        <v>1049</v>
      </c>
      <c r="E599" t="s">
        <v>65</v>
      </c>
      <c r="F599" s="1">
        <v>-446531357224</v>
      </c>
      <c r="G599">
        <v>-199803211423</v>
      </c>
      <c r="H599">
        <v>-27388226.359999999</v>
      </c>
      <c r="I599">
        <v>-27388226.359999999</v>
      </c>
      <c r="J599">
        <v>-646334568647</v>
      </c>
      <c r="K599">
        <v>-444537080810</v>
      </c>
      <c r="L599">
        <v>-199035857313</v>
      </c>
      <c r="M599">
        <v>-27282796.969999999</v>
      </c>
      <c r="N599">
        <v>-643572938123</v>
      </c>
      <c r="O599">
        <v>10980</v>
      </c>
      <c r="P599">
        <v>2761641504</v>
      </c>
    </row>
    <row r="600" spans="1:16" x14ac:dyDescent="0.2">
      <c r="A600">
        <v>204945</v>
      </c>
      <c r="B600" t="s">
        <v>1390</v>
      </c>
      <c r="C600" t="s">
        <v>17</v>
      </c>
      <c r="D600" t="s">
        <v>1050</v>
      </c>
      <c r="E600" t="s">
        <v>154</v>
      </c>
      <c r="F600" s="1">
        <v>0</v>
      </c>
      <c r="G600">
        <v>-2665824339</v>
      </c>
      <c r="H600">
        <v>-362463.65</v>
      </c>
      <c r="I600">
        <v>-362463.65</v>
      </c>
      <c r="J600">
        <v>-2665824339</v>
      </c>
      <c r="K600">
        <v>0</v>
      </c>
      <c r="L600">
        <v>-2665824339</v>
      </c>
      <c r="M600">
        <v>-362463.65</v>
      </c>
      <c r="N600">
        <v>-2665824339</v>
      </c>
      <c r="O600">
        <v>0</v>
      </c>
      <c r="P600">
        <v>0</v>
      </c>
    </row>
    <row r="601" spans="1:16" x14ac:dyDescent="0.2">
      <c r="A601">
        <v>205053</v>
      </c>
      <c r="B601" t="s">
        <v>1325</v>
      </c>
      <c r="C601" t="s">
        <v>17</v>
      </c>
      <c r="D601" t="s">
        <v>1051</v>
      </c>
      <c r="E601" t="s">
        <v>1052</v>
      </c>
      <c r="F601" s="1">
        <v>-225654467840</v>
      </c>
      <c r="G601">
        <v>-55118374834</v>
      </c>
      <c r="H601">
        <v>-7620493.8109090906</v>
      </c>
      <c r="I601">
        <v>-7620493.8109090906</v>
      </c>
      <c r="J601">
        <v>-280772842674</v>
      </c>
      <c r="K601">
        <v>-224149685516</v>
      </c>
      <c r="L601">
        <v>-53267840051</v>
      </c>
      <c r="M601">
        <v>-7366245.3581818184</v>
      </c>
      <c r="N601">
        <v>-277417525567</v>
      </c>
      <c r="O601">
        <v>3137451</v>
      </c>
      <c r="P601">
        <v>3358454558</v>
      </c>
    </row>
    <row r="602" spans="1:16" x14ac:dyDescent="0.2">
      <c r="A602">
        <v>205085</v>
      </c>
      <c r="B602" t="s">
        <v>1325</v>
      </c>
      <c r="C602" t="s">
        <v>17</v>
      </c>
      <c r="D602" t="s">
        <v>1053</v>
      </c>
      <c r="E602" t="s">
        <v>1052</v>
      </c>
      <c r="F602" s="1">
        <v>-225654467840</v>
      </c>
      <c r="G602">
        <v>-55118374834</v>
      </c>
      <c r="H602">
        <v>-7620493.8109090906</v>
      </c>
      <c r="I602">
        <v>-7620493.8109090906</v>
      </c>
      <c r="J602">
        <v>-280772842674</v>
      </c>
      <c r="K602">
        <v>-224149685516</v>
      </c>
      <c r="L602">
        <v>-53267840051</v>
      </c>
      <c r="M602">
        <v>-7366245.3581818184</v>
      </c>
      <c r="N602">
        <v>-277417525567</v>
      </c>
      <c r="O602">
        <v>3137451</v>
      </c>
      <c r="P602">
        <v>3358454558</v>
      </c>
    </row>
    <row r="603" spans="1:16" x14ac:dyDescent="0.2">
      <c r="A603">
        <v>205113</v>
      </c>
      <c r="B603" t="s">
        <v>1325</v>
      </c>
      <c r="C603" t="s">
        <v>17</v>
      </c>
      <c r="D603" t="s">
        <v>1055</v>
      </c>
      <c r="E603" t="s">
        <v>790</v>
      </c>
      <c r="F603" s="1">
        <v>-9899427737</v>
      </c>
      <c r="G603">
        <v>-2788566469</v>
      </c>
      <c r="H603">
        <v>-382353.27</v>
      </c>
      <c r="I603">
        <v>-382353.27</v>
      </c>
      <c r="J603">
        <v>-12687994206</v>
      </c>
      <c r="K603">
        <v>-9899427737</v>
      </c>
      <c r="L603">
        <v>-2561958714</v>
      </c>
      <c r="M603">
        <v>-351218.86</v>
      </c>
      <c r="N603">
        <v>-12461386451</v>
      </c>
      <c r="O603">
        <v>0</v>
      </c>
      <c r="P603">
        <v>226607755</v>
      </c>
    </row>
    <row r="604" spans="1:16" x14ac:dyDescent="0.2">
      <c r="A604">
        <v>205140</v>
      </c>
      <c r="B604" t="s">
        <v>1325</v>
      </c>
      <c r="C604" t="s">
        <v>17</v>
      </c>
      <c r="D604" t="s">
        <v>1056</v>
      </c>
      <c r="E604" t="s">
        <v>65</v>
      </c>
      <c r="F604" s="1">
        <v>-9899427737</v>
      </c>
      <c r="G604">
        <v>-2788566469</v>
      </c>
      <c r="H604">
        <v>-382353.27</v>
      </c>
      <c r="I604">
        <v>-382353.27</v>
      </c>
      <c r="J604">
        <v>-12687994206</v>
      </c>
      <c r="K604">
        <v>-9899427737</v>
      </c>
      <c r="L604">
        <v>-2561958714</v>
      </c>
      <c r="M604">
        <v>-351218.86</v>
      </c>
      <c r="N604">
        <v>-12461386451</v>
      </c>
      <c r="O604">
        <v>0</v>
      </c>
      <c r="P604">
        <v>226607755</v>
      </c>
    </row>
    <row r="605" spans="1:16" x14ac:dyDescent="0.2">
      <c r="A605">
        <v>205239</v>
      </c>
      <c r="B605" t="s">
        <v>1325</v>
      </c>
      <c r="C605" t="s">
        <v>17</v>
      </c>
      <c r="D605" t="s">
        <v>1057</v>
      </c>
      <c r="E605" t="s">
        <v>1058</v>
      </c>
      <c r="F605" s="1">
        <v>-121062930596</v>
      </c>
      <c r="G605">
        <v>-517664310</v>
      </c>
      <c r="H605">
        <v>-73272.649999999994</v>
      </c>
      <c r="I605">
        <v>-73272.649999999994</v>
      </c>
      <c r="J605">
        <v>-121580594906</v>
      </c>
      <c r="K605">
        <v>-120946750503</v>
      </c>
      <c r="L605">
        <v>-517649754</v>
      </c>
      <c r="M605">
        <v>-73270.649999999994</v>
      </c>
      <c r="N605">
        <v>-121464400257</v>
      </c>
      <c r="O605">
        <v>8063</v>
      </c>
      <c r="P605">
        <v>116202712</v>
      </c>
    </row>
    <row r="606" spans="1:16" x14ac:dyDescent="0.2">
      <c r="A606">
        <v>205266</v>
      </c>
      <c r="B606" t="s">
        <v>1325</v>
      </c>
      <c r="C606" t="s">
        <v>17</v>
      </c>
      <c r="D606" t="s">
        <v>1059</v>
      </c>
      <c r="E606" t="s">
        <v>65</v>
      </c>
      <c r="F606" s="1">
        <v>-121062930596</v>
      </c>
      <c r="G606">
        <v>-517664310</v>
      </c>
      <c r="H606">
        <v>-73272.649999999994</v>
      </c>
      <c r="I606">
        <v>-73272.649999999994</v>
      </c>
      <c r="J606">
        <v>-121580594906</v>
      </c>
      <c r="K606">
        <v>-120946750503</v>
      </c>
      <c r="L606">
        <v>-517649754</v>
      </c>
      <c r="M606">
        <v>-73270.649999999994</v>
      </c>
      <c r="N606">
        <v>-121464400257</v>
      </c>
      <c r="O606">
        <v>8063</v>
      </c>
      <c r="P606">
        <v>116202712</v>
      </c>
    </row>
    <row r="607" spans="1:16" x14ac:dyDescent="0.2">
      <c r="A607">
        <v>205804</v>
      </c>
      <c r="B607" t="s">
        <v>1325</v>
      </c>
      <c r="C607" t="s">
        <v>17</v>
      </c>
      <c r="D607" t="s">
        <v>1060</v>
      </c>
      <c r="E607" t="s">
        <v>1061</v>
      </c>
      <c r="F607" s="1">
        <v>-2540444660</v>
      </c>
      <c r="G607">
        <v>-12076267893</v>
      </c>
      <c r="H607">
        <v>-1648699.57</v>
      </c>
      <c r="I607">
        <v>-1648699.57</v>
      </c>
      <c r="J607">
        <v>-14616712553</v>
      </c>
      <c r="K607">
        <v>-2528913600</v>
      </c>
      <c r="L607">
        <v>-11991785156</v>
      </c>
      <c r="M607">
        <v>-1637187.62</v>
      </c>
      <c r="N607">
        <v>-14520698756</v>
      </c>
      <c r="O607">
        <v>0</v>
      </c>
      <c r="P607">
        <v>96013797</v>
      </c>
    </row>
    <row r="608" spans="1:16" x14ac:dyDescent="0.2">
      <c r="A608">
        <v>205831</v>
      </c>
      <c r="B608" t="s">
        <v>1325</v>
      </c>
      <c r="C608" t="s">
        <v>17</v>
      </c>
      <c r="D608" t="s">
        <v>1062</v>
      </c>
      <c r="E608" t="s">
        <v>65</v>
      </c>
      <c r="F608" s="1">
        <v>-2540444660</v>
      </c>
      <c r="G608">
        <v>-12076267893</v>
      </c>
      <c r="H608">
        <v>-1648699.57</v>
      </c>
      <c r="I608">
        <v>-1648699.57</v>
      </c>
      <c r="J608">
        <v>-14616712553</v>
      </c>
      <c r="K608">
        <v>-2528913600</v>
      </c>
      <c r="L608">
        <v>-11991785156</v>
      </c>
      <c r="M608">
        <v>-1637187.62</v>
      </c>
      <c r="N608">
        <v>-14520698756</v>
      </c>
      <c r="O608">
        <v>0</v>
      </c>
      <c r="P608">
        <v>96013797</v>
      </c>
    </row>
    <row r="609" spans="1:16" x14ac:dyDescent="0.2">
      <c r="A609">
        <v>206163</v>
      </c>
      <c r="B609" t="s">
        <v>1325</v>
      </c>
      <c r="C609" t="s">
        <v>17</v>
      </c>
      <c r="D609" t="s">
        <v>1065</v>
      </c>
      <c r="E609" t="s">
        <v>1066</v>
      </c>
      <c r="F609" s="1">
        <v>0</v>
      </c>
      <c r="G609">
        <v>-2731509419</v>
      </c>
      <c r="H609">
        <v>-374175.38</v>
      </c>
      <c r="I609">
        <v>-374175.38</v>
      </c>
      <c r="J609">
        <v>-2731509419</v>
      </c>
      <c r="K609">
        <v>0</v>
      </c>
      <c r="L609">
        <v>-2606802045</v>
      </c>
      <c r="M609">
        <v>-357041.41</v>
      </c>
      <c r="N609">
        <v>-2606802045</v>
      </c>
      <c r="O609">
        <v>0</v>
      </c>
      <c r="P609">
        <v>124707374</v>
      </c>
    </row>
    <row r="610" spans="1:16" x14ac:dyDescent="0.2">
      <c r="A610">
        <v>206190</v>
      </c>
      <c r="B610" t="s">
        <v>1325</v>
      </c>
      <c r="C610" t="s">
        <v>17</v>
      </c>
      <c r="D610" t="s">
        <v>1067</v>
      </c>
      <c r="E610" t="s">
        <v>65</v>
      </c>
      <c r="F610" s="1">
        <v>0</v>
      </c>
      <c r="G610">
        <v>-2731509419</v>
      </c>
      <c r="H610">
        <v>-374175.38</v>
      </c>
      <c r="I610">
        <v>-374175.38</v>
      </c>
      <c r="J610">
        <v>-2731509419</v>
      </c>
      <c r="K610">
        <v>0</v>
      </c>
      <c r="L610">
        <v>-2606802045</v>
      </c>
      <c r="M610">
        <v>-357041.41</v>
      </c>
      <c r="N610">
        <v>-2606802045</v>
      </c>
      <c r="O610">
        <v>0</v>
      </c>
      <c r="P610">
        <v>124707374</v>
      </c>
    </row>
    <row r="611" spans="1:16" x14ac:dyDescent="0.2">
      <c r="A611">
        <v>206264</v>
      </c>
      <c r="B611" t="s">
        <v>1391</v>
      </c>
      <c r="C611" t="s">
        <v>17</v>
      </c>
      <c r="D611" t="s">
        <v>1069</v>
      </c>
      <c r="E611" t="s">
        <v>1070</v>
      </c>
      <c r="F611" s="1">
        <v>0</v>
      </c>
      <c r="G611">
        <v>-74580070</v>
      </c>
      <c r="H611">
        <v>-10220.200000000001</v>
      </c>
      <c r="I611">
        <v>-10220.200000000001</v>
      </c>
      <c r="J611">
        <v>-74580070</v>
      </c>
      <c r="K611">
        <v>0</v>
      </c>
      <c r="L611">
        <v>-74580070</v>
      </c>
      <c r="M611">
        <v>-10220.200000000001</v>
      </c>
      <c r="N611">
        <v>-74580070</v>
      </c>
      <c r="O611">
        <v>0</v>
      </c>
      <c r="P611">
        <v>0</v>
      </c>
    </row>
    <row r="612" spans="1:16" x14ac:dyDescent="0.2">
      <c r="A612">
        <v>206291</v>
      </c>
      <c r="B612" t="s">
        <v>1391</v>
      </c>
      <c r="C612" t="s">
        <v>17</v>
      </c>
      <c r="D612" t="s">
        <v>1071</v>
      </c>
      <c r="E612" t="s">
        <v>65</v>
      </c>
      <c r="F612" s="1">
        <v>0</v>
      </c>
      <c r="G612">
        <v>-74580070</v>
      </c>
      <c r="H612">
        <v>-10220.200000000001</v>
      </c>
      <c r="I612">
        <v>-10220.200000000001</v>
      </c>
      <c r="J612">
        <v>-74580070</v>
      </c>
      <c r="K612">
        <v>0</v>
      </c>
      <c r="L612">
        <v>-74580070</v>
      </c>
      <c r="M612">
        <v>-10220.200000000001</v>
      </c>
      <c r="N612">
        <v>-74580070</v>
      </c>
      <c r="O612">
        <v>0</v>
      </c>
      <c r="P612">
        <v>0</v>
      </c>
    </row>
    <row r="613" spans="1:16" x14ac:dyDescent="0.2">
      <c r="A613">
        <v>206385</v>
      </c>
      <c r="B613" t="s">
        <v>1392</v>
      </c>
      <c r="C613" t="s">
        <v>17</v>
      </c>
      <c r="D613" t="s">
        <v>1072</v>
      </c>
      <c r="E613" t="s">
        <v>1073</v>
      </c>
      <c r="F613" s="1">
        <v>0</v>
      </c>
      <c r="G613">
        <v>-66149423</v>
      </c>
      <c r="H613">
        <v>-9083.9599999999991</v>
      </c>
      <c r="I613">
        <v>-9083.9599999999991</v>
      </c>
      <c r="J613">
        <v>-66149423</v>
      </c>
      <c r="K613">
        <v>0</v>
      </c>
      <c r="L613">
        <v>-66149423</v>
      </c>
      <c r="M613">
        <v>-9083.9599999999991</v>
      </c>
      <c r="N613">
        <v>-66149423</v>
      </c>
      <c r="O613">
        <v>0</v>
      </c>
      <c r="P613">
        <v>0</v>
      </c>
    </row>
    <row r="614" spans="1:16" x14ac:dyDescent="0.2">
      <c r="A614">
        <v>206412</v>
      </c>
      <c r="B614" t="s">
        <v>1392</v>
      </c>
      <c r="C614" t="s">
        <v>17</v>
      </c>
      <c r="D614" t="s">
        <v>1074</v>
      </c>
      <c r="E614" t="s">
        <v>65</v>
      </c>
      <c r="F614" s="1">
        <v>0</v>
      </c>
      <c r="G614">
        <v>-66149423</v>
      </c>
      <c r="H614">
        <v>-9083.9599999999991</v>
      </c>
      <c r="I614">
        <v>-9083.9599999999991</v>
      </c>
      <c r="J614">
        <v>-66149423</v>
      </c>
      <c r="K614">
        <v>0</v>
      </c>
      <c r="L614">
        <v>-66149423</v>
      </c>
      <c r="M614">
        <v>-9083.9599999999991</v>
      </c>
      <c r="N614">
        <v>-66149423</v>
      </c>
      <c r="O614">
        <v>0</v>
      </c>
      <c r="P614">
        <v>0</v>
      </c>
    </row>
    <row r="615" spans="1:16" x14ac:dyDescent="0.2">
      <c r="A615">
        <v>206504</v>
      </c>
      <c r="B615" t="s">
        <v>1325</v>
      </c>
      <c r="C615" t="s">
        <v>17</v>
      </c>
      <c r="D615" t="s">
        <v>1075</v>
      </c>
      <c r="E615" t="s">
        <v>1076</v>
      </c>
      <c r="F615" s="1">
        <v>-18979657222</v>
      </c>
      <c r="G615">
        <v>-13299448453</v>
      </c>
      <c r="H615">
        <v>-1894962.740909091</v>
      </c>
      <c r="I615">
        <v>-1894962.740909091</v>
      </c>
      <c r="J615">
        <v>-32279105675</v>
      </c>
      <c r="K615">
        <v>-18330080496</v>
      </c>
      <c r="L615">
        <v>-12972263119</v>
      </c>
      <c r="M615">
        <v>-1849909.4481818182</v>
      </c>
      <c r="N615">
        <v>-31302343615</v>
      </c>
      <c r="O615">
        <v>2179450</v>
      </c>
      <c r="P615">
        <v>978941510</v>
      </c>
    </row>
    <row r="616" spans="1:16" x14ac:dyDescent="0.2">
      <c r="A616">
        <v>206531</v>
      </c>
      <c r="B616" t="s">
        <v>1325</v>
      </c>
      <c r="C616" t="s">
        <v>17</v>
      </c>
      <c r="D616" t="s">
        <v>1077</v>
      </c>
      <c r="E616" t="s">
        <v>65</v>
      </c>
      <c r="F616" s="1">
        <v>-18979657222</v>
      </c>
      <c r="G616">
        <v>-13299448453</v>
      </c>
      <c r="H616">
        <v>-1894962.740909091</v>
      </c>
      <c r="I616">
        <v>-1894962.740909091</v>
      </c>
      <c r="J616">
        <v>-32279105675</v>
      </c>
      <c r="K616">
        <v>-18330080496</v>
      </c>
      <c r="L616">
        <v>-12972263119</v>
      </c>
      <c r="M616">
        <v>-1849909.4481818182</v>
      </c>
      <c r="N616">
        <v>-31302343615</v>
      </c>
      <c r="O616">
        <v>2179450</v>
      </c>
      <c r="P616">
        <v>978941510</v>
      </c>
    </row>
    <row r="617" spans="1:16" x14ac:dyDescent="0.2">
      <c r="A617">
        <v>206921</v>
      </c>
      <c r="B617" t="s">
        <v>1325</v>
      </c>
      <c r="C617" t="s">
        <v>17</v>
      </c>
      <c r="D617" t="s">
        <v>1078</v>
      </c>
      <c r="E617" t="s">
        <v>1079</v>
      </c>
      <c r="F617" s="1">
        <v>-728603044</v>
      </c>
      <c r="G617">
        <v>0</v>
      </c>
      <c r="H617">
        <v>0</v>
      </c>
      <c r="I617">
        <v>0</v>
      </c>
      <c r="J617">
        <v>-728603044</v>
      </c>
      <c r="K617">
        <v>-724466680</v>
      </c>
      <c r="L617">
        <v>0</v>
      </c>
      <c r="M617">
        <v>0</v>
      </c>
      <c r="N617">
        <v>-724466680</v>
      </c>
      <c r="O617">
        <v>0</v>
      </c>
      <c r="P617">
        <v>4136364</v>
      </c>
    </row>
    <row r="618" spans="1:16" x14ac:dyDescent="0.2">
      <c r="A618">
        <v>206948</v>
      </c>
      <c r="B618" t="s">
        <v>1325</v>
      </c>
      <c r="C618" t="s">
        <v>17</v>
      </c>
      <c r="D618" t="s">
        <v>1080</v>
      </c>
      <c r="E618" t="s">
        <v>65</v>
      </c>
      <c r="F618" s="1">
        <v>-728603044</v>
      </c>
      <c r="G618">
        <v>0</v>
      </c>
      <c r="H618">
        <v>0</v>
      </c>
      <c r="I618">
        <v>0</v>
      </c>
      <c r="J618">
        <v>-728603044</v>
      </c>
      <c r="K618">
        <v>-724466680</v>
      </c>
      <c r="L618">
        <v>0</v>
      </c>
      <c r="M618">
        <v>0</v>
      </c>
      <c r="N618">
        <v>-724466680</v>
      </c>
      <c r="O618">
        <v>0</v>
      </c>
      <c r="P618">
        <v>4136364</v>
      </c>
    </row>
    <row r="619" spans="1:16" x14ac:dyDescent="0.2">
      <c r="A619">
        <v>207345</v>
      </c>
      <c r="B619" t="s">
        <v>1325</v>
      </c>
      <c r="C619" t="s">
        <v>17</v>
      </c>
      <c r="D619" t="s">
        <v>1081</v>
      </c>
      <c r="E619" t="s">
        <v>282</v>
      </c>
      <c r="F619" s="1">
        <v>-72443404581</v>
      </c>
      <c r="G619">
        <v>-23564188797</v>
      </c>
      <c r="H619">
        <v>-3227726.04</v>
      </c>
      <c r="I619">
        <v>-3227726.04</v>
      </c>
      <c r="J619">
        <v>-96007593378</v>
      </c>
      <c r="K619">
        <v>-71720046500</v>
      </c>
      <c r="L619">
        <v>-22476651770</v>
      </c>
      <c r="M619">
        <v>-3078313.21</v>
      </c>
      <c r="N619">
        <v>-94196698270</v>
      </c>
      <c r="O619">
        <v>949938</v>
      </c>
      <c r="P619">
        <v>1811845046</v>
      </c>
    </row>
    <row r="620" spans="1:16" x14ac:dyDescent="0.2">
      <c r="A620">
        <v>207373</v>
      </c>
      <c r="B620" t="s">
        <v>1325</v>
      </c>
      <c r="C620" t="s">
        <v>17</v>
      </c>
      <c r="D620" t="s">
        <v>1082</v>
      </c>
      <c r="E620" t="s">
        <v>282</v>
      </c>
      <c r="F620" s="1">
        <v>-72443404581</v>
      </c>
      <c r="G620">
        <v>-23564188797</v>
      </c>
      <c r="H620">
        <v>-3227726.04</v>
      </c>
      <c r="I620">
        <v>-3227726.04</v>
      </c>
      <c r="J620">
        <v>-96007593378</v>
      </c>
      <c r="K620">
        <v>-71720046500</v>
      </c>
      <c r="L620">
        <v>-22476651770</v>
      </c>
      <c r="M620">
        <v>-3078313.21</v>
      </c>
      <c r="N620">
        <v>-94196698270</v>
      </c>
      <c r="O620">
        <v>949938</v>
      </c>
      <c r="P620">
        <v>1811845046</v>
      </c>
    </row>
    <row r="621" spans="1:16" x14ac:dyDescent="0.2">
      <c r="A621">
        <v>207882</v>
      </c>
      <c r="B621" t="s">
        <v>1325</v>
      </c>
      <c r="C621" t="s">
        <v>17</v>
      </c>
      <c r="D621" t="s">
        <v>1085</v>
      </c>
      <c r="E621" t="s">
        <v>1086</v>
      </c>
      <c r="F621" s="1">
        <v>-1610559809400</v>
      </c>
      <c r="G621">
        <v>-26014359352</v>
      </c>
      <c r="H621">
        <v>-3578877.46</v>
      </c>
      <c r="I621">
        <v>-3578877.46</v>
      </c>
      <c r="J621">
        <v>-1636574168752</v>
      </c>
      <c r="K621">
        <v>-1594160715271</v>
      </c>
      <c r="L621">
        <v>-25958329295</v>
      </c>
      <c r="M621">
        <v>-3571179.3</v>
      </c>
      <c r="N621">
        <v>-1620119044566</v>
      </c>
      <c r="O621">
        <v>350000000</v>
      </c>
      <c r="P621">
        <v>16805124186</v>
      </c>
    </row>
    <row r="622" spans="1:16" x14ac:dyDescent="0.2">
      <c r="A622">
        <v>207913</v>
      </c>
      <c r="B622" t="s">
        <v>1325</v>
      </c>
      <c r="C622" t="s">
        <v>17</v>
      </c>
      <c r="D622" t="s">
        <v>1087</v>
      </c>
      <c r="E622" t="s">
        <v>1088</v>
      </c>
      <c r="F622" s="1">
        <v>-77315233708</v>
      </c>
      <c r="G622">
        <v>-20682185307</v>
      </c>
      <c r="H622">
        <v>-2847526.73</v>
      </c>
      <c r="I622">
        <v>-2847526.73</v>
      </c>
      <c r="J622">
        <v>-97997419015</v>
      </c>
      <c r="K622">
        <v>-76733659163</v>
      </c>
      <c r="L622">
        <v>-20668733715</v>
      </c>
      <c r="M622">
        <v>-2845678.57</v>
      </c>
      <c r="N622">
        <v>-97402392878</v>
      </c>
      <c r="O622">
        <v>0</v>
      </c>
      <c r="P622">
        <v>595026137</v>
      </c>
    </row>
    <row r="623" spans="1:16" x14ac:dyDescent="0.2">
      <c r="A623">
        <v>207940</v>
      </c>
      <c r="B623" t="s">
        <v>1325</v>
      </c>
      <c r="C623" t="s">
        <v>17</v>
      </c>
      <c r="D623" t="s">
        <v>1089</v>
      </c>
      <c r="E623" t="s">
        <v>255</v>
      </c>
      <c r="F623" s="1">
        <v>-5839850121</v>
      </c>
      <c r="G623">
        <v>-20682185307</v>
      </c>
      <c r="H623">
        <v>-2847526.73</v>
      </c>
      <c r="I623">
        <v>-2847526.73</v>
      </c>
      <c r="J623">
        <v>-26522035428</v>
      </c>
      <c r="K623">
        <v>-5799869218</v>
      </c>
      <c r="L623">
        <v>-20668733715</v>
      </c>
      <c r="M623">
        <v>-2845678.57</v>
      </c>
      <c r="N623">
        <v>-26468602933</v>
      </c>
      <c r="O623">
        <v>0</v>
      </c>
      <c r="P623">
        <v>53432495</v>
      </c>
    </row>
    <row r="624" spans="1:16" x14ac:dyDescent="0.2">
      <c r="A624">
        <v>207967</v>
      </c>
      <c r="B624" t="s">
        <v>1325</v>
      </c>
      <c r="C624" t="s">
        <v>17</v>
      </c>
      <c r="D624" t="s">
        <v>1090</v>
      </c>
      <c r="E624" t="s">
        <v>1091</v>
      </c>
      <c r="F624" s="1">
        <v>-5839850121</v>
      </c>
      <c r="G624">
        <v>-20682185307</v>
      </c>
      <c r="H624">
        <v>-2847526.73</v>
      </c>
      <c r="I624">
        <v>-2847526.73</v>
      </c>
      <c r="J624">
        <v>-26522035428</v>
      </c>
      <c r="K624">
        <v>-5799869218</v>
      </c>
      <c r="L624">
        <v>-20668733715</v>
      </c>
      <c r="M624">
        <v>-2845678.57</v>
      </c>
      <c r="N624">
        <v>-26468602933</v>
      </c>
      <c r="O624">
        <v>0</v>
      </c>
      <c r="P624">
        <v>53432495</v>
      </c>
    </row>
    <row r="625" spans="1:16" x14ac:dyDescent="0.2">
      <c r="A625">
        <v>208336</v>
      </c>
      <c r="B625" t="s">
        <v>1325</v>
      </c>
      <c r="C625" t="s">
        <v>17</v>
      </c>
      <c r="D625" t="s">
        <v>1092</v>
      </c>
      <c r="E625" t="s">
        <v>1093</v>
      </c>
      <c r="F625" s="1">
        <v>-71475383587</v>
      </c>
      <c r="G625">
        <v>0</v>
      </c>
      <c r="H625">
        <v>0</v>
      </c>
      <c r="I625">
        <v>0</v>
      </c>
      <c r="J625">
        <v>-71475383587</v>
      </c>
      <c r="K625">
        <v>-70933789945</v>
      </c>
      <c r="L625">
        <v>0</v>
      </c>
      <c r="M625">
        <v>0</v>
      </c>
      <c r="N625">
        <v>-70933789945</v>
      </c>
      <c r="O625">
        <v>0</v>
      </c>
      <c r="P625">
        <v>541593642</v>
      </c>
    </row>
    <row r="626" spans="1:16" x14ac:dyDescent="0.2">
      <c r="A626">
        <v>208363</v>
      </c>
      <c r="B626" t="s">
        <v>1325</v>
      </c>
      <c r="C626" t="s">
        <v>17</v>
      </c>
      <c r="D626" t="s">
        <v>1094</v>
      </c>
      <c r="E626" t="s">
        <v>1095</v>
      </c>
      <c r="F626" s="1">
        <v>-69652117920</v>
      </c>
      <c r="G626">
        <v>0</v>
      </c>
      <c r="H626">
        <v>0</v>
      </c>
      <c r="I626">
        <v>0</v>
      </c>
      <c r="J626">
        <v>-69652117920</v>
      </c>
      <c r="K626">
        <v>-69110829520</v>
      </c>
      <c r="L626">
        <v>0</v>
      </c>
      <c r="M626">
        <v>0</v>
      </c>
      <c r="N626">
        <v>-69110829520</v>
      </c>
      <c r="O626">
        <v>0</v>
      </c>
      <c r="P626">
        <v>541288400</v>
      </c>
    </row>
    <row r="627" spans="1:16" x14ac:dyDescent="0.2">
      <c r="A627">
        <v>385824</v>
      </c>
      <c r="B627" t="s">
        <v>1325</v>
      </c>
      <c r="C627" t="s">
        <v>17</v>
      </c>
      <c r="D627" t="s">
        <v>1097</v>
      </c>
      <c r="E627" t="s">
        <v>1098</v>
      </c>
      <c r="F627" s="1">
        <v>-1823265667</v>
      </c>
      <c r="G627">
        <v>0</v>
      </c>
      <c r="H627">
        <v>0</v>
      </c>
      <c r="I627">
        <v>0</v>
      </c>
      <c r="J627">
        <v>-1823265667</v>
      </c>
      <c r="K627">
        <v>-1822960425</v>
      </c>
      <c r="L627">
        <v>0</v>
      </c>
      <c r="M627">
        <v>0</v>
      </c>
      <c r="N627">
        <v>-1822960425</v>
      </c>
      <c r="O627">
        <v>0</v>
      </c>
      <c r="P627">
        <v>305242</v>
      </c>
    </row>
    <row r="628" spans="1:16" x14ac:dyDescent="0.2">
      <c r="A628">
        <v>209160</v>
      </c>
      <c r="B628" t="s">
        <v>1385</v>
      </c>
      <c r="C628" t="s">
        <v>17</v>
      </c>
      <c r="D628" t="s">
        <v>1099</v>
      </c>
      <c r="E628" t="s">
        <v>1100</v>
      </c>
      <c r="F628" s="1">
        <v>-228546751</v>
      </c>
      <c r="G628">
        <v>-116309448</v>
      </c>
      <c r="H628">
        <v>-15909.09</v>
      </c>
      <c r="I628">
        <v>-15909.09</v>
      </c>
      <c r="J628">
        <v>-344856199</v>
      </c>
      <c r="K628">
        <v>-228546751</v>
      </c>
      <c r="L628">
        <v>-116309448</v>
      </c>
      <c r="M628">
        <v>-15909.09</v>
      </c>
      <c r="N628">
        <v>-344856199</v>
      </c>
      <c r="O628">
        <v>0</v>
      </c>
      <c r="P628">
        <v>0</v>
      </c>
    </row>
    <row r="629" spans="1:16" x14ac:dyDescent="0.2">
      <c r="A629">
        <v>209187</v>
      </c>
      <c r="B629" t="s">
        <v>1385</v>
      </c>
      <c r="C629" t="s">
        <v>17</v>
      </c>
      <c r="D629" t="s">
        <v>1101</v>
      </c>
      <c r="E629" t="s">
        <v>1100</v>
      </c>
      <c r="F629" s="1">
        <v>-228546751</v>
      </c>
      <c r="G629">
        <v>-116309448</v>
      </c>
      <c r="H629">
        <v>-15909.09</v>
      </c>
      <c r="I629">
        <v>-15909.09</v>
      </c>
      <c r="J629">
        <v>-344856199</v>
      </c>
      <c r="K629">
        <v>-228546751</v>
      </c>
      <c r="L629">
        <v>-116309448</v>
      </c>
      <c r="M629">
        <v>-15909.09</v>
      </c>
      <c r="N629">
        <v>-344856199</v>
      </c>
      <c r="O629">
        <v>0</v>
      </c>
      <c r="P629">
        <v>0</v>
      </c>
    </row>
    <row r="630" spans="1:16" x14ac:dyDescent="0.2">
      <c r="A630">
        <v>209214</v>
      </c>
      <c r="B630" t="s">
        <v>1385</v>
      </c>
      <c r="C630" t="s">
        <v>17</v>
      </c>
      <c r="D630" t="s">
        <v>1102</v>
      </c>
      <c r="E630" t="s">
        <v>1103</v>
      </c>
      <c r="F630" s="1">
        <v>-228546751</v>
      </c>
      <c r="G630">
        <v>-116309448</v>
      </c>
      <c r="H630">
        <v>-15909.09</v>
      </c>
      <c r="I630">
        <v>-15909.09</v>
      </c>
      <c r="J630">
        <v>-344856199</v>
      </c>
      <c r="K630">
        <v>-228546751</v>
      </c>
      <c r="L630">
        <v>-116309448</v>
      </c>
      <c r="M630">
        <v>-15909.09</v>
      </c>
      <c r="N630">
        <v>-344856199</v>
      </c>
      <c r="O630">
        <v>0</v>
      </c>
      <c r="P630">
        <v>0</v>
      </c>
    </row>
    <row r="631" spans="1:16" x14ac:dyDescent="0.2">
      <c r="A631">
        <v>209317</v>
      </c>
      <c r="B631" t="s">
        <v>1325</v>
      </c>
      <c r="C631" t="s">
        <v>17</v>
      </c>
      <c r="D631" t="s">
        <v>1104</v>
      </c>
      <c r="E631" t="s">
        <v>1105</v>
      </c>
      <c r="F631" s="1">
        <v>-130454932</v>
      </c>
      <c r="G631">
        <v>0</v>
      </c>
      <c r="H631">
        <v>0</v>
      </c>
      <c r="I631">
        <v>0</v>
      </c>
      <c r="J631">
        <v>-130454932</v>
      </c>
      <c r="K631">
        <v>-128924932</v>
      </c>
      <c r="L631">
        <v>0</v>
      </c>
      <c r="M631">
        <v>0</v>
      </c>
      <c r="N631">
        <v>-128924932</v>
      </c>
      <c r="O631">
        <v>0</v>
      </c>
      <c r="P631">
        <v>1530000</v>
      </c>
    </row>
    <row r="632" spans="1:16" x14ac:dyDescent="0.2">
      <c r="A632">
        <v>209439</v>
      </c>
      <c r="B632" t="s">
        <v>1325</v>
      </c>
      <c r="C632" t="s">
        <v>17</v>
      </c>
      <c r="D632" t="s">
        <v>1106</v>
      </c>
      <c r="E632" t="s">
        <v>282</v>
      </c>
      <c r="F632" s="1">
        <v>-130454932</v>
      </c>
      <c r="G632">
        <v>0</v>
      </c>
      <c r="H632">
        <v>0</v>
      </c>
      <c r="I632">
        <v>0</v>
      </c>
      <c r="J632">
        <v>-130454932</v>
      </c>
      <c r="K632">
        <v>-128924932</v>
      </c>
      <c r="L632">
        <v>0</v>
      </c>
      <c r="M632">
        <v>0</v>
      </c>
      <c r="N632">
        <v>-128924932</v>
      </c>
      <c r="O632">
        <v>0</v>
      </c>
      <c r="P632">
        <v>1530000</v>
      </c>
    </row>
    <row r="633" spans="1:16" x14ac:dyDescent="0.2">
      <c r="A633">
        <v>209466</v>
      </c>
      <c r="B633" t="s">
        <v>1325</v>
      </c>
      <c r="C633" t="s">
        <v>17</v>
      </c>
      <c r="D633" t="s">
        <v>1107</v>
      </c>
      <c r="E633" t="s">
        <v>65</v>
      </c>
      <c r="F633" s="1">
        <v>-130454932</v>
      </c>
      <c r="G633">
        <v>0</v>
      </c>
      <c r="H633">
        <v>0</v>
      </c>
      <c r="I633">
        <v>0</v>
      </c>
      <c r="J633">
        <v>-130454932</v>
      </c>
      <c r="K633">
        <v>-128924932</v>
      </c>
      <c r="L633">
        <v>0</v>
      </c>
      <c r="M633">
        <v>0</v>
      </c>
      <c r="N633">
        <v>-128924932</v>
      </c>
      <c r="O633">
        <v>0</v>
      </c>
      <c r="P633">
        <v>1530000</v>
      </c>
    </row>
    <row r="634" spans="1:16" x14ac:dyDescent="0.2">
      <c r="A634">
        <v>209569</v>
      </c>
      <c r="B634" t="s">
        <v>1325</v>
      </c>
      <c r="C634" t="s">
        <v>17</v>
      </c>
      <c r="D634" t="s">
        <v>1108</v>
      </c>
      <c r="E634" t="s">
        <v>1019</v>
      </c>
      <c r="F634" s="1">
        <v>-1529078969135</v>
      </c>
      <c r="G634">
        <v>0</v>
      </c>
      <c r="H634">
        <v>0</v>
      </c>
      <c r="I634">
        <v>0</v>
      </c>
      <c r="J634">
        <v>-1529078969135</v>
      </c>
      <c r="K634">
        <v>-1513346714096</v>
      </c>
      <c r="L634">
        <v>0</v>
      </c>
      <c r="M634">
        <v>0</v>
      </c>
      <c r="N634">
        <v>-1513346714096</v>
      </c>
      <c r="O634">
        <v>0</v>
      </c>
      <c r="P634">
        <v>15732255039</v>
      </c>
    </row>
    <row r="635" spans="1:16" x14ac:dyDescent="0.2">
      <c r="A635">
        <v>209596</v>
      </c>
      <c r="B635" t="s">
        <v>1325</v>
      </c>
      <c r="C635" t="s">
        <v>17</v>
      </c>
      <c r="D635" t="s">
        <v>1109</v>
      </c>
      <c r="E635" t="s">
        <v>1110</v>
      </c>
      <c r="F635" s="1">
        <v>-1521267503716</v>
      </c>
      <c r="G635">
        <v>0</v>
      </c>
      <c r="H635">
        <v>0</v>
      </c>
      <c r="I635">
        <v>0</v>
      </c>
      <c r="J635">
        <v>-1521267503716</v>
      </c>
      <c r="K635">
        <v>-1505535248677</v>
      </c>
      <c r="L635">
        <v>0</v>
      </c>
      <c r="M635">
        <v>0</v>
      </c>
      <c r="N635">
        <v>-1505535248677</v>
      </c>
      <c r="O635">
        <v>0</v>
      </c>
      <c r="P635">
        <v>15732255039</v>
      </c>
    </row>
    <row r="636" spans="1:16" x14ac:dyDescent="0.2">
      <c r="A636">
        <v>209623</v>
      </c>
      <c r="B636" t="s">
        <v>1325</v>
      </c>
      <c r="C636" t="s">
        <v>17</v>
      </c>
      <c r="D636" t="s">
        <v>1111</v>
      </c>
      <c r="E636" t="s">
        <v>1112</v>
      </c>
      <c r="F636" s="1">
        <v>-1459715965801</v>
      </c>
      <c r="G636">
        <v>0</v>
      </c>
      <c r="H636">
        <v>0</v>
      </c>
      <c r="I636">
        <v>0</v>
      </c>
      <c r="J636">
        <v>-1459715965801</v>
      </c>
      <c r="K636">
        <v>-1444229219779</v>
      </c>
      <c r="L636">
        <v>0</v>
      </c>
      <c r="M636">
        <v>0</v>
      </c>
      <c r="N636">
        <v>-1444229219779</v>
      </c>
      <c r="O636">
        <v>0</v>
      </c>
      <c r="P636">
        <v>15486746022</v>
      </c>
    </row>
    <row r="637" spans="1:16" x14ac:dyDescent="0.2">
      <c r="A637">
        <v>209704</v>
      </c>
      <c r="B637" t="s">
        <v>1325</v>
      </c>
      <c r="C637" t="s">
        <v>17</v>
      </c>
      <c r="D637" t="s">
        <v>1113</v>
      </c>
      <c r="E637" t="s">
        <v>1114</v>
      </c>
      <c r="F637" s="1">
        <v>-61551537915</v>
      </c>
      <c r="G637">
        <v>0</v>
      </c>
      <c r="H637">
        <v>0</v>
      </c>
      <c r="I637">
        <v>0</v>
      </c>
      <c r="J637">
        <v>-61551537915</v>
      </c>
      <c r="K637">
        <v>-61306028898</v>
      </c>
      <c r="L637">
        <v>0</v>
      </c>
      <c r="M637">
        <v>0</v>
      </c>
      <c r="N637">
        <v>-61306028898</v>
      </c>
      <c r="O637">
        <v>0</v>
      </c>
      <c r="P637">
        <v>245509017</v>
      </c>
    </row>
    <row r="638" spans="1:16" x14ac:dyDescent="0.2">
      <c r="A638">
        <v>209779</v>
      </c>
      <c r="B638" t="s">
        <v>1340</v>
      </c>
      <c r="C638" t="s">
        <v>17</v>
      </c>
      <c r="D638" t="s">
        <v>1115</v>
      </c>
      <c r="E638" t="s">
        <v>1116</v>
      </c>
      <c r="F638" s="1">
        <v>-7811465419</v>
      </c>
      <c r="G638">
        <v>0</v>
      </c>
      <c r="H638">
        <v>0</v>
      </c>
      <c r="I638">
        <v>0</v>
      </c>
      <c r="J638">
        <v>-7811465419</v>
      </c>
      <c r="K638">
        <v>-7811465419</v>
      </c>
      <c r="L638">
        <v>0</v>
      </c>
      <c r="M638">
        <v>0</v>
      </c>
      <c r="N638">
        <v>-7811465419</v>
      </c>
      <c r="O638">
        <v>0</v>
      </c>
      <c r="P638">
        <v>0</v>
      </c>
    </row>
    <row r="639" spans="1:16" x14ac:dyDescent="0.2">
      <c r="A639">
        <v>209806</v>
      </c>
      <c r="B639" t="s">
        <v>1340</v>
      </c>
      <c r="C639" t="s">
        <v>17</v>
      </c>
      <c r="D639" t="s">
        <v>1117</v>
      </c>
      <c r="E639" t="s">
        <v>1118</v>
      </c>
      <c r="F639" s="1">
        <v>-6026787249</v>
      </c>
      <c r="G639">
        <v>0</v>
      </c>
      <c r="H639">
        <v>0</v>
      </c>
      <c r="I639">
        <v>0</v>
      </c>
      <c r="J639">
        <v>-6026787249</v>
      </c>
      <c r="K639">
        <v>-6026787249</v>
      </c>
      <c r="L639">
        <v>0</v>
      </c>
      <c r="M639">
        <v>0</v>
      </c>
      <c r="N639">
        <v>-6026787249</v>
      </c>
      <c r="O639">
        <v>0</v>
      </c>
      <c r="P639">
        <v>0</v>
      </c>
    </row>
    <row r="640" spans="1:16" x14ac:dyDescent="0.2">
      <c r="A640">
        <v>209887</v>
      </c>
      <c r="B640" t="s">
        <v>1340</v>
      </c>
      <c r="C640" t="s">
        <v>17</v>
      </c>
      <c r="D640" t="s">
        <v>1119</v>
      </c>
      <c r="E640" t="s">
        <v>710</v>
      </c>
      <c r="F640" s="1">
        <v>-1784678170</v>
      </c>
      <c r="G640">
        <v>0</v>
      </c>
      <c r="H640">
        <v>0</v>
      </c>
      <c r="I640">
        <v>0</v>
      </c>
      <c r="J640">
        <v>-1784678170</v>
      </c>
      <c r="K640">
        <v>-1784678170</v>
      </c>
      <c r="L640">
        <v>0</v>
      </c>
      <c r="M640">
        <v>0</v>
      </c>
      <c r="N640">
        <v>-1784678170</v>
      </c>
      <c r="O640">
        <v>0</v>
      </c>
      <c r="P640">
        <v>0</v>
      </c>
    </row>
    <row r="641" spans="1:16" x14ac:dyDescent="0.2">
      <c r="A641">
        <v>210145</v>
      </c>
      <c r="B641" t="s">
        <v>1325</v>
      </c>
      <c r="C641" t="s">
        <v>17</v>
      </c>
      <c r="D641" t="s">
        <v>1120</v>
      </c>
      <c r="E641" t="s">
        <v>869</v>
      </c>
      <c r="F641" s="1">
        <v>-3806604874</v>
      </c>
      <c r="G641">
        <v>-5215864597</v>
      </c>
      <c r="H641">
        <v>-715441.64</v>
      </c>
      <c r="I641">
        <v>-715441.64</v>
      </c>
      <c r="J641">
        <v>-9022469471</v>
      </c>
      <c r="K641">
        <v>-3722870329</v>
      </c>
      <c r="L641">
        <v>-5173286132</v>
      </c>
      <c r="M641">
        <v>-709591.64</v>
      </c>
      <c r="N641">
        <v>-8896156461</v>
      </c>
      <c r="O641">
        <v>350000000</v>
      </c>
      <c r="P641">
        <v>476313010</v>
      </c>
    </row>
    <row r="642" spans="1:16" x14ac:dyDescent="0.2">
      <c r="A642">
        <v>210172</v>
      </c>
      <c r="B642" t="s">
        <v>1325</v>
      </c>
      <c r="C642" t="s">
        <v>17</v>
      </c>
      <c r="D642" t="s">
        <v>1121</v>
      </c>
      <c r="E642" t="s">
        <v>1122</v>
      </c>
      <c r="F642" s="1">
        <v>-3806604874</v>
      </c>
      <c r="G642">
        <v>-5215864597</v>
      </c>
      <c r="H642">
        <v>-715441.64</v>
      </c>
      <c r="I642">
        <v>-715441.64</v>
      </c>
      <c r="J642">
        <v>-9022469471</v>
      </c>
      <c r="K642">
        <v>-3722870329</v>
      </c>
      <c r="L642">
        <v>-5173286132</v>
      </c>
      <c r="M642">
        <v>-709591.64</v>
      </c>
      <c r="N642">
        <v>-8896156461</v>
      </c>
      <c r="O642">
        <v>350000000</v>
      </c>
      <c r="P642">
        <v>476313010</v>
      </c>
    </row>
    <row r="643" spans="1:16" x14ac:dyDescent="0.2">
      <c r="A643">
        <v>210226</v>
      </c>
      <c r="B643" t="s">
        <v>1325</v>
      </c>
      <c r="C643" t="s">
        <v>17</v>
      </c>
      <c r="D643" t="s">
        <v>1123</v>
      </c>
      <c r="E643" t="s">
        <v>1124</v>
      </c>
      <c r="F643" s="1">
        <v>-84060492295</v>
      </c>
      <c r="G643">
        <v>-2046629409</v>
      </c>
      <c r="H643">
        <v>-280782.88</v>
      </c>
      <c r="I643">
        <v>-280782.88</v>
      </c>
      <c r="J643">
        <v>-86107121704</v>
      </c>
      <c r="K643">
        <v>-83285593703</v>
      </c>
      <c r="L643">
        <v>-2035531352</v>
      </c>
      <c r="M643">
        <v>-279258.08</v>
      </c>
      <c r="N643">
        <v>-85321125055</v>
      </c>
      <c r="O643">
        <v>469391445</v>
      </c>
      <c r="P643">
        <v>1255388094</v>
      </c>
    </row>
    <row r="644" spans="1:16" x14ac:dyDescent="0.2">
      <c r="A644">
        <v>210257</v>
      </c>
      <c r="B644" t="s">
        <v>1325</v>
      </c>
      <c r="C644" t="s">
        <v>17</v>
      </c>
      <c r="D644" t="s">
        <v>1125</v>
      </c>
      <c r="E644" t="s">
        <v>1124</v>
      </c>
      <c r="F644" s="1">
        <v>-84060492295</v>
      </c>
      <c r="G644">
        <v>-2046629409</v>
      </c>
      <c r="H644">
        <v>-280782.88</v>
      </c>
      <c r="I644">
        <v>-280782.88</v>
      </c>
      <c r="J644">
        <v>-86107121704</v>
      </c>
      <c r="K644">
        <v>-83285593703</v>
      </c>
      <c r="L644">
        <v>-2035531352</v>
      </c>
      <c r="M644">
        <v>-279258.08</v>
      </c>
      <c r="N644">
        <v>-85321125055</v>
      </c>
      <c r="O644">
        <v>469391445</v>
      </c>
      <c r="P644">
        <v>1255388094</v>
      </c>
    </row>
    <row r="645" spans="1:16" x14ac:dyDescent="0.2">
      <c r="A645">
        <v>210284</v>
      </c>
      <c r="B645" t="s">
        <v>1325</v>
      </c>
      <c r="C645" t="s">
        <v>17</v>
      </c>
      <c r="D645" t="s">
        <v>1126</v>
      </c>
      <c r="E645" t="s">
        <v>1127</v>
      </c>
      <c r="F645" s="1">
        <v>-634940356</v>
      </c>
      <c r="G645">
        <v>-129703673</v>
      </c>
      <c r="H645">
        <v>-17785.810000000001</v>
      </c>
      <c r="I645">
        <v>-17785.810000000001</v>
      </c>
      <c r="J645">
        <v>-764644029</v>
      </c>
      <c r="K645">
        <v>-634363954</v>
      </c>
      <c r="L645">
        <v>-129703673</v>
      </c>
      <c r="M645">
        <v>-17785.810000000001</v>
      </c>
      <c r="N645">
        <v>-764067627</v>
      </c>
      <c r="O645">
        <v>0</v>
      </c>
      <c r="P645">
        <v>576402</v>
      </c>
    </row>
    <row r="646" spans="1:16" x14ac:dyDescent="0.2">
      <c r="A646">
        <v>210409</v>
      </c>
      <c r="B646" t="s">
        <v>1349</v>
      </c>
      <c r="C646" t="s">
        <v>17</v>
      </c>
      <c r="D646" t="s">
        <v>1128</v>
      </c>
      <c r="E646" t="s">
        <v>1129</v>
      </c>
      <c r="F646" s="1">
        <v>-1111197411</v>
      </c>
      <c r="G646">
        <v>-2329</v>
      </c>
      <c r="H646">
        <v>-0.32</v>
      </c>
      <c r="I646">
        <v>-0.32</v>
      </c>
      <c r="J646">
        <v>-1111199740</v>
      </c>
      <c r="K646">
        <v>-1111197411</v>
      </c>
      <c r="L646">
        <v>-2329</v>
      </c>
      <c r="M646">
        <v>-0.32</v>
      </c>
      <c r="N646">
        <v>-1111199740</v>
      </c>
      <c r="O646">
        <v>0</v>
      </c>
      <c r="P646">
        <v>0</v>
      </c>
    </row>
    <row r="647" spans="1:16" x14ac:dyDescent="0.2">
      <c r="A647">
        <v>210482</v>
      </c>
      <c r="B647" t="s">
        <v>1325</v>
      </c>
      <c r="C647" t="s">
        <v>17</v>
      </c>
      <c r="D647" t="s">
        <v>1130</v>
      </c>
      <c r="E647" t="s">
        <v>282</v>
      </c>
      <c r="F647" s="1">
        <v>-82314354528</v>
      </c>
      <c r="G647">
        <v>-1916923407</v>
      </c>
      <c r="H647">
        <v>-262996.75</v>
      </c>
      <c r="I647">
        <v>-262996.75</v>
      </c>
      <c r="J647">
        <v>-84231277935</v>
      </c>
      <c r="K647">
        <v>-81540032338</v>
      </c>
      <c r="L647">
        <v>-1905825350</v>
      </c>
      <c r="M647">
        <v>-261471.95</v>
      </c>
      <c r="N647">
        <v>-83445857688</v>
      </c>
      <c r="O647">
        <v>469391445</v>
      </c>
      <c r="P647">
        <v>1254811692</v>
      </c>
    </row>
    <row r="648" spans="1:16" x14ac:dyDescent="0.2">
      <c r="A648">
        <v>211024</v>
      </c>
      <c r="B648" t="s">
        <v>1325</v>
      </c>
      <c r="C648" t="s">
        <v>17</v>
      </c>
      <c r="D648" t="s">
        <v>1131</v>
      </c>
      <c r="E648" t="s">
        <v>1132</v>
      </c>
      <c r="F648" s="1">
        <v>10019997980775</v>
      </c>
      <c r="G648">
        <v>757296497564</v>
      </c>
      <c r="H648">
        <v>103770319.24616438</v>
      </c>
      <c r="I648">
        <v>103770319.24616438</v>
      </c>
      <c r="J648">
        <v>10777294478339</v>
      </c>
      <c r="K648">
        <v>9907380258294</v>
      </c>
      <c r="L648">
        <v>743058086468</v>
      </c>
      <c r="M648">
        <v>101814055.53616439</v>
      </c>
      <c r="N648">
        <v>10650438344762</v>
      </c>
      <c r="O648">
        <v>147265786573</v>
      </c>
      <c r="P648">
        <v>20409652996</v>
      </c>
    </row>
    <row r="649" spans="1:16" x14ac:dyDescent="0.2">
      <c r="A649">
        <v>211055</v>
      </c>
      <c r="B649" t="s">
        <v>1325</v>
      </c>
      <c r="C649" t="s">
        <v>17</v>
      </c>
      <c r="D649" t="s">
        <v>1133</v>
      </c>
      <c r="E649" t="s">
        <v>1134</v>
      </c>
      <c r="F649" s="1">
        <v>7746399420540</v>
      </c>
      <c r="G649">
        <v>705831878017</v>
      </c>
      <c r="H649">
        <v>96721958.156164378</v>
      </c>
      <c r="I649">
        <v>96721958.156164378</v>
      </c>
      <c r="J649">
        <v>8452231298557</v>
      </c>
      <c r="K649">
        <v>7648099656773</v>
      </c>
      <c r="L649">
        <v>695249176512</v>
      </c>
      <c r="M649">
        <v>95267964.816164389</v>
      </c>
      <c r="N649">
        <v>8343348833285</v>
      </c>
      <c r="O649">
        <v>108887436320</v>
      </c>
      <c r="P649">
        <v>4971048</v>
      </c>
    </row>
    <row r="650" spans="1:16" x14ac:dyDescent="0.2">
      <c r="A650">
        <v>211086</v>
      </c>
      <c r="B650" t="s">
        <v>1325</v>
      </c>
      <c r="C650" t="s">
        <v>17</v>
      </c>
      <c r="D650" t="s">
        <v>1135</v>
      </c>
      <c r="E650" t="s">
        <v>1136</v>
      </c>
      <c r="F650" s="1">
        <v>67430043357</v>
      </c>
      <c r="G650">
        <v>208406668295</v>
      </c>
      <c r="H650">
        <v>28531103.890000001</v>
      </c>
      <c r="I650">
        <v>28531103.890000001</v>
      </c>
      <c r="J650">
        <v>275836711652</v>
      </c>
      <c r="K650">
        <v>66418261802</v>
      </c>
      <c r="L650">
        <v>204728440589</v>
      </c>
      <c r="M650">
        <v>28025739.68</v>
      </c>
      <c r="N650">
        <v>271146702391</v>
      </c>
      <c r="O650">
        <v>4694321550</v>
      </c>
      <c r="P650">
        <v>4312289</v>
      </c>
    </row>
    <row r="651" spans="1:16" x14ac:dyDescent="0.2">
      <c r="A651">
        <v>211113</v>
      </c>
      <c r="B651" t="s">
        <v>1325</v>
      </c>
      <c r="C651" t="s">
        <v>17</v>
      </c>
      <c r="D651" t="s">
        <v>1137</v>
      </c>
      <c r="E651" t="s">
        <v>1138</v>
      </c>
      <c r="F651" s="1">
        <v>54783999781</v>
      </c>
      <c r="G651">
        <v>18283663681</v>
      </c>
      <c r="H651">
        <v>2506681.9</v>
      </c>
      <c r="I651">
        <v>2506681.9</v>
      </c>
      <c r="J651">
        <v>73067663462</v>
      </c>
      <c r="K651">
        <v>53892608484</v>
      </c>
      <c r="L651">
        <v>18050688152</v>
      </c>
      <c r="M651">
        <v>2474672.6</v>
      </c>
      <c r="N651">
        <v>71943296636</v>
      </c>
      <c r="O651">
        <v>1124366826</v>
      </c>
      <c r="P651">
        <v>0</v>
      </c>
    </row>
    <row r="652" spans="1:16" x14ac:dyDescent="0.2">
      <c r="A652">
        <v>211140</v>
      </c>
      <c r="B652" t="s">
        <v>1325</v>
      </c>
      <c r="C652" t="s">
        <v>17</v>
      </c>
      <c r="D652" t="s">
        <v>1139</v>
      </c>
      <c r="E652" t="s">
        <v>958</v>
      </c>
      <c r="F652" s="1">
        <v>54783999781</v>
      </c>
      <c r="G652">
        <v>18283663681</v>
      </c>
      <c r="H652">
        <v>2506681.9</v>
      </c>
      <c r="I652">
        <v>2506681.9</v>
      </c>
      <c r="J652">
        <v>73067663462</v>
      </c>
      <c r="K652">
        <v>53892608484</v>
      </c>
      <c r="L652">
        <v>18050688152</v>
      </c>
      <c r="M652">
        <v>2474672.6</v>
      </c>
      <c r="N652">
        <v>71943296636</v>
      </c>
      <c r="O652">
        <v>1124366826</v>
      </c>
      <c r="P652">
        <v>0</v>
      </c>
    </row>
    <row r="653" spans="1:16" x14ac:dyDescent="0.2">
      <c r="A653">
        <v>211560</v>
      </c>
      <c r="B653" t="s">
        <v>1325</v>
      </c>
      <c r="C653" t="s">
        <v>17</v>
      </c>
      <c r="D653" t="s">
        <v>1140</v>
      </c>
      <c r="E653" t="s">
        <v>1141</v>
      </c>
      <c r="F653" s="1">
        <v>10820020366</v>
      </c>
      <c r="G653">
        <v>190123004614</v>
      </c>
      <c r="H653">
        <v>26024421.989999998</v>
      </c>
      <c r="I653">
        <v>26024421.989999998</v>
      </c>
      <c r="J653">
        <v>200943024980</v>
      </c>
      <c r="K653">
        <v>10708716563</v>
      </c>
      <c r="L653">
        <v>186677752437</v>
      </c>
      <c r="M653">
        <v>25551067.079999998</v>
      </c>
      <c r="N653">
        <v>197386469000</v>
      </c>
      <c r="O653">
        <v>3560868269</v>
      </c>
      <c r="P653">
        <v>4312289</v>
      </c>
    </row>
    <row r="654" spans="1:16" x14ac:dyDescent="0.2">
      <c r="A654">
        <v>381608</v>
      </c>
      <c r="B654" t="s">
        <v>1325</v>
      </c>
      <c r="C654" t="s">
        <v>17</v>
      </c>
      <c r="D654" t="s">
        <v>1142</v>
      </c>
      <c r="E654" t="s">
        <v>1143</v>
      </c>
      <c r="F654" s="1">
        <v>10781591481</v>
      </c>
      <c r="G654">
        <v>81166457</v>
      </c>
      <c r="H654">
        <v>11190.88</v>
      </c>
      <c r="I654">
        <v>11190.88</v>
      </c>
      <c r="J654">
        <v>10862757938</v>
      </c>
      <c r="K654">
        <v>10670287678</v>
      </c>
      <c r="L654">
        <v>80917100</v>
      </c>
      <c r="M654">
        <v>11156.62</v>
      </c>
      <c r="N654">
        <v>10751204778</v>
      </c>
      <c r="O654">
        <v>111553160</v>
      </c>
      <c r="P654">
        <v>0</v>
      </c>
    </row>
    <row r="655" spans="1:16" x14ac:dyDescent="0.2">
      <c r="A655">
        <v>211586</v>
      </c>
      <c r="B655" t="s">
        <v>1325</v>
      </c>
      <c r="C655" t="s">
        <v>17</v>
      </c>
      <c r="D655" t="s">
        <v>1144</v>
      </c>
      <c r="E655" t="s">
        <v>1145</v>
      </c>
      <c r="F655" s="1">
        <v>38428885</v>
      </c>
      <c r="G655">
        <v>190041838157</v>
      </c>
      <c r="H655">
        <v>26013231.109999999</v>
      </c>
      <c r="I655">
        <v>26013231.109999999</v>
      </c>
      <c r="J655">
        <v>190080267042</v>
      </c>
      <c r="K655">
        <v>38428885</v>
      </c>
      <c r="L655">
        <v>186596835337</v>
      </c>
      <c r="M655">
        <v>25539910.460000001</v>
      </c>
      <c r="N655">
        <v>186635264222</v>
      </c>
      <c r="O655">
        <v>3449315109</v>
      </c>
      <c r="P655">
        <v>4312289</v>
      </c>
    </row>
    <row r="656" spans="1:16" x14ac:dyDescent="0.2">
      <c r="A656">
        <v>211638</v>
      </c>
      <c r="B656" t="s">
        <v>1325</v>
      </c>
      <c r="C656" t="s">
        <v>17</v>
      </c>
      <c r="D656" t="s">
        <v>1146</v>
      </c>
      <c r="E656" t="s">
        <v>1147</v>
      </c>
      <c r="F656" s="1">
        <v>1826023210</v>
      </c>
      <c r="G656">
        <v>0</v>
      </c>
      <c r="H656">
        <v>0</v>
      </c>
      <c r="I656">
        <v>0</v>
      </c>
      <c r="J656">
        <v>1826023210</v>
      </c>
      <c r="K656">
        <v>1816936755</v>
      </c>
      <c r="L656">
        <v>0</v>
      </c>
      <c r="M656">
        <v>0</v>
      </c>
      <c r="N656">
        <v>1816936755</v>
      </c>
      <c r="O656">
        <v>9086455</v>
      </c>
      <c r="P656">
        <v>0</v>
      </c>
    </row>
    <row r="657" spans="1:16" x14ac:dyDescent="0.2">
      <c r="A657">
        <v>211664</v>
      </c>
      <c r="B657" t="s">
        <v>1325</v>
      </c>
      <c r="C657" t="s">
        <v>17</v>
      </c>
      <c r="D657" t="s">
        <v>1148</v>
      </c>
      <c r="E657" t="s">
        <v>1149</v>
      </c>
      <c r="F657" s="1">
        <v>1826023210</v>
      </c>
      <c r="G657">
        <v>0</v>
      </c>
      <c r="H657">
        <v>0</v>
      </c>
      <c r="I657">
        <v>0</v>
      </c>
      <c r="J657">
        <v>1826023210</v>
      </c>
      <c r="K657">
        <v>1816936755</v>
      </c>
      <c r="L657">
        <v>0</v>
      </c>
      <c r="M657">
        <v>0</v>
      </c>
      <c r="N657">
        <v>1816936755</v>
      </c>
      <c r="O657">
        <v>9086455</v>
      </c>
      <c r="P657">
        <v>0</v>
      </c>
    </row>
    <row r="658" spans="1:16" x14ac:dyDescent="0.2">
      <c r="A658">
        <v>211872</v>
      </c>
      <c r="B658" t="s">
        <v>1325</v>
      </c>
      <c r="C658" t="s">
        <v>17</v>
      </c>
      <c r="D658" t="s">
        <v>1150</v>
      </c>
      <c r="E658" t="s">
        <v>1151</v>
      </c>
      <c r="F658" s="1">
        <v>430586860422</v>
      </c>
      <c r="G658">
        <v>235735161014</v>
      </c>
      <c r="H658">
        <v>32306978.346164383</v>
      </c>
      <c r="I658">
        <v>32306978.346164383</v>
      </c>
      <c r="J658">
        <v>666322021436</v>
      </c>
      <c r="K658">
        <v>421209267826</v>
      </c>
      <c r="L658">
        <v>229811428797</v>
      </c>
      <c r="M658">
        <v>31493096.636164382</v>
      </c>
      <c r="N658">
        <v>651020696623</v>
      </c>
      <c r="O658">
        <v>15301983572</v>
      </c>
      <c r="P658">
        <v>658759</v>
      </c>
    </row>
    <row r="659" spans="1:16" x14ac:dyDescent="0.2">
      <c r="A659">
        <v>211899</v>
      </c>
      <c r="B659" t="s">
        <v>1325</v>
      </c>
      <c r="C659" t="s">
        <v>17</v>
      </c>
      <c r="D659" t="s">
        <v>1152</v>
      </c>
      <c r="E659" t="s">
        <v>1153</v>
      </c>
      <c r="F659" s="1">
        <v>28130435520</v>
      </c>
      <c r="G659">
        <v>25695256415</v>
      </c>
      <c r="H659">
        <v>3519513.22</v>
      </c>
      <c r="I659">
        <v>3519513.22</v>
      </c>
      <c r="J659">
        <v>53825691935</v>
      </c>
      <c r="K659">
        <v>25356410215</v>
      </c>
      <c r="L659">
        <v>23484550222</v>
      </c>
      <c r="M659">
        <v>3215776.78</v>
      </c>
      <c r="N659">
        <v>48840960437</v>
      </c>
      <c r="O659">
        <v>4984731498</v>
      </c>
      <c r="P659">
        <v>0</v>
      </c>
    </row>
    <row r="660" spans="1:16" x14ac:dyDescent="0.2">
      <c r="A660">
        <v>211926</v>
      </c>
      <c r="B660" t="s">
        <v>1325</v>
      </c>
      <c r="C660" t="s">
        <v>17</v>
      </c>
      <c r="D660" t="s">
        <v>1154</v>
      </c>
      <c r="E660" t="s">
        <v>65</v>
      </c>
      <c r="F660" s="1">
        <v>28130435520</v>
      </c>
      <c r="G660">
        <v>25695256415</v>
      </c>
      <c r="H660">
        <v>3519513.22</v>
      </c>
      <c r="I660">
        <v>3519513.22</v>
      </c>
      <c r="J660">
        <v>53825691935</v>
      </c>
      <c r="K660">
        <v>25356410215</v>
      </c>
      <c r="L660">
        <v>23484550222</v>
      </c>
      <c r="M660">
        <v>3215776.78</v>
      </c>
      <c r="N660">
        <v>48840960437</v>
      </c>
      <c r="O660">
        <v>4984731498</v>
      </c>
      <c r="P660">
        <v>0</v>
      </c>
    </row>
    <row r="661" spans="1:16" x14ac:dyDescent="0.2">
      <c r="A661">
        <v>212172</v>
      </c>
      <c r="B661" t="s">
        <v>1325</v>
      </c>
      <c r="C661" t="s">
        <v>17</v>
      </c>
      <c r="D661" t="s">
        <v>1155</v>
      </c>
      <c r="E661" t="s">
        <v>1156</v>
      </c>
      <c r="F661" s="1">
        <v>730868962</v>
      </c>
      <c r="G661">
        <v>8789987</v>
      </c>
      <c r="H661">
        <v>1203.71</v>
      </c>
      <c r="I661">
        <v>1203.71</v>
      </c>
      <c r="J661">
        <v>739658949</v>
      </c>
      <c r="K661">
        <v>728789929</v>
      </c>
      <c r="L661">
        <v>8757597</v>
      </c>
      <c r="M661">
        <v>1199.26</v>
      </c>
      <c r="N661">
        <v>737547526</v>
      </c>
      <c r="O661">
        <v>2770182</v>
      </c>
      <c r="P661">
        <v>658759</v>
      </c>
    </row>
    <row r="662" spans="1:16" x14ac:dyDescent="0.2">
      <c r="A662">
        <v>212199</v>
      </c>
      <c r="B662" t="s">
        <v>1325</v>
      </c>
      <c r="C662" t="s">
        <v>17</v>
      </c>
      <c r="D662" t="s">
        <v>1157</v>
      </c>
      <c r="E662" t="s">
        <v>1004</v>
      </c>
      <c r="F662" s="1">
        <v>730868962</v>
      </c>
      <c r="G662">
        <v>8789987</v>
      </c>
      <c r="H662">
        <v>1203.71</v>
      </c>
      <c r="I662">
        <v>1203.71</v>
      </c>
      <c r="J662">
        <v>739658949</v>
      </c>
      <c r="K662">
        <v>728789929</v>
      </c>
      <c r="L662">
        <v>8757597</v>
      </c>
      <c r="M662">
        <v>1199.26</v>
      </c>
      <c r="N662">
        <v>737547526</v>
      </c>
      <c r="O662">
        <v>2770182</v>
      </c>
      <c r="P662">
        <v>658759</v>
      </c>
    </row>
    <row r="663" spans="1:16" x14ac:dyDescent="0.2">
      <c r="A663">
        <v>212337</v>
      </c>
      <c r="B663" t="s">
        <v>1325</v>
      </c>
      <c r="C663" t="s">
        <v>17</v>
      </c>
      <c r="D663" t="s">
        <v>1158</v>
      </c>
      <c r="E663" t="s">
        <v>1159</v>
      </c>
      <c r="F663" s="1">
        <v>163121293868</v>
      </c>
      <c r="G663">
        <v>131572568960</v>
      </c>
      <c r="H663">
        <v>18027281.496164385</v>
      </c>
      <c r="I663">
        <v>18027281.496164385</v>
      </c>
      <c r="J663">
        <v>294693862828</v>
      </c>
      <c r="K663">
        <v>161122117091</v>
      </c>
      <c r="L663">
        <v>129551475593</v>
      </c>
      <c r="M663">
        <v>17749596.606164385</v>
      </c>
      <c r="N663">
        <v>290673592684</v>
      </c>
      <c r="O663">
        <v>4020270144</v>
      </c>
      <c r="P663">
        <v>0</v>
      </c>
    </row>
    <row r="664" spans="1:16" x14ac:dyDescent="0.2">
      <c r="A664">
        <v>212364</v>
      </c>
      <c r="B664" t="s">
        <v>1325</v>
      </c>
      <c r="C664" t="s">
        <v>17</v>
      </c>
      <c r="D664" t="s">
        <v>1160</v>
      </c>
      <c r="E664" t="s">
        <v>1004</v>
      </c>
      <c r="F664" s="1">
        <v>163121293868</v>
      </c>
      <c r="G664">
        <v>131572568960</v>
      </c>
      <c r="H664">
        <v>18027281.496164385</v>
      </c>
      <c r="I664">
        <v>18027281.496164385</v>
      </c>
      <c r="J664">
        <v>294693862828</v>
      </c>
      <c r="K664">
        <v>161122117091</v>
      </c>
      <c r="L664">
        <v>129551475593</v>
      </c>
      <c r="M664">
        <v>17749596.606164385</v>
      </c>
      <c r="N664">
        <v>290673592684</v>
      </c>
      <c r="O664">
        <v>4020270144</v>
      </c>
      <c r="P664">
        <v>0</v>
      </c>
    </row>
    <row r="665" spans="1:16" x14ac:dyDescent="0.2">
      <c r="A665">
        <v>213441</v>
      </c>
      <c r="B665" t="s">
        <v>1325</v>
      </c>
      <c r="C665" t="s">
        <v>17</v>
      </c>
      <c r="D665" t="s">
        <v>1161</v>
      </c>
      <c r="E665" t="s">
        <v>1162</v>
      </c>
      <c r="F665" s="1">
        <v>192242002881</v>
      </c>
      <c r="G665">
        <v>4429165889</v>
      </c>
      <c r="H665">
        <v>606231.5</v>
      </c>
      <c r="I665">
        <v>606231.5</v>
      </c>
      <c r="J665">
        <v>196671168770</v>
      </c>
      <c r="K665">
        <v>188179087291</v>
      </c>
      <c r="L665">
        <v>3541205258</v>
      </c>
      <c r="M665">
        <v>484231.57</v>
      </c>
      <c r="N665">
        <v>191720292549</v>
      </c>
      <c r="O665">
        <v>4950876221</v>
      </c>
      <c r="P665">
        <v>0</v>
      </c>
    </row>
    <row r="666" spans="1:16" x14ac:dyDescent="0.2">
      <c r="A666">
        <v>213515</v>
      </c>
      <c r="B666" t="s">
        <v>1393</v>
      </c>
      <c r="C666" t="s">
        <v>17</v>
      </c>
      <c r="D666" t="s">
        <v>1163</v>
      </c>
      <c r="E666" t="s">
        <v>1164</v>
      </c>
      <c r="F666" s="1">
        <v>1084302367</v>
      </c>
      <c r="G666">
        <v>0</v>
      </c>
      <c r="H666">
        <v>0</v>
      </c>
      <c r="I666">
        <v>0</v>
      </c>
      <c r="J666">
        <v>1084302367</v>
      </c>
      <c r="K666">
        <v>1084302367</v>
      </c>
      <c r="L666">
        <v>0</v>
      </c>
      <c r="M666">
        <v>0</v>
      </c>
      <c r="N666">
        <v>1084302367</v>
      </c>
      <c r="O666">
        <v>0</v>
      </c>
      <c r="P666">
        <v>0</v>
      </c>
    </row>
    <row r="667" spans="1:16" x14ac:dyDescent="0.2">
      <c r="A667">
        <v>213653</v>
      </c>
      <c r="B667" t="s">
        <v>1325</v>
      </c>
      <c r="C667" t="s">
        <v>17</v>
      </c>
      <c r="D667" t="s">
        <v>1165</v>
      </c>
      <c r="E667" t="s">
        <v>1166</v>
      </c>
      <c r="F667" s="1">
        <v>45277956824</v>
      </c>
      <c r="G667">
        <v>74029379763</v>
      </c>
      <c r="H667">
        <v>10152748.42</v>
      </c>
      <c r="I667">
        <v>10152748.42</v>
      </c>
      <c r="J667">
        <v>119307336587</v>
      </c>
      <c r="K667">
        <v>44738560933</v>
      </c>
      <c r="L667">
        <v>73225440127</v>
      </c>
      <c r="M667">
        <v>10042292.42</v>
      </c>
      <c r="N667">
        <v>117964001060</v>
      </c>
      <c r="O667">
        <v>1343335527</v>
      </c>
      <c r="P667">
        <v>0</v>
      </c>
    </row>
    <row r="668" spans="1:16" x14ac:dyDescent="0.2">
      <c r="A668">
        <v>213892</v>
      </c>
      <c r="B668" t="s">
        <v>1325</v>
      </c>
      <c r="C668" t="s">
        <v>17</v>
      </c>
      <c r="D668" t="s">
        <v>1167</v>
      </c>
      <c r="E668" t="s">
        <v>1168</v>
      </c>
      <c r="F668" s="1">
        <v>6653658373714</v>
      </c>
      <c r="G668">
        <v>0</v>
      </c>
      <c r="H668">
        <v>0</v>
      </c>
      <c r="I668">
        <v>0</v>
      </c>
      <c r="J668">
        <v>6653658373714</v>
      </c>
      <c r="K668">
        <v>6628039456827</v>
      </c>
      <c r="L668">
        <v>0</v>
      </c>
      <c r="M668">
        <v>0</v>
      </c>
      <c r="N668">
        <v>6628039456827</v>
      </c>
      <c r="O668">
        <v>25618916887</v>
      </c>
      <c r="P668">
        <v>0</v>
      </c>
    </row>
    <row r="669" spans="1:16" x14ac:dyDescent="0.2">
      <c r="A669">
        <v>213919</v>
      </c>
      <c r="B669" t="s">
        <v>1325</v>
      </c>
      <c r="C669" t="s">
        <v>17</v>
      </c>
      <c r="D669" t="s">
        <v>1169</v>
      </c>
      <c r="E669" t="s">
        <v>1170</v>
      </c>
      <c r="F669" s="1">
        <v>3556119507976</v>
      </c>
      <c r="G669">
        <v>0</v>
      </c>
      <c r="H669">
        <v>0</v>
      </c>
      <c r="I669">
        <v>0</v>
      </c>
      <c r="J669">
        <v>3556119507976</v>
      </c>
      <c r="K669">
        <v>3553612625284</v>
      </c>
      <c r="L669">
        <v>0</v>
      </c>
      <c r="M669">
        <v>0</v>
      </c>
      <c r="N669">
        <v>3553612625284</v>
      </c>
      <c r="O669">
        <v>2506882692</v>
      </c>
      <c r="P669">
        <v>0</v>
      </c>
    </row>
    <row r="670" spans="1:16" x14ac:dyDescent="0.2">
      <c r="A670">
        <v>213946</v>
      </c>
      <c r="B670" t="s">
        <v>1325</v>
      </c>
      <c r="C670" t="s">
        <v>17</v>
      </c>
      <c r="D670" t="s">
        <v>1171</v>
      </c>
      <c r="E670" t="s">
        <v>1023</v>
      </c>
      <c r="F670" s="1">
        <v>513495634771</v>
      </c>
      <c r="G670">
        <v>0</v>
      </c>
      <c r="H670">
        <v>0</v>
      </c>
      <c r="I670">
        <v>0</v>
      </c>
      <c r="J670">
        <v>513495634771</v>
      </c>
      <c r="K670">
        <v>513495618936</v>
      </c>
      <c r="L670">
        <v>0</v>
      </c>
      <c r="M670">
        <v>0</v>
      </c>
      <c r="N670">
        <v>513495618936</v>
      </c>
      <c r="O670">
        <v>15835</v>
      </c>
      <c r="P670">
        <v>0</v>
      </c>
    </row>
    <row r="671" spans="1:16" x14ac:dyDescent="0.2">
      <c r="A671">
        <v>214195</v>
      </c>
      <c r="B671" t="s">
        <v>1325</v>
      </c>
      <c r="C671" t="s">
        <v>17</v>
      </c>
      <c r="D671" t="s">
        <v>1172</v>
      </c>
      <c r="E671" t="s">
        <v>1173</v>
      </c>
      <c r="F671" s="1">
        <v>374999729923</v>
      </c>
      <c r="G671">
        <v>0</v>
      </c>
      <c r="H671">
        <v>0</v>
      </c>
      <c r="I671">
        <v>0</v>
      </c>
      <c r="J671">
        <v>374999729923</v>
      </c>
      <c r="K671">
        <v>374951411028</v>
      </c>
      <c r="L671">
        <v>0</v>
      </c>
      <c r="M671">
        <v>0</v>
      </c>
      <c r="N671">
        <v>374951411028</v>
      </c>
      <c r="O671">
        <v>48318895</v>
      </c>
      <c r="P671">
        <v>0</v>
      </c>
    </row>
    <row r="672" spans="1:16" x14ac:dyDescent="0.2">
      <c r="A672">
        <v>214302</v>
      </c>
      <c r="B672" t="s">
        <v>1325</v>
      </c>
      <c r="C672" t="s">
        <v>17</v>
      </c>
      <c r="D672" t="s">
        <v>1174</v>
      </c>
      <c r="E672" t="s">
        <v>1175</v>
      </c>
      <c r="F672" s="1">
        <v>2548880800338</v>
      </c>
      <c r="G672">
        <v>0</v>
      </c>
      <c r="H672">
        <v>0</v>
      </c>
      <c r="I672">
        <v>0</v>
      </c>
      <c r="J672">
        <v>2548880800338</v>
      </c>
      <c r="K672">
        <v>2546712236461</v>
      </c>
      <c r="L672">
        <v>0</v>
      </c>
      <c r="M672">
        <v>0</v>
      </c>
      <c r="N672">
        <v>2546712236461</v>
      </c>
      <c r="O672">
        <v>2168563877</v>
      </c>
      <c r="P672">
        <v>0</v>
      </c>
    </row>
    <row r="673" spans="1:16" x14ac:dyDescent="0.2">
      <c r="A673">
        <v>214382</v>
      </c>
      <c r="B673" t="s">
        <v>1325</v>
      </c>
      <c r="C673" t="s">
        <v>17</v>
      </c>
      <c r="D673" t="s">
        <v>1176</v>
      </c>
      <c r="E673" t="s">
        <v>1177</v>
      </c>
      <c r="F673" s="1">
        <v>118743342944</v>
      </c>
      <c r="G673">
        <v>0</v>
      </c>
      <c r="H673">
        <v>0</v>
      </c>
      <c r="I673">
        <v>0</v>
      </c>
      <c r="J673">
        <v>118743342944</v>
      </c>
      <c r="K673">
        <v>118453358859</v>
      </c>
      <c r="L673">
        <v>0</v>
      </c>
      <c r="M673">
        <v>0</v>
      </c>
      <c r="N673">
        <v>118453358859</v>
      </c>
      <c r="O673">
        <v>289984085</v>
      </c>
      <c r="P673">
        <v>0</v>
      </c>
    </row>
    <row r="674" spans="1:16" x14ac:dyDescent="0.2">
      <c r="A674">
        <v>214492</v>
      </c>
      <c r="B674" t="s">
        <v>1325</v>
      </c>
      <c r="C674" t="s">
        <v>17</v>
      </c>
      <c r="D674" t="s">
        <v>1178</v>
      </c>
      <c r="E674" t="s">
        <v>1179</v>
      </c>
      <c r="F674" s="1">
        <v>3097538865738</v>
      </c>
      <c r="G674">
        <v>0</v>
      </c>
      <c r="H674">
        <v>0</v>
      </c>
      <c r="I674">
        <v>0</v>
      </c>
      <c r="J674">
        <v>3097538865738</v>
      </c>
      <c r="K674">
        <v>3074426831543</v>
      </c>
      <c r="L674">
        <v>0</v>
      </c>
      <c r="M674">
        <v>0</v>
      </c>
      <c r="N674">
        <v>3074426831543</v>
      </c>
      <c r="O674">
        <v>23112034195</v>
      </c>
      <c r="P674">
        <v>0</v>
      </c>
    </row>
    <row r="675" spans="1:16" x14ac:dyDescent="0.2">
      <c r="A675">
        <v>214519</v>
      </c>
      <c r="B675" t="s">
        <v>1325</v>
      </c>
      <c r="C675" t="s">
        <v>17</v>
      </c>
      <c r="D675" t="s">
        <v>1180</v>
      </c>
      <c r="E675" t="s">
        <v>1033</v>
      </c>
      <c r="F675" s="1">
        <v>1272886006547</v>
      </c>
      <c r="G675">
        <v>0</v>
      </c>
      <c r="H675">
        <v>0</v>
      </c>
      <c r="I675">
        <v>0</v>
      </c>
      <c r="J675">
        <v>1272886006547</v>
      </c>
      <c r="K675">
        <v>1262606582324</v>
      </c>
      <c r="L675">
        <v>0</v>
      </c>
      <c r="M675">
        <v>0</v>
      </c>
      <c r="N675">
        <v>1262606582324</v>
      </c>
      <c r="O675">
        <v>10279424223</v>
      </c>
      <c r="P675">
        <v>0</v>
      </c>
    </row>
    <row r="676" spans="1:16" x14ac:dyDescent="0.2">
      <c r="A676">
        <v>214599</v>
      </c>
      <c r="B676" t="s">
        <v>1325</v>
      </c>
      <c r="C676" t="s">
        <v>17</v>
      </c>
      <c r="D676" t="s">
        <v>1181</v>
      </c>
      <c r="E676" t="s">
        <v>1035</v>
      </c>
      <c r="F676" s="1">
        <v>1824652859191</v>
      </c>
      <c r="G676">
        <v>0</v>
      </c>
      <c r="H676">
        <v>0</v>
      </c>
      <c r="I676">
        <v>0</v>
      </c>
      <c r="J676">
        <v>1824652859191</v>
      </c>
      <c r="K676">
        <v>1811820249219</v>
      </c>
      <c r="L676">
        <v>0</v>
      </c>
      <c r="M676">
        <v>0</v>
      </c>
      <c r="N676">
        <v>1811820249219</v>
      </c>
      <c r="O676">
        <v>12832609972</v>
      </c>
      <c r="P676">
        <v>0</v>
      </c>
    </row>
    <row r="677" spans="1:16" x14ac:dyDescent="0.2">
      <c r="A677">
        <v>214680</v>
      </c>
      <c r="B677" t="s">
        <v>1325</v>
      </c>
      <c r="C677" t="s">
        <v>17</v>
      </c>
      <c r="D677" t="s">
        <v>1182</v>
      </c>
      <c r="E677" t="s">
        <v>1183</v>
      </c>
      <c r="F677" s="1">
        <v>594724143047</v>
      </c>
      <c r="G677">
        <v>261690048708</v>
      </c>
      <c r="H677">
        <v>35883875.920000002</v>
      </c>
      <c r="I677">
        <v>35883875.920000002</v>
      </c>
      <c r="J677">
        <v>856414191755</v>
      </c>
      <c r="K677">
        <v>532432670318</v>
      </c>
      <c r="L677">
        <v>260709307126</v>
      </c>
      <c r="M677">
        <v>35749128.5</v>
      </c>
      <c r="N677">
        <v>793141977444</v>
      </c>
      <c r="O677">
        <v>63272214311</v>
      </c>
      <c r="P677">
        <v>0</v>
      </c>
    </row>
    <row r="678" spans="1:16" x14ac:dyDescent="0.2">
      <c r="A678">
        <v>214707</v>
      </c>
      <c r="B678" t="s">
        <v>1325</v>
      </c>
      <c r="C678" t="s">
        <v>17</v>
      </c>
      <c r="D678" t="s">
        <v>1184</v>
      </c>
      <c r="E678" t="s">
        <v>1185</v>
      </c>
      <c r="F678" s="1">
        <v>594276203969</v>
      </c>
      <c r="G678">
        <v>261580812872</v>
      </c>
      <c r="H678">
        <v>35869144.060000002</v>
      </c>
      <c r="I678">
        <v>35869144.060000002</v>
      </c>
      <c r="J678">
        <v>855857016841</v>
      </c>
      <c r="K678">
        <v>531984731240</v>
      </c>
      <c r="L678">
        <v>260600071290</v>
      </c>
      <c r="M678">
        <v>35734396.640000001</v>
      </c>
      <c r="N678">
        <v>792584802530</v>
      </c>
      <c r="O678">
        <v>63272214311</v>
      </c>
      <c r="P678">
        <v>0</v>
      </c>
    </row>
    <row r="679" spans="1:16" x14ac:dyDescent="0.2">
      <c r="A679">
        <v>214734</v>
      </c>
      <c r="B679" t="s">
        <v>1325</v>
      </c>
      <c r="C679" t="s">
        <v>17</v>
      </c>
      <c r="D679" t="s">
        <v>1186</v>
      </c>
      <c r="E679" t="s">
        <v>65</v>
      </c>
      <c r="F679" s="1">
        <v>594276203969</v>
      </c>
      <c r="G679">
        <v>258813815250</v>
      </c>
      <c r="H679">
        <v>35492791.850000001</v>
      </c>
      <c r="I679">
        <v>35492791.850000001</v>
      </c>
      <c r="J679">
        <v>853090019219</v>
      </c>
      <c r="K679">
        <v>531984731240</v>
      </c>
      <c r="L679">
        <v>257934159746</v>
      </c>
      <c r="M679">
        <v>35371932.990000002</v>
      </c>
      <c r="N679">
        <v>789918890986</v>
      </c>
      <c r="O679">
        <v>63171128233</v>
      </c>
      <c r="P679">
        <v>0</v>
      </c>
    </row>
    <row r="680" spans="1:16" x14ac:dyDescent="0.2">
      <c r="A680">
        <v>215154</v>
      </c>
      <c r="B680" t="s">
        <v>1325</v>
      </c>
      <c r="C680" t="s">
        <v>17</v>
      </c>
      <c r="D680" t="s">
        <v>1394</v>
      </c>
      <c r="E680" t="s">
        <v>154</v>
      </c>
      <c r="F680" s="1">
        <v>0</v>
      </c>
      <c r="G680">
        <v>2766997622</v>
      </c>
      <c r="H680">
        <v>376352.21</v>
      </c>
      <c r="I680">
        <v>376352.21</v>
      </c>
      <c r="J680">
        <v>2766997622</v>
      </c>
      <c r="K680">
        <v>0</v>
      </c>
      <c r="L680">
        <v>2665911544</v>
      </c>
      <c r="M680">
        <v>362463.65</v>
      </c>
      <c r="N680">
        <v>2665911544</v>
      </c>
      <c r="O680">
        <v>101086078</v>
      </c>
      <c r="P680">
        <v>0</v>
      </c>
    </row>
    <row r="681" spans="1:16" x14ac:dyDescent="0.2">
      <c r="A681">
        <v>215289</v>
      </c>
      <c r="B681" t="s">
        <v>1395</v>
      </c>
      <c r="C681" t="s">
        <v>17</v>
      </c>
      <c r="D681" t="s">
        <v>1187</v>
      </c>
      <c r="E681" t="s">
        <v>1188</v>
      </c>
      <c r="F681" s="1">
        <v>447939078</v>
      </c>
      <c r="G681">
        <v>109235836</v>
      </c>
      <c r="H681">
        <v>14731.86</v>
      </c>
      <c r="I681">
        <v>14731.86</v>
      </c>
      <c r="J681">
        <v>557174914</v>
      </c>
      <c r="K681">
        <v>447939078</v>
      </c>
      <c r="L681">
        <v>109235836</v>
      </c>
      <c r="M681">
        <v>14731.86</v>
      </c>
      <c r="N681">
        <v>557174914</v>
      </c>
      <c r="O681">
        <v>0</v>
      </c>
      <c r="P681">
        <v>0</v>
      </c>
    </row>
    <row r="682" spans="1:16" x14ac:dyDescent="0.2">
      <c r="A682">
        <v>215508</v>
      </c>
      <c r="B682" t="s">
        <v>1325</v>
      </c>
      <c r="C682" t="s">
        <v>17</v>
      </c>
      <c r="D682" t="s">
        <v>1189</v>
      </c>
      <c r="E682" t="s">
        <v>1190</v>
      </c>
      <c r="F682" s="1">
        <v>68333362544</v>
      </c>
      <c r="G682">
        <v>3749607628</v>
      </c>
      <c r="H682">
        <v>507664.64000000001</v>
      </c>
      <c r="I682">
        <v>507664.64000000001</v>
      </c>
      <c r="J682">
        <v>72082970172</v>
      </c>
      <c r="K682">
        <v>67911365309</v>
      </c>
      <c r="L682">
        <v>3748395707</v>
      </c>
      <c r="M682">
        <v>507498.13</v>
      </c>
      <c r="N682">
        <v>71659761016</v>
      </c>
      <c r="O682">
        <v>1373209156</v>
      </c>
      <c r="P682">
        <v>950000000</v>
      </c>
    </row>
    <row r="683" spans="1:16" x14ac:dyDescent="0.2">
      <c r="A683">
        <v>215539</v>
      </c>
      <c r="B683" t="s">
        <v>1325</v>
      </c>
      <c r="C683" t="s">
        <v>17</v>
      </c>
      <c r="D683" t="s">
        <v>1191</v>
      </c>
      <c r="E683" t="s">
        <v>1192</v>
      </c>
      <c r="F683" s="1">
        <v>68333362544</v>
      </c>
      <c r="G683">
        <v>3749607628</v>
      </c>
      <c r="H683">
        <v>507664.64000000001</v>
      </c>
      <c r="I683">
        <v>507664.64000000001</v>
      </c>
      <c r="J683">
        <v>72082970172</v>
      </c>
      <c r="K683">
        <v>67911365309</v>
      </c>
      <c r="L683">
        <v>3748395707</v>
      </c>
      <c r="M683">
        <v>507498.13</v>
      </c>
      <c r="N683">
        <v>71659761016</v>
      </c>
      <c r="O683">
        <v>1373209156</v>
      </c>
      <c r="P683">
        <v>950000000</v>
      </c>
    </row>
    <row r="684" spans="1:16" x14ac:dyDescent="0.2">
      <c r="A684">
        <v>215565</v>
      </c>
      <c r="B684" t="s">
        <v>1325</v>
      </c>
      <c r="C684" t="s">
        <v>17</v>
      </c>
      <c r="D684" t="s">
        <v>1193</v>
      </c>
      <c r="E684" t="s">
        <v>1194</v>
      </c>
      <c r="F684" s="1">
        <v>0</v>
      </c>
      <c r="G684">
        <v>3258446763</v>
      </c>
      <c r="H684">
        <v>439769.82</v>
      </c>
      <c r="I684">
        <v>439769.82</v>
      </c>
      <c r="J684">
        <v>3258446763</v>
      </c>
      <c r="K684">
        <v>0</v>
      </c>
      <c r="L684">
        <v>3257744328</v>
      </c>
      <c r="M684">
        <v>439673.31</v>
      </c>
      <c r="N684">
        <v>3257744328</v>
      </c>
      <c r="O684">
        <v>702435</v>
      </c>
      <c r="P684">
        <v>0</v>
      </c>
    </row>
    <row r="685" spans="1:16" x14ac:dyDescent="0.2">
      <c r="A685">
        <v>215590</v>
      </c>
      <c r="B685" t="s">
        <v>1325</v>
      </c>
      <c r="C685" t="s">
        <v>17</v>
      </c>
      <c r="D685" t="s">
        <v>1195</v>
      </c>
      <c r="E685" t="s">
        <v>1196</v>
      </c>
      <c r="F685" s="1">
        <v>0</v>
      </c>
      <c r="G685">
        <v>3258446763</v>
      </c>
      <c r="H685">
        <v>439769.82</v>
      </c>
      <c r="I685">
        <v>439769.82</v>
      </c>
      <c r="J685">
        <v>3258446763</v>
      </c>
      <c r="K685">
        <v>0</v>
      </c>
      <c r="L685">
        <v>3257744328</v>
      </c>
      <c r="M685">
        <v>439673.31</v>
      </c>
      <c r="N685">
        <v>3257744328</v>
      </c>
      <c r="O685">
        <v>702435</v>
      </c>
      <c r="P685">
        <v>0</v>
      </c>
    </row>
    <row r="686" spans="1:16" x14ac:dyDescent="0.2">
      <c r="A686">
        <v>215741</v>
      </c>
      <c r="B686" t="s">
        <v>1325</v>
      </c>
      <c r="C686" t="s">
        <v>17</v>
      </c>
      <c r="D686" t="s">
        <v>1197</v>
      </c>
      <c r="E686" t="s">
        <v>1198</v>
      </c>
      <c r="F686" s="1">
        <v>0</v>
      </c>
      <c r="G686">
        <v>48892000</v>
      </c>
      <c r="H686">
        <v>6720</v>
      </c>
      <c r="I686">
        <v>6720</v>
      </c>
      <c r="J686">
        <v>48892000</v>
      </c>
      <c r="K686">
        <v>0</v>
      </c>
      <c r="L686">
        <v>48382514</v>
      </c>
      <c r="M686">
        <v>6650</v>
      </c>
      <c r="N686">
        <v>48382514</v>
      </c>
      <c r="O686">
        <v>509486</v>
      </c>
      <c r="P686">
        <v>0</v>
      </c>
    </row>
    <row r="687" spans="1:16" x14ac:dyDescent="0.2">
      <c r="A687">
        <v>215766</v>
      </c>
      <c r="B687" t="s">
        <v>1325</v>
      </c>
      <c r="C687" t="s">
        <v>17</v>
      </c>
      <c r="D687" t="s">
        <v>1199</v>
      </c>
      <c r="E687" t="s">
        <v>65</v>
      </c>
      <c r="F687" s="1">
        <v>0</v>
      </c>
      <c r="G687">
        <v>48892000</v>
      </c>
      <c r="H687">
        <v>6720</v>
      </c>
      <c r="I687">
        <v>6720</v>
      </c>
      <c r="J687">
        <v>48892000</v>
      </c>
      <c r="K687">
        <v>0</v>
      </c>
      <c r="L687">
        <v>48382514</v>
      </c>
      <c r="M687">
        <v>6650</v>
      </c>
      <c r="N687">
        <v>48382514</v>
      </c>
      <c r="O687">
        <v>509486</v>
      </c>
      <c r="P687">
        <v>0</v>
      </c>
    </row>
    <row r="688" spans="1:16" x14ac:dyDescent="0.2">
      <c r="A688">
        <v>215816</v>
      </c>
      <c r="B688" t="s">
        <v>1325</v>
      </c>
      <c r="C688" t="s">
        <v>17</v>
      </c>
      <c r="D688" t="s">
        <v>1200</v>
      </c>
      <c r="E688" t="s">
        <v>282</v>
      </c>
      <c r="F688" s="1">
        <v>68333362544</v>
      </c>
      <c r="G688">
        <v>442268865</v>
      </c>
      <c r="H688">
        <v>61174.82</v>
      </c>
      <c r="I688">
        <v>61174.82</v>
      </c>
      <c r="J688">
        <v>68775631409</v>
      </c>
      <c r="K688">
        <v>67911365309</v>
      </c>
      <c r="L688">
        <v>442268865</v>
      </c>
      <c r="M688">
        <v>61174.82</v>
      </c>
      <c r="N688">
        <v>68353634174</v>
      </c>
      <c r="O688">
        <v>1371997235</v>
      </c>
      <c r="P688">
        <v>950000000</v>
      </c>
    </row>
    <row r="689" spans="1:16" x14ac:dyDescent="0.2">
      <c r="A689">
        <v>215842</v>
      </c>
      <c r="B689" t="s">
        <v>1325</v>
      </c>
      <c r="C689" t="s">
        <v>17</v>
      </c>
      <c r="D689" t="s">
        <v>1201</v>
      </c>
      <c r="E689" t="s">
        <v>65</v>
      </c>
      <c r="F689" s="1">
        <v>68333362544</v>
      </c>
      <c r="G689">
        <v>442268865</v>
      </c>
      <c r="H689">
        <v>61174.82</v>
      </c>
      <c r="I689">
        <v>61174.82</v>
      </c>
      <c r="J689">
        <v>68775631409</v>
      </c>
      <c r="K689">
        <v>67911365309</v>
      </c>
      <c r="L689">
        <v>442268865</v>
      </c>
      <c r="M689">
        <v>61174.82</v>
      </c>
      <c r="N689">
        <v>68353634174</v>
      </c>
      <c r="O689">
        <v>1371997235</v>
      </c>
      <c r="P689">
        <v>950000000</v>
      </c>
    </row>
    <row r="690" spans="1:16" x14ac:dyDescent="0.2">
      <c r="A690">
        <v>216234</v>
      </c>
      <c r="B690" t="s">
        <v>1325</v>
      </c>
      <c r="C690" t="s">
        <v>17</v>
      </c>
      <c r="D690" t="s">
        <v>1202</v>
      </c>
      <c r="E690" t="s">
        <v>1203</v>
      </c>
      <c r="F690" s="1">
        <v>2194039023727</v>
      </c>
      <c r="G690">
        <v>44532074860</v>
      </c>
      <c r="H690">
        <v>6102449.0099999998</v>
      </c>
      <c r="I690">
        <v>6102449.0099999998</v>
      </c>
      <c r="J690">
        <v>2238571098587</v>
      </c>
      <c r="K690">
        <v>2180212215984</v>
      </c>
      <c r="L690">
        <v>40877637818</v>
      </c>
      <c r="M690">
        <v>5600353.4800000004</v>
      </c>
      <c r="N690">
        <v>2221089853802</v>
      </c>
      <c r="O690">
        <v>36935926660</v>
      </c>
      <c r="P690">
        <v>19454681875</v>
      </c>
    </row>
    <row r="691" spans="1:16" x14ac:dyDescent="0.2">
      <c r="A691">
        <v>216334</v>
      </c>
      <c r="B691" t="s">
        <v>1325</v>
      </c>
      <c r="C691" t="s">
        <v>17</v>
      </c>
      <c r="D691" t="s">
        <v>1204</v>
      </c>
      <c r="E691" t="s">
        <v>1205</v>
      </c>
      <c r="F691" s="1">
        <v>663479203546</v>
      </c>
      <c r="G691">
        <v>44532074860</v>
      </c>
      <c r="H691">
        <v>6102449.0099999998</v>
      </c>
      <c r="I691">
        <v>6102449.0099999998</v>
      </c>
      <c r="J691">
        <v>708011278406</v>
      </c>
      <c r="K691">
        <v>665056513827</v>
      </c>
      <c r="L691">
        <v>40877637818</v>
      </c>
      <c r="M691">
        <v>5600353.4800000004</v>
      </c>
      <c r="N691">
        <v>705934151645</v>
      </c>
      <c r="O691">
        <v>21531808636</v>
      </c>
      <c r="P691">
        <v>19454681875</v>
      </c>
    </row>
    <row r="692" spans="1:16" x14ac:dyDescent="0.2">
      <c r="A692">
        <v>216365</v>
      </c>
      <c r="B692" t="s">
        <v>1325</v>
      </c>
      <c r="C692" t="s">
        <v>17</v>
      </c>
      <c r="D692" t="s">
        <v>1206</v>
      </c>
      <c r="E692" t="s">
        <v>1207</v>
      </c>
      <c r="F692" s="1">
        <v>221803371376</v>
      </c>
      <c r="G692">
        <v>1868830409</v>
      </c>
      <c r="H692">
        <v>256000</v>
      </c>
      <c r="I692">
        <v>256000</v>
      </c>
      <c r="J692">
        <v>223672201785</v>
      </c>
      <c r="K692">
        <v>220398827186</v>
      </c>
      <c r="L692">
        <v>1868830409</v>
      </c>
      <c r="M692">
        <v>256000</v>
      </c>
      <c r="N692">
        <v>222267657595</v>
      </c>
      <c r="O692">
        <v>1406684315</v>
      </c>
      <c r="P692">
        <v>2140125</v>
      </c>
    </row>
    <row r="693" spans="1:16" x14ac:dyDescent="0.2">
      <c r="A693">
        <v>216393</v>
      </c>
      <c r="B693" t="s">
        <v>1351</v>
      </c>
      <c r="C693" t="s">
        <v>17</v>
      </c>
      <c r="D693" t="s">
        <v>1208</v>
      </c>
      <c r="E693" t="s">
        <v>1209</v>
      </c>
      <c r="F693" s="1">
        <v>6377292334</v>
      </c>
      <c r="G693">
        <v>1693548649</v>
      </c>
      <c r="H693">
        <v>232000</v>
      </c>
      <c r="I693">
        <v>232000</v>
      </c>
      <c r="J693">
        <v>8070840983</v>
      </c>
      <c r="K693">
        <v>6377292334</v>
      </c>
      <c r="L693">
        <v>1693548649</v>
      </c>
      <c r="M693">
        <v>232000</v>
      </c>
      <c r="N693">
        <v>8070840983</v>
      </c>
      <c r="O693">
        <v>0</v>
      </c>
      <c r="P693">
        <v>0</v>
      </c>
    </row>
    <row r="694" spans="1:16" x14ac:dyDescent="0.2">
      <c r="A694">
        <v>216477</v>
      </c>
      <c r="B694" t="s">
        <v>1390</v>
      </c>
      <c r="C694" t="s">
        <v>17</v>
      </c>
      <c r="D694" t="s">
        <v>1210</v>
      </c>
      <c r="E694" t="s">
        <v>1211</v>
      </c>
      <c r="F694" s="1">
        <v>99857945116</v>
      </c>
      <c r="G694">
        <v>0</v>
      </c>
      <c r="H694">
        <v>0</v>
      </c>
      <c r="I694">
        <v>0</v>
      </c>
      <c r="J694">
        <v>99857945116</v>
      </c>
      <c r="K694">
        <v>99857945116</v>
      </c>
      <c r="L694">
        <v>0</v>
      </c>
      <c r="M694">
        <v>0</v>
      </c>
      <c r="N694">
        <v>99857945116</v>
      </c>
      <c r="O694">
        <v>0</v>
      </c>
      <c r="P694">
        <v>0</v>
      </c>
    </row>
    <row r="695" spans="1:16" x14ac:dyDescent="0.2">
      <c r="A695">
        <v>216694</v>
      </c>
      <c r="B695" t="s">
        <v>1351</v>
      </c>
      <c r="C695" t="s">
        <v>17</v>
      </c>
      <c r="D695" t="s">
        <v>1212</v>
      </c>
      <c r="E695" t="s">
        <v>1213</v>
      </c>
      <c r="F695" s="1">
        <v>8407243976</v>
      </c>
      <c r="G695">
        <v>0</v>
      </c>
      <c r="H695">
        <v>0</v>
      </c>
      <c r="I695">
        <v>0</v>
      </c>
      <c r="J695">
        <v>8407243976</v>
      </c>
      <c r="K695">
        <v>8407243976</v>
      </c>
      <c r="L695">
        <v>0</v>
      </c>
      <c r="M695">
        <v>0</v>
      </c>
      <c r="N695">
        <v>8407243976</v>
      </c>
      <c r="O695">
        <v>0</v>
      </c>
      <c r="P695">
        <v>0</v>
      </c>
    </row>
    <row r="696" spans="1:16" x14ac:dyDescent="0.2">
      <c r="A696">
        <v>216752</v>
      </c>
      <c r="B696" t="s">
        <v>1325</v>
      </c>
      <c r="C696" t="s">
        <v>17</v>
      </c>
      <c r="D696" t="s">
        <v>1214</v>
      </c>
      <c r="E696" t="s">
        <v>1215</v>
      </c>
      <c r="F696" s="1">
        <v>725425928</v>
      </c>
      <c r="G696">
        <v>0</v>
      </c>
      <c r="H696">
        <v>0</v>
      </c>
      <c r="I696">
        <v>0</v>
      </c>
      <c r="J696">
        <v>725425928</v>
      </c>
      <c r="K696">
        <v>711299261</v>
      </c>
      <c r="L696">
        <v>0</v>
      </c>
      <c r="M696">
        <v>0</v>
      </c>
      <c r="N696">
        <v>711299261</v>
      </c>
      <c r="O696">
        <v>14126667</v>
      </c>
      <c r="P696">
        <v>0</v>
      </c>
    </row>
    <row r="697" spans="1:16" x14ac:dyDescent="0.2">
      <c r="A697">
        <v>216951</v>
      </c>
      <c r="B697" t="s">
        <v>1325</v>
      </c>
      <c r="C697" t="s">
        <v>17</v>
      </c>
      <c r="D697" t="s">
        <v>1216</v>
      </c>
      <c r="E697" t="s">
        <v>1217</v>
      </c>
      <c r="F697" s="1">
        <v>31458814266</v>
      </c>
      <c r="G697">
        <v>0</v>
      </c>
      <c r="H697">
        <v>0</v>
      </c>
      <c r="I697">
        <v>0</v>
      </c>
      <c r="J697">
        <v>31458814266</v>
      </c>
      <c r="K697">
        <v>31232377197</v>
      </c>
      <c r="L697">
        <v>0</v>
      </c>
      <c r="M697">
        <v>0</v>
      </c>
      <c r="N697">
        <v>31232377197</v>
      </c>
      <c r="O697">
        <v>228577194</v>
      </c>
      <c r="P697">
        <v>2140125</v>
      </c>
    </row>
    <row r="698" spans="1:16" x14ac:dyDescent="0.2">
      <c r="A698">
        <v>217028</v>
      </c>
      <c r="B698" t="s">
        <v>1325</v>
      </c>
      <c r="C698" t="s">
        <v>17</v>
      </c>
      <c r="D698" t="s">
        <v>1218</v>
      </c>
      <c r="E698" t="s">
        <v>1219</v>
      </c>
      <c r="F698" s="1">
        <v>56260670089</v>
      </c>
      <c r="G698">
        <v>175281760</v>
      </c>
      <c r="H698">
        <v>24000</v>
      </c>
      <c r="I698">
        <v>24000</v>
      </c>
      <c r="J698">
        <v>56435951849</v>
      </c>
      <c r="K698">
        <v>55099232435</v>
      </c>
      <c r="L698">
        <v>175281760</v>
      </c>
      <c r="M698">
        <v>24000</v>
      </c>
      <c r="N698">
        <v>55274514195</v>
      </c>
      <c r="O698">
        <v>1161437654</v>
      </c>
      <c r="P698">
        <v>0</v>
      </c>
    </row>
    <row r="699" spans="1:16" x14ac:dyDescent="0.2">
      <c r="A699">
        <v>217479</v>
      </c>
      <c r="B699" t="s">
        <v>1325</v>
      </c>
      <c r="C699" t="s">
        <v>17</v>
      </c>
      <c r="D699" t="s">
        <v>1220</v>
      </c>
      <c r="E699" t="s">
        <v>1221</v>
      </c>
      <c r="F699" s="1">
        <v>17698459022</v>
      </c>
      <c r="G699">
        <v>0</v>
      </c>
      <c r="H699">
        <v>0</v>
      </c>
      <c r="I699">
        <v>0</v>
      </c>
      <c r="J699">
        <v>17698459022</v>
      </c>
      <c r="K699">
        <v>17696057489</v>
      </c>
      <c r="L699">
        <v>0</v>
      </c>
      <c r="M699">
        <v>0</v>
      </c>
      <c r="N699">
        <v>17696057489</v>
      </c>
      <c r="O699">
        <v>2401533</v>
      </c>
      <c r="P699">
        <v>0</v>
      </c>
    </row>
    <row r="700" spans="1:16" x14ac:dyDescent="0.2">
      <c r="A700">
        <v>217540</v>
      </c>
      <c r="B700" t="s">
        <v>1325</v>
      </c>
      <c r="C700" t="s">
        <v>17</v>
      </c>
      <c r="D700" t="s">
        <v>1222</v>
      </c>
      <c r="E700" t="s">
        <v>1223</v>
      </c>
      <c r="F700" s="1">
        <v>1017520645</v>
      </c>
      <c r="G700">
        <v>0</v>
      </c>
      <c r="H700">
        <v>0</v>
      </c>
      <c r="I700">
        <v>0</v>
      </c>
      <c r="J700">
        <v>1017520645</v>
      </c>
      <c r="K700">
        <v>1017379378</v>
      </c>
      <c r="L700">
        <v>0</v>
      </c>
      <c r="M700">
        <v>0</v>
      </c>
      <c r="N700">
        <v>1017379378</v>
      </c>
      <c r="O700">
        <v>141267</v>
      </c>
      <c r="P700">
        <v>0</v>
      </c>
    </row>
    <row r="701" spans="1:16" x14ac:dyDescent="0.2">
      <c r="A701">
        <v>217706</v>
      </c>
      <c r="B701" t="s">
        <v>1325</v>
      </c>
      <c r="C701" t="s">
        <v>17</v>
      </c>
      <c r="D701" t="s">
        <v>1224</v>
      </c>
      <c r="E701" t="s">
        <v>1225</v>
      </c>
      <c r="F701" s="1">
        <v>4192298110</v>
      </c>
      <c r="G701">
        <v>0</v>
      </c>
      <c r="H701">
        <v>0</v>
      </c>
      <c r="I701">
        <v>0</v>
      </c>
      <c r="J701">
        <v>4192298110</v>
      </c>
      <c r="K701">
        <v>3850972170</v>
      </c>
      <c r="L701">
        <v>0</v>
      </c>
      <c r="M701">
        <v>0</v>
      </c>
      <c r="N701">
        <v>3850972170</v>
      </c>
      <c r="O701">
        <v>341325940</v>
      </c>
      <c r="P701">
        <v>0</v>
      </c>
    </row>
    <row r="702" spans="1:16" x14ac:dyDescent="0.2">
      <c r="A702">
        <v>217733</v>
      </c>
      <c r="B702" t="s">
        <v>1325</v>
      </c>
      <c r="C702" t="s">
        <v>17</v>
      </c>
      <c r="D702" t="s">
        <v>1226</v>
      </c>
      <c r="E702" t="s">
        <v>1227</v>
      </c>
      <c r="F702" s="1">
        <v>4192298110</v>
      </c>
      <c r="G702">
        <v>0</v>
      </c>
      <c r="H702">
        <v>0</v>
      </c>
      <c r="I702">
        <v>0</v>
      </c>
      <c r="J702">
        <v>4192298110</v>
      </c>
      <c r="K702">
        <v>3850972170</v>
      </c>
      <c r="L702">
        <v>0</v>
      </c>
      <c r="M702">
        <v>0</v>
      </c>
      <c r="N702">
        <v>3850972170</v>
      </c>
      <c r="O702">
        <v>341325940</v>
      </c>
      <c r="P702">
        <v>0</v>
      </c>
    </row>
    <row r="703" spans="1:16" x14ac:dyDescent="0.2">
      <c r="A703">
        <v>218033</v>
      </c>
      <c r="B703" t="s">
        <v>1325</v>
      </c>
      <c r="C703" t="s">
        <v>17</v>
      </c>
      <c r="D703" t="s">
        <v>1228</v>
      </c>
      <c r="E703" t="s">
        <v>1229</v>
      </c>
      <c r="F703" s="1">
        <v>16060623055</v>
      </c>
      <c r="G703">
        <v>0</v>
      </c>
      <c r="H703">
        <v>0</v>
      </c>
      <c r="I703">
        <v>0</v>
      </c>
      <c r="J703">
        <v>16060623055</v>
      </c>
      <c r="K703">
        <v>16060549977</v>
      </c>
      <c r="L703">
        <v>0</v>
      </c>
      <c r="M703">
        <v>0</v>
      </c>
      <c r="N703">
        <v>16060549977</v>
      </c>
      <c r="O703">
        <v>73078</v>
      </c>
      <c r="P703">
        <v>0</v>
      </c>
    </row>
    <row r="704" spans="1:16" x14ac:dyDescent="0.2">
      <c r="A704">
        <v>218060</v>
      </c>
      <c r="B704" t="s">
        <v>1340</v>
      </c>
      <c r="C704" t="s">
        <v>17</v>
      </c>
      <c r="D704" t="s">
        <v>1230</v>
      </c>
      <c r="E704" t="s">
        <v>272</v>
      </c>
      <c r="F704" s="1">
        <v>1301332224</v>
      </c>
      <c r="G704">
        <v>0</v>
      </c>
      <c r="H704">
        <v>0</v>
      </c>
      <c r="I704">
        <v>0</v>
      </c>
      <c r="J704">
        <v>1301332224</v>
      </c>
      <c r="K704">
        <v>1301332224</v>
      </c>
      <c r="L704">
        <v>0</v>
      </c>
      <c r="M704">
        <v>0</v>
      </c>
      <c r="N704">
        <v>1301332224</v>
      </c>
      <c r="O704">
        <v>0</v>
      </c>
      <c r="P704">
        <v>0</v>
      </c>
    </row>
    <row r="705" spans="1:16" x14ac:dyDescent="0.2">
      <c r="A705">
        <v>218144</v>
      </c>
      <c r="B705" t="s">
        <v>1340</v>
      </c>
      <c r="C705" t="s">
        <v>17</v>
      </c>
      <c r="D705" t="s">
        <v>1231</v>
      </c>
      <c r="E705" t="s">
        <v>270</v>
      </c>
      <c r="F705" s="1">
        <v>4285031608</v>
      </c>
      <c r="G705">
        <v>0</v>
      </c>
      <c r="H705">
        <v>0</v>
      </c>
      <c r="I705">
        <v>0</v>
      </c>
      <c r="J705">
        <v>4285031608</v>
      </c>
      <c r="K705">
        <v>4285031608</v>
      </c>
      <c r="L705">
        <v>0</v>
      </c>
      <c r="M705">
        <v>0</v>
      </c>
      <c r="N705">
        <v>4285031608</v>
      </c>
      <c r="O705">
        <v>0</v>
      </c>
      <c r="P705">
        <v>0</v>
      </c>
    </row>
    <row r="706" spans="1:16" x14ac:dyDescent="0.2">
      <c r="A706">
        <v>218325</v>
      </c>
      <c r="B706" t="s">
        <v>1340</v>
      </c>
      <c r="C706" t="s">
        <v>17</v>
      </c>
      <c r="D706" t="s">
        <v>1232</v>
      </c>
      <c r="E706" t="s">
        <v>468</v>
      </c>
      <c r="F706" s="1">
        <v>8306545509</v>
      </c>
      <c r="G706">
        <v>0</v>
      </c>
      <c r="H706">
        <v>0</v>
      </c>
      <c r="I706">
        <v>0</v>
      </c>
      <c r="J706">
        <v>8306545509</v>
      </c>
      <c r="K706">
        <v>8306545509</v>
      </c>
      <c r="L706">
        <v>0</v>
      </c>
      <c r="M706">
        <v>0</v>
      </c>
      <c r="N706">
        <v>8306545509</v>
      </c>
      <c r="O706">
        <v>0</v>
      </c>
      <c r="P706">
        <v>0</v>
      </c>
    </row>
    <row r="707" spans="1:16" x14ac:dyDescent="0.2">
      <c r="A707">
        <v>218453</v>
      </c>
      <c r="B707" t="s">
        <v>1325</v>
      </c>
      <c r="C707" t="s">
        <v>17</v>
      </c>
      <c r="D707" t="s">
        <v>1233</v>
      </c>
      <c r="E707" t="s">
        <v>481</v>
      </c>
      <c r="F707" s="1">
        <v>2167713714</v>
      </c>
      <c r="G707">
        <v>0</v>
      </c>
      <c r="H707">
        <v>0</v>
      </c>
      <c r="I707">
        <v>0</v>
      </c>
      <c r="J707">
        <v>2167713714</v>
      </c>
      <c r="K707">
        <v>2167640636</v>
      </c>
      <c r="L707">
        <v>0</v>
      </c>
      <c r="M707">
        <v>0</v>
      </c>
      <c r="N707">
        <v>2167640636</v>
      </c>
      <c r="O707">
        <v>73078</v>
      </c>
      <c r="P707">
        <v>0</v>
      </c>
    </row>
    <row r="708" spans="1:16" x14ac:dyDescent="0.2">
      <c r="A708">
        <v>218615</v>
      </c>
      <c r="B708" t="s">
        <v>1340</v>
      </c>
      <c r="C708" t="s">
        <v>17</v>
      </c>
      <c r="D708" t="s">
        <v>1234</v>
      </c>
      <c r="E708" t="s">
        <v>1235</v>
      </c>
      <c r="F708" s="1">
        <v>2710783715</v>
      </c>
      <c r="G708">
        <v>0</v>
      </c>
      <c r="H708">
        <v>0</v>
      </c>
      <c r="I708">
        <v>0</v>
      </c>
      <c r="J708">
        <v>2710783715</v>
      </c>
      <c r="K708">
        <v>2710783715</v>
      </c>
      <c r="L708">
        <v>0</v>
      </c>
      <c r="M708">
        <v>0</v>
      </c>
      <c r="N708">
        <v>2710783715</v>
      </c>
      <c r="O708">
        <v>0</v>
      </c>
      <c r="P708">
        <v>0</v>
      </c>
    </row>
    <row r="709" spans="1:16" x14ac:dyDescent="0.2">
      <c r="A709">
        <v>218645</v>
      </c>
      <c r="B709" t="s">
        <v>1340</v>
      </c>
      <c r="C709" t="s">
        <v>17</v>
      </c>
      <c r="D709" t="s">
        <v>1236</v>
      </c>
      <c r="E709" t="s">
        <v>491</v>
      </c>
      <c r="F709" s="1">
        <v>1968212373</v>
      </c>
      <c r="G709">
        <v>0</v>
      </c>
      <c r="H709">
        <v>0</v>
      </c>
      <c r="I709">
        <v>0</v>
      </c>
      <c r="J709">
        <v>1968212373</v>
      </c>
      <c r="K709">
        <v>1968212373</v>
      </c>
      <c r="L709">
        <v>0</v>
      </c>
      <c r="M709">
        <v>0</v>
      </c>
      <c r="N709">
        <v>1968212373</v>
      </c>
      <c r="O709">
        <v>0</v>
      </c>
      <c r="P709">
        <v>0</v>
      </c>
    </row>
    <row r="710" spans="1:16" x14ac:dyDescent="0.2">
      <c r="A710">
        <v>218699</v>
      </c>
      <c r="B710" t="s">
        <v>1340</v>
      </c>
      <c r="C710" t="s">
        <v>17</v>
      </c>
      <c r="D710" t="s">
        <v>1237</v>
      </c>
      <c r="E710" t="s">
        <v>497</v>
      </c>
      <c r="F710" s="1">
        <v>742571342</v>
      </c>
      <c r="G710">
        <v>0</v>
      </c>
      <c r="H710">
        <v>0</v>
      </c>
      <c r="I710">
        <v>0</v>
      </c>
      <c r="J710">
        <v>742571342</v>
      </c>
      <c r="K710">
        <v>742571342</v>
      </c>
      <c r="L710">
        <v>0</v>
      </c>
      <c r="M710">
        <v>0</v>
      </c>
      <c r="N710">
        <v>742571342</v>
      </c>
      <c r="O710">
        <v>0</v>
      </c>
      <c r="P710">
        <v>0</v>
      </c>
    </row>
    <row r="711" spans="1:16" x14ac:dyDescent="0.2">
      <c r="A711">
        <v>218786</v>
      </c>
      <c r="B711" t="s">
        <v>1325</v>
      </c>
      <c r="C711" t="s">
        <v>17</v>
      </c>
      <c r="D711" t="s">
        <v>1238</v>
      </c>
      <c r="E711" t="s">
        <v>1239</v>
      </c>
      <c r="F711" s="1">
        <v>112436336404</v>
      </c>
      <c r="G711">
        <v>0</v>
      </c>
      <c r="H711">
        <v>0</v>
      </c>
      <c r="I711">
        <v>0</v>
      </c>
      <c r="J711">
        <v>112436336404</v>
      </c>
      <c r="K711">
        <v>123123228753</v>
      </c>
      <c r="L711">
        <v>0</v>
      </c>
      <c r="M711">
        <v>0</v>
      </c>
      <c r="N711">
        <v>123123228753</v>
      </c>
      <c r="O711">
        <v>3213238345</v>
      </c>
      <c r="P711">
        <v>13900130694</v>
      </c>
    </row>
    <row r="712" spans="1:16" x14ac:dyDescent="0.2">
      <c r="A712">
        <v>218814</v>
      </c>
      <c r="B712" t="s">
        <v>1325</v>
      </c>
      <c r="C712" t="s">
        <v>17</v>
      </c>
      <c r="D712" t="s">
        <v>1240</v>
      </c>
      <c r="E712" t="s">
        <v>1241</v>
      </c>
      <c r="F712" s="1">
        <v>66124755352</v>
      </c>
      <c r="G712">
        <v>0</v>
      </c>
      <c r="H712">
        <v>0</v>
      </c>
      <c r="I712">
        <v>0</v>
      </c>
      <c r="J712">
        <v>66124755352</v>
      </c>
      <c r="K712">
        <v>77760500000</v>
      </c>
      <c r="L712">
        <v>0</v>
      </c>
      <c r="M712">
        <v>0</v>
      </c>
      <c r="N712">
        <v>77760500000</v>
      </c>
      <c r="O712">
        <v>0</v>
      </c>
      <c r="P712">
        <v>11635744648</v>
      </c>
    </row>
    <row r="713" spans="1:16" x14ac:dyDescent="0.2">
      <c r="A713">
        <v>218895</v>
      </c>
      <c r="B713" t="s">
        <v>1325</v>
      </c>
      <c r="C713" t="s">
        <v>17</v>
      </c>
      <c r="D713" t="s">
        <v>1242</v>
      </c>
      <c r="E713" t="s">
        <v>1243</v>
      </c>
      <c r="F713" s="1">
        <v>18773211997</v>
      </c>
      <c r="G713">
        <v>0</v>
      </c>
      <c r="H713">
        <v>0</v>
      </c>
      <c r="I713">
        <v>0</v>
      </c>
      <c r="J713">
        <v>18773211997</v>
      </c>
      <c r="K713">
        <v>17841443494</v>
      </c>
      <c r="L713">
        <v>0</v>
      </c>
      <c r="M713">
        <v>0</v>
      </c>
      <c r="N713">
        <v>17841443494</v>
      </c>
      <c r="O713">
        <v>3196154549</v>
      </c>
      <c r="P713">
        <v>2264386046</v>
      </c>
    </row>
    <row r="714" spans="1:16" x14ac:dyDescent="0.2">
      <c r="A714">
        <v>219206</v>
      </c>
      <c r="B714" t="s">
        <v>1325</v>
      </c>
      <c r="C714" t="s">
        <v>17</v>
      </c>
      <c r="D714" t="s">
        <v>1244</v>
      </c>
      <c r="E714" t="s">
        <v>282</v>
      </c>
      <c r="F714" s="1">
        <v>27538369055</v>
      </c>
      <c r="G714">
        <v>0</v>
      </c>
      <c r="H714">
        <v>0</v>
      </c>
      <c r="I714">
        <v>0</v>
      </c>
      <c r="J714">
        <v>27538369055</v>
      </c>
      <c r="K714">
        <v>27521285259</v>
      </c>
      <c r="L714">
        <v>0</v>
      </c>
      <c r="M714">
        <v>0</v>
      </c>
      <c r="N714">
        <v>27521285259</v>
      </c>
      <c r="O714">
        <v>17083796</v>
      </c>
      <c r="P714">
        <v>0</v>
      </c>
    </row>
    <row r="715" spans="1:16" x14ac:dyDescent="0.2">
      <c r="A715">
        <v>219300</v>
      </c>
      <c r="B715" t="s">
        <v>1325</v>
      </c>
      <c r="C715" t="s">
        <v>17</v>
      </c>
      <c r="D715" t="s">
        <v>1245</v>
      </c>
      <c r="E715" t="s">
        <v>1246</v>
      </c>
      <c r="F715" s="1">
        <v>267050221056</v>
      </c>
      <c r="G715">
        <v>42663244451</v>
      </c>
      <c r="H715">
        <v>5846449.0099999998</v>
      </c>
      <c r="I715">
        <v>5846449.0099999998</v>
      </c>
      <c r="J715">
        <v>309713465507</v>
      </c>
      <c r="K715">
        <v>259696554418</v>
      </c>
      <c r="L715">
        <v>39008807409</v>
      </c>
      <c r="M715">
        <v>5344353.4800000004</v>
      </c>
      <c r="N715">
        <v>298705361827</v>
      </c>
      <c r="O715">
        <v>16560514736</v>
      </c>
      <c r="P715">
        <v>5552411056</v>
      </c>
    </row>
    <row r="716" spans="1:16" x14ac:dyDescent="0.2">
      <c r="A716">
        <v>219328</v>
      </c>
      <c r="B716" t="s">
        <v>1325</v>
      </c>
      <c r="C716" t="s">
        <v>17</v>
      </c>
      <c r="D716" t="s">
        <v>1247</v>
      </c>
      <c r="E716" t="s">
        <v>1248</v>
      </c>
      <c r="F716" s="1">
        <v>13355418063</v>
      </c>
      <c r="G716">
        <v>0</v>
      </c>
      <c r="H716">
        <v>0</v>
      </c>
      <c r="I716">
        <v>0</v>
      </c>
      <c r="J716">
        <v>13355418063</v>
      </c>
      <c r="K716">
        <v>13351983996</v>
      </c>
      <c r="L716">
        <v>0</v>
      </c>
      <c r="M716">
        <v>0</v>
      </c>
      <c r="N716">
        <v>13351983996</v>
      </c>
      <c r="O716">
        <v>3434067</v>
      </c>
      <c r="P716">
        <v>0</v>
      </c>
    </row>
    <row r="717" spans="1:16" x14ac:dyDescent="0.2">
      <c r="A717">
        <v>219412</v>
      </c>
      <c r="B717" t="s">
        <v>1390</v>
      </c>
      <c r="C717" t="s">
        <v>17</v>
      </c>
      <c r="D717" t="s">
        <v>1249</v>
      </c>
      <c r="E717" t="s">
        <v>1250</v>
      </c>
      <c r="F717" s="1">
        <v>1086766592</v>
      </c>
      <c r="G717">
        <v>0</v>
      </c>
      <c r="H717">
        <v>0</v>
      </c>
      <c r="I717">
        <v>0</v>
      </c>
      <c r="J717">
        <v>1086766592</v>
      </c>
      <c r="K717">
        <v>1086766592</v>
      </c>
      <c r="L717">
        <v>0</v>
      </c>
      <c r="M717">
        <v>0</v>
      </c>
      <c r="N717">
        <v>1086766592</v>
      </c>
      <c r="O717">
        <v>0</v>
      </c>
      <c r="P717">
        <v>0</v>
      </c>
    </row>
    <row r="718" spans="1:16" x14ac:dyDescent="0.2">
      <c r="A718">
        <v>219573</v>
      </c>
      <c r="B718" t="s">
        <v>1325</v>
      </c>
      <c r="C718" t="s">
        <v>17</v>
      </c>
      <c r="D718" t="s">
        <v>1251</v>
      </c>
      <c r="E718" t="s">
        <v>1252</v>
      </c>
      <c r="F718" s="1">
        <v>8934801109</v>
      </c>
      <c r="G718">
        <v>0</v>
      </c>
      <c r="H718">
        <v>0</v>
      </c>
      <c r="I718">
        <v>0</v>
      </c>
      <c r="J718">
        <v>8934801109</v>
      </c>
      <c r="K718">
        <v>8766279217</v>
      </c>
      <c r="L718">
        <v>0</v>
      </c>
      <c r="M718">
        <v>0</v>
      </c>
      <c r="N718">
        <v>8766279217</v>
      </c>
      <c r="O718">
        <v>168891892</v>
      </c>
      <c r="P718">
        <v>370000</v>
      </c>
    </row>
    <row r="719" spans="1:16" x14ac:dyDescent="0.2">
      <c r="A719">
        <v>219775</v>
      </c>
      <c r="B719" t="s">
        <v>1325</v>
      </c>
      <c r="C719" t="s">
        <v>17</v>
      </c>
      <c r="D719" t="s">
        <v>1253</v>
      </c>
      <c r="E719" t="s">
        <v>1254</v>
      </c>
      <c r="F719" s="1">
        <v>3289683717</v>
      </c>
      <c r="G719">
        <v>0</v>
      </c>
      <c r="H719">
        <v>0</v>
      </c>
      <c r="I719">
        <v>0</v>
      </c>
      <c r="J719">
        <v>3289683717</v>
      </c>
      <c r="K719">
        <v>3242923337</v>
      </c>
      <c r="L719">
        <v>0</v>
      </c>
      <c r="M719">
        <v>0</v>
      </c>
      <c r="N719">
        <v>3242923337</v>
      </c>
      <c r="O719">
        <v>46760380</v>
      </c>
      <c r="P719">
        <v>0</v>
      </c>
    </row>
    <row r="720" spans="1:16" x14ac:dyDescent="0.2">
      <c r="A720">
        <v>219856</v>
      </c>
      <c r="B720" t="s">
        <v>1325</v>
      </c>
      <c r="C720" t="s">
        <v>17</v>
      </c>
      <c r="D720" t="s">
        <v>1255</v>
      </c>
      <c r="E720" t="s">
        <v>1256</v>
      </c>
      <c r="F720" s="1">
        <v>2439941098</v>
      </c>
      <c r="G720">
        <v>0</v>
      </c>
      <c r="H720">
        <v>0</v>
      </c>
      <c r="I720">
        <v>0</v>
      </c>
      <c r="J720">
        <v>2439941098</v>
      </c>
      <c r="K720">
        <v>2398227098</v>
      </c>
      <c r="L720">
        <v>0</v>
      </c>
      <c r="M720">
        <v>0</v>
      </c>
      <c r="N720">
        <v>2398227098</v>
      </c>
      <c r="O720">
        <v>242749000</v>
      </c>
      <c r="P720">
        <v>201035000</v>
      </c>
    </row>
    <row r="721" spans="1:16" x14ac:dyDescent="0.2">
      <c r="A721">
        <v>219941</v>
      </c>
      <c r="B721" t="s">
        <v>1325</v>
      </c>
      <c r="C721" t="s">
        <v>17</v>
      </c>
      <c r="D721" t="s">
        <v>1257</v>
      </c>
      <c r="E721" t="s">
        <v>1258</v>
      </c>
      <c r="F721" s="1">
        <v>5710338805</v>
      </c>
      <c r="G721">
        <v>0</v>
      </c>
      <c r="H721">
        <v>0</v>
      </c>
      <c r="I721">
        <v>0</v>
      </c>
      <c r="J721">
        <v>5710338805</v>
      </c>
      <c r="K721">
        <v>5657780980</v>
      </c>
      <c r="L721">
        <v>0</v>
      </c>
      <c r="M721">
        <v>0</v>
      </c>
      <c r="N721">
        <v>5657780980</v>
      </c>
      <c r="O721">
        <v>76732825</v>
      </c>
      <c r="P721">
        <v>24175000</v>
      </c>
    </row>
    <row r="722" spans="1:16" x14ac:dyDescent="0.2">
      <c r="A722">
        <v>220197</v>
      </c>
      <c r="B722" t="s">
        <v>1325</v>
      </c>
      <c r="C722" t="s">
        <v>17</v>
      </c>
      <c r="D722" t="s">
        <v>1259</v>
      </c>
      <c r="E722" t="s">
        <v>1260</v>
      </c>
      <c r="F722" s="1">
        <v>4390551600</v>
      </c>
      <c r="G722">
        <v>0</v>
      </c>
      <c r="H722">
        <v>0</v>
      </c>
      <c r="I722">
        <v>0</v>
      </c>
      <c r="J722">
        <v>4390551600</v>
      </c>
      <c r="K722">
        <v>4133491782</v>
      </c>
      <c r="L722">
        <v>0</v>
      </c>
      <c r="M722">
        <v>0</v>
      </c>
      <c r="N722">
        <v>4133491782</v>
      </c>
      <c r="O722">
        <v>257059818</v>
      </c>
      <c r="P722">
        <v>0</v>
      </c>
    </row>
    <row r="723" spans="1:16" x14ac:dyDescent="0.2">
      <c r="A723">
        <v>220844</v>
      </c>
      <c r="B723" t="s">
        <v>1325</v>
      </c>
      <c r="C723" t="s">
        <v>17</v>
      </c>
      <c r="D723" t="s">
        <v>1261</v>
      </c>
      <c r="E723" t="s">
        <v>1262</v>
      </c>
      <c r="F723" s="1">
        <v>637259863</v>
      </c>
      <c r="G723">
        <v>0</v>
      </c>
      <c r="H723">
        <v>0</v>
      </c>
      <c r="I723">
        <v>0</v>
      </c>
      <c r="J723">
        <v>637259863</v>
      </c>
      <c r="K723">
        <v>630603963</v>
      </c>
      <c r="L723">
        <v>0</v>
      </c>
      <c r="M723">
        <v>0</v>
      </c>
      <c r="N723">
        <v>630603963</v>
      </c>
      <c r="O723">
        <v>6655900</v>
      </c>
      <c r="P723">
        <v>0</v>
      </c>
    </row>
    <row r="724" spans="1:16" x14ac:dyDescent="0.2">
      <c r="A724">
        <v>220929</v>
      </c>
      <c r="B724" t="s">
        <v>1340</v>
      </c>
      <c r="C724" t="s">
        <v>17</v>
      </c>
      <c r="D724" t="s">
        <v>1263</v>
      </c>
      <c r="E724" t="s">
        <v>1264</v>
      </c>
      <c r="F724" s="1">
        <v>4067886853</v>
      </c>
      <c r="G724">
        <v>0</v>
      </c>
      <c r="H724">
        <v>0</v>
      </c>
      <c r="I724">
        <v>0</v>
      </c>
      <c r="J724">
        <v>4067886853</v>
      </c>
      <c r="K724">
        <v>4067886853</v>
      </c>
      <c r="L724">
        <v>0</v>
      </c>
      <c r="M724">
        <v>0</v>
      </c>
      <c r="N724">
        <v>4067886853</v>
      </c>
      <c r="O724">
        <v>0</v>
      </c>
      <c r="P724">
        <v>0</v>
      </c>
    </row>
    <row r="725" spans="1:16" x14ac:dyDescent="0.2">
      <c r="A725">
        <v>221037</v>
      </c>
      <c r="B725" t="s">
        <v>1325</v>
      </c>
      <c r="C725" t="s">
        <v>17</v>
      </c>
      <c r="D725" t="s">
        <v>1265</v>
      </c>
      <c r="E725" t="s">
        <v>1266</v>
      </c>
      <c r="F725" s="1">
        <v>45933597065</v>
      </c>
      <c r="G725">
        <v>0</v>
      </c>
      <c r="H725">
        <v>0</v>
      </c>
      <c r="I725">
        <v>0</v>
      </c>
      <c r="J725">
        <v>45933597065</v>
      </c>
      <c r="K725">
        <v>45933597065</v>
      </c>
      <c r="L725">
        <v>0</v>
      </c>
      <c r="M725">
        <v>0</v>
      </c>
      <c r="N725">
        <v>45933597065</v>
      </c>
      <c r="O725">
        <v>9071502</v>
      </c>
      <c r="P725">
        <v>9071502</v>
      </c>
    </row>
    <row r="726" spans="1:16" x14ac:dyDescent="0.2">
      <c r="A726">
        <v>221170</v>
      </c>
      <c r="B726" t="s">
        <v>1325</v>
      </c>
      <c r="C726" t="s">
        <v>17</v>
      </c>
      <c r="D726" t="s">
        <v>1267</v>
      </c>
      <c r="E726" t="s">
        <v>1268</v>
      </c>
      <c r="F726" s="1">
        <v>7899159848</v>
      </c>
      <c r="G726">
        <v>0</v>
      </c>
      <c r="H726">
        <v>0</v>
      </c>
      <c r="I726">
        <v>0</v>
      </c>
      <c r="J726">
        <v>7899159848</v>
      </c>
      <c r="K726">
        <v>7878914312</v>
      </c>
      <c r="L726">
        <v>0</v>
      </c>
      <c r="M726">
        <v>0</v>
      </c>
      <c r="N726">
        <v>7878914312</v>
      </c>
      <c r="O726">
        <v>20245536</v>
      </c>
      <c r="P726">
        <v>0</v>
      </c>
    </row>
    <row r="727" spans="1:16" x14ac:dyDescent="0.2">
      <c r="A727">
        <v>221287</v>
      </c>
      <c r="B727" t="s">
        <v>1325</v>
      </c>
      <c r="C727" t="s">
        <v>17</v>
      </c>
      <c r="D727" t="s">
        <v>1269</v>
      </c>
      <c r="E727" t="s">
        <v>1270</v>
      </c>
      <c r="F727" s="1">
        <v>9221682845</v>
      </c>
      <c r="G727">
        <v>0</v>
      </c>
      <c r="H727">
        <v>0</v>
      </c>
      <c r="I727">
        <v>0</v>
      </c>
      <c r="J727">
        <v>9221682845</v>
      </c>
      <c r="K727">
        <v>9027004391</v>
      </c>
      <c r="L727">
        <v>0</v>
      </c>
      <c r="M727">
        <v>0</v>
      </c>
      <c r="N727">
        <v>9027004391</v>
      </c>
      <c r="O727">
        <v>195448454</v>
      </c>
      <c r="P727">
        <v>770000</v>
      </c>
    </row>
    <row r="728" spans="1:16" x14ac:dyDescent="0.2">
      <c r="A728">
        <v>221341</v>
      </c>
      <c r="B728" t="s">
        <v>1340</v>
      </c>
      <c r="C728" t="s">
        <v>17</v>
      </c>
      <c r="D728" t="s">
        <v>1271</v>
      </c>
      <c r="E728" t="s">
        <v>1272</v>
      </c>
      <c r="F728" s="1">
        <v>411817799</v>
      </c>
      <c r="G728">
        <v>670084731</v>
      </c>
      <c r="H728">
        <v>92248.18</v>
      </c>
      <c r="I728">
        <v>92248.18</v>
      </c>
      <c r="J728">
        <v>1081902530</v>
      </c>
      <c r="K728">
        <v>411817799</v>
      </c>
      <c r="L728">
        <v>670084731</v>
      </c>
      <c r="M728">
        <v>92248.18</v>
      </c>
      <c r="N728">
        <v>1081902530</v>
      </c>
      <c r="O728">
        <v>0</v>
      </c>
      <c r="P728">
        <v>0</v>
      </c>
    </row>
    <row r="729" spans="1:16" x14ac:dyDescent="0.2">
      <c r="A729">
        <v>221488</v>
      </c>
      <c r="B729" t="s">
        <v>1325</v>
      </c>
      <c r="C729" t="s">
        <v>17</v>
      </c>
      <c r="D729" t="s">
        <v>1273</v>
      </c>
      <c r="E729" t="s">
        <v>1274</v>
      </c>
      <c r="F729" s="1">
        <v>1587090266</v>
      </c>
      <c r="G729">
        <v>0</v>
      </c>
      <c r="H729">
        <v>0</v>
      </c>
      <c r="I729">
        <v>0</v>
      </c>
      <c r="J729">
        <v>1587090266</v>
      </c>
      <c r="K729">
        <v>1445443481</v>
      </c>
      <c r="L729">
        <v>0</v>
      </c>
      <c r="M729">
        <v>0</v>
      </c>
      <c r="N729">
        <v>1445443481</v>
      </c>
      <c r="O729">
        <v>141646785</v>
      </c>
      <c r="P729">
        <v>0</v>
      </c>
    </row>
    <row r="730" spans="1:16" x14ac:dyDescent="0.2">
      <c r="A730">
        <v>221548</v>
      </c>
      <c r="B730" t="s">
        <v>1325</v>
      </c>
      <c r="C730" t="s">
        <v>17</v>
      </c>
      <c r="D730" t="s">
        <v>1275</v>
      </c>
      <c r="E730" t="s">
        <v>721</v>
      </c>
      <c r="F730" s="1">
        <v>9875127879</v>
      </c>
      <c r="G730">
        <v>0</v>
      </c>
      <c r="H730">
        <v>0</v>
      </c>
      <c r="I730">
        <v>0</v>
      </c>
      <c r="J730">
        <v>9875127879</v>
      </c>
      <c r="K730">
        <v>9721027879</v>
      </c>
      <c r="L730">
        <v>0</v>
      </c>
      <c r="M730">
        <v>0</v>
      </c>
      <c r="N730">
        <v>9721027879</v>
      </c>
      <c r="O730">
        <v>154100000</v>
      </c>
      <c r="P730">
        <v>0</v>
      </c>
    </row>
    <row r="731" spans="1:16" x14ac:dyDescent="0.2">
      <c r="A731">
        <v>221669</v>
      </c>
      <c r="B731" t="s">
        <v>1352</v>
      </c>
      <c r="C731" t="s">
        <v>17</v>
      </c>
      <c r="D731" t="s">
        <v>1277</v>
      </c>
      <c r="E731" t="s">
        <v>1278</v>
      </c>
      <c r="F731" s="1">
        <v>1222534256</v>
      </c>
      <c r="G731">
        <v>0</v>
      </c>
      <c r="H731">
        <v>0</v>
      </c>
      <c r="I731">
        <v>0</v>
      </c>
      <c r="J731">
        <v>1222534256</v>
      </c>
      <c r="K731">
        <v>1222534256</v>
      </c>
      <c r="L731">
        <v>0</v>
      </c>
      <c r="M731">
        <v>0</v>
      </c>
      <c r="N731">
        <v>1222534256</v>
      </c>
      <c r="O731">
        <v>0</v>
      </c>
      <c r="P731">
        <v>0</v>
      </c>
    </row>
    <row r="732" spans="1:16" x14ac:dyDescent="0.2">
      <c r="A732">
        <v>221723</v>
      </c>
      <c r="B732" t="s">
        <v>1396</v>
      </c>
      <c r="C732" t="s">
        <v>17</v>
      </c>
      <c r="D732" t="s">
        <v>1279</v>
      </c>
      <c r="E732" t="s">
        <v>1280</v>
      </c>
      <c r="F732" s="1">
        <v>5247821</v>
      </c>
      <c r="G732">
        <v>0</v>
      </c>
      <c r="H732">
        <v>0</v>
      </c>
      <c r="I732">
        <v>0</v>
      </c>
      <c r="J732">
        <v>5247821</v>
      </c>
      <c r="K732">
        <v>5247821</v>
      </c>
      <c r="L732">
        <v>0</v>
      </c>
      <c r="M732">
        <v>0</v>
      </c>
      <c r="N732">
        <v>5247821</v>
      </c>
      <c r="O732">
        <v>0</v>
      </c>
      <c r="P732">
        <v>0</v>
      </c>
    </row>
    <row r="733" spans="1:16" x14ac:dyDescent="0.2">
      <c r="A733">
        <v>221831</v>
      </c>
      <c r="B733" t="s">
        <v>1325</v>
      </c>
      <c r="C733" t="s">
        <v>17</v>
      </c>
      <c r="D733" t="s">
        <v>1281</v>
      </c>
      <c r="E733" t="s">
        <v>282</v>
      </c>
      <c r="F733" s="1">
        <v>93571837303</v>
      </c>
      <c r="G733">
        <v>0</v>
      </c>
      <c r="H733">
        <v>0</v>
      </c>
      <c r="I733">
        <v>0</v>
      </c>
      <c r="J733">
        <v>93571837303</v>
      </c>
      <c r="K733">
        <v>92220241400</v>
      </c>
      <c r="L733">
        <v>0</v>
      </c>
      <c r="M733">
        <v>0</v>
      </c>
      <c r="N733">
        <v>92220241400</v>
      </c>
      <c r="O733">
        <v>1745328361</v>
      </c>
      <c r="P733">
        <v>393732458</v>
      </c>
    </row>
    <row r="734" spans="1:16" x14ac:dyDescent="0.2">
      <c r="A734">
        <v>222790</v>
      </c>
      <c r="B734" t="s">
        <v>1325</v>
      </c>
      <c r="C734" t="s">
        <v>17</v>
      </c>
      <c r="D734" t="s">
        <v>1282</v>
      </c>
      <c r="E734" t="s">
        <v>1283</v>
      </c>
      <c r="F734" s="1">
        <v>53409478274</v>
      </c>
      <c r="G734">
        <v>41993159720</v>
      </c>
      <c r="H734">
        <v>5754200.8300000001</v>
      </c>
      <c r="I734">
        <v>5754200.8300000001</v>
      </c>
      <c r="J734">
        <v>95402637994</v>
      </c>
      <c r="K734">
        <v>48494782196</v>
      </c>
      <c r="L734">
        <v>38338722678</v>
      </c>
      <c r="M734">
        <v>5252105.3</v>
      </c>
      <c r="N734">
        <v>86833504874</v>
      </c>
      <c r="O734">
        <v>13492390216</v>
      </c>
      <c r="P734">
        <v>4923257096</v>
      </c>
    </row>
    <row r="735" spans="1:16" x14ac:dyDescent="0.2">
      <c r="A735">
        <v>222824</v>
      </c>
      <c r="B735" t="s">
        <v>1351</v>
      </c>
      <c r="C735" t="s">
        <v>17</v>
      </c>
      <c r="D735" t="s">
        <v>1284</v>
      </c>
      <c r="E735" t="s">
        <v>1285</v>
      </c>
      <c r="F735" s="1">
        <v>1768757575</v>
      </c>
      <c r="G735">
        <v>0</v>
      </c>
      <c r="H735">
        <v>0</v>
      </c>
      <c r="I735">
        <v>0</v>
      </c>
      <c r="J735">
        <v>1768757575</v>
      </c>
      <c r="K735">
        <v>1768757575</v>
      </c>
      <c r="L735">
        <v>0</v>
      </c>
      <c r="M735">
        <v>0</v>
      </c>
      <c r="N735">
        <v>1768757575</v>
      </c>
      <c r="O735">
        <v>0</v>
      </c>
      <c r="P735">
        <v>0</v>
      </c>
    </row>
    <row r="736" spans="1:16" x14ac:dyDescent="0.2">
      <c r="A736">
        <v>222851</v>
      </c>
      <c r="B736" t="s">
        <v>1351</v>
      </c>
      <c r="C736" t="s">
        <v>17</v>
      </c>
      <c r="D736" t="s">
        <v>1286</v>
      </c>
      <c r="E736" t="s">
        <v>1287</v>
      </c>
      <c r="F736" s="1">
        <v>1768757575</v>
      </c>
      <c r="G736">
        <v>0</v>
      </c>
      <c r="H736">
        <v>0</v>
      </c>
      <c r="I736">
        <v>0</v>
      </c>
      <c r="J736">
        <v>1768757575</v>
      </c>
      <c r="K736">
        <v>1768757575</v>
      </c>
      <c r="L736">
        <v>0</v>
      </c>
      <c r="M736">
        <v>0</v>
      </c>
      <c r="N736">
        <v>1768757575</v>
      </c>
      <c r="O736">
        <v>0</v>
      </c>
      <c r="P736">
        <v>0</v>
      </c>
    </row>
    <row r="737" spans="1:16" x14ac:dyDescent="0.2">
      <c r="A737">
        <v>222978</v>
      </c>
      <c r="B737" t="s">
        <v>1325</v>
      </c>
      <c r="C737" t="s">
        <v>17</v>
      </c>
      <c r="D737" t="s">
        <v>1288</v>
      </c>
      <c r="E737" t="s">
        <v>1289</v>
      </c>
      <c r="F737" s="1">
        <v>37456812255</v>
      </c>
      <c r="G737">
        <v>0</v>
      </c>
      <c r="H737">
        <v>0</v>
      </c>
      <c r="I737">
        <v>0</v>
      </c>
      <c r="J737">
        <v>37456812255</v>
      </c>
      <c r="K737">
        <v>37446840033</v>
      </c>
      <c r="L737">
        <v>0</v>
      </c>
      <c r="M737">
        <v>0</v>
      </c>
      <c r="N737">
        <v>37446840033</v>
      </c>
      <c r="O737">
        <v>9972222</v>
      </c>
      <c r="P737">
        <v>0</v>
      </c>
    </row>
    <row r="738" spans="1:16" x14ac:dyDescent="0.2">
      <c r="A738">
        <v>223005</v>
      </c>
      <c r="B738" t="s">
        <v>1325</v>
      </c>
      <c r="C738" t="s">
        <v>17</v>
      </c>
      <c r="D738" t="s">
        <v>1290</v>
      </c>
      <c r="E738" t="s">
        <v>1095</v>
      </c>
      <c r="F738" s="1">
        <v>35993512210</v>
      </c>
      <c r="G738">
        <v>0</v>
      </c>
      <c r="H738">
        <v>0</v>
      </c>
      <c r="I738">
        <v>0</v>
      </c>
      <c r="J738">
        <v>35993512210</v>
      </c>
      <c r="K738">
        <v>35987336742</v>
      </c>
      <c r="L738">
        <v>0</v>
      </c>
      <c r="M738">
        <v>0</v>
      </c>
      <c r="N738">
        <v>35987336742</v>
      </c>
      <c r="O738">
        <v>6175468</v>
      </c>
      <c r="P738">
        <v>0</v>
      </c>
    </row>
    <row r="739" spans="1:16" x14ac:dyDescent="0.2">
      <c r="A739">
        <v>385928</v>
      </c>
      <c r="B739" t="s">
        <v>1325</v>
      </c>
      <c r="C739" t="s">
        <v>17</v>
      </c>
      <c r="D739" t="s">
        <v>1291</v>
      </c>
      <c r="E739" t="s">
        <v>1098</v>
      </c>
      <c r="F739" s="1">
        <v>1463300045</v>
      </c>
      <c r="G739">
        <v>0</v>
      </c>
      <c r="H739">
        <v>0</v>
      </c>
      <c r="I739">
        <v>0</v>
      </c>
      <c r="J739">
        <v>1463300045</v>
      </c>
      <c r="K739">
        <v>1459503291</v>
      </c>
      <c r="L739">
        <v>0</v>
      </c>
      <c r="M739">
        <v>0</v>
      </c>
      <c r="N739">
        <v>1459503291</v>
      </c>
      <c r="O739">
        <v>3796754</v>
      </c>
      <c r="P739">
        <v>0</v>
      </c>
    </row>
    <row r="740" spans="1:16" x14ac:dyDescent="0.2">
      <c r="A740">
        <v>223651</v>
      </c>
      <c r="B740" t="s">
        <v>1325</v>
      </c>
      <c r="C740" t="s">
        <v>17</v>
      </c>
      <c r="D740" t="s">
        <v>1292</v>
      </c>
      <c r="E740" t="s">
        <v>1168</v>
      </c>
      <c r="F740" s="1">
        <v>1530559820181</v>
      </c>
      <c r="G740">
        <v>0</v>
      </c>
      <c r="H740">
        <v>0</v>
      </c>
      <c r="I740">
        <v>0</v>
      </c>
      <c r="J740">
        <v>1530559820181</v>
      </c>
      <c r="K740">
        <v>1515155702157</v>
      </c>
      <c r="L740">
        <v>0</v>
      </c>
      <c r="M740">
        <v>0</v>
      </c>
      <c r="N740">
        <v>1515155702157</v>
      </c>
      <c r="O740">
        <v>15404118024</v>
      </c>
      <c r="P740">
        <v>0</v>
      </c>
    </row>
    <row r="741" spans="1:16" x14ac:dyDescent="0.2">
      <c r="A741">
        <v>223678</v>
      </c>
      <c r="B741" t="s">
        <v>1325</v>
      </c>
      <c r="C741" t="s">
        <v>17</v>
      </c>
      <c r="D741" t="s">
        <v>1293</v>
      </c>
      <c r="E741" t="s">
        <v>1294</v>
      </c>
      <c r="F741" s="1">
        <v>1522501488362</v>
      </c>
      <c r="G741">
        <v>0</v>
      </c>
      <c r="H741">
        <v>0</v>
      </c>
      <c r="I741">
        <v>0</v>
      </c>
      <c r="J741">
        <v>1522501488362</v>
      </c>
      <c r="K741">
        <v>1507120167377</v>
      </c>
      <c r="L741">
        <v>0</v>
      </c>
      <c r="M741">
        <v>0</v>
      </c>
      <c r="N741">
        <v>1507120167377</v>
      </c>
      <c r="O741">
        <v>15381320985</v>
      </c>
      <c r="P741">
        <v>0</v>
      </c>
    </row>
    <row r="742" spans="1:16" x14ac:dyDescent="0.2">
      <c r="A742">
        <v>223705</v>
      </c>
      <c r="B742" t="s">
        <v>1325</v>
      </c>
      <c r="C742" t="s">
        <v>17</v>
      </c>
      <c r="D742" t="s">
        <v>1295</v>
      </c>
      <c r="E742" t="s">
        <v>1112</v>
      </c>
      <c r="F742" s="1">
        <v>1460568411343</v>
      </c>
      <c r="G742">
        <v>0</v>
      </c>
      <c r="H742">
        <v>0</v>
      </c>
      <c r="I742">
        <v>0</v>
      </c>
      <c r="J742">
        <v>1460568411343</v>
      </c>
      <c r="K742">
        <v>1445387150529</v>
      </c>
      <c r="L742">
        <v>0</v>
      </c>
      <c r="M742">
        <v>0</v>
      </c>
      <c r="N742">
        <v>1445387150529</v>
      </c>
      <c r="O742">
        <v>15181260814</v>
      </c>
      <c r="P742">
        <v>0</v>
      </c>
    </row>
    <row r="743" spans="1:16" x14ac:dyDescent="0.2">
      <c r="A743">
        <v>223786</v>
      </c>
      <c r="B743" t="s">
        <v>1325</v>
      </c>
      <c r="C743" t="s">
        <v>17</v>
      </c>
      <c r="D743" t="s">
        <v>1296</v>
      </c>
      <c r="E743" t="s">
        <v>1297</v>
      </c>
      <c r="F743" s="1">
        <v>61933077019</v>
      </c>
      <c r="G743">
        <v>0</v>
      </c>
      <c r="H743">
        <v>0</v>
      </c>
      <c r="I743">
        <v>0</v>
      </c>
      <c r="J743">
        <v>61933077019</v>
      </c>
      <c r="K743">
        <v>61733016848</v>
      </c>
      <c r="L743">
        <v>0</v>
      </c>
      <c r="M743">
        <v>0</v>
      </c>
      <c r="N743">
        <v>61733016848</v>
      </c>
      <c r="O743">
        <v>200060171</v>
      </c>
      <c r="P743">
        <v>0</v>
      </c>
    </row>
    <row r="744" spans="1:16" x14ac:dyDescent="0.2">
      <c r="A744">
        <v>223866</v>
      </c>
      <c r="B744" t="s">
        <v>1325</v>
      </c>
      <c r="C744" t="s">
        <v>17</v>
      </c>
      <c r="D744" t="s">
        <v>1298</v>
      </c>
      <c r="E744" t="s">
        <v>1299</v>
      </c>
      <c r="F744" s="1">
        <v>8058331819</v>
      </c>
      <c r="G744">
        <v>0</v>
      </c>
      <c r="H744">
        <v>0</v>
      </c>
      <c r="I744">
        <v>0</v>
      </c>
      <c r="J744">
        <v>8058331819</v>
      </c>
      <c r="K744">
        <v>8035534780</v>
      </c>
      <c r="L744">
        <v>0</v>
      </c>
      <c r="M744">
        <v>0</v>
      </c>
      <c r="N744">
        <v>8035534780</v>
      </c>
      <c r="O744">
        <v>22797039</v>
      </c>
      <c r="P744">
        <v>0</v>
      </c>
    </row>
    <row r="745" spans="1:16" x14ac:dyDescent="0.2">
      <c r="A745">
        <v>223893</v>
      </c>
      <c r="B745" t="s">
        <v>1325</v>
      </c>
      <c r="C745" t="s">
        <v>17</v>
      </c>
      <c r="D745" t="s">
        <v>1300</v>
      </c>
      <c r="E745" t="s">
        <v>1118</v>
      </c>
      <c r="F745" s="1">
        <v>6345778478</v>
      </c>
      <c r="G745">
        <v>0</v>
      </c>
      <c r="H745">
        <v>0</v>
      </c>
      <c r="I745">
        <v>0</v>
      </c>
      <c r="J745">
        <v>6345778478</v>
      </c>
      <c r="K745">
        <v>6334470230</v>
      </c>
      <c r="L745">
        <v>0</v>
      </c>
      <c r="M745">
        <v>0</v>
      </c>
      <c r="N745">
        <v>6334470230</v>
      </c>
      <c r="O745">
        <v>11308248</v>
      </c>
      <c r="P745">
        <v>0</v>
      </c>
    </row>
    <row r="746" spans="1:16" x14ac:dyDescent="0.2">
      <c r="A746">
        <v>223974</v>
      </c>
      <c r="B746" t="s">
        <v>1325</v>
      </c>
      <c r="C746" t="s">
        <v>17</v>
      </c>
      <c r="D746" t="s">
        <v>1301</v>
      </c>
      <c r="E746" t="s">
        <v>710</v>
      </c>
      <c r="F746" s="1">
        <v>1712553341</v>
      </c>
      <c r="G746">
        <v>0</v>
      </c>
      <c r="H746">
        <v>0</v>
      </c>
      <c r="I746">
        <v>0</v>
      </c>
      <c r="J746">
        <v>1712553341</v>
      </c>
      <c r="K746">
        <v>1701064550</v>
      </c>
      <c r="L746">
        <v>0</v>
      </c>
      <c r="M746">
        <v>0</v>
      </c>
      <c r="N746">
        <v>1701064550</v>
      </c>
      <c r="O746">
        <v>11488791</v>
      </c>
      <c r="P746">
        <v>0</v>
      </c>
    </row>
    <row r="747" spans="1:16" x14ac:dyDescent="0.2">
      <c r="A747">
        <v>224220</v>
      </c>
      <c r="B747" t="s">
        <v>1325</v>
      </c>
      <c r="C747" t="s">
        <v>17</v>
      </c>
      <c r="D747" t="s">
        <v>1302</v>
      </c>
      <c r="E747" t="s">
        <v>1303</v>
      </c>
      <c r="F747" s="1">
        <v>9682455828</v>
      </c>
      <c r="G747">
        <v>1867146159</v>
      </c>
      <c r="H747">
        <v>259598.44</v>
      </c>
      <c r="I747">
        <v>259598.44</v>
      </c>
      <c r="J747">
        <v>11549601987</v>
      </c>
      <c r="K747">
        <v>9613302092</v>
      </c>
      <c r="L747">
        <v>1867085531</v>
      </c>
      <c r="M747">
        <v>259590.11</v>
      </c>
      <c r="N747">
        <v>11480387623</v>
      </c>
      <c r="O747">
        <v>69214437</v>
      </c>
      <c r="P747">
        <v>73</v>
      </c>
    </row>
    <row r="748" spans="1:16" x14ac:dyDescent="0.2">
      <c r="A748">
        <v>224251</v>
      </c>
      <c r="B748" t="s">
        <v>1325</v>
      </c>
      <c r="C748" t="s">
        <v>17</v>
      </c>
      <c r="D748" t="s">
        <v>1304</v>
      </c>
      <c r="E748" t="s">
        <v>1303</v>
      </c>
      <c r="F748" s="1">
        <v>9682455828</v>
      </c>
      <c r="G748">
        <v>1867146159</v>
      </c>
      <c r="H748">
        <v>259598.44</v>
      </c>
      <c r="I748">
        <v>259598.44</v>
      </c>
      <c r="J748">
        <v>11549601987</v>
      </c>
      <c r="K748">
        <v>9613302092</v>
      </c>
      <c r="L748">
        <v>1867085531</v>
      </c>
      <c r="M748">
        <v>259590.11</v>
      </c>
      <c r="N748">
        <v>11480387623</v>
      </c>
      <c r="O748">
        <v>69214437</v>
      </c>
      <c r="P748">
        <v>73</v>
      </c>
    </row>
    <row r="749" spans="1:16" x14ac:dyDescent="0.2">
      <c r="A749">
        <v>224326</v>
      </c>
      <c r="B749" t="s">
        <v>1395</v>
      </c>
      <c r="C749" t="s">
        <v>17</v>
      </c>
      <c r="D749" t="s">
        <v>1397</v>
      </c>
      <c r="E749" t="s">
        <v>1127</v>
      </c>
      <c r="F749" s="1">
        <v>6080907916</v>
      </c>
      <c r="G749">
        <v>1862631536</v>
      </c>
      <c r="H749">
        <v>258987.71</v>
      </c>
      <c r="I749">
        <v>258987.71</v>
      </c>
      <c r="J749">
        <v>7943539452</v>
      </c>
      <c r="K749">
        <v>6080907916</v>
      </c>
      <c r="L749">
        <v>1862631536</v>
      </c>
      <c r="M749">
        <v>258987.71</v>
      </c>
      <c r="N749">
        <v>7943539452</v>
      </c>
      <c r="O749">
        <v>0</v>
      </c>
      <c r="P749">
        <v>0</v>
      </c>
    </row>
    <row r="750" spans="1:16" x14ac:dyDescent="0.2">
      <c r="A750">
        <v>224386</v>
      </c>
      <c r="B750" t="s">
        <v>1395</v>
      </c>
      <c r="C750" t="s">
        <v>17</v>
      </c>
      <c r="D750" t="s">
        <v>1306</v>
      </c>
      <c r="E750" t="s">
        <v>1129</v>
      </c>
      <c r="F750" s="1">
        <v>3185535150</v>
      </c>
      <c r="G750">
        <v>0</v>
      </c>
      <c r="H750">
        <v>0</v>
      </c>
      <c r="I750">
        <v>0</v>
      </c>
      <c r="J750">
        <v>3185535150</v>
      </c>
      <c r="K750">
        <v>3185535150</v>
      </c>
      <c r="L750">
        <v>0</v>
      </c>
      <c r="M750">
        <v>0</v>
      </c>
      <c r="N750">
        <v>3185535150</v>
      </c>
      <c r="O750">
        <v>0</v>
      </c>
      <c r="P750">
        <v>0</v>
      </c>
    </row>
    <row r="751" spans="1:16" x14ac:dyDescent="0.2">
      <c r="A751">
        <v>224460</v>
      </c>
      <c r="B751" t="s">
        <v>1325</v>
      </c>
      <c r="C751" t="s">
        <v>17</v>
      </c>
      <c r="D751" t="s">
        <v>1307</v>
      </c>
      <c r="E751" t="s">
        <v>282</v>
      </c>
      <c r="F751" s="1">
        <v>416012762</v>
      </c>
      <c r="G751">
        <v>4514623</v>
      </c>
      <c r="H751">
        <v>610.73</v>
      </c>
      <c r="I751">
        <v>610.73</v>
      </c>
      <c r="J751">
        <v>420527385</v>
      </c>
      <c r="K751">
        <v>346859026</v>
      </c>
      <c r="L751">
        <v>4453995</v>
      </c>
      <c r="M751">
        <v>602.4</v>
      </c>
      <c r="N751">
        <v>351313021</v>
      </c>
      <c r="O751">
        <v>69214437</v>
      </c>
      <c r="P751">
        <v>73</v>
      </c>
    </row>
    <row r="752" spans="1:16" x14ac:dyDescent="0.2">
      <c r="A752">
        <v>224521</v>
      </c>
      <c r="B752" t="s">
        <v>1385</v>
      </c>
      <c r="C752" t="s">
        <v>17</v>
      </c>
      <c r="D752" t="s">
        <v>1309</v>
      </c>
      <c r="E752" t="s">
        <v>1310</v>
      </c>
      <c r="F752" s="1">
        <v>1543718136</v>
      </c>
      <c r="G752">
        <v>1315790900</v>
      </c>
      <c r="H752">
        <v>178649</v>
      </c>
      <c r="I752">
        <v>178649</v>
      </c>
      <c r="J752">
        <v>2859509036</v>
      </c>
      <c r="K752">
        <v>1543718136</v>
      </c>
      <c r="L752">
        <v>1315790900</v>
      </c>
      <c r="M752">
        <v>178649</v>
      </c>
      <c r="N752">
        <v>2859509036</v>
      </c>
      <c r="O752">
        <v>0</v>
      </c>
      <c r="P752">
        <v>0</v>
      </c>
    </row>
    <row r="753" spans="1:16" x14ac:dyDescent="0.2">
      <c r="A753">
        <v>224552</v>
      </c>
      <c r="B753" t="s">
        <v>1385</v>
      </c>
      <c r="C753" t="s">
        <v>17</v>
      </c>
      <c r="D753" t="s">
        <v>1311</v>
      </c>
      <c r="E753" t="s">
        <v>1310</v>
      </c>
      <c r="F753" s="1">
        <v>1543718136</v>
      </c>
      <c r="G753">
        <v>1315790900</v>
      </c>
      <c r="H753">
        <v>178649</v>
      </c>
      <c r="I753">
        <v>178649</v>
      </c>
      <c r="J753">
        <v>2859509036</v>
      </c>
      <c r="K753">
        <v>1543718136</v>
      </c>
      <c r="L753">
        <v>1315790900</v>
      </c>
      <c r="M753">
        <v>178649</v>
      </c>
      <c r="N753">
        <v>2859509036</v>
      </c>
      <c r="O753">
        <v>0</v>
      </c>
      <c r="P753">
        <v>0</v>
      </c>
    </row>
    <row r="754" spans="1:16" x14ac:dyDescent="0.2">
      <c r="A754">
        <v>224583</v>
      </c>
      <c r="B754" t="s">
        <v>1385</v>
      </c>
      <c r="C754" t="s">
        <v>17</v>
      </c>
      <c r="D754" t="s">
        <v>1312</v>
      </c>
      <c r="E754" t="s">
        <v>1310</v>
      </c>
      <c r="F754" s="1">
        <v>1543718136</v>
      </c>
      <c r="G754">
        <v>1315790900</v>
      </c>
      <c r="H754">
        <v>178649</v>
      </c>
      <c r="I754">
        <v>178649</v>
      </c>
      <c r="J754">
        <v>2859509036</v>
      </c>
      <c r="K754">
        <v>1543718136</v>
      </c>
      <c r="L754">
        <v>1315790900</v>
      </c>
      <c r="M754">
        <v>178649</v>
      </c>
      <c r="N754">
        <v>2859509036</v>
      </c>
      <c r="O754">
        <v>0</v>
      </c>
      <c r="P754">
        <v>0</v>
      </c>
    </row>
    <row r="755" spans="1:16" x14ac:dyDescent="0.2">
      <c r="A755">
        <v>224614</v>
      </c>
      <c r="B755" t="s">
        <v>1398</v>
      </c>
      <c r="C755" t="s">
        <v>17</v>
      </c>
      <c r="D755" t="s">
        <v>1314</v>
      </c>
      <c r="E755" t="s">
        <v>1315</v>
      </c>
      <c r="F755" s="1">
        <v>1439985760</v>
      </c>
      <c r="G755">
        <v>1275284398</v>
      </c>
      <c r="H755">
        <v>173111.66</v>
      </c>
      <c r="I755">
        <v>173111.66</v>
      </c>
      <c r="J755">
        <v>2715270158</v>
      </c>
      <c r="K755">
        <v>1439985760</v>
      </c>
      <c r="L755">
        <v>1275284398</v>
      </c>
      <c r="M755">
        <v>173111.66</v>
      </c>
      <c r="N755">
        <v>2715270158</v>
      </c>
      <c r="O755">
        <v>0</v>
      </c>
      <c r="P755">
        <v>0</v>
      </c>
    </row>
    <row r="756" spans="1:16" x14ac:dyDescent="0.2">
      <c r="A756">
        <v>224736</v>
      </c>
      <c r="B756" t="s">
        <v>1385</v>
      </c>
      <c r="C756" t="s">
        <v>17</v>
      </c>
      <c r="D756" t="s">
        <v>1316</v>
      </c>
      <c r="E756" t="s">
        <v>1317</v>
      </c>
      <c r="F756" s="1">
        <v>103732376</v>
      </c>
      <c r="G756">
        <v>40506502</v>
      </c>
      <c r="H756">
        <v>5537.34</v>
      </c>
      <c r="I756">
        <v>5537.34</v>
      </c>
      <c r="J756">
        <v>144238878</v>
      </c>
      <c r="K756">
        <v>103732376</v>
      </c>
      <c r="L756">
        <v>40506502</v>
      </c>
      <c r="M756">
        <v>5537.34</v>
      </c>
      <c r="N756">
        <v>144238878</v>
      </c>
      <c r="O756">
        <v>0</v>
      </c>
      <c r="P756">
        <v>0</v>
      </c>
    </row>
  </sheetData>
  <sheetProtection selectLockedCells="1" selectUnlockedCells="1"/>
  <pageMargins left="0.78749999999999998" right="0.78749999999999998" top="1.0527777777777778" bottom="1.0527777777777778" header="0.78749999999999998" footer="0.78749999999999998"/>
  <pageSetup paperSize="9" firstPageNumber="0" orientation="portrait" horizontalDpi="300" verticalDpi="300" r:id="rId1"/>
  <headerFooter alignWithMargins="0">
    <oddHeader>&amp;C&amp;"Times New Roman,Normal"&amp;12&amp;A</oddHeader>
    <oddFooter>&amp;C&amp;"Times New Roman,Normal"&amp;12Página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756"/>
  <sheetViews>
    <sheetView showGridLines="0" zoomScale="90" zoomScaleNormal="90" zoomScaleSheetLayoutView="75" workbookViewId="0">
      <selection activeCell="F371" sqref="F371"/>
    </sheetView>
  </sheetViews>
  <sheetFormatPr baseColWidth="10" defaultColWidth="11.5703125" defaultRowHeight="12.75" x14ac:dyDescent="0.2"/>
  <cols>
    <col min="2" max="2" width="13.42578125" customWidth="1"/>
    <col min="3" max="5" width="16" customWidth="1"/>
    <col min="6" max="6" width="20" style="2" customWidth="1"/>
  </cols>
  <sheetData>
    <row r="1" spans="2:8" x14ac:dyDescent="0.2">
      <c r="C1" t="s">
        <v>5</v>
      </c>
      <c r="D1" t="s">
        <v>1321</v>
      </c>
      <c r="E1" t="s">
        <v>6</v>
      </c>
      <c r="F1" s="2" t="s">
        <v>9</v>
      </c>
      <c r="G1" t="s">
        <v>1322</v>
      </c>
      <c r="H1">
        <v>6900.11</v>
      </c>
    </row>
    <row r="2" spans="2:8" x14ac:dyDescent="0.2">
      <c r="B2" t="str">
        <f>"0"&amp;LEFT(balance_gral!D2,11)</f>
        <v>010000000000</v>
      </c>
      <c r="C2">
        <f>VALUE(balance_gral!F2)</f>
        <v>19146138138257.859</v>
      </c>
      <c r="D2">
        <f>VALUE(balance_gral!H2)</f>
        <v>2227440634.0300002</v>
      </c>
      <c r="E2">
        <f>VALUE(balance_gral!G2)</f>
        <v>16202440816850.721</v>
      </c>
      <c r="F2" s="2">
        <f>VALUE(balance_gral!J2)</f>
        <v>35348578955108.578</v>
      </c>
    </row>
    <row r="3" spans="2:8" x14ac:dyDescent="0.2">
      <c r="B3" t="str">
        <f>"0"&amp;LEFT(balance_gral!D3,11)</f>
        <v>011000000000</v>
      </c>
      <c r="C3">
        <f>VALUE(balance_gral!F3)</f>
        <v>2552012961960</v>
      </c>
      <c r="D3">
        <f>VALUE(balance_gral!H3)</f>
        <v>281604630</v>
      </c>
      <c r="E3">
        <f>VALUE(balance_gral!G3)</f>
        <v>2049622690255.72</v>
      </c>
      <c r="F3" s="2">
        <f>VALUE(balance_gral!J3)</f>
        <v>4601635652215.7197</v>
      </c>
    </row>
    <row r="4" spans="2:8" x14ac:dyDescent="0.2">
      <c r="B4" t="str">
        <f>"0"&amp;LEFT(balance_gral!D4,11)</f>
        <v>011010000000</v>
      </c>
      <c r="C4">
        <f>VALUE(balance_gral!F4)</f>
        <v>316597466141</v>
      </c>
      <c r="D4">
        <f>VALUE(balance_gral!H4)</f>
        <v>22929079.52</v>
      </c>
      <c r="E4">
        <f>VALUE(balance_gral!G4)</f>
        <v>166886323996.72</v>
      </c>
      <c r="F4" s="2">
        <f>VALUE(balance_gral!J4)</f>
        <v>483483790137.71997</v>
      </c>
    </row>
    <row r="5" spans="2:8" x14ac:dyDescent="0.2">
      <c r="B5" t="str">
        <f>"0"&amp;LEFT(balance_gral!D5,11)</f>
        <v>011010101000</v>
      </c>
      <c r="C5">
        <f>VALUE(balance_gral!F5)</f>
        <v>176174941790</v>
      </c>
      <c r="D5">
        <f>VALUE(balance_gral!H5)</f>
        <v>5400016.9900000002</v>
      </c>
      <c r="E5">
        <f>VALUE(balance_gral!G5)</f>
        <v>39303321139.720001</v>
      </c>
      <c r="F5" s="2">
        <f>VALUE(balance_gral!J5)</f>
        <v>215478262929.72</v>
      </c>
    </row>
    <row r="6" spans="2:8" x14ac:dyDescent="0.2">
      <c r="B6" t="str">
        <f>"0"&amp;LEFT(balance_gral!D6,11)</f>
        <v>011010101002</v>
      </c>
      <c r="C6">
        <f>VALUE(balance_gral!F6)</f>
        <v>176174941790</v>
      </c>
      <c r="D6">
        <f>VALUE(balance_gral!H6)</f>
        <v>5400016.9900000002</v>
      </c>
      <c r="E6">
        <f>VALUE(balance_gral!G6)</f>
        <v>39303321139.720001</v>
      </c>
      <c r="F6" s="2">
        <f>VALUE(balance_gral!J6)</f>
        <v>215478262929.72</v>
      </c>
    </row>
    <row r="7" spans="2:8" x14ac:dyDescent="0.2">
      <c r="B7" t="str">
        <f>"0"&amp;LEFT(balance_gral!D7,11)</f>
        <v>011010103001</v>
      </c>
      <c r="C7">
        <f>VALUE(balance_gral!F7)</f>
        <v>140422524351</v>
      </c>
      <c r="D7">
        <f>VALUE(balance_gral!H7)</f>
        <v>17529062.530000001</v>
      </c>
      <c r="E7">
        <f>VALUE(balance_gral!G7)</f>
        <v>127583002857</v>
      </c>
      <c r="F7" s="2">
        <f>VALUE(balance_gral!J7)</f>
        <v>268005527208</v>
      </c>
    </row>
    <row r="8" spans="2:8" x14ac:dyDescent="0.2">
      <c r="B8" t="str">
        <f>"0"&amp;LEFT(balance_gral!D8,11)</f>
        <v>011020000000</v>
      </c>
      <c r="C8">
        <f>VALUE(balance_gral!F8)</f>
        <v>2233259064382</v>
      </c>
      <c r="D8">
        <f>VALUE(balance_gral!H8)</f>
        <v>258476606.81999999</v>
      </c>
      <c r="E8">
        <f>VALUE(balance_gral!G8)</f>
        <v>1881288380692</v>
      </c>
      <c r="F8" s="2">
        <f>VALUE(balance_gral!J8)</f>
        <v>4114547445074</v>
      </c>
    </row>
    <row r="9" spans="2:8" x14ac:dyDescent="0.2">
      <c r="B9" t="str">
        <f>"0"&amp;LEFT(balance_gral!D9,11)</f>
        <v>011020105000</v>
      </c>
      <c r="C9">
        <f>VALUE(balance_gral!F9)</f>
        <v>2110829008638</v>
      </c>
      <c r="D9">
        <f>VALUE(balance_gral!H9)</f>
        <v>229633681.83000001</v>
      </c>
      <c r="E9">
        <f>VALUE(balance_gral!G9)</f>
        <v>1671358900767</v>
      </c>
      <c r="F9" s="2">
        <f>VALUE(balance_gral!J9)</f>
        <v>3782187909405</v>
      </c>
    </row>
    <row r="10" spans="2:8" x14ac:dyDescent="0.2">
      <c r="B10" t="str">
        <f>"0"&amp;LEFT(balance_gral!D10,11)</f>
        <v>011020105002</v>
      </c>
      <c r="C10">
        <f>VALUE(balance_gral!F10)</f>
        <v>1158638711463</v>
      </c>
      <c r="D10">
        <f>VALUE(balance_gral!H10)</f>
        <v>0</v>
      </c>
      <c r="E10">
        <f>VALUE(balance_gral!G10)</f>
        <v>0</v>
      </c>
      <c r="F10" s="2">
        <f>VALUE(balance_gral!J10)</f>
        <v>1158638711463</v>
      </c>
    </row>
    <row r="11" spans="2:8" x14ac:dyDescent="0.2">
      <c r="B11" t="str">
        <f>"0"&amp;LEFT(balance_gral!D11,11)</f>
        <v>011020105004</v>
      </c>
      <c r="C11">
        <f>VALUE(balance_gral!F11)</f>
        <v>1040800000</v>
      </c>
      <c r="D11">
        <f>VALUE(balance_gral!H11)</f>
        <v>1455439.99</v>
      </c>
      <c r="E11">
        <f>VALUE(balance_gral!G11)</f>
        <v>10593230760</v>
      </c>
      <c r="F11" s="2">
        <f>VALUE(balance_gral!J11)</f>
        <v>11634030760</v>
      </c>
    </row>
    <row r="12" spans="2:8" x14ac:dyDescent="0.2">
      <c r="B12" t="str">
        <f>"0"&amp;LEFT(balance_gral!D12,11)</f>
        <v>011020105006</v>
      </c>
      <c r="C12">
        <f>VALUE(balance_gral!F12)</f>
        <v>0</v>
      </c>
      <c r="D12">
        <f>VALUE(balance_gral!H12)</f>
        <v>200729929.61000001</v>
      </c>
      <c r="E12">
        <f>VALUE(balance_gral!G12)</f>
        <v>1460986697776</v>
      </c>
      <c r="F12" s="2">
        <f>VALUE(balance_gral!J12)</f>
        <v>1460986697776</v>
      </c>
    </row>
    <row r="13" spans="2:8" x14ac:dyDescent="0.2">
      <c r="B13" t="str">
        <f>"0"&amp;LEFT(balance_gral!D13,11)</f>
        <v>011020105018</v>
      </c>
      <c r="C13">
        <f>VALUE(balance_gral!F13)</f>
        <v>0</v>
      </c>
      <c r="D13">
        <f>VALUE(balance_gral!H13)</f>
        <v>27448312.23</v>
      </c>
      <c r="E13">
        <f>VALUE(balance_gral!G13)</f>
        <v>199778972231</v>
      </c>
      <c r="F13" s="2">
        <f>VALUE(balance_gral!J13)</f>
        <v>199778972231</v>
      </c>
    </row>
    <row r="14" spans="2:8" x14ac:dyDescent="0.2">
      <c r="B14" t="str">
        <f>"0"&amp;LEFT(balance_gral!D14,11)</f>
        <v>011020105034</v>
      </c>
      <c r="C14">
        <f>VALUE(balance_gral!F14)</f>
        <v>951149497175</v>
      </c>
      <c r="D14">
        <f>VALUE(balance_gral!H14)</f>
        <v>0</v>
      </c>
      <c r="E14">
        <f>VALUE(balance_gral!G14)</f>
        <v>0</v>
      </c>
      <c r="F14" s="2">
        <f>VALUE(balance_gral!J14)</f>
        <v>951149497175</v>
      </c>
    </row>
    <row r="15" spans="2:8" x14ac:dyDescent="0.2">
      <c r="B15" t="str">
        <f>"0"&amp;LEFT(balance_gral!D15,11)</f>
        <v>011020109000</v>
      </c>
      <c r="C15">
        <f>VALUE(balance_gral!F15)</f>
        <v>33224100449</v>
      </c>
      <c r="D15">
        <f>VALUE(balance_gral!H15)</f>
        <v>28447641.280000001</v>
      </c>
      <c r="E15">
        <f>VALUE(balance_gral!G15)</f>
        <v>207052458828</v>
      </c>
      <c r="F15" s="2">
        <f>VALUE(balance_gral!J15)</f>
        <v>240276559277</v>
      </c>
    </row>
    <row r="16" spans="2:8" x14ac:dyDescent="0.2">
      <c r="B16" t="str">
        <f>"0"&amp;LEFT(balance_gral!D16,11)</f>
        <v>011020109002</v>
      </c>
      <c r="C16">
        <f>VALUE(balance_gral!F16)</f>
        <v>6039673111</v>
      </c>
      <c r="D16">
        <f>VALUE(balance_gral!H16)</f>
        <v>49674</v>
      </c>
      <c r="E16">
        <f>VALUE(balance_gral!G16)</f>
        <v>361545751</v>
      </c>
      <c r="F16" s="2">
        <f>VALUE(balance_gral!J16)</f>
        <v>6401218862</v>
      </c>
    </row>
    <row r="17" spans="2:6" x14ac:dyDescent="0.2">
      <c r="B17" t="str">
        <f>"0"&amp;LEFT(balance_gral!D17,11)</f>
        <v>011020109003</v>
      </c>
      <c r="C17">
        <f>VALUE(balance_gral!F17)</f>
        <v>0</v>
      </c>
      <c r="D17">
        <f>VALUE(balance_gral!H17)</f>
        <v>24923334.989999998</v>
      </c>
      <c r="E17">
        <f>VALUE(balance_gral!G17)</f>
        <v>181401253679</v>
      </c>
      <c r="F17" s="2">
        <f>VALUE(balance_gral!J17)</f>
        <v>181401253679</v>
      </c>
    </row>
    <row r="18" spans="2:6" x14ac:dyDescent="0.2">
      <c r="B18" t="str">
        <f>"0"&amp;LEFT(balance_gral!D18,11)</f>
        <v>011020109004</v>
      </c>
      <c r="C18">
        <f>VALUE(balance_gral!F18)</f>
        <v>27184427338</v>
      </c>
      <c r="D18">
        <f>VALUE(balance_gral!H18)</f>
        <v>3474632.29</v>
      </c>
      <c r="E18">
        <f>VALUE(balance_gral!G18)</f>
        <v>25289659398</v>
      </c>
      <c r="F18" s="2">
        <f>VALUE(balance_gral!J18)</f>
        <v>52474086736</v>
      </c>
    </row>
    <row r="19" spans="2:6" x14ac:dyDescent="0.2">
      <c r="B19" t="str">
        <f>"0"&amp;LEFT(balance_gral!D19,11)</f>
        <v>011020111000</v>
      </c>
      <c r="C19">
        <f>VALUE(balance_gral!F19)</f>
        <v>87000741265</v>
      </c>
      <c r="D19">
        <f>VALUE(balance_gral!H19)</f>
        <v>0</v>
      </c>
      <c r="E19">
        <f>VALUE(balance_gral!G19)</f>
        <v>0</v>
      </c>
      <c r="F19" s="2">
        <f>VALUE(balance_gral!J19)</f>
        <v>87000741265</v>
      </c>
    </row>
    <row r="20" spans="2:6" x14ac:dyDescent="0.2">
      <c r="B20" t="str">
        <f>"0"&amp;LEFT(balance_gral!D20,11)</f>
        <v>011020111004</v>
      </c>
      <c r="C20">
        <f>VALUE(balance_gral!F20)</f>
        <v>87000741265</v>
      </c>
      <c r="D20">
        <f>VALUE(balance_gral!H20)</f>
        <v>0</v>
      </c>
      <c r="E20">
        <f>VALUE(balance_gral!G20)</f>
        <v>0</v>
      </c>
      <c r="F20" s="2">
        <f>VALUE(balance_gral!J20)</f>
        <v>87000741265</v>
      </c>
    </row>
    <row r="21" spans="2:6" x14ac:dyDescent="0.2">
      <c r="B21" t="str">
        <f>"0"&amp;LEFT(balance_gral!D21,11)</f>
        <v>011020113000</v>
      </c>
      <c r="C21">
        <f>VALUE(balance_gral!F21)</f>
        <v>2205214030</v>
      </c>
      <c r="D21">
        <f>VALUE(balance_gral!H21)</f>
        <v>395283.71</v>
      </c>
      <c r="E21">
        <f>VALUE(balance_gral!G21)</f>
        <v>2877021097</v>
      </c>
      <c r="F21" s="2">
        <f>VALUE(balance_gral!J21)</f>
        <v>5082235127</v>
      </c>
    </row>
    <row r="22" spans="2:6" x14ac:dyDescent="0.2">
      <c r="B22" t="str">
        <f>"0"&amp;LEFT(balance_gral!D22,11)</f>
        <v>011020113004</v>
      </c>
      <c r="C22">
        <f>VALUE(balance_gral!F22)</f>
        <v>247599950</v>
      </c>
      <c r="D22">
        <f>VALUE(balance_gral!H22)</f>
        <v>0</v>
      </c>
      <c r="E22">
        <f>VALUE(balance_gral!G22)</f>
        <v>0</v>
      </c>
      <c r="F22" s="2">
        <f>VALUE(balance_gral!J22)</f>
        <v>247599950</v>
      </c>
    </row>
    <row r="23" spans="2:6" x14ac:dyDescent="0.2">
      <c r="B23" t="str">
        <f>"0"&amp;LEFT(balance_gral!D23,11)</f>
        <v>011020113028</v>
      </c>
      <c r="C23">
        <f>VALUE(balance_gral!F23)</f>
        <v>1957614080</v>
      </c>
      <c r="D23">
        <f>VALUE(balance_gral!H23)</f>
        <v>395283.71</v>
      </c>
      <c r="E23">
        <f>VALUE(balance_gral!G23)</f>
        <v>2877021097</v>
      </c>
      <c r="F23" s="2">
        <f>VALUE(balance_gral!J23)</f>
        <v>4834635177</v>
      </c>
    </row>
    <row r="24" spans="2:6" x14ac:dyDescent="0.2">
      <c r="B24" t="str">
        <f>"0"&amp;LEFT(balance_gral!D24,11)</f>
        <v>011080000000</v>
      </c>
      <c r="C24">
        <f>VALUE(balance_gral!F24)</f>
        <v>2297345140</v>
      </c>
      <c r="D24">
        <f>VALUE(balance_gral!H24)</f>
        <v>200293.28</v>
      </c>
      <c r="E24">
        <f>VALUE(balance_gral!G24)</f>
        <v>1457808600</v>
      </c>
      <c r="F24" s="2">
        <f>VALUE(balance_gral!J24)</f>
        <v>3755153740</v>
      </c>
    </row>
    <row r="25" spans="2:6" x14ac:dyDescent="0.2">
      <c r="B25" t="str">
        <f>"0"&amp;LEFT(balance_gral!D25,11)</f>
        <v>011080119000</v>
      </c>
      <c r="C25">
        <f>VALUE(balance_gral!F25)</f>
        <v>2297345140</v>
      </c>
      <c r="D25">
        <f>VALUE(balance_gral!H25)</f>
        <v>200293.28</v>
      </c>
      <c r="E25">
        <f>VALUE(balance_gral!G25)</f>
        <v>1457808600</v>
      </c>
      <c r="F25" s="2">
        <f>VALUE(balance_gral!J25)</f>
        <v>3755153740</v>
      </c>
    </row>
    <row r="26" spans="2:6" x14ac:dyDescent="0.2">
      <c r="B26" t="str">
        <f>"0"&amp;LEFT(balance_gral!D26,11)</f>
        <v>011080119082</v>
      </c>
      <c r="C26">
        <f>VALUE(balance_gral!F26)</f>
        <v>2297345140</v>
      </c>
      <c r="D26">
        <f>VALUE(balance_gral!H26)</f>
        <v>200293.28</v>
      </c>
      <c r="E26">
        <f>VALUE(balance_gral!G26)</f>
        <v>1457808600</v>
      </c>
      <c r="F26" s="2">
        <f>VALUE(balance_gral!J26)</f>
        <v>3755153740</v>
      </c>
    </row>
    <row r="27" spans="2:6" x14ac:dyDescent="0.2">
      <c r="B27" t="str">
        <f>"0"&amp;LEFT(balance_gral!D27,11)</f>
        <v>011090000000</v>
      </c>
      <c r="C27">
        <f>VALUE(balance_gral!F27)</f>
        <v>-140913703</v>
      </c>
      <c r="D27">
        <f>VALUE(balance_gral!H27)</f>
        <v>-1349.62</v>
      </c>
      <c r="E27">
        <f>VALUE(balance_gral!G27)</f>
        <v>-9823033</v>
      </c>
      <c r="F27" s="2">
        <f>VALUE(balance_gral!J27)</f>
        <v>-150736736</v>
      </c>
    </row>
    <row r="28" spans="2:6" x14ac:dyDescent="0.2">
      <c r="B28" t="str">
        <f>"0"&amp;LEFT(balance_gral!D28,11)</f>
        <v>011090121000</v>
      </c>
      <c r="C28">
        <f>VALUE(balance_gral!F28)</f>
        <v>-140913703</v>
      </c>
      <c r="D28">
        <f>VALUE(balance_gral!H28)</f>
        <v>-1349.62</v>
      </c>
      <c r="E28">
        <f>VALUE(balance_gral!G28)</f>
        <v>-9823033</v>
      </c>
      <c r="F28" s="2">
        <f>VALUE(balance_gral!J28)</f>
        <v>-150736736</v>
      </c>
    </row>
    <row r="29" spans="2:6" x14ac:dyDescent="0.2">
      <c r="B29" t="str">
        <f>"0"&amp;LEFT(balance_gral!D29,11)</f>
        <v>011090121092</v>
      </c>
      <c r="C29">
        <f>VALUE(balance_gral!F29)</f>
        <v>-140913703</v>
      </c>
      <c r="D29">
        <f>VALUE(balance_gral!H29)</f>
        <v>-1349.62</v>
      </c>
      <c r="E29">
        <f>VALUE(balance_gral!G29)</f>
        <v>-9823033</v>
      </c>
      <c r="F29" s="2">
        <f>VALUE(balance_gral!J29)</f>
        <v>-150736736</v>
      </c>
    </row>
    <row r="30" spans="2:6" x14ac:dyDescent="0.2">
      <c r="B30" t="str">
        <f>"0"&amp;LEFT(balance_gral!D30,11)</f>
        <v>012000000000</v>
      </c>
      <c r="C30">
        <f>VALUE(balance_gral!F30)</f>
        <v>2717490864133</v>
      </c>
      <c r="D30">
        <f>VALUE(balance_gral!H30)</f>
        <v>0</v>
      </c>
      <c r="E30">
        <f>VALUE(balance_gral!G30)</f>
        <v>0</v>
      </c>
      <c r="F30" s="2">
        <f>VALUE(balance_gral!J30)</f>
        <v>2717490864133</v>
      </c>
    </row>
    <row r="31" spans="2:6" x14ac:dyDescent="0.2">
      <c r="B31" t="str">
        <f>"0"&amp;LEFT(balance_gral!D31,11)</f>
        <v>012010000000</v>
      </c>
      <c r="C31">
        <f>VALUE(balance_gral!F31)</f>
        <v>2565616235964</v>
      </c>
      <c r="D31">
        <f>VALUE(balance_gral!H31)</f>
        <v>0</v>
      </c>
      <c r="E31">
        <f>VALUE(balance_gral!G31)</f>
        <v>0</v>
      </c>
      <c r="F31" s="2">
        <f>VALUE(balance_gral!J31)</f>
        <v>2565616235964</v>
      </c>
    </row>
    <row r="32" spans="2:6" x14ac:dyDescent="0.2">
      <c r="B32" t="str">
        <f>"0"&amp;LEFT(balance_gral!D32,11)</f>
        <v>012010123000</v>
      </c>
      <c r="C32">
        <f>VALUE(balance_gral!F32)</f>
        <v>2565616235964</v>
      </c>
      <c r="D32">
        <f>VALUE(balance_gral!H32)</f>
        <v>0</v>
      </c>
      <c r="E32">
        <f>VALUE(balance_gral!G32)</f>
        <v>0</v>
      </c>
      <c r="F32" s="2">
        <f>VALUE(balance_gral!J32)</f>
        <v>2565616235964</v>
      </c>
    </row>
    <row r="33" spans="2:6" x14ac:dyDescent="0.2">
      <c r="B33" t="str">
        <f>"0"&amp;LEFT(balance_gral!D33,11)</f>
        <v>012010123002</v>
      </c>
      <c r="C33">
        <f>VALUE(balance_gral!F33)</f>
        <v>271820000000</v>
      </c>
      <c r="D33">
        <f>VALUE(balance_gral!H33)</f>
        <v>0</v>
      </c>
      <c r="E33">
        <f>VALUE(balance_gral!G33)</f>
        <v>0</v>
      </c>
      <c r="F33" s="2">
        <f>VALUE(balance_gral!J33)</f>
        <v>271820000000</v>
      </c>
    </row>
    <row r="34" spans="2:6" x14ac:dyDescent="0.2">
      <c r="B34" t="str">
        <f>"0"&amp;LEFT(balance_gral!D34,11)</f>
        <v>012010123006</v>
      </c>
      <c r="C34">
        <f>VALUE(balance_gral!F34)</f>
        <v>2158796235964</v>
      </c>
      <c r="D34">
        <f>VALUE(balance_gral!H34)</f>
        <v>0</v>
      </c>
      <c r="E34">
        <f>VALUE(balance_gral!G34)</f>
        <v>0</v>
      </c>
      <c r="F34" s="2">
        <f>VALUE(balance_gral!J34)</f>
        <v>2158796235964</v>
      </c>
    </row>
    <row r="35" spans="2:6" x14ac:dyDescent="0.2">
      <c r="B35" t="str">
        <f>"0"&amp;LEFT(balance_gral!D35,11)</f>
        <v>012010123016</v>
      </c>
      <c r="C35">
        <f>VALUE(balance_gral!F35)</f>
        <v>135000000000</v>
      </c>
      <c r="D35">
        <f>VALUE(balance_gral!H35)</f>
        <v>0</v>
      </c>
      <c r="E35">
        <f>VALUE(balance_gral!G35)</f>
        <v>0</v>
      </c>
      <c r="F35" s="2">
        <f>VALUE(balance_gral!J35)</f>
        <v>135000000000</v>
      </c>
    </row>
    <row r="36" spans="2:6" x14ac:dyDescent="0.2">
      <c r="B36" t="str">
        <f>"0"&amp;LEFT(balance_gral!D36,11)</f>
        <v>012080000000</v>
      </c>
      <c r="C36">
        <f>VALUE(balance_gral!F36)</f>
        <v>151874628169</v>
      </c>
      <c r="D36">
        <f>VALUE(balance_gral!H36)</f>
        <v>0</v>
      </c>
      <c r="E36">
        <f>VALUE(balance_gral!G36)</f>
        <v>0</v>
      </c>
      <c r="F36" s="2">
        <f>VALUE(balance_gral!J36)</f>
        <v>151874628169</v>
      </c>
    </row>
    <row r="37" spans="2:6" x14ac:dyDescent="0.2">
      <c r="B37" t="str">
        <f>"0"&amp;LEFT(balance_gral!D37,11)</f>
        <v>012080127000</v>
      </c>
      <c r="C37">
        <f>VALUE(balance_gral!F37)</f>
        <v>151874628169</v>
      </c>
      <c r="D37">
        <f>VALUE(balance_gral!H37)</f>
        <v>0</v>
      </c>
      <c r="E37">
        <f>VALUE(balance_gral!G37)</f>
        <v>0</v>
      </c>
      <c r="F37" s="2">
        <f>VALUE(balance_gral!J37)</f>
        <v>151874628169</v>
      </c>
    </row>
    <row r="38" spans="2:6" x14ac:dyDescent="0.2">
      <c r="B38" t="str">
        <f>"0"&amp;LEFT(balance_gral!D38,11)</f>
        <v>012080127082</v>
      </c>
      <c r="C38">
        <f>VALUE(balance_gral!F38)</f>
        <v>414852700662</v>
      </c>
      <c r="D38">
        <f>VALUE(balance_gral!H38)</f>
        <v>0</v>
      </c>
      <c r="E38">
        <f>VALUE(balance_gral!G38)</f>
        <v>0</v>
      </c>
      <c r="F38" s="2">
        <f>VALUE(balance_gral!J38)</f>
        <v>414852700662</v>
      </c>
    </row>
    <row r="39" spans="2:6" x14ac:dyDescent="0.2">
      <c r="B39" t="str">
        <f>"0"&amp;LEFT(balance_gral!D39,11)</f>
        <v>012080127092</v>
      </c>
      <c r="C39">
        <f>VALUE(balance_gral!F39)</f>
        <v>-262978072493</v>
      </c>
      <c r="D39">
        <f>VALUE(balance_gral!H39)</f>
        <v>0</v>
      </c>
      <c r="E39">
        <f>VALUE(balance_gral!G39)</f>
        <v>0</v>
      </c>
      <c r="F39" s="2">
        <f>VALUE(balance_gral!J39)</f>
        <v>-262978072493</v>
      </c>
    </row>
    <row r="40" spans="2:6" x14ac:dyDescent="0.2">
      <c r="B40" t="str">
        <f>"0"&amp;LEFT(balance_gral!D40,11)</f>
        <v>013000000000</v>
      </c>
      <c r="C40">
        <f>VALUE(balance_gral!F40)</f>
        <v>2135184364114</v>
      </c>
      <c r="D40">
        <f>VALUE(balance_gral!H40)</f>
        <v>264315269.74000001</v>
      </c>
      <c r="E40">
        <f>VALUE(balance_gral!G40)</f>
        <v>1923784329822</v>
      </c>
      <c r="F40" s="2">
        <f>VALUE(balance_gral!J40)</f>
        <v>4058968693936</v>
      </c>
    </row>
    <row r="41" spans="2:6" x14ac:dyDescent="0.2">
      <c r="B41" t="str">
        <f>"0"&amp;LEFT(balance_gral!D41,11)</f>
        <v>013010000000</v>
      </c>
      <c r="C41">
        <f>VALUE(balance_gral!F41)</f>
        <v>1134439819973</v>
      </c>
      <c r="D41">
        <f>VALUE(balance_gral!H41)</f>
        <v>260193795.86000001</v>
      </c>
      <c r="E41">
        <f>VALUE(balance_gral!G41)</f>
        <v>1893786717974</v>
      </c>
      <c r="F41" s="2">
        <f>VALUE(balance_gral!J41)</f>
        <v>3028226537947</v>
      </c>
    </row>
    <row r="42" spans="2:6" x14ac:dyDescent="0.2">
      <c r="B42" t="str">
        <f>"0"&amp;LEFT(balance_gral!D42,11)</f>
        <v>013010129000</v>
      </c>
      <c r="C42">
        <f>VALUE(balance_gral!F42)</f>
        <v>150000000000</v>
      </c>
      <c r="D42">
        <f>VALUE(balance_gral!H42)</f>
        <v>0</v>
      </c>
      <c r="E42">
        <f>VALUE(balance_gral!G42)</f>
        <v>0</v>
      </c>
      <c r="F42" s="2">
        <f>VALUE(balance_gral!J42)</f>
        <v>150000000000</v>
      </c>
    </row>
    <row r="43" spans="2:6" x14ac:dyDescent="0.2">
      <c r="B43" t="str">
        <f>"0"&amp;LEFT(balance_gral!D43,11)</f>
        <v>013010129002</v>
      </c>
      <c r="C43">
        <f>VALUE(balance_gral!F43)</f>
        <v>150000000000</v>
      </c>
      <c r="D43">
        <f>VALUE(balance_gral!H43)</f>
        <v>0</v>
      </c>
      <c r="E43">
        <f>VALUE(balance_gral!G43)</f>
        <v>0</v>
      </c>
      <c r="F43" s="2">
        <f>VALUE(balance_gral!J43)</f>
        <v>150000000000</v>
      </c>
    </row>
    <row r="44" spans="2:6" x14ac:dyDescent="0.2">
      <c r="B44" t="str">
        <f>"0"&amp;LEFT(balance_gral!D44,11)</f>
        <v>013010131000</v>
      </c>
      <c r="C44">
        <f>VALUE(balance_gral!F44)</f>
        <v>983382745232</v>
      </c>
      <c r="D44">
        <f>VALUE(balance_gral!H44)</f>
        <v>247828775.15000001</v>
      </c>
      <c r="E44">
        <f>VALUE(balance_gral!G44)</f>
        <v>1803789522188</v>
      </c>
      <c r="F44" s="2">
        <f>VALUE(balance_gral!J44)</f>
        <v>2787172267420</v>
      </c>
    </row>
    <row r="45" spans="2:6" x14ac:dyDescent="0.2">
      <c r="B45" t="str">
        <f>"0"&amp;LEFT(balance_gral!D45,11)</f>
        <v>013010131002</v>
      </c>
      <c r="C45">
        <f>VALUE(balance_gral!F45)</f>
        <v>339351383369</v>
      </c>
      <c r="D45">
        <f>VALUE(balance_gral!H45)</f>
        <v>2805931.33</v>
      </c>
      <c r="E45">
        <f>VALUE(balance_gral!G45)</f>
        <v>20422606414</v>
      </c>
      <c r="F45" s="2">
        <f>VALUE(balance_gral!J45)</f>
        <v>359773989783</v>
      </c>
    </row>
    <row r="46" spans="2:6" x14ac:dyDescent="0.2">
      <c r="B46" t="str">
        <f>"0"&amp;LEFT(balance_gral!D46,11)</f>
        <v>013010131004</v>
      </c>
      <c r="C46">
        <f>VALUE(balance_gral!F46)</f>
        <v>145424049766</v>
      </c>
      <c r="D46">
        <f>VALUE(balance_gral!H46)</f>
        <v>28309402.559999999</v>
      </c>
      <c r="E46">
        <f>VALUE(balance_gral!G46)</f>
        <v>206046306311</v>
      </c>
      <c r="F46" s="2">
        <f>VALUE(balance_gral!J46)</f>
        <v>351470356077</v>
      </c>
    </row>
    <row r="47" spans="2:6" x14ac:dyDescent="0.2">
      <c r="B47" t="str">
        <f>"0"&amp;LEFT(balance_gral!D47,11)</f>
        <v>013010131006</v>
      </c>
      <c r="C47">
        <f>VALUE(balance_gral!F47)</f>
        <v>211327725888</v>
      </c>
      <c r="D47">
        <f>VALUE(balance_gral!H47)</f>
        <v>5200000</v>
      </c>
      <c r="E47">
        <f>VALUE(balance_gral!G47)</f>
        <v>37847524000</v>
      </c>
      <c r="F47" s="2">
        <f>VALUE(balance_gral!J47)</f>
        <v>249175249888</v>
      </c>
    </row>
    <row r="48" spans="2:6" x14ac:dyDescent="0.2">
      <c r="B48" t="str">
        <f>"0"&amp;LEFT(balance_gral!D48,11)</f>
        <v>013010131007</v>
      </c>
      <c r="C48">
        <f>VALUE(balance_gral!F48)</f>
        <v>0</v>
      </c>
      <c r="D48">
        <f>VALUE(balance_gral!H48)</f>
        <v>147000000</v>
      </c>
      <c r="E48">
        <f>VALUE(balance_gral!G48)</f>
        <v>1069920390000</v>
      </c>
      <c r="F48" s="2">
        <f>VALUE(balance_gral!J48)</f>
        <v>1069920390000</v>
      </c>
    </row>
    <row r="49" spans="2:6" x14ac:dyDescent="0.2">
      <c r="B49" t="str">
        <f>"0"&amp;LEFT(balance_gral!D49,11)</f>
        <v>013010131012</v>
      </c>
      <c r="C49">
        <f>VALUE(balance_gral!F49)</f>
        <v>8829555512</v>
      </c>
      <c r="D49">
        <f>VALUE(balance_gral!H49)</f>
        <v>10000000</v>
      </c>
      <c r="E49">
        <f>VALUE(balance_gral!G49)</f>
        <v>72783700000</v>
      </c>
      <c r="F49" s="2">
        <f>VALUE(balance_gral!J49)</f>
        <v>81613255512</v>
      </c>
    </row>
    <row r="50" spans="2:6" x14ac:dyDescent="0.2">
      <c r="B50" t="str">
        <f>"0"&amp;LEFT(balance_gral!D50,11)</f>
        <v>013010131018</v>
      </c>
      <c r="C50">
        <f>VALUE(balance_gral!F50)</f>
        <v>3797610476</v>
      </c>
      <c r="D50">
        <f>VALUE(balance_gral!H50)</f>
        <v>0</v>
      </c>
      <c r="E50">
        <f>VALUE(balance_gral!G50)</f>
        <v>0</v>
      </c>
      <c r="F50" s="2">
        <f>VALUE(balance_gral!J50)</f>
        <v>3797610476</v>
      </c>
    </row>
    <row r="51" spans="2:6" x14ac:dyDescent="0.2">
      <c r="B51" t="str">
        <f>"0"&amp;LEFT(balance_gral!D51,11)</f>
        <v>013010131024</v>
      </c>
      <c r="C51">
        <f>VALUE(balance_gral!F51)</f>
        <v>58007889193</v>
      </c>
      <c r="D51">
        <f>VALUE(balance_gral!H51)</f>
        <v>36254904.009999998</v>
      </c>
      <c r="E51">
        <f>VALUE(balance_gral!G51)</f>
        <v>263876605699</v>
      </c>
      <c r="F51" s="2">
        <f>VALUE(balance_gral!J51)</f>
        <v>321884494892</v>
      </c>
    </row>
    <row r="52" spans="2:6" x14ac:dyDescent="0.2">
      <c r="B52" t="str">
        <f>"0"&amp;LEFT(balance_gral!D52,11)</f>
        <v>013010131026</v>
      </c>
      <c r="C52">
        <f>VALUE(balance_gral!F52)</f>
        <v>216644531028</v>
      </c>
      <c r="D52">
        <f>VALUE(balance_gral!H52)</f>
        <v>18258537.25</v>
      </c>
      <c r="E52">
        <f>VALUE(balance_gral!G52)</f>
        <v>132892389764</v>
      </c>
      <c r="F52" s="2">
        <f>VALUE(balance_gral!J52)</f>
        <v>349536920792</v>
      </c>
    </row>
    <row r="53" spans="2:6" x14ac:dyDescent="0.2">
      <c r="B53" t="str">
        <f>"0"&amp;LEFT(balance_gral!D53,11)</f>
        <v>013010417000</v>
      </c>
      <c r="C53">
        <f>VALUE(balance_gral!F53)</f>
        <v>1057074741</v>
      </c>
      <c r="D53">
        <f>VALUE(balance_gral!H53)</f>
        <v>12139015</v>
      </c>
      <c r="E53">
        <f>VALUE(balance_gral!G53)</f>
        <v>88352242606</v>
      </c>
      <c r="F53" s="2">
        <f>VALUE(balance_gral!J53)</f>
        <v>89409317347</v>
      </c>
    </row>
    <row r="54" spans="2:6" x14ac:dyDescent="0.2">
      <c r="B54" t="str">
        <f>"0"&amp;LEFT(balance_gral!D54,11)</f>
        <v>013010417024</v>
      </c>
      <c r="C54">
        <f>VALUE(balance_gral!F54)</f>
        <v>1057074741</v>
      </c>
      <c r="D54">
        <f>VALUE(balance_gral!H54)</f>
        <v>0</v>
      </c>
      <c r="E54">
        <f>VALUE(balance_gral!G54)</f>
        <v>0</v>
      </c>
      <c r="F54" s="2">
        <f>VALUE(balance_gral!J54)</f>
        <v>1057074741</v>
      </c>
    </row>
    <row r="55" spans="2:6" x14ac:dyDescent="0.2">
      <c r="B55" t="str">
        <f>"0"&amp;LEFT(balance_gral!D55,11)</f>
        <v>013010417026</v>
      </c>
      <c r="C55">
        <f>VALUE(balance_gral!F55)</f>
        <v>0</v>
      </c>
      <c r="D55">
        <f>VALUE(balance_gral!H55)</f>
        <v>12139015</v>
      </c>
      <c r="E55">
        <f>VALUE(balance_gral!G55)</f>
        <v>88352242606</v>
      </c>
      <c r="F55" s="2">
        <f>VALUE(balance_gral!J55)</f>
        <v>88352242606</v>
      </c>
    </row>
    <row r="56" spans="2:6" x14ac:dyDescent="0.2">
      <c r="B56" t="str">
        <f>"0"&amp;LEFT(balance_gral!D56,11)</f>
        <v>013010419000</v>
      </c>
      <c r="C56">
        <f>VALUE(balance_gral!F56)</f>
        <v>0</v>
      </c>
      <c r="D56">
        <f>VALUE(balance_gral!H56)</f>
        <v>226005.71</v>
      </c>
      <c r="E56">
        <f>VALUE(balance_gral!G56)</f>
        <v>1644953180</v>
      </c>
      <c r="F56" s="2">
        <f>VALUE(balance_gral!J56)</f>
        <v>1644953180</v>
      </c>
    </row>
    <row r="57" spans="2:6" x14ac:dyDescent="0.2">
      <c r="B57" t="str">
        <f>"0"&amp;LEFT(balance_gral!D57,11)</f>
        <v>013010419002</v>
      </c>
      <c r="C57">
        <f>VALUE(balance_gral!F57)</f>
        <v>0</v>
      </c>
      <c r="D57">
        <f>VALUE(balance_gral!H57)</f>
        <v>226005.71</v>
      </c>
      <c r="E57">
        <f>VALUE(balance_gral!G57)</f>
        <v>1644953180</v>
      </c>
      <c r="F57" s="2">
        <f>VALUE(balance_gral!J57)</f>
        <v>1644953180</v>
      </c>
    </row>
    <row r="58" spans="2:6" x14ac:dyDescent="0.2">
      <c r="B58" t="str">
        <f>"0"&amp;LEFT(balance_gral!D58,11)</f>
        <v>013020000000</v>
      </c>
      <c r="C58">
        <f>VALUE(balance_gral!F58)</f>
        <v>936351118046</v>
      </c>
      <c r="D58">
        <f>VALUE(balance_gral!H58)</f>
        <v>0</v>
      </c>
      <c r="E58">
        <f>VALUE(balance_gral!G58)</f>
        <v>0</v>
      </c>
      <c r="F58" s="2">
        <f>VALUE(balance_gral!J58)</f>
        <v>936351118046</v>
      </c>
    </row>
    <row r="59" spans="2:6" x14ac:dyDescent="0.2">
      <c r="B59" t="str">
        <f>"0"&amp;LEFT(balance_gral!D59,11)</f>
        <v>013020153000</v>
      </c>
      <c r="C59">
        <f>VALUE(balance_gral!F59)</f>
        <v>935500157125</v>
      </c>
      <c r="D59">
        <f>VALUE(balance_gral!H59)</f>
        <v>0</v>
      </c>
      <c r="E59">
        <f>VALUE(balance_gral!G59)</f>
        <v>0</v>
      </c>
      <c r="F59" s="2">
        <f>VALUE(balance_gral!J59)</f>
        <v>935500157125</v>
      </c>
    </row>
    <row r="60" spans="2:6" x14ac:dyDescent="0.2">
      <c r="B60" t="str">
        <f>"0"&amp;LEFT(balance_gral!D60,11)</f>
        <v>013020153002</v>
      </c>
      <c r="C60">
        <f>VALUE(balance_gral!F60)</f>
        <v>935500157125</v>
      </c>
      <c r="D60">
        <f>VALUE(balance_gral!H60)</f>
        <v>0</v>
      </c>
      <c r="E60">
        <f>VALUE(balance_gral!G60)</f>
        <v>0</v>
      </c>
      <c r="F60" s="2">
        <f>VALUE(balance_gral!J60)</f>
        <v>935500157125</v>
      </c>
    </row>
    <row r="61" spans="2:6" x14ac:dyDescent="0.2">
      <c r="B61" t="str">
        <f>"0"&amp;LEFT(balance_gral!D61,11)</f>
        <v>013020159000</v>
      </c>
      <c r="C61">
        <f>VALUE(balance_gral!F61)</f>
        <v>850960921</v>
      </c>
      <c r="D61">
        <f>VALUE(balance_gral!H61)</f>
        <v>0</v>
      </c>
      <c r="E61">
        <f>VALUE(balance_gral!G61)</f>
        <v>0</v>
      </c>
      <c r="F61" s="2">
        <f>VALUE(balance_gral!J61)</f>
        <v>850960921</v>
      </c>
    </row>
    <row r="62" spans="2:6" x14ac:dyDescent="0.2">
      <c r="B62" t="str">
        <f>"0"&amp;LEFT(balance_gral!D62,11)</f>
        <v>013020159004</v>
      </c>
      <c r="C62">
        <f>VALUE(balance_gral!F62)</f>
        <v>850960921</v>
      </c>
      <c r="D62">
        <f>VALUE(balance_gral!H62)</f>
        <v>0</v>
      </c>
      <c r="E62">
        <f>VALUE(balance_gral!G62)</f>
        <v>0</v>
      </c>
      <c r="F62" s="2">
        <f>VALUE(balance_gral!J62)</f>
        <v>850960921</v>
      </c>
    </row>
    <row r="63" spans="2:6" x14ac:dyDescent="0.2">
      <c r="B63" t="str">
        <f>"0"&amp;LEFT(balance_gral!D63,11)</f>
        <v>013030000000</v>
      </c>
      <c r="C63">
        <f>VALUE(balance_gral!F63)</f>
        <v>3328407329</v>
      </c>
      <c r="D63">
        <f>VALUE(balance_gral!H63)</f>
        <v>0</v>
      </c>
      <c r="E63">
        <f>VALUE(balance_gral!G63)</f>
        <v>0</v>
      </c>
      <c r="F63" s="2">
        <f>VALUE(balance_gral!J63)</f>
        <v>3328407329</v>
      </c>
    </row>
    <row r="64" spans="2:6" x14ac:dyDescent="0.2">
      <c r="B64" t="str">
        <f>"0"&amp;LEFT(balance_gral!D64,11)</f>
        <v>013030397000</v>
      </c>
      <c r="C64">
        <f>VALUE(balance_gral!F64)</f>
        <v>3328407329</v>
      </c>
      <c r="D64">
        <f>VALUE(balance_gral!H64)</f>
        <v>0</v>
      </c>
      <c r="E64">
        <f>VALUE(balance_gral!G64)</f>
        <v>0</v>
      </c>
      <c r="F64" s="2">
        <f>VALUE(balance_gral!J64)</f>
        <v>3328407329</v>
      </c>
    </row>
    <row r="65" spans="2:6" x14ac:dyDescent="0.2">
      <c r="B65" t="str">
        <f>"0"&amp;LEFT(balance_gral!D65,11)</f>
        <v>013030397002</v>
      </c>
      <c r="C65">
        <f>VALUE(balance_gral!F65)</f>
        <v>3328407329</v>
      </c>
      <c r="D65">
        <f>VALUE(balance_gral!H65)</f>
        <v>0</v>
      </c>
      <c r="E65">
        <f>VALUE(balance_gral!G65)</f>
        <v>0</v>
      </c>
      <c r="F65" s="2">
        <f>VALUE(balance_gral!J65)</f>
        <v>3328407329</v>
      </c>
    </row>
    <row r="66" spans="2:6" x14ac:dyDescent="0.2">
      <c r="B66" t="str">
        <f>"0"&amp;LEFT(balance_gral!D66,11)</f>
        <v>013080000000</v>
      </c>
      <c r="C66">
        <f>VALUE(balance_gral!F66)</f>
        <v>61080767496</v>
      </c>
      <c r="D66">
        <f>VALUE(balance_gral!H66)</f>
        <v>4121473.88</v>
      </c>
      <c r="E66">
        <f>VALUE(balance_gral!G66)</f>
        <v>29997611848</v>
      </c>
      <c r="F66" s="2">
        <f>VALUE(balance_gral!J66)</f>
        <v>91078379344</v>
      </c>
    </row>
    <row r="67" spans="2:6" x14ac:dyDescent="0.2">
      <c r="B67" t="str">
        <f>"0"&amp;LEFT(balance_gral!D67,11)</f>
        <v>013080161000</v>
      </c>
      <c r="C67">
        <f>VALUE(balance_gral!F67)</f>
        <v>61080767496</v>
      </c>
      <c r="D67">
        <f>VALUE(balance_gral!H67)</f>
        <v>4121473.88</v>
      </c>
      <c r="E67">
        <f>VALUE(balance_gral!G67)</f>
        <v>29997611848</v>
      </c>
      <c r="F67" s="2">
        <f>VALUE(balance_gral!J67)</f>
        <v>91078379344</v>
      </c>
    </row>
    <row r="68" spans="2:6" x14ac:dyDescent="0.2">
      <c r="B68" t="str">
        <f>"0"&amp;LEFT(balance_gral!D68,11)</f>
        <v>013080161082</v>
      </c>
      <c r="C68">
        <f>VALUE(balance_gral!F68)</f>
        <v>128850397504</v>
      </c>
      <c r="D68">
        <f>VALUE(balance_gral!H68)</f>
        <v>7905234.4500000002</v>
      </c>
      <c r="E68">
        <f>VALUE(balance_gral!G68)</f>
        <v>57537221263</v>
      </c>
      <c r="F68" s="2">
        <f>VALUE(balance_gral!J68)</f>
        <v>186387618767</v>
      </c>
    </row>
    <row r="69" spans="2:6" x14ac:dyDescent="0.2">
      <c r="B69" t="str">
        <f>"0"&amp;LEFT(balance_gral!D69,11)</f>
        <v>013080161083</v>
      </c>
      <c r="C69">
        <f>VALUE(balance_gral!F69)</f>
        <v>0</v>
      </c>
      <c r="D69">
        <f>VALUE(balance_gral!H69)</f>
        <v>11667439.73</v>
      </c>
      <c r="E69">
        <f>VALUE(balance_gral!G69)</f>
        <v>84919943309</v>
      </c>
      <c r="F69" s="2">
        <f>VALUE(balance_gral!J69)</f>
        <v>84919943309</v>
      </c>
    </row>
    <row r="70" spans="2:6" x14ac:dyDescent="0.2">
      <c r="B70" t="str">
        <f>"0"&amp;LEFT(balance_gral!D70,11)</f>
        <v>013080161094</v>
      </c>
      <c r="C70">
        <f>VALUE(balance_gral!F70)</f>
        <v>-67769630008</v>
      </c>
      <c r="D70">
        <f>VALUE(balance_gral!H70)</f>
        <v>-4112785.11</v>
      </c>
      <c r="E70">
        <f>VALUE(balance_gral!G70)</f>
        <v>-29934371759</v>
      </c>
      <c r="F70" s="2">
        <f>VALUE(balance_gral!J70)</f>
        <v>-97704001767</v>
      </c>
    </row>
    <row r="71" spans="2:6" x14ac:dyDescent="0.2">
      <c r="B71" t="str">
        <f>"0"&amp;LEFT(balance_gral!D71,11)</f>
        <v>013080161095</v>
      </c>
      <c r="C71">
        <f>VALUE(balance_gral!F71)</f>
        <v>0</v>
      </c>
      <c r="D71">
        <f>VALUE(balance_gral!H71)</f>
        <v>-11338415.189999999</v>
      </c>
      <c r="E71">
        <f>VALUE(balance_gral!G71)</f>
        <v>-82525180965</v>
      </c>
      <c r="F71" s="2">
        <f>VALUE(balance_gral!J71)</f>
        <v>-82525180965</v>
      </c>
    </row>
    <row r="72" spans="2:6" x14ac:dyDescent="0.2">
      <c r="B72" t="str">
        <f>"0"&amp;LEFT(balance_gral!D72,11)</f>
        <v>013090000000</v>
      </c>
      <c r="C72">
        <f>VALUE(balance_gral!F72)</f>
        <v>-15748730</v>
      </c>
      <c r="D72">
        <f>VALUE(balance_gral!H72)</f>
        <v>0</v>
      </c>
      <c r="E72">
        <f>VALUE(balance_gral!G72)</f>
        <v>0</v>
      </c>
      <c r="F72" s="2">
        <f>VALUE(balance_gral!J72)</f>
        <v>-15748730</v>
      </c>
    </row>
    <row r="73" spans="2:6" x14ac:dyDescent="0.2">
      <c r="B73" t="str">
        <f>"0"&amp;LEFT(balance_gral!D73,11)</f>
        <v>013090165000</v>
      </c>
      <c r="C73">
        <f>VALUE(balance_gral!F73)</f>
        <v>-15748730</v>
      </c>
      <c r="D73">
        <f>VALUE(balance_gral!H73)</f>
        <v>0</v>
      </c>
      <c r="E73">
        <f>VALUE(balance_gral!G73)</f>
        <v>0</v>
      </c>
      <c r="F73" s="2">
        <f>VALUE(balance_gral!J73)</f>
        <v>-15748730</v>
      </c>
    </row>
    <row r="74" spans="2:6" x14ac:dyDescent="0.2">
      <c r="B74" t="str">
        <f>"0"&amp;LEFT(balance_gral!D74,11)</f>
        <v>013090165096</v>
      </c>
      <c r="C74">
        <f>VALUE(balance_gral!F74)</f>
        <v>-15748730</v>
      </c>
      <c r="D74">
        <f>VALUE(balance_gral!H74)</f>
        <v>0</v>
      </c>
      <c r="E74">
        <f>VALUE(balance_gral!G74)</f>
        <v>0</v>
      </c>
      <c r="F74" s="2">
        <f>VALUE(balance_gral!J74)</f>
        <v>-15748730</v>
      </c>
    </row>
    <row r="75" spans="2:6" x14ac:dyDescent="0.2">
      <c r="B75" t="str">
        <f>"0"&amp;LEFT(balance_gral!D75,11)</f>
        <v>014000000000</v>
      </c>
      <c r="C75">
        <f>VALUE(balance_gral!F75)</f>
        <v>10300661332666.859</v>
      </c>
      <c r="D75">
        <f>VALUE(balance_gral!H75)</f>
        <v>1627450031.8199999</v>
      </c>
      <c r="E75">
        <f>VALUE(balance_gral!G75)</f>
        <v>11840097493266</v>
      </c>
      <c r="F75" s="2">
        <f>VALUE(balance_gral!J75)</f>
        <v>22140758825932.859</v>
      </c>
    </row>
    <row r="76" spans="2:6" x14ac:dyDescent="0.2">
      <c r="B76" t="str">
        <f>"0"&amp;LEFT(balance_gral!D76,11)</f>
        <v>014010000000</v>
      </c>
      <c r="C76">
        <f>VALUE(balance_gral!F76)</f>
        <v>9546060479952</v>
      </c>
      <c r="D76">
        <f>VALUE(balance_gral!H76)</f>
        <v>1460940319.49</v>
      </c>
      <c r="E76">
        <f>VALUE(balance_gral!G76)</f>
        <v>10633264193273</v>
      </c>
      <c r="F76" s="2">
        <f>VALUE(balance_gral!J76)</f>
        <v>20179324673225</v>
      </c>
    </row>
    <row r="77" spans="2:6" x14ac:dyDescent="0.2">
      <c r="B77" t="str">
        <f>"0"&amp;LEFT(balance_gral!D77,11)</f>
        <v>014010169000</v>
      </c>
      <c r="C77">
        <f>VALUE(balance_gral!F77)</f>
        <v>1994798569446</v>
      </c>
      <c r="D77">
        <f>VALUE(balance_gral!H77)</f>
        <v>434899806.22000003</v>
      </c>
      <c r="E77">
        <f>VALUE(balance_gral!G77)</f>
        <v>3165361702598</v>
      </c>
      <c r="F77" s="2">
        <f>VALUE(balance_gral!J77)</f>
        <v>5160160272044</v>
      </c>
    </row>
    <row r="78" spans="2:6" x14ac:dyDescent="0.2">
      <c r="B78" t="str">
        <f>"0"&amp;LEFT(balance_gral!D78,11)</f>
        <v>014010169002</v>
      </c>
      <c r="C78">
        <f>VALUE(balance_gral!F78)</f>
        <v>1346275621268</v>
      </c>
      <c r="D78">
        <f>VALUE(balance_gral!H78)</f>
        <v>293386228.52999997</v>
      </c>
      <c r="E78">
        <f>VALUE(balance_gral!G78)</f>
        <v>2135373524148</v>
      </c>
      <c r="F78" s="2">
        <f>VALUE(balance_gral!J78)</f>
        <v>3481649145416</v>
      </c>
    </row>
    <row r="79" spans="2:6" x14ac:dyDescent="0.2">
      <c r="B79" t="str">
        <f>"0"&amp;LEFT(balance_gral!D79,11)</f>
        <v>014010169003</v>
      </c>
      <c r="C79">
        <f>VALUE(balance_gral!F79)</f>
        <v>0</v>
      </c>
      <c r="D79">
        <f>VALUE(balance_gral!H79)</f>
        <v>90000000</v>
      </c>
      <c r="E79">
        <f>VALUE(balance_gral!G79)</f>
        <v>655053300000</v>
      </c>
      <c r="F79" s="2">
        <f>VALUE(balance_gral!J79)</f>
        <v>655053300000</v>
      </c>
    </row>
    <row r="80" spans="2:6" x14ac:dyDescent="0.2">
      <c r="B80" t="str">
        <f>"0"&amp;LEFT(balance_gral!D80,11)</f>
        <v>014010169004</v>
      </c>
      <c r="C80">
        <f>VALUE(balance_gral!F80)</f>
        <v>617127963220</v>
      </c>
      <c r="D80">
        <f>VALUE(balance_gral!H80)</f>
        <v>47023131.439999998</v>
      </c>
      <c r="E80">
        <f>VALUE(balance_gral!G80)</f>
        <v>342251749178</v>
      </c>
      <c r="F80" s="2">
        <f>VALUE(balance_gral!J80)</f>
        <v>959379712398</v>
      </c>
    </row>
    <row r="81" spans="2:6" x14ac:dyDescent="0.2">
      <c r="B81" t="str">
        <f>"0"&amp;LEFT(balance_gral!D81,11)</f>
        <v>014010169006</v>
      </c>
      <c r="C81">
        <f>VALUE(balance_gral!F81)</f>
        <v>1335810950</v>
      </c>
      <c r="D81">
        <f>VALUE(balance_gral!H81)</f>
        <v>251505.25</v>
      </c>
      <c r="E81">
        <f>VALUE(balance_gral!G81)</f>
        <v>1830548266</v>
      </c>
      <c r="F81" s="2">
        <f>VALUE(balance_gral!J81)</f>
        <v>3166359216</v>
      </c>
    </row>
    <row r="82" spans="2:6" x14ac:dyDescent="0.2">
      <c r="B82" t="str">
        <f>"0"&amp;LEFT(balance_gral!D82,11)</f>
        <v>014010169008</v>
      </c>
      <c r="C82">
        <f>VALUE(balance_gral!F82)</f>
        <v>29664800000</v>
      </c>
      <c r="D82">
        <f>VALUE(balance_gral!H82)</f>
        <v>1033141</v>
      </c>
      <c r="E82">
        <f>VALUE(balance_gral!G82)</f>
        <v>7519582460</v>
      </c>
      <c r="F82" s="2">
        <f>VALUE(balance_gral!J82)</f>
        <v>37184382460</v>
      </c>
    </row>
    <row r="83" spans="2:6" x14ac:dyDescent="0.2">
      <c r="B83" t="str">
        <f>"0"&amp;LEFT(balance_gral!D83,11)</f>
        <v>014010169020</v>
      </c>
      <c r="C83">
        <f>VALUE(balance_gral!F83)</f>
        <v>394374008</v>
      </c>
      <c r="D83">
        <f>VALUE(balance_gral!H83)</f>
        <v>3205800</v>
      </c>
      <c r="E83">
        <f>VALUE(balance_gral!G83)</f>
        <v>23332998546</v>
      </c>
      <c r="F83" s="2">
        <f>VALUE(balance_gral!J83)</f>
        <v>23727372554</v>
      </c>
    </row>
    <row r="84" spans="2:6" x14ac:dyDescent="0.2">
      <c r="B84" t="str">
        <f>"0"&amp;LEFT(balance_gral!D84,11)</f>
        <v>014010173000</v>
      </c>
      <c r="C84">
        <f>VALUE(balance_gral!F84)</f>
        <v>5620227035007</v>
      </c>
      <c r="D84">
        <f>VALUE(balance_gral!H84)</f>
        <v>871273729.97000003</v>
      </c>
      <c r="E84">
        <f>VALUE(balance_gral!G84)</f>
        <v>6341452578146</v>
      </c>
      <c r="F84" s="2">
        <f>VALUE(balance_gral!J84)</f>
        <v>11961679613153</v>
      </c>
    </row>
    <row r="85" spans="2:6" x14ac:dyDescent="0.2">
      <c r="B85" t="str">
        <f>"0"&amp;LEFT(balance_gral!D85,11)</f>
        <v>014010173002</v>
      </c>
      <c r="C85">
        <f>VALUE(balance_gral!F85)</f>
        <v>4844821273744</v>
      </c>
      <c r="D85">
        <f>VALUE(balance_gral!H85)</f>
        <v>616498673.03999996</v>
      </c>
      <c r="E85">
        <f>VALUE(balance_gral!G85)</f>
        <v>4487105446963</v>
      </c>
      <c r="F85" s="2">
        <f>VALUE(balance_gral!J85)</f>
        <v>9331926720707</v>
      </c>
    </row>
    <row r="86" spans="2:6" x14ac:dyDescent="0.2">
      <c r="B86" t="str">
        <f>"0"&amp;LEFT(balance_gral!D86,11)</f>
        <v>014010173003</v>
      </c>
      <c r="C86">
        <f>VALUE(balance_gral!F86)</f>
        <v>0</v>
      </c>
      <c r="D86">
        <f>VALUE(balance_gral!H86)</f>
        <v>142207645.03999999</v>
      </c>
      <c r="E86">
        <f>VALUE(balance_gral!G86)</f>
        <v>1035039857430</v>
      </c>
      <c r="F86" s="2">
        <f>VALUE(balance_gral!J86)</f>
        <v>1035039857430</v>
      </c>
    </row>
    <row r="87" spans="2:6" x14ac:dyDescent="0.2">
      <c r="B87" t="str">
        <f>"0"&amp;LEFT(balance_gral!D87,11)</f>
        <v>014010173004</v>
      </c>
      <c r="C87">
        <f>VALUE(balance_gral!F87)</f>
        <v>9457484637</v>
      </c>
      <c r="D87">
        <f>VALUE(balance_gral!H87)</f>
        <v>0</v>
      </c>
      <c r="E87">
        <f>VALUE(balance_gral!G87)</f>
        <v>0</v>
      </c>
      <c r="F87" s="2">
        <f>VALUE(balance_gral!J87)</f>
        <v>9457484637</v>
      </c>
    </row>
    <row r="88" spans="2:6" x14ac:dyDescent="0.2">
      <c r="B88" t="str">
        <f>"0"&amp;LEFT(balance_gral!D88,11)</f>
        <v>014010173006</v>
      </c>
      <c r="C88">
        <f>VALUE(balance_gral!F88)</f>
        <v>653969925675</v>
      </c>
      <c r="D88">
        <f>VALUE(balance_gral!H88)</f>
        <v>90415388.280000001</v>
      </c>
      <c r="E88">
        <f>VALUE(balance_gral!G88)</f>
        <v>658076649597</v>
      </c>
      <c r="F88" s="2">
        <f>VALUE(balance_gral!J88)</f>
        <v>1312046575272</v>
      </c>
    </row>
    <row r="89" spans="2:6" x14ac:dyDescent="0.2">
      <c r="B89" t="str">
        <f>"0"&amp;LEFT(balance_gral!D89,11)</f>
        <v>014010173008</v>
      </c>
      <c r="C89">
        <f>VALUE(balance_gral!F89)</f>
        <v>28137260982</v>
      </c>
      <c r="D89">
        <f>VALUE(balance_gral!H89)</f>
        <v>4708142.3899999997</v>
      </c>
      <c r="E89">
        <f>VALUE(balance_gral!G89)</f>
        <v>34267602327</v>
      </c>
      <c r="F89" s="2">
        <f>VALUE(balance_gral!J89)</f>
        <v>62404863309</v>
      </c>
    </row>
    <row r="90" spans="2:6" x14ac:dyDescent="0.2">
      <c r="B90" t="str">
        <f>"0"&amp;LEFT(balance_gral!D90,11)</f>
        <v>014010173010</v>
      </c>
      <c r="C90">
        <f>VALUE(balance_gral!F90)</f>
        <v>81513714022</v>
      </c>
      <c r="D90">
        <f>VALUE(balance_gral!H90)</f>
        <v>11754639.640000001</v>
      </c>
      <c r="E90">
        <f>VALUE(balance_gral!G90)</f>
        <v>85554616591</v>
      </c>
      <c r="F90" s="2">
        <f>VALUE(balance_gral!J90)</f>
        <v>167068330613</v>
      </c>
    </row>
    <row r="91" spans="2:6" x14ac:dyDescent="0.2">
      <c r="B91" t="str">
        <f>"0"&amp;LEFT(balance_gral!D91,11)</f>
        <v>014010173012</v>
      </c>
      <c r="C91">
        <f>VALUE(balance_gral!F91)</f>
        <v>0</v>
      </c>
      <c r="D91">
        <f>VALUE(balance_gral!H91)</f>
        <v>972482.71</v>
      </c>
      <c r="E91">
        <f>VALUE(balance_gral!G91)</f>
        <v>7078088982</v>
      </c>
      <c r="F91" s="2">
        <f>VALUE(balance_gral!J91)</f>
        <v>7078088982</v>
      </c>
    </row>
    <row r="92" spans="2:6" x14ac:dyDescent="0.2">
      <c r="B92" t="str">
        <f>"0"&amp;LEFT(balance_gral!D92,11)</f>
        <v>014010173022</v>
      </c>
      <c r="C92">
        <f>VALUE(balance_gral!F92)</f>
        <v>2327375947</v>
      </c>
      <c r="D92">
        <f>VALUE(balance_gral!H92)</f>
        <v>4716758.87</v>
      </c>
      <c r="E92">
        <f>VALUE(balance_gral!G92)</f>
        <v>34330316256</v>
      </c>
      <c r="F92" s="2">
        <f>VALUE(balance_gral!J92)</f>
        <v>36657692203</v>
      </c>
    </row>
    <row r="93" spans="2:6" x14ac:dyDescent="0.2">
      <c r="B93" t="str">
        <f>"0"&amp;LEFT(balance_gral!D93,11)</f>
        <v>014010187000</v>
      </c>
      <c r="C93">
        <f>VALUE(balance_gral!F93)</f>
        <v>233242595596</v>
      </c>
      <c r="D93">
        <f>VALUE(balance_gral!H93)</f>
        <v>9853743.2400000002</v>
      </c>
      <c r="E93">
        <f>VALUE(balance_gral!G93)</f>
        <v>71719189124</v>
      </c>
      <c r="F93" s="2">
        <f>VALUE(balance_gral!J93)</f>
        <v>304961784720</v>
      </c>
    </row>
    <row r="94" spans="2:6" x14ac:dyDescent="0.2">
      <c r="B94" t="str">
        <f>"0"&amp;LEFT(balance_gral!D94,11)</f>
        <v>014010187002</v>
      </c>
      <c r="C94">
        <f>VALUE(balance_gral!F94)</f>
        <v>233242595596</v>
      </c>
      <c r="D94">
        <f>VALUE(balance_gral!H94)</f>
        <v>9853743.2400000002</v>
      </c>
      <c r="E94">
        <f>VALUE(balance_gral!G94)</f>
        <v>71719189124</v>
      </c>
      <c r="F94" s="2">
        <f>VALUE(balance_gral!J94)</f>
        <v>304961784720</v>
      </c>
    </row>
    <row r="95" spans="2:6" x14ac:dyDescent="0.2">
      <c r="B95" t="str">
        <f>"0"&amp;LEFT(balance_gral!D95,11)</f>
        <v>014010189000</v>
      </c>
      <c r="C95">
        <f>VALUE(balance_gral!F95)</f>
        <v>1280487915</v>
      </c>
      <c r="D95">
        <f>VALUE(balance_gral!H95)</f>
        <v>3214.66</v>
      </c>
      <c r="E95">
        <f>VALUE(balance_gral!G95)</f>
        <v>23397505</v>
      </c>
      <c r="F95" s="2">
        <f>VALUE(balance_gral!J95)</f>
        <v>1303885420</v>
      </c>
    </row>
    <row r="96" spans="2:6" x14ac:dyDescent="0.2">
      <c r="B96" t="str">
        <f>"0"&amp;LEFT(balance_gral!D96,11)</f>
        <v>014010189002</v>
      </c>
      <c r="C96">
        <f>VALUE(balance_gral!F96)</f>
        <v>1280487915</v>
      </c>
      <c r="D96">
        <f>VALUE(balance_gral!H96)</f>
        <v>3214.66</v>
      </c>
      <c r="E96">
        <f>VALUE(balance_gral!G96)</f>
        <v>23397505</v>
      </c>
      <c r="F96" s="2">
        <f>VALUE(balance_gral!J96)</f>
        <v>1303885420</v>
      </c>
    </row>
    <row r="97" spans="2:6" x14ac:dyDescent="0.2">
      <c r="B97" t="str">
        <f>"0"&amp;LEFT(balance_gral!D97,11)</f>
        <v>014010191000</v>
      </c>
      <c r="C97">
        <f>VALUE(balance_gral!F97)</f>
        <v>0</v>
      </c>
      <c r="D97">
        <f>VALUE(balance_gral!H97)</f>
        <v>282722.51</v>
      </c>
      <c r="E97">
        <f>VALUE(balance_gral!G97)</f>
        <v>2057759035</v>
      </c>
      <c r="F97" s="2">
        <f>VALUE(balance_gral!J97)</f>
        <v>2057759035</v>
      </c>
    </row>
    <row r="98" spans="2:6" x14ac:dyDescent="0.2">
      <c r="B98" t="str">
        <f>"0"&amp;LEFT(balance_gral!D98,11)</f>
        <v>014010191002</v>
      </c>
      <c r="C98">
        <f>VALUE(balance_gral!F98)</f>
        <v>0</v>
      </c>
      <c r="D98">
        <f>VALUE(balance_gral!H98)</f>
        <v>282722.51</v>
      </c>
      <c r="E98">
        <f>VALUE(balance_gral!G98)</f>
        <v>2057759035</v>
      </c>
      <c r="F98" s="2">
        <f>VALUE(balance_gral!J98)</f>
        <v>2057759035</v>
      </c>
    </row>
    <row r="99" spans="2:6" x14ac:dyDescent="0.2">
      <c r="B99" t="str">
        <f>"0"&amp;LEFT(balance_gral!D99,11)</f>
        <v>014010205000</v>
      </c>
      <c r="C99">
        <f>VALUE(balance_gral!F99)</f>
        <v>294597755745</v>
      </c>
      <c r="D99">
        <f>VALUE(balance_gral!H99)</f>
        <v>0</v>
      </c>
      <c r="E99">
        <f>VALUE(balance_gral!G99)</f>
        <v>0</v>
      </c>
      <c r="F99" s="2">
        <f>VALUE(balance_gral!J99)</f>
        <v>294597755745</v>
      </c>
    </row>
    <row r="100" spans="2:6" x14ac:dyDescent="0.2">
      <c r="B100" t="str">
        <f>"0"&amp;LEFT(balance_gral!D100,11)</f>
        <v>014010205002</v>
      </c>
      <c r="C100">
        <f>VALUE(balance_gral!F100)</f>
        <v>294597755745</v>
      </c>
      <c r="D100">
        <f>VALUE(balance_gral!H100)</f>
        <v>0</v>
      </c>
      <c r="E100">
        <f>VALUE(balance_gral!G100)</f>
        <v>0</v>
      </c>
      <c r="F100" s="2">
        <f>VALUE(balance_gral!J100)</f>
        <v>294597755745</v>
      </c>
    </row>
    <row r="101" spans="2:6" x14ac:dyDescent="0.2">
      <c r="B101" t="str">
        <f>"0"&amp;LEFT(balance_gral!D101,11)</f>
        <v>014010209000</v>
      </c>
      <c r="C101">
        <f>VALUE(balance_gral!F101)</f>
        <v>108218966083</v>
      </c>
      <c r="D101">
        <f>VALUE(balance_gral!H101)</f>
        <v>79155.28</v>
      </c>
      <c r="E101">
        <f>VALUE(balance_gral!G101)</f>
        <v>576121415</v>
      </c>
      <c r="F101" s="2">
        <f>VALUE(balance_gral!J101)</f>
        <v>108795087498</v>
      </c>
    </row>
    <row r="102" spans="2:6" x14ac:dyDescent="0.2">
      <c r="B102" t="str">
        <f>"0"&amp;LEFT(balance_gral!D102,11)</f>
        <v>014010209004</v>
      </c>
      <c r="C102">
        <f>VALUE(balance_gral!F102)</f>
        <v>108218966083</v>
      </c>
      <c r="D102">
        <f>VALUE(balance_gral!H102)</f>
        <v>79155.28</v>
      </c>
      <c r="E102">
        <f>VALUE(balance_gral!G102)</f>
        <v>576121415</v>
      </c>
      <c r="F102" s="2">
        <f>VALUE(balance_gral!J102)</f>
        <v>108795087498</v>
      </c>
    </row>
    <row r="103" spans="2:6" x14ac:dyDescent="0.2">
      <c r="B103" t="str">
        <f>"0"&amp;LEFT(balance_gral!D103,11)</f>
        <v>014010351000</v>
      </c>
      <c r="C103">
        <f>VALUE(balance_gral!F103)</f>
        <v>141469485883</v>
      </c>
      <c r="D103">
        <f>VALUE(balance_gral!H103)</f>
        <v>37096460.560000002</v>
      </c>
      <c r="E103">
        <f>VALUE(balance_gral!G103)</f>
        <v>270001765645</v>
      </c>
      <c r="F103" s="2">
        <f>VALUE(balance_gral!J103)</f>
        <v>411471251528</v>
      </c>
    </row>
    <row r="104" spans="2:6" x14ac:dyDescent="0.2">
      <c r="B104" t="str">
        <f>"0"&amp;LEFT(balance_gral!D104,11)</f>
        <v>014010351002</v>
      </c>
      <c r="C104">
        <f>VALUE(balance_gral!F104)</f>
        <v>141469485883</v>
      </c>
      <c r="D104">
        <f>VALUE(balance_gral!H104)</f>
        <v>37096460.560000002</v>
      </c>
      <c r="E104">
        <f>VALUE(balance_gral!G104)</f>
        <v>270001765645</v>
      </c>
      <c r="F104" s="2">
        <f>VALUE(balance_gral!J104)</f>
        <v>411471251528</v>
      </c>
    </row>
    <row r="105" spans="2:6" x14ac:dyDescent="0.2">
      <c r="B105" t="str">
        <f>"0"&amp;LEFT(balance_gral!D105,11)</f>
        <v>014010405001</v>
      </c>
      <c r="C105">
        <f>VALUE(balance_gral!F105)</f>
        <v>798361402580</v>
      </c>
      <c r="D105">
        <f>VALUE(balance_gral!H105)</f>
        <v>64224005.890000001</v>
      </c>
      <c r="E105">
        <f>VALUE(balance_gral!G105)</f>
        <v>467446077751</v>
      </c>
      <c r="F105" s="2">
        <f>VALUE(balance_gral!J105)</f>
        <v>1265807480331</v>
      </c>
    </row>
    <row r="106" spans="2:6" x14ac:dyDescent="0.2">
      <c r="B106" t="str">
        <f>"0"&amp;LEFT(balance_gral!D106,11)</f>
        <v>014010433000</v>
      </c>
      <c r="C106">
        <f>VALUE(balance_gral!F106)</f>
        <v>24547183310</v>
      </c>
      <c r="D106">
        <f>VALUE(balance_gral!H106)</f>
        <v>31697120.699999999</v>
      </c>
      <c r="E106">
        <f>VALUE(balance_gral!G106)</f>
        <v>230703372393</v>
      </c>
      <c r="F106" s="2">
        <f>VALUE(balance_gral!J106)</f>
        <v>255250555703</v>
      </c>
    </row>
    <row r="107" spans="2:6" x14ac:dyDescent="0.2">
      <c r="B107" t="str">
        <f>"0"&amp;LEFT(balance_gral!D107,11)</f>
        <v>014010433002</v>
      </c>
      <c r="C107">
        <f>VALUE(balance_gral!F107)</f>
        <v>24547183310</v>
      </c>
      <c r="D107">
        <f>VALUE(balance_gral!H107)</f>
        <v>25562266.600000001</v>
      </c>
      <c r="E107">
        <f>VALUE(balance_gral!G107)</f>
        <v>186051634357</v>
      </c>
      <c r="F107" s="2">
        <f>VALUE(balance_gral!J107)</f>
        <v>210598817667</v>
      </c>
    </row>
    <row r="108" spans="2:6" x14ac:dyDescent="0.2">
      <c r="B108" t="str">
        <f>"0"&amp;LEFT(balance_gral!D108,11)</f>
        <v>014010433003</v>
      </c>
      <c r="C108">
        <f>VALUE(balance_gral!F108)</f>
        <v>0</v>
      </c>
      <c r="D108">
        <f>VALUE(balance_gral!H108)</f>
        <v>6134854.0999999996</v>
      </c>
      <c r="E108">
        <f>VALUE(balance_gral!G108)</f>
        <v>44651738036</v>
      </c>
      <c r="F108" s="2">
        <f>VALUE(balance_gral!J108)</f>
        <v>44651738036</v>
      </c>
    </row>
    <row r="109" spans="2:6" x14ac:dyDescent="0.2">
      <c r="B109" t="str">
        <f>"0"&amp;LEFT(balance_gral!D109,11)</f>
        <v>014010443000</v>
      </c>
      <c r="C109">
        <f>VALUE(balance_gral!F109)</f>
        <v>329316998387</v>
      </c>
      <c r="D109">
        <f>VALUE(balance_gral!H109)</f>
        <v>11530360.460000001</v>
      </c>
      <c r="E109">
        <f>VALUE(balance_gral!G109)</f>
        <v>83922229661</v>
      </c>
      <c r="F109" s="2">
        <f>VALUE(balance_gral!J109)</f>
        <v>413239228048</v>
      </c>
    </row>
    <row r="110" spans="2:6" x14ac:dyDescent="0.2">
      <c r="B110" t="str">
        <f>"0"&amp;LEFT(balance_gral!D110,11)</f>
        <v>014010443002</v>
      </c>
      <c r="C110">
        <f>VALUE(balance_gral!F110)</f>
        <v>329316998387</v>
      </c>
      <c r="D110">
        <f>VALUE(balance_gral!H110)</f>
        <v>11530360.460000001</v>
      </c>
      <c r="E110">
        <f>VALUE(balance_gral!G110)</f>
        <v>83922229661</v>
      </c>
      <c r="F110" s="2">
        <f>VALUE(balance_gral!J110)</f>
        <v>413239228048</v>
      </c>
    </row>
    <row r="111" spans="2:6" x14ac:dyDescent="0.2">
      <c r="B111" t="str">
        <f>"0"&amp;LEFT(balance_gral!D111,11)</f>
        <v>014030000000</v>
      </c>
      <c r="C111">
        <f>VALUE(balance_gral!F111)</f>
        <v>46231206189</v>
      </c>
      <c r="D111">
        <f>VALUE(balance_gral!H111)</f>
        <v>0</v>
      </c>
      <c r="E111">
        <f>VALUE(balance_gral!G111)</f>
        <v>0</v>
      </c>
      <c r="F111" s="2">
        <f>VALUE(balance_gral!J111)</f>
        <v>46231206189</v>
      </c>
    </row>
    <row r="112" spans="2:6" x14ac:dyDescent="0.2">
      <c r="B112" t="str">
        <f>"0"&amp;LEFT(balance_gral!D112,11)</f>
        <v>014030365000</v>
      </c>
      <c r="C112">
        <f>VALUE(balance_gral!F112)</f>
        <v>46096126540</v>
      </c>
      <c r="D112">
        <f>VALUE(balance_gral!H112)</f>
        <v>0</v>
      </c>
      <c r="E112">
        <f>VALUE(balance_gral!G112)</f>
        <v>0</v>
      </c>
      <c r="F112" s="2">
        <f>VALUE(balance_gral!J112)</f>
        <v>46096126540</v>
      </c>
    </row>
    <row r="113" spans="2:6" x14ac:dyDescent="0.2">
      <c r="B113" t="str">
        <f>"0"&amp;LEFT(balance_gral!D113,11)</f>
        <v>014030365002</v>
      </c>
      <c r="C113">
        <f>VALUE(balance_gral!F113)</f>
        <v>46096126540</v>
      </c>
      <c r="D113">
        <f>VALUE(balance_gral!H113)</f>
        <v>0</v>
      </c>
      <c r="E113">
        <f>VALUE(balance_gral!G113)</f>
        <v>0</v>
      </c>
      <c r="F113" s="2">
        <f>VALUE(balance_gral!J113)</f>
        <v>46096126540</v>
      </c>
    </row>
    <row r="114" spans="2:6" x14ac:dyDescent="0.2">
      <c r="B114" t="str">
        <f>"0"&amp;LEFT(balance_gral!D114,11)</f>
        <v>014030437000</v>
      </c>
      <c r="C114">
        <f>VALUE(balance_gral!F114)</f>
        <v>135079649</v>
      </c>
      <c r="D114">
        <f>VALUE(balance_gral!H114)</f>
        <v>0</v>
      </c>
      <c r="E114">
        <f>VALUE(balance_gral!G114)</f>
        <v>0</v>
      </c>
      <c r="F114" s="2">
        <f>VALUE(balance_gral!J114)</f>
        <v>135079649</v>
      </c>
    </row>
    <row r="115" spans="2:6" x14ac:dyDescent="0.2">
      <c r="B115" t="str">
        <f>"0"&amp;LEFT(balance_gral!D115,11)</f>
        <v>014030437002</v>
      </c>
      <c r="C115">
        <f>VALUE(balance_gral!F115)</f>
        <v>135079649</v>
      </c>
      <c r="D115">
        <f>VALUE(balance_gral!H115)</f>
        <v>0</v>
      </c>
      <c r="E115">
        <f>VALUE(balance_gral!G115)</f>
        <v>0</v>
      </c>
      <c r="F115" s="2">
        <f>VALUE(balance_gral!J115)</f>
        <v>135079649</v>
      </c>
    </row>
    <row r="116" spans="2:6" x14ac:dyDescent="0.2">
      <c r="B116" t="str">
        <f>"0"&amp;LEFT(balance_gral!D116,11)</f>
        <v>014040000000</v>
      </c>
      <c r="C116">
        <f>VALUE(balance_gral!F116)</f>
        <v>1044104312508</v>
      </c>
      <c r="D116">
        <f>VALUE(balance_gral!H116)</f>
        <v>151845279.19</v>
      </c>
      <c r="E116">
        <f>VALUE(balance_gral!G116)</f>
        <v>1105186124698</v>
      </c>
      <c r="F116" s="2">
        <f>VALUE(balance_gral!J116)</f>
        <v>2149290437206</v>
      </c>
    </row>
    <row r="117" spans="2:6" x14ac:dyDescent="0.2">
      <c r="B117" t="str">
        <f>"0"&amp;LEFT(balance_gral!D117,11)</f>
        <v>014040215000</v>
      </c>
      <c r="C117">
        <f>VALUE(balance_gral!F117)</f>
        <v>1044104312508</v>
      </c>
      <c r="D117">
        <f>VALUE(balance_gral!H117)</f>
        <v>151845279.19</v>
      </c>
      <c r="E117">
        <f>VALUE(balance_gral!G117)</f>
        <v>1105186124698</v>
      </c>
      <c r="F117" s="2">
        <f>VALUE(balance_gral!J117)</f>
        <v>2149290437206</v>
      </c>
    </row>
    <row r="118" spans="2:6" x14ac:dyDescent="0.2">
      <c r="B118" t="str">
        <f>"0"&amp;LEFT(balance_gral!D118,11)</f>
        <v>014040215004</v>
      </c>
      <c r="C118">
        <f>VALUE(balance_gral!F118)</f>
        <v>0</v>
      </c>
      <c r="D118">
        <f>VALUE(balance_gral!H118)</f>
        <v>63837185.289999999</v>
      </c>
      <c r="E118">
        <f>VALUE(balance_gral!G118)</f>
        <v>464630654299</v>
      </c>
      <c r="F118" s="2">
        <f>VALUE(balance_gral!J118)</f>
        <v>464630654299</v>
      </c>
    </row>
    <row r="119" spans="2:6" x14ac:dyDescent="0.2">
      <c r="B119" t="str">
        <f>"0"&amp;LEFT(balance_gral!D119,11)</f>
        <v>014040215006</v>
      </c>
      <c r="C119">
        <f>VALUE(balance_gral!F119)</f>
        <v>459187717967</v>
      </c>
      <c r="D119">
        <f>VALUE(balance_gral!H119)</f>
        <v>0</v>
      </c>
      <c r="E119">
        <f>VALUE(balance_gral!G119)</f>
        <v>0</v>
      </c>
      <c r="F119" s="2">
        <f>VALUE(balance_gral!J119)</f>
        <v>459187717967</v>
      </c>
    </row>
    <row r="120" spans="2:6" x14ac:dyDescent="0.2">
      <c r="B120" t="str">
        <f>"0"&amp;LEFT(balance_gral!D120,11)</f>
        <v>014040215008</v>
      </c>
      <c r="C120">
        <f>VALUE(balance_gral!F120)</f>
        <v>253664093138</v>
      </c>
      <c r="D120">
        <f>VALUE(balance_gral!H120)</f>
        <v>0</v>
      </c>
      <c r="E120">
        <f>VALUE(balance_gral!G120)</f>
        <v>0</v>
      </c>
      <c r="F120" s="2">
        <f>VALUE(balance_gral!J120)</f>
        <v>253664093138</v>
      </c>
    </row>
    <row r="121" spans="2:6" x14ac:dyDescent="0.2">
      <c r="B121" t="str">
        <f>"0"&amp;LEFT(balance_gral!D121,11)</f>
        <v>014040215010</v>
      </c>
      <c r="C121">
        <f>VALUE(balance_gral!F121)</f>
        <v>331252501403</v>
      </c>
      <c r="D121">
        <f>VALUE(balance_gral!H121)</f>
        <v>88008093.900000006</v>
      </c>
      <c r="E121">
        <f>VALUE(balance_gral!G121)</f>
        <v>640555470399</v>
      </c>
      <c r="F121" s="2">
        <f>VALUE(balance_gral!J121)</f>
        <v>971807971802</v>
      </c>
    </row>
    <row r="122" spans="2:6" x14ac:dyDescent="0.2">
      <c r="B122" t="str">
        <f>"0"&amp;LEFT(balance_gral!D122,11)</f>
        <v>014070000000</v>
      </c>
      <c r="C122">
        <f>VALUE(balance_gral!F122)</f>
        <v>0</v>
      </c>
      <c r="D122">
        <f>VALUE(balance_gral!H122)</f>
        <v>0</v>
      </c>
      <c r="E122">
        <f>VALUE(balance_gral!G122)</f>
        <v>-5085994872</v>
      </c>
      <c r="F122" s="2">
        <f>VALUE(balance_gral!J122)</f>
        <v>-5085994872</v>
      </c>
    </row>
    <row r="123" spans="2:6" x14ac:dyDescent="0.2">
      <c r="B123" t="str">
        <f>"0"&amp;LEFT(balance_gral!D123,11)</f>
        <v>014070425000</v>
      </c>
      <c r="C123">
        <f>VALUE(balance_gral!F123)</f>
        <v>0</v>
      </c>
      <c r="D123">
        <f>VALUE(balance_gral!H123)</f>
        <v>0</v>
      </c>
      <c r="E123">
        <f>VALUE(balance_gral!G123)</f>
        <v>-5085994872</v>
      </c>
      <c r="F123" s="2">
        <f>VALUE(balance_gral!J123)</f>
        <v>-5085994872</v>
      </c>
    </row>
    <row r="124" spans="2:6" x14ac:dyDescent="0.2">
      <c r="B124" t="str">
        <f>"0"&amp;LEFT(balance_gral!D124,11)</f>
        <v>014070425092</v>
      </c>
      <c r="C124">
        <f>VALUE(balance_gral!F124)</f>
        <v>0</v>
      </c>
      <c r="D124">
        <f>VALUE(balance_gral!H124)</f>
        <v>0</v>
      </c>
      <c r="E124">
        <f>VALUE(balance_gral!G124)</f>
        <v>-5085994872</v>
      </c>
      <c r="F124" s="2">
        <f>VALUE(balance_gral!J124)</f>
        <v>-5085994872</v>
      </c>
    </row>
    <row r="125" spans="2:6" x14ac:dyDescent="0.2">
      <c r="B125" t="str">
        <f>"0"&amp;LEFT(balance_gral!D125,11)</f>
        <v>014080000000</v>
      </c>
      <c r="C125">
        <f>VALUE(balance_gral!F125)</f>
        <v>147047896175</v>
      </c>
      <c r="D125">
        <f>VALUE(balance_gral!H125)</f>
        <v>23260670.629999999</v>
      </c>
      <c r="E125">
        <f>VALUE(balance_gral!G125)</f>
        <v>169299767160</v>
      </c>
      <c r="F125" s="2">
        <f>VALUE(balance_gral!J125)</f>
        <v>316347663335</v>
      </c>
    </row>
    <row r="126" spans="2:6" x14ac:dyDescent="0.2">
      <c r="B126" t="str">
        <f>"0"&amp;LEFT(balance_gral!D126,11)</f>
        <v>014080225000</v>
      </c>
      <c r="C126">
        <f>VALUE(balance_gral!F126)</f>
        <v>143471828993</v>
      </c>
      <c r="D126">
        <f>VALUE(balance_gral!H126)</f>
        <v>23166087.68</v>
      </c>
      <c r="E126">
        <f>VALUE(balance_gral!G126)</f>
        <v>168611357531</v>
      </c>
      <c r="F126" s="2">
        <f>VALUE(balance_gral!J126)</f>
        <v>312083186524</v>
      </c>
    </row>
    <row r="127" spans="2:6" x14ac:dyDescent="0.2">
      <c r="B127" t="str">
        <f>"0"&amp;LEFT(balance_gral!D127,11)</f>
        <v>014080225082</v>
      </c>
      <c r="C127">
        <f>VALUE(balance_gral!F127)</f>
        <v>1596360779585</v>
      </c>
      <c r="D127">
        <f>VALUE(balance_gral!H127)</f>
        <v>177941662.81999999</v>
      </c>
      <c r="E127">
        <f>VALUE(balance_gral!G127)</f>
        <v>1295125260422</v>
      </c>
      <c r="F127" s="2">
        <f>VALUE(balance_gral!J127)</f>
        <v>2891486040007</v>
      </c>
    </row>
    <row r="128" spans="2:6" x14ac:dyDescent="0.2">
      <c r="B128" t="str">
        <f>"0"&amp;LEFT(balance_gral!D128,11)</f>
        <v>014080225083</v>
      </c>
      <c r="C128">
        <f>VALUE(balance_gral!F128)</f>
        <v>0</v>
      </c>
      <c r="D128">
        <f>VALUE(balance_gral!H128)</f>
        <v>57822832.340000004</v>
      </c>
      <c r="E128">
        <f>VALUE(balance_gral!G128)</f>
        <v>420855968219</v>
      </c>
      <c r="F128" s="2">
        <f>VALUE(balance_gral!J128)</f>
        <v>420855968219</v>
      </c>
    </row>
    <row r="129" spans="2:6" x14ac:dyDescent="0.2">
      <c r="B129" t="str">
        <f>"0"&amp;LEFT(balance_gral!D129,11)</f>
        <v>014080225092</v>
      </c>
      <c r="C129">
        <f>VALUE(balance_gral!F129)</f>
        <v>-819427193</v>
      </c>
      <c r="D129">
        <f>VALUE(balance_gral!H129)</f>
        <v>-208674.59</v>
      </c>
      <c r="E129">
        <f>VALUE(balance_gral!G129)</f>
        <v>-1518810877</v>
      </c>
      <c r="F129" s="2">
        <f>VALUE(balance_gral!J129)</f>
        <v>-2338238070</v>
      </c>
    </row>
    <row r="130" spans="2:6" x14ac:dyDescent="0.2">
      <c r="B130" t="str">
        <f>"0"&amp;LEFT(balance_gral!D130,11)</f>
        <v>014080225094</v>
      </c>
      <c r="C130">
        <f>VALUE(balance_gral!F130)</f>
        <v>-1452069523399</v>
      </c>
      <c r="D130">
        <f>VALUE(balance_gral!H130)</f>
        <v>-157508497.61000001</v>
      </c>
      <c r="E130">
        <f>VALUE(balance_gral!G130)</f>
        <v>-1146405123806</v>
      </c>
      <c r="F130" s="2">
        <f>VALUE(balance_gral!J130)</f>
        <v>-2598474647205</v>
      </c>
    </row>
    <row r="131" spans="2:6" x14ac:dyDescent="0.2">
      <c r="B131" t="str">
        <f>"0"&amp;LEFT(balance_gral!D131,11)</f>
        <v>014080225095</v>
      </c>
      <c r="C131">
        <f>VALUE(balance_gral!F131)</f>
        <v>0</v>
      </c>
      <c r="D131">
        <f>VALUE(balance_gral!H131)</f>
        <v>-54881235.280000001</v>
      </c>
      <c r="E131">
        <f>VALUE(balance_gral!G131)</f>
        <v>-399445936427</v>
      </c>
      <c r="F131" s="2">
        <f>VALUE(balance_gral!J131)</f>
        <v>-399445936427</v>
      </c>
    </row>
    <row r="132" spans="2:6" x14ac:dyDescent="0.2">
      <c r="B132" t="str">
        <f>"0"&amp;LEFT(balance_gral!D132,11)</f>
        <v>014080447000</v>
      </c>
      <c r="C132">
        <f>VALUE(balance_gral!F132)</f>
        <v>3576067182</v>
      </c>
      <c r="D132">
        <f>VALUE(balance_gral!H132)</f>
        <v>94582.95</v>
      </c>
      <c r="E132">
        <f>VALUE(balance_gral!G132)</f>
        <v>688409629</v>
      </c>
      <c r="F132" s="2">
        <f>VALUE(balance_gral!J132)</f>
        <v>4264476811</v>
      </c>
    </row>
    <row r="133" spans="2:6" x14ac:dyDescent="0.2">
      <c r="B133" t="str">
        <f>"0"&amp;LEFT(balance_gral!D133,11)</f>
        <v>014080447082</v>
      </c>
      <c r="C133">
        <f>VALUE(balance_gral!F133)</f>
        <v>85949654340</v>
      </c>
      <c r="D133">
        <f>VALUE(balance_gral!H133)</f>
        <v>3429585.58</v>
      </c>
      <c r="E133">
        <f>VALUE(balance_gral!G133)</f>
        <v>24961792794</v>
      </c>
      <c r="F133" s="2">
        <f>VALUE(balance_gral!J133)</f>
        <v>110911447134</v>
      </c>
    </row>
    <row r="134" spans="2:6" x14ac:dyDescent="0.2">
      <c r="B134" t="str">
        <f>"0"&amp;LEFT(balance_gral!D134,11)</f>
        <v>014080447094</v>
      </c>
      <c r="C134">
        <f>VALUE(balance_gral!F134)</f>
        <v>-82071092238</v>
      </c>
      <c r="D134">
        <f>VALUE(balance_gral!H134)</f>
        <v>-3297298.01</v>
      </c>
      <c r="E134">
        <f>VALUE(balance_gral!G134)</f>
        <v>-23998954989</v>
      </c>
      <c r="F134" s="2">
        <f>VALUE(balance_gral!J134)</f>
        <v>-106070047227</v>
      </c>
    </row>
    <row r="135" spans="2:6" x14ac:dyDescent="0.2">
      <c r="B135" t="str">
        <f>"0"&amp;LEFT(balance_gral!D135,11)</f>
        <v>014080447096</v>
      </c>
      <c r="C135">
        <f>VALUE(balance_gral!F135)</f>
        <v>-302494920</v>
      </c>
      <c r="D135">
        <f>VALUE(balance_gral!H135)</f>
        <v>-37704.620000000003</v>
      </c>
      <c r="E135">
        <f>VALUE(balance_gral!G135)</f>
        <v>-274428176</v>
      </c>
      <c r="F135" s="2">
        <f>VALUE(balance_gral!J135)</f>
        <v>-576923096</v>
      </c>
    </row>
    <row r="136" spans="2:6" x14ac:dyDescent="0.2">
      <c r="B136" t="str">
        <f>"0"&amp;LEFT(balance_gral!D136,11)</f>
        <v>014090000000</v>
      </c>
      <c r="C136">
        <f>VALUE(balance_gral!F136)</f>
        <v>-482782562157.14001</v>
      </c>
      <c r="D136">
        <f>VALUE(balance_gral!H136)</f>
        <v>-8596237.4900000002</v>
      </c>
      <c r="E136">
        <f>VALUE(balance_gral!G136)</f>
        <v>-62566596993</v>
      </c>
      <c r="F136" s="2">
        <f>VALUE(balance_gral!J136)</f>
        <v>-545349159150.14001</v>
      </c>
    </row>
    <row r="137" spans="2:6" x14ac:dyDescent="0.2">
      <c r="B137" t="str">
        <f>"0"&amp;LEFT(balance_gral!D137,11)</f>
        <v>014090231000</v>
      </c>
      <c r="C137">
        <f>VALUE(balance_gral!F137)</f>
        <v>-482782562157.14001</v>
      </c>
      <c r="D137">
        <f>VALUE(balance_gral!H137)</f>
        <v>-8596237.4900000002</v>
      </c>
      <c r="E137">
        <f>VALUE(balance_gral!G137)</f>
        <v>-62566596993</v>
      </c>
      <c r="F137" s="2">
        <f>VALUE(balance_gral!J137)</f>
        <v>-545349159150.14001</v>
      </c>
    </row>
    <row r="138" spans="2:6" x14ac:dyDescent="0.2">
      <c r="B138" t="str">
        <f>"0"&amp;LEFT(balance_gral!D138,11)</f>
        <v>014090231092</v>
      </c>
      <c r="C138">
        <f>VALUE(balance_gral!F138)</f>
        <v>-38508220334.139999</v>
      </c>
      <c r="D138">
        <f>VALUE(balance_gral!H138)</f>
        <v>-8581731.1999999993</v>
      </c>
      <c r="E138">
        <f>VALUE(balance_gral!G138)</f>
        <v>-62461014847</v>
      </c>
      <c r="F138" s="2">
        <f>VALUE(balance_gral!J138)</f>
        <v>-100969235181.14</v>
      </c>
    </row>
    <row r="139" spans="2:6" x14ac:dyDescent="0.2">
      <c r="B139" t="str">
        <f>"0"&amp;LEFT(balance_gral!D139,11)</f>
        <v>014090231093</v>
      </c>
      <c r="C139">
        <f>VALUE(balance_gral!F139)</f>
        <v>0</v>
      </c>
      <c r="D139">
        <f>VALUE(balance_gral!H139)</f>
        <v>-13888.56</v>
      </c>
      <c r="E139">
        <f>VALUE(balance_gral!G139)</f>
        <v>-101086078</v>
      </c>
      <c r="F139" s="2">
        <f>VALUE(balance_gral!J139)</f>
        <v>-101086078</v>
      </c>
    </row>
    <row r="140" spans="2:6" x14ac:dyDescent="0.2">
      <c r="B140" t="str">
        <f>"0"&amp;LEFT(balance_gral!D140,11)</f>
        <v>014090231094</v>
      </c>
      <c r="C140">
        <f>VALUE(balance_gral!F140)</f>
        <v>-444274341823</v>
      </c>
      <c r="D140">
        <f>VALUE(balance_gral!H140)</f>
        <v>-617.73</v>
      </c>
      <c r="E140">
        <f>VALUE(balance_gral!G140)</f>
        <v>-4496068</v>
      </c>
      <c r="F140" s="2">
        <f>VALUE(balance_gral!J140)</f>
        <v>-444278837891</v>
      </c>
    </row>
    <row r="141" spans="2:6" x14ac:dyDescent="0.2">
      <c r="B141" t="str">
        <f>"0"&amp;LEFT(balance_gral!D141,11)</f>
        <v>015000000000</v>
      </c>
      <c r="C141">
        <f>VALUE(balance_gral!F141)</f>
        <v>246462850879</v>
      </c>
      <c r="D141">
        <f>VALUE(balance_gral!H141)</f>
        <v>38469137.590000004</v>
      </c>
      <c r="E141">
        <f>VALUE(balance_gral!G141)</f>
        <v>279992616937</v>
      </c>
      <c r="F141" s="2">
        <f>VALUE(balance_gral!J141)</f>
        <v>526455467816</v>
      </c>
    </row>
    <row r="142" spans="2:6" x14ac:dyDescent="0.2">
      <c r="B142" t="str">
        <f>"0"&amp;LEFT(balance_gral!D142,11)</f>
        <v>015010000000</v>
      </c>
      <c r="C142">
        <f>VALUE(balance_gral!F142)</f>
        <v>250332073452</v>
      </c>
      <c r="D142">
        <f>VALUE(balance_gral!H142)</f>
        <v>40562652.259999998</v>
      </c>
      <c r="E142">
        <f>VALUE(balance_gral!G142)</f>
        <v>295229991308</v>
      </c>
      <c r="F142" s="2">
        <f>VALUE(balance_gral!J142)</f>
        <v>545562064760</v>
      </c>
    </row>
    <row r="143" spans="2:6" x14ac:dyDescent="0.2">
      <c r="B143" t="str">
        <f>"0"&amp;LEFT(balance_gral!D143,11)</f>
        <v>015010241000</v>
      </c>
      <c r="C143">
        <f>VALUE(balance_gral!F143)</f>
        <v>450330852</v>
      </c>
      <c r="D143">
        <f>VALUE(balance_gral!H143)</f>
        <v>0</v>
      </c>
      <c r="E143">
        <f>VALUE(balance_gral!G143)</f>
        <v>0</v>
      </c>
      <c r="F143" s="2">
        <f>VALUE(balance_gral!J143)</f>
        <v>450330852</v>
      </c>
    </row>
    <row r="144" spans="2:6" x14ac:dyDescent="0.2">
      <c r="B144" t="str">
        <f>"0"&amp;LEFT(balance_gral!D144,11)</f>
        <v>015010241002</v>
      </c>
      <c r="C144">
        <f>VALUE(balance_gral!F144)</f>
        <v>450330852</v>
      </c>
      <c r="D144">
        <f>VALUE(balance_gral!H144)</f>
        <v>0</v>
      </c>
      <c r="E144">
        <f>VALUE(balance_gral!G144)</f>
        <v>0</v>
      </c>
      <c r="F144" s="2">
        <f>VALUE(balance_gral!J144)</f>
        <v>450330852</v>
      </c>
    </row>
    <row r="145" spans="2:6" x14ac:dyDescent="0.2">
      <c r="B145" t="str">
        <f>"0"&amp;LEFT(balance_gral!D145,11)</f>
        <v>015010243001</v>
      </c>
      <c r="C145">
        <f>VALUE(balance_gral!F145)</f>
        <v>34686791290</v>
      </c>
      <c r="D145">
        <f>VALUE(balance_gral!H145)</f>
        <v>0</v>
      </c>
      <c r="E145">
        <f>VALUE(balance_gral!G145)</f>
        <v>0</v>
      </c>
      <c r="F145" s="2">
        <f>VALUE(balance_gral!J145)</f>
        <v>34686791290</v>
      </c>
    </row>
    <row r="146" spans="2:6" x14ac:dyDescent="0.2">
      <c r="B146" t="str">
        <f>"0"&amp;LEFT(balance_gral!D146,11)</f>
        <v>015010245000</v>
      </c>
      <c r="C146">
        <f>VALUE(balance_gral!F146)</f>
        <v>38628184881</v>
      </c>
      <c r="D146">
        <f>VALUE(balance_gral!H146)</f>
        <v>0</v>
      </c>
      <c r="E146">
        <f>VALUE(balance_gral!G146)</f>
        <v>0</v>
      </c>
      <c r="F146" s="2">
        <f>VALUE(balance_gral!J146)</f>
        <v>38628184881</v>
      </c>
    </row>
    <row r="147" spans="2:6" x14ac:dyDescent="0.2">
      <c r="B147" t="str">
        <f>"0"&amp;LEFT(balance_gral!D147,11)</f>
        <v>015010245004</v>
      </c>
      <c r="C147">
        <f>VALUE(balance_gral!F147)</f>
        <v>38628184881</v>
      </c>
      <c r="D147">
        <f>VALUE(balance_gral!H147)</f>
        <v>0</v>
      </c>
      <c r="E147">
        <f>VALUE(balance_gral!G147)</f>
        <v>0</v>
      </c>
      <c r="F147" s="2">
        <f>VALUE(balance_gral!J147)</f>
        <v>38628184881</v>
      </c>
    </row>
    <row r="148" spans="2:6" x14ac:dyDescent="0.2">
      <c r="B148" t="str">
        <f>"0"&amp;LEFT(balance_gral!D148,11)</f>
        <v>015010249001</v>
      </c>
      <c r="C148">
        <f>VALUE(balance_gral!F148)</f>
        <v>1300000</v>
      </c>
      <c r="D148">
        <f>VALUE(balance_gral!H148)</f>
        <v>0</v>
      </c>
      <c r="E148">
        <f>VALUE(balance_gral!G148)</f>
        <v>0</v>
      </c>
      <c r="F148" s="2">
        <f>VALUE(balance_gral!J148)</f>
        <v>1300000</v>
      </c>
    </row>
    <row r="149" spans="2:6" x14ac:dyDescent="0.2">
      <c r="B149" t="str">
        <f>"0"&amp;LEFT(balance_gral!D149,11)</f>
        <v>015010251000</v>
      </c>
      <c r="C149">
        <f>VALUE(balance_gral!F149)</f>
        <v>118639467347</v>
      </c>
      <c r="D149">
        <f>VALUE(balance_gral!H149)</f>
        <v>38431317.780000001</v>
      </c>
      <c r="E149">
        <f>VALUE(balance_gral!G149)</f>
        <v>279717350392</v>
      </c>
      <c r="F149" s="2">
        <f>VALUE(balance_gral!J149)</f>
        <v>398356817739</v>
      </c>
    </row>
    <row r="150" spans="2:6" x14ac:dyDescent="0.2">
      <c r="B150" t="str">
        <f>"0"&amp;LEFT(balance_gral!D150,11)</f>
        <v>015010251002</v>
      </c>
      <c r="C150">
        <f>VALUE(balance_gral!F150)</f>
        <v>100675200</v>
      </c>
      <c r="D150">
        <f>VALUE(balance_gral!H150)</f>
        <v>1400</v>
      </c>
      <c r="E150">
        <f>VALUE(balance_gral!G150)</f>
        <v>10189718</v>
      </c>
      <c r="F150" s="2">
        <f>VALUE(balance_gral!J150)</f>
        <v>110864918</v>
      </c>
    </row>
    <row r="151" spans="2:6" x14ac:dyDescent="0.2">
      <c r="B151" t="str">
        <f>"0"&amp;LEFT(balance_gral!D151,11)</f>
        <v>015010251004</v>
      </c>
      <c r="C151">
        <f>VALUE(balance_gral!F151)</f>
        <v>141673832773</v>
      </c>
      <c r="D151">
        <f>VALUE(balance_gral!H151)</f>
        <v>54343629.390000001</v>
      </c>
      <c r="E151">
        <f>VALUE(balance_gral!G151)</f>
        <v>395533041844</v>
      </c>
      <c r="F151" s="2">
        <f>VALUE(balance_gral!J151)</f>
        <v>537206874617</v>
      </c>
    </row>
    <row r="152" spans="2:6" x14ac:dyDescent="0.2">
      <c r="B152" t="str">
        <f>"0"&amp;LEFT(balance_gral!D152,11)</f>
        <v>015010251094</v>
      </c>
      <c r="C152">
        <f>VALUE(balance_gral!F152)</f>
        <v>-23135040626</v>
      </c>
      <c r="D152">
        <f>VALUE(balance_gral!H152)</f>
        <v>-15913711.609999999</v>
      </c>
      <c r="E152">
        <f>VALUE(balance_gral!G152)</f>
        <v>-115825881170</v>
      </c>
      <c r="F152" s="2">
        <f>VALUE(balance_gral!J152)</f>
        <v>-138960921796</v>
      </c>
    </row>
    <row r="153" spans="2:6" x14ac:dyDescent="0.2">
      <c r="B153" t="str">
        <f>"0"&amp;LEFT(balance_gral!D153,11)</f>
        <v>015010253000</v>
      </c>
      <c r="C153">
        <f>VALUE(balance_gral!F153)</f>
        <v>47446260045</v>
      </c>
      <c r="D153">
        <f>VALUE(balance_gral!H153)</f>
        <v>2080357.31</v>
      </c>
      <c r="E153">
        <f>VALUE(balance_gral!G153)</f>
        <v>15141610210</v>
      </c>
      <c r="F153" s="2">
        <f>VALUE(balance_gral!J153)</f>
        <v>62587870255</v>
      </c>
    </row>
    <row r="154" spans="2:6" x14ac:dyDescent="0.2">
      <c r="B154" t="str">
        <f>"0"&amp;LEFT(balance_gral!D154,11)</f>
        <v>015010253002</v>
      </c>
      <c r="C154">
        <f>VALUE(balance_gral!F154)</f>
        <v>47446260045</v>
      </c>
      <c r="D154">
        <f>VALUE(balance_gral!H154)</f>
        <v>2080357.31</v>
      </c>
      <c r="E154">
        <f>VALUE(balance_gral!G154)</f>
        <v>15141610210</v>
      </c>
      <c r="F154" s="2">
        <f>VALUE(balance_gral!J154)</f>
        <v>62587870255</v>
      </c>
    </row>
    <row r="155" spans="2:6" x14ac:dyDescent="0.2">
      <c r="B155" t="str">
        <f>"0"&amp;LEFT(balance_gral!D155,11)</f>
        <v>015010257000</v>
      </c>
      <c r="C155">
        <f>VALUE(balance_gral!F155)</f>
        <v>10479739037</v>
      </c>
      <c r="D155">
        <f>VALUE(balance_gral!H155)</f>
        <v>50977.17</v>
      </c>
      <c r="E155">
        <f>VALUE(balance_gral!G155)</f>
        <v>371030706</v>
      </c>
      <c r="F155" s="2">
        <f>VALUE(balance_gral!J155)</f>
        <v>10850769743</v>
      </c>
    </row>
    <row r="156" spans="2:6" x14ac:dyDescent="0.2">
      <c r="B156" t="str">
        <f>"0"&amp;LEFT(balance_gral!D156,11)</f>
        <v>015010257002</v>
      </c>
      <c r="C156">
        <f>VALUE(balance_gral!F156)</f>
        <v>10479739037</v>
      </c>
      <c r="D156">
        <f>VALUE(balance_gral!H156)</f>
        <v>50977.17</v>
      </c>
      <c r="E156">
        <f>VALUE(balance_gral!G156)</f>
        <v>371030705</v>
      </c>
      <c r="F156" s="2">
        <f>VALUE(balance_gral!J156)</f>
        <v>10850769742</v>
      </c>
    </row>
    <row r="157" spans="2:6" x14ac:dyDescent="0.2">
      <c r="B157" t="str">
        <f>"0"&amp;LEFT(balance_gral!D157,11)</f>
        <v>015010257004</v>
      </c>
      <c r="C157">
        <f>VALUE(balance_gral!F157)</f>
        <v>0</v>
      </c>
      <c r="D157">
        <f>VALUE(balance_gral!H157)</f>
        <v>0</v>
      </c>
      <c r="E157">
        <f>VALUE(balance_gral!G157)</f>
        <v>1</v>
      </c>
      <c r="F157" s="2">
        <f>VALUE(balance_gral!J157)</f>
        <v>1</v>
      </c>
    </row>
    <row r="158" spans="2:6" x14ac:dyDescent="0.2">
      <c r="B158" t="str">
        <f>"0"&amp;LEFT(balance_gral!D158,11)</f>
        <v>015090000000</v>
      </c>
      <c r="C158">
        <f>VALUE(balance_gral!F158)</f>
        <v>-3869222573</v>
      </c>
      <c r="D158">
        <f>VALUE(balance_gral!H158)</f>
        <v>-2093514.67</v>
      </c>
      <c r="E158">
        <f>VALUE(balance_gral!G158)</f>
        <v>-15237374371</v>
      </c>
      <c r="F158" s="2">
        <f>VALUE(balance_gral!J158)</f>
        <v>-19106596944</v>
      </c>
    </row>
    <row r="159" spans="2:6" x14ac:dyDescent="0.2">
      <c r="B159" t="str">
        <f>"0"&amp;LEFT(balance_gral!D159,11)</f>
        <v>015090263000</v>
      </c>
      <c r="C159">
        <f>VALUE(balance_gral!F159)</f>
        <v>-3869222573</v>
      </c>
      <c r="D159">
        <f>VALUE(balance_gral!H159)</f>
        <v>-2093514.67</v>
      </c>
      <c r="E159">
        <f>VALUE(balance_gral!G159)</f>
        <v>-15237374371</v>
      </c>
      <c r="F159" s="2">
        <f>VALUE(balance_gral!J159)</f>
        <v>-19106596944</v>
      </c>
    </row>
    <row r="160" spans="2:6" x14ac:dyDescent="0.2">
      <c r="B160" t="str">
        <f>"0"&amp;LEFT(balance_gral!D160,11)</f>
        <v>015090263092</v>
      </c>
      <c r="C160">
        <f>VALUE(balance_gral!F160)</f>
        <v>-3869222573</v>
      </c>
      <c r="D160">
        <f>VALUE(balance_gral!H160)</f>
        <v>-2093514.67</v>
      </c>
      <c r="E160">
        <f>VALUE(balance_gral!G160)</f>
        <v>-15237374371</v>
      </c>
      <c r="F160" s="2">
        <f>VALUE(balance_gral!J160)</f>
        <v>-19106596944</v>
      </c>
    </row>
    <row r="161" spans="2:6" x14ac:dyDescent="0.2">
      <c r="B161" t="str">
        <f>"0"&amp;LEFT(balance_gral!D161,11)</f>
        <v>016000000000</v>
      </c>
      <c r="C161">
        <f>VALUE(balance_gral!F161)</f>
        <v>55788813278</v>
      </c>
      <c r="D161">
        <f>VALUE(balance_gral!H161)</f>
        <v>11031361.52</v>
      </c>
      <c r="E161">
        <f>VALUE(balance_gral!G161)</f>
        <v>75735322946</v>
      </c>
      <c r="F161" s="2">
        <f>VALUE(balance_gral!J161)</f>
        <v>131524136224</v>
      </c>
    </row>
    <row r="162" spans="2:6" x14ac:dyDescent="0.2">
      <c r="B162" t="str">
        <f>"0"&amp;LEFT(balance_gral!D162,11)</f>
        <v>016010000000</v>
      </c>
      <c r="C162">
        <f>VALUE(balance_gral!F162)</f>
        <v>34780957366</v>
      </c>
      <c r="D162">
        <f>VALUE(balance_gral!H162)</f>
        <v>175045.69</v>
      </c>
      <c r="E162">
        <f>VALUE(balance_gral!G162)</f>
        <v>1274047298</v>
      </c>
      <c r="F162" s="2">
        <f>VALUE(balance_gral!J162)</f>
        <v>36055004664</v>
      </c>
    </row>
    <row r="163" spans="2:6" x14ac:dyDescent="0.2">
      <c r="B163" t="str">
        <f>"0"&amp;LEFT(balance_gral!D163,11)</f>
        <v>016010265000</v>
      </c>
      <c r="C163">
        <f>VALUE(balance_gral!F163)</f>
        <v>10086911958</v>
      </c>
      <c r="D163">
        <f>VALUE(balance_gral!H163)</f>
        <v>51316.26</v>
      </c>
      <c r="E163">
        <f>VALUE(balance_gral!G163)</f>
        <v>373498727</v>
      </c>
      <c r="F163" s="2">
        <f>VALUE(balance_gral!J163)</f>
        <v>10460410685</v>
      </c>
    </row>
    <row r="164" spans="2:6" x14ac:dyDescent="0.2">
      <c r="B164" t="str">
        <f>"0"&amp;LEFT(balance_gral!D164,11)</f>
        <v>016010265002</v>
      </c>
      <c r="C164">
        <f>VALUE(balance_gral!F164)</f>
        <v>8666684247</v>
      </c>
      <c r="D164">
        <f>VALUE(balance_gral!H164)</f>
        <v>51316.26</v>
      </c>
      <c r="E164">
        <f>VALUE(balance_gral!G164)</f>
        <v>373498727</v>
      </c>
      <c r="F164" s="2">
        <f>VALUE(balance_gral!J164)</f>
        <v>9040182974</v>
      </c>
    </row>
    <row r="165" spans="2:6" x14ac:dyDescent="0.2">
      <c r="B165" t="str">
        <f>"0"&amp;LEFT(balance_gral!D165,11)</f>
        <v>016010265008</v>
      </c>
      <c r="C165">
        <f>VALUE(balance_gral!F165)</f>
        <v>1420227711</v>
      </c>
      <c r="D165">
        <f>VALUE(balance_gral!H165)</f>
        <v>0</v>
      </c>
      <c r="E165">
        <f>VALUE(balance_gral!G165)</f>
        <v>0</v>
      </c>
      <c r="F165" s="2">
        <f>VALUE(balance_gral!J165)</f>
        <v>1420227711</v>
      </c>
    </row>
    <row r="166" spans="2:6" x14ac:dyDescent="0.2">
      <c r="B166" t="str">
        <f>"0"&amp;LEFT(balance_gral!D166,11)</f>
        <v>016010269000</v>
      </c>
      <c r="C166">
        <f>VALUE(balance_gral!F166)</f>
        <v>24694045408</v>
      </c>
      <c r="D166">
        <f>VALUE(balance_gral!H166)</f>
        <v>123729.43</v>
      </c>
      <c r="E166">
        <f>VALUE(balance_gral!G166)</f>
        <v>900548571</v>
      </c>
      <c r="F166" s="2">
        <f>VALUE(balance_gral!J166)</f>
        <v>25594593979</v>
      </c>
    </row>
    <row r="167" spans="2:6" x14ac:dyDescent="0.2">
      <c r="B167" t="str">
        <f>"0"&amp;LEFT(balance_gral!D167,11)</f>
        <v>016010269002</v>
      </c>
      <c r="C167">
        <f>VALUE(balance_gral!F167)</f>
        <v>19118900543</v>
      </c>
      <c r="D167">
        <f>VALUE(balance_gral!H167)</f>
        <v>123219.74</v>
      </c>
      <c r="E167">
        <f>VALUE(balance_gral!G167)</f>
        <v>896838859</v>
      </c>
      <c r="F167" s="2">
        <f>VALUE(balance_gral!J167)</f>
        <v>20015739402</v>
      </c>
    </row>
    <row r="168" spans="2:6" x14ac:dyDescent="0.2">
      <c r="B168" t="str">
        <f>"0"&amp;LEFT(balance_gral!D168,11)</f>
        <v>016010269008</v>
      </c>
      <c r="C168">
        <f>VALUE(balance_gral!F168)</f>
        <v>5575144865</v>
      </c>
      <c r="D168">
        <f>VALUE(balance_gral!H168)</f>
        <v>509.69</v>
      </c>
      <c r="E168">
        <f>VALUE(balance_gral!G168)</f>
        <v>3709712</v>
      </c>
      <c r="F168" s="2">
        <f>VALUE(balance_gral!J168)</f>
        <v>5578854577</v>
      </c>
    </row>
    <row r="169" spans="2:6" x14ac:dyDescent="0.2">
      <c r="B169" t="str">
        <f>"0"&amp;LEFT(balance_gral!D169,11)</f>
        <v>016030000000</v>
      </c>
      <c r="C169">
        <f>VALUE(balance_gral!F169)</f>
        <v>101064301288</v>
      </c>
      <c r="D169">
        <f>VALUE(balance_gral!H169)</f>
        <v>26714774.609999999</v>
      </c>
      <c r="E169">
        <f>VALUE(balance_gral!G169)</f>
        <v>194440014008</v>
      </c>
      <c r="F169" s="2">
        <f>VALUE(balance_gral!J169)</f>
        <v>295504315296</v>
      </c>
    </row>
    <row r="170" spans="2:6" x14ac:dyDescent="0.2">
      <c r="B170" t="str">
        <f>"0"&amp;LEFT(balance_gral!D170,11)</f>
        <v>016030275000</v>
      </c>
      <c r="C170">
        <f>VALUE(balance_gral!F170)</f>
        <v>101064301288</v>
      </c>
      <c r="D170">
        <f>VALUE(balance_gral!H170)</f>
        <v>26714774.609999999</v>
      </c>
      <c r="E170">
        <f>VALUE(balance_gral!G170)</f>
        <v>194440014008</v>
      </c>
      <c r="F170" s="2">
        <f>VALUE(balance_gral!J170)</f>
        <v>295504315296</v>
      </c>
    </row>
    <row r="171" spans="2:6" x14ac:dyDescent="0.2">
      <c r="B171" t="str">
        <f>"0"&amp;LEFT(balance_gral!D171,11)</f>
        <v>016030275002</v>
      </c>
      <c r="C171">
        <f>VALUE(balance_gral!F171)</f>
        <v>70504232179</v>
      </c>
      <c r="D171">
        <f>VALUE(balance_gral!H171)</f>
        <v>25396025.120000001</v>
      </c>
      <c r="E171">
        <f>VALUE(balance_gral!G171)</f>
        <v>184841667280</v>
      </c>
      <c r="F171" s="2">
        <f>VALUE(balance_gral!J171)</f>
        <v>255345899459</v>
      </c>
    </row>
    <row r="172" spans="2:6" x14ac:dyDescent="0.2">
      <c r="B172" t="str">
        <f>"0"&amp;LEFT(balance_gral!D172,11)</f>
        <v>016030275004</v>
      </c>
      <c r="C172">
        <f>VALUE(balance_gral!F172)</f>
        <v>0</v>
      </c>
      <c r="D172">
        <f>VALUE(balance_gral!H172)</f>
        <v>63305.49</v>
      </c>
      <c r="E172">
        <f>VALUE(balance_gral!G172)</f>
        <v>460760779</v>
      </c>
      <c r="F172" s="2">
        <f>VALUE(balance_gral!J172)</f>
        <v>460760779</v>
      </c>
    </row>
    <row r="173" spans="2:6" x14ac:dyDescent="0.2">
      <c r="B173" t="str">
        <f>"0"&amp;LEFT(balance_gral!D173,11)</f>
        <v>016030275006</v>
      </c>
      <c r="C173">
        <f>VALUE(balance_gral!F173)</f>
        <v>30560069109</v>
      </c>
      <c r="D173">
        <f>VALUE(balance_gral!H173)</f>
        <v>858994</v>
      </c>
      <c r="E173">
        <f>VALUE(balance_gral!G173)</f>
        <v>6252076162</v>
      </c>
      <c r="F173" s="2">
        <f>VALUE(balance_gral!J173)</f>
        <v>36812145271</v>
      </c>
    </row>
    <row r="174" spans="2:6" x14ac:dyDescent="0.2">
      <c r="B174" t="str">
        <f>"0"&amp;LEFT(balance_gral!D174,11)</f>
        <v>016030275010</v>
      </c>
      <c r="C174">
        <f>VALUE(balance_gral!F174)</f>
        <v>0</v>
      </c>
      <c r="D174">
        <f>VALUE(balance_gral!H174)</f>
        <v>396450</v>
      </c>
      <c r="E174">
        <f>VALUE(balance_gral!G174)</f>
        <v>2885509787</v>
      </c>
      <c r="F174" s="2">
        <f>VALUE(balance_gral!J174)</f>
        <v>2885509787</v>
      </c>
    </row>
    <row r="175" spans="2:6" x14ac:dyDescent="0.2">
      <c r="B175" t="str">
        <f>"0"&amp;LEFT(balance_gral!D175,11)</f>
        <v>016050000000</v>
      </c>
      <c r="C175">
        <f>VALUE(balance_gral!F175)</f>
        <v>322977450</v>
      </c>
      <c r="D175">
        <f>VALUE(balance_gral!H175)</f>
        <v>0</v>
      </c>
      <c r="E175">
        <f>VALUE(balance_gral!G175)</f>
        <v>0</v>
      </c>
      <c r="F175" s="2">
        <f>VALUE(balance_gral!J175)</f>
        <v>322977450</v>
      </c>
    </row>
    <row r="176" spans="2:6" x14ac:dyDescent="0.2">
      <c r="B176" t="str">
        <f>"0"&amp;LEFT(balance_gral!D176,11)</f>
        <v>016050385000</v>
      </c>
      <c r="C176">
        <f>VALUE(balance_gral!F176)</f>
        <v>322977450</v>
      </c>
      <c r="D176">
        <f>VALUE(balance_gral!H176)</f>
        <v>0</v>
      </c>
      <c r="E176">
        <f>VALUE(balance_gral!G176)</f>
        <v>0</v>
      </c>
      <c r="F176" s="2">
        <f>VALUE(balance_gral!J176)</f>
        <v>322977450</v>
      </c>
    </row>
    <row r="177" spans="2:6" x14ac:dyDescent="0.2">
      <c r="B177" t="str">
        <f>"0"&amp;LEFT(balance_gral!D177,11)</f>
        <v>016050385026</v>
      </c>
      <c r="C177">
        <f>VALUE(balance_gral!F177)</f>
        <v>322977450</v>
      </c>
      <c r="D177">
        <f>VALUE(balance_gral!H177)</f>
        <v>0</v>
      </c>
      <c r="E177">
        <f>VALUE(balance_gral!G177)</f>
        <v>0</v>
      </c>
      <c r="F177" s="2">
        <f>VALUE(balance_gral!J177)</f>
        <v>322977450</v>
      </c>
    </row>
    <row r="178" spans="2:6" x14ac:dyDescent="0.2">
      <c r="B178" t="str">
        <f>"0"&amp;LEFT(balance_gral!D178,11)</f>
        <v>016070000000</v>
      </c>
      <c r="C178">
        <f>VALUE(balance_gral!F178)</f>
        <v>0</v>
      </c>
      <c r="D178">
        <f>VALUE(balance_gral!H178)</f>
        <v>0</v>
      </c>
      <c r="E178">
        <f>VALUE(balance_gral!G178)</f>
        <v>-4555007733</v>
      </c>
      <c r="F178" s="2">
        <f>VALUE(balance_gral!J178)</f>
        <v>-4555007733</v>
      </c>
    </row>
    <row r="179" spans="2:6" x14ac:dyDescent="0.2">
      <c r="B179" t="str">
        <f>"0"&amp;LEFT(balance_gral!D179,11)</f>
        <v>016070429000</v>
      </c>
      <c r="C179">
        <f>VALUE(balance_gral!F179)</f>
        <v>0</v>
      </c>
      <c r="D179">
        <f>VALUE(balance_gral!H179)</f>
        <v>0</v>
      </c>
      <c r="E179">
        <f>VALUE(balance_gral!G179)</f>
        <v>-4555007733</v>
      </c>
      <c r="F179" s="2">
        <f>VALUE(balance_gral!J179)</f>
        <v>-4555007733</v>
      </c>
    </row>
    <row r="180" spans="2:6" x14ac:dyDescent="0.2">
      <c r="B180" t="str">
        <f>"0"&amp;LEFT(balance_gral!D180,11)</f>
        <v>016070429092</v>
      </c>
      <c r="C180">
        <f>VALUE(balance_gral!F180)</f>
        <v>0</v>
      </c>
      <c r="D180">
        <f>VALUE(balance_gral!H180)</f>
        <v>0</v>
      </c>
      <c r="E180">
        <f>VALUE(balance_gral!G180)</f>
        <v>-4555007733</v>
      </c>
      <c r="F180" s="2">
        <f>VALUE(balance_gral!J180)</f>
        <v>-4555007733</v>
      </c>
    </row>
    <row r="181" spans="2:6" x14ac:dyDescent="0.2">
      <c r="B181" t="str">
        <f>"0"&amp;LEFT(balance_gral!D181,11)</f>
        <v>016080000000</v>
      </c>
      <c r="C181">
        <f>VALUE(balance_gral!F181)</f>
        <v>3027049793</v>
      </c>
      <c r="D181">
        <f>VALUE(balance_gral!H181)</f>
        <v>575912.35</v>
      </c>
      <c r="E181">
        <f>VALUE(balance_gral!G181)</f>
        <v>4191703170</v>
      </c>
      <c r="F181" s="2">
        <f>VALUE(balance_gral!J181)</f>
        <v>7218752963</v>
      </c>
    </row>
    <row r="182" spans="2:6" x14ac:dyDescent="0.2">
      <c r="B182" t="str">
        <f>"0"&amp;LEFT(balance_gral!D182,11)</f>
        <v>016080277000</v>
      </c>
      <c r="C182">
        <f>VALUE(balance_gral!F182)</f>
        <v>205546447</v>
      </c>
      <c r="D182">
        <f>VALUE(balance_gral!H182)</f>
        <v>313.47000000000003</v>
      </c>
      <c r="E182">
        <f>VALUE(balance_gral!G182)</f>
        <v>2281550</v>
      </c>
      <c r="F182" s="2">
        <f>VALUE(balance_gral!J182)</f>
        <v>207827997</v>
      </c>
    </row>
    <row r="183" spans="2:6" x14ac:dyDescent="0.2">
      <c r="B183" t="str">
        <f>"0"&amp;LEFT(balance_gral!D183,11)</f>
        <v>016080277082</v>
      </c>
      <c r="C183">
        <f>VALUE(balance_gral!F183)</f>
        <v>873598165</v>
      </c>
      <c r="D183">
        <f>VALUE(balance_gral!H183)</f>
        <v>1406.23</v>
      </c>
      <c r="E183">
        <f>VALUE(balance_gral!G183)</f>
        <v>10235062</v>
      </c>
      <c r="F183" s="2">
        <f>VALUE(balance_gral!J183)</f>
        <v>883833227</v>
      </c>
    </row>
    <row r="184" spans="2:6" x14ac:dyDescent="0.2">
      <c r="B184" t="str">
        <f>"0"&amp;LEFT(balance_gral!D184,11)</f>
        <v>016080277086</v>
      </c>
      <c r="C184">
        <f>VALUE(balance_gral!F184)</f>
        <v>456788017</v>
      </c>
      <c r="D184">
        <f>VALUE(balance_gral!H184)</f>
        <v>0</v>
      </c>
      <c r="E184">
        <f>VALUE(balance_gral!G184)</f>
        <v>0</v>
      </c>
      <c r="F184" s="2">
        <f>VALUE(balance_gral!J184)</f>
        <v>456788017</v>
      </c>
    </row>
    <row r="185" spans="2:6" x14ac:dyDescent="0.2">
      <c r="B185" t="str">
        <f>"0"&amp;LEFT(balance_gral!D185,11)</f>
        <v>016080277092</v>
      </c>
      <c r="C185">
        <f>VALUE(balance_gral!F185)</f>
        <v>-83305178</v>
      </c>
      <c r="D185">
        <f>VALUE(balance_gral!H185)</f>
        <v>-501.9</v>
      </c>
      <c r="E185">
        <f>VALUE(balance_gral!G185)</f>
        <v>-3653014</v>
      </c>
      <c r="F185" s="2">
        <f>VALUE(balance_gral!J185)</f>
        <v>-86958192</v>
      </c>
    </row>
    <row r="186" spans="2:6" x14ac:dyDescent="0.2">
      <c r="B186" t="str">
        <f>"0"&amp;LEFT(balance_gral!D186,11)</f>
        <v>016080277094</v>
      </c>
      <c r="C186">
        <f>VALUE(balance_gral!F186)</f>
        <v>-621632304</v>
      </c>
      <c r="D186">
        <f>VALUE(balance_gral!H186)</f>
        <v>-590.86</v>
      </c>
      <c r="E186">
        <f>VALUE(balance_gral!G186)</f>
        <v>-4300498</v>
      </c>
      <c r="F186" s="2">
        <f>VALUE(balance_gral!J186)</f>
        <v>-625932802</v>
      </c>
    </row>
    <row r="187" spans="2:6" x14ac:dyDescent="0.2">
      <c r="B187" t="str">
        <f>"0"&amp;LEFT(balance_gral!D187,11)</f>
        <v>016080277096</v>
      </c>
      <c r="C187">
        <f>VALUE(balance_gral!F187)</f>
        <v>-65026593</v>
      </c>
      <c r="D187">
        <f>VALUE(balance_gral!H187)</f>
        <v>0</v>
      </c>
      <c r="E187">
        <f>VALUE(balance_gral!G187)</f>
        <v>0</v>
      </c>
      <c r="F187" s="2">
        <f>VALUE(balance_gral!J187)</f>
        <v>-65026593</v>
      </c>
    </row>
    <row r="188" spans="2:6" x14ac:dyDescent="0.2">
      <c r="B188" t="str">
        <f>"0"&amp;LEFT(balance_gral!D188,11)</f>
        <v>016080277097</v>
      </c>
      <c r="C188">
        <f>VALUE(balance_gral!F188)</f>
        <v>-354875660</v>
      </c>
      <c r="D188">
        <f>VALUE(balance_gral!H188)</f>
        <v>0</v>
      </c>
      <c r="E188">
        <f>VALUE(balance_gral!G188)</f>
        <v>0</v>
      </c>
      <c r="F188" s="2">
        <f>VALUE(balance_gral!J188)</f>
        <v>-354875660</v>
      </c>
    </row>
    <row r="189" spans="2:6" x14ac:dyDescent="0.2">
      <c r="B189" t="str">
        <f>"0"&amp;LEFT(balance_gral!D189,11)</f>
        <v>016080279000</v>
      </c>
      <c r="C189">
        <f>VALUE(balance_gral!F189)</f>
        <v>416400297</v>
      </c>
      <c r="D189">
        <f>VALUE(balance_gral!H189)</f>
        <v>1755.35</v>
      </c>
      <c r="E189">
        <f>VALUE(balance_gral!G189)</f>
        <v>12776087</v>
      </c>
      <c r="F189" s="2">
        <f>VALUE(balance_gral!J189)</f>
        <v>429176384</v>
      </c>
    </row>
    <row r="190" spans="2:6" x14ac:dyDescent="0.2">
      <c r="B190" t="str">
        <f>"0"&amp;LEFT(balance_gral!D190,11)</f>
        <v>016080279082</v>
      </c>
      <c r="C190">
        <f>VALUE(balance_gral!F190)</f>
        <v>3507247783</v>
      </c>
      <c r="D190">
        <f>VALUE(balance_gral!H190)</f>
        <v>15492.51</v>
      </c>
      <c r="E190">
        <f>VALUE(balance_gral!G190)</f>
        <v>112760220</v>
      </c>
      <c r="F190" s="2">
        <f>VALUE(balance_gral!J190)</f>
        <v>3620008003</v>
      </c>
    </row>
    <row r="191" spans="2:6" x14ac:dyDescent="0.2">
      <c r="B191" t="str">
        <f>"0"&amp;LEFT(balance_gral!D191,11)</f>
        <v>016080279086</v>
      </c>
      <c r="C191">
        <f>VALUE(balance_gral!F191)</f>
        <v>790204749</v>
      </c>
      <c r="D191">
        <f>VALUE(balance_gral!H191)</f>
        <v>145.44999999999999</v>
      </c>
      <c r="E191">
        <f>VALUE(balance_gral!G191)</f>
        <v>1058639</v>
      </c>
      <c r="F191" s="2">
        <f>VALUE(balance_gral!J191)</f>
        <v>791263388</v>
      </c>
    </row>
    <row r="192" spans="2:6" x14ac:dyDescent="0.2">
      <c r="B192" t="str">
        <f>"0"&amp;LEFT(balance_gral!D192,11)</f>
        <v>016080279092</v>
      </c>
      <c r="C192">
        <f>VALUE(balance_gral!F192)</f>
        <v>-586462395</v>
      </c>
      <c r="D192">
        <f>VALUE(balance_gral!H192)</f>
        <v>-2538.73</v>
      </c>
      <c r="E192">
        <f>VALUE(balance_gral!G192)</f>
        <v>-18477817</v>
      </c>
      <c r="F192" s="2">
        <f>VALUE(balance_gral!J192)</f>
        <v>-604940212</v>
      </c>
    </row>
    <row r="193" spans="1:6" x14ac:dyDescent="0.2">
      <c r="B193" t="str">
        <f>"0"&amp;LEFT(balance_gral!D193,11)</f>
        <v>016080279094</v>
      </c>
      <c r="C193">
        <f>VALUE(balance_gral!F193)</f>
        <v>-2613963443</v>
      </c>
      <c r="D193">
        <f>VALUE(balance_gral!H193)</f>
        <v>-11198.43</v>
      </c>
      <c r="E193">
        <f>VALUE(balance_gral!G193)</f>
        <v>-81506316</v>
      </c>
      <c r="F193" s="2">
        <f>VALUE(balance_gral!J193)</f>
        <v>-2695469759</v>
      </c>
    </row>
    <row r="194" spans="1:6" x14ac:dyDescent="0.2">
      <c r="B194" t="str">
        <f>"0"&amp;LEFT(balance_gral!D194,11)</f>
        <v>016080279096</v>
      </c>
      <c r="C194">
        <f>VALUE(balance_gral!F194)</f>
        <v>-170161673</v>
      </c>
      <c r="D194">
        <f>VALUE(balance_gral!H194)</f>
        <v>-145.44999999999999</v>
      </c>
      <c r="E194">
        <f>VALUE(balance_gral!G194)</f>
        <v>-1058639</v>
      </c>
      <c r="F194" s="2">
        <f>VALUE(balance_gral!J194)</f>
        <v>-171220312</v>
      </c>
    </row>
    <row r="195" spans="1:6" x14ac:dyDescent="0.2">
      <c r="A195" s="3"/>
      <c r="B195" t="str">
        <f>"0"&amp;LEFT(balance_gral!D195,11)</f>
        <v>016080279097</v>
      </c>
      <c r="C195">
        <f>VALUE(balance_gral!F195)</f>
        <v>-510464724</v>
      </c>
      <c r="D195">
        <f>VALUE(balance_gral!H195)</f>
        <v>0</v>
      </c>
      <c r="E195">
        <f>VALUE(balance_gral!G195)</f>
        <v>0</v>
      </c>
      <c r="F195" s="2">
        <f>VALUE(balance_gral!J195)</f>
        <v>-510464724</v>
      </c>
    </row>
    <row r="196" spans="1:6" x14ac:dyDescent="0.2">
      <c r="B196" t="str">
        <f>"0"&amp;LEFT(balance_gral!D196,11)</f>
        <v>016080283082</v>
      </c>
      <c r="C196">
        <f>VALUE(balance_gral!F196)</f>
        <v>42231846</v>
      </c>
      <c r="D196">
        <f>VALUE(balance_gral!H196)</f>
        <v>0</v>
      </c>
      <c r="E196">
        <f>VALUE(balance_gral!G196)</f>
        <v>0</v>
      </c>
      <c r="F196" s="2">
        <f>VALUE(balance_gral!J196)</f>
        <v>42231846</v>
      </c>
    </row>
    <row r="197" spans="1:6" x14ac:dyDescent="0.2">
      <c r="B197" t="str">
        <f>"0"&amp;LEFT(balance_gral!D197,11)</f>
        <v>016080283092</v>
      </c>
      <c r="C197">
        <f>VALUE(balance_gral!F197)</f>
        <v>-15150410</v>
      </c>
      <c r="D197">
        <f>VALUE(balance_gral!H197)</f>
        <v>0</v>
      </c>
      <c r="E197">
        <f>VALUE(balance_gral!G197)</f>
        <v>0</v>
      </c>
      <c r="F197" s="2">
        <f>VALUE(balance_gral!J197)</f>
        <v>-15150410</v>
      </c>
    </row>
    <row r="198" spans="1:6" x14ac:dyDescent="0.2">
      <c r="B198" t="str">
        <f>"0"&amp;LEFT(balance_gral!D198,11)</f>
        <v>016080283094</v>
      </c>
      <c r="C198">
        <f>VALUE(balance_gral!F198)</f>
        <v>-27081436</v>
      </c>
      <c r="D198">
        <f>VALUE(balance_gral!H198)</f>
        <v>0</v>
      </c>
      <c r="E198">
        <f>VALUE(balance_gral!G198)</f>
        <v>0</v>
      </c>
      <c r="F198" s="2">
        <f>VALUE(balance_gral!J198)</f>
        <v>-27081436</v>
      </c>
    </row>
    <row r="199" spans="1:6" x14ac:dyDescent="0.2">
      <c r="B199" t="str">
        <f>"0"&amp;LEFT(balance_gral!D199,11)</f>
        <v>016080347000</v>
      </c>
      <c r="C199">
        <f>VALUE(balance_gral!F199)</f>
        <v>2405103049</v>
      </c>
      <c r="D199">
        <f>VALUE(balance_gral!H199)</f>
        <v>573843.53</v>
      </c>
      <c r="E199">
        <f>VALUE(balance_gral!G199)</f>
        <v>4176645533</v>
      </c>
      <c r="F199" s="2">
        <f>VALUE(balance_gral!J199)</f>
        <v>6581748582</v>
      </c>
    </row>
    <row r="200" spans="1:6" x14ac:dyDescent="0.2">
      <c r="B200" t="str">
        <f>"0"&amp;LEFT(balance_gral!D200,11)</f>
        <v>016080347082</v>
      </c>
      <c r="C200">
        <f>VALUE(balance_gral!F200)</f>
        <v>24556787209</v>
      </c>
      <c r="D200">
        <f>VALUE(balance_gral!H200)</f>
        <v>9243980.1600000001</v>
      </c>
      <c r="E200">
        <f>VALUE(balance_gral!G200)</f>
        <v>67281107877</v>
      </c>
      <c r="F200" s="2">
        <f>VALUE(balance_gral!J200)</f>
        <v>91837895086</v>
      </c>
    </row>
    <row r="201" spans="1:6" x14ac:dyDescent="0.2">
      <c r="B201" t="str">
        <f>"0"&amp;LEFT(balance_gral!D201,11)</f>
        <v>016080347086</v>
      </c>
      <c r="C201">
        <f>VALUE(balance_gral!F201)</f>
        <v>9527640069</v>
      </c>
      <c r="D201">
        <f>VALUE(balance_gral!H201)</f>
        <v>379748.28</v>
      </c>
      <c r="E201">
        <f>VALUE(balance_gral!G201)</f>
        <v>2763948489</v>
      </c>
      <c r="F201" s="2">
        <f>VALUE(balance_gral!J201)</f>
        <v>12291588558</v>
      </c>
    </row>
    <row r="202" spans="1:6" x14ac:dyDescent="0.2">
      <c r="B202" t="str">
        <f>"0"&amp;LEFT(balance_gral!D202,11)</f>
        <v>016080347088</v>
      </c>
      <c r="C202">
        <f>VALUE(balance_gral!F202)</f>
        <v>0</v>
      </c>
      <c r="D202">
        <f>VALUE(balance_gral!H202)</f>
        <v>99386.51</v>
      </c>
      <c r="E202">
        <f>VALUE(balance_gral!G202)</f>
        <v>723371793</v>
      </c>
      <c r="F202" s="2">
        <f>VALUE(balance_gral!J202)</f>
        <v>723371793</v>
      </c>
    </row>
    <row r="203" spans="1:6" x14ac:dyDescent="0.2">
      <c r="B203" t="str">
        <f>"0"&amp;LEFT(balance_gral!D203,11)</f>
        <v>016080347092</v>
      </c>
      <c r="C203">
        <f>VALUE(balance_gral!F203)</f>
        <v>-12847587755</v>
      </c>
      <c r="D203">
        <f>VALUE(balance_gral!H203)</f>
        <v>-2257325.33</v>
      </c>
      <c r="E203">
        <f>VALUE(balance_gral!G203)</f>
        <v>-16429648963</v>
      </c>
      <c r="F203" s="2">
        <f>VALUE(balance_gral!J203)</f>
        <v>-29277236718</v>
      </c>
    </row>
    <row r="204" spans="1:6" x14ac:dyDescent="0.2">
      <c r="B204" t="str">
        <f>"0"&amp;LEFT(balance_gral!D204,11)</f>
        <v>016080347094</v>
      </c>
      <c r="C204">
        <f>VALUE(balance_gral!F204)</f>
        <v>-10431098121</v>
      </c>
      <c r="D204">
        <f>VALUE(balance_gral!H204)</f>
        <v>-6441110.7800000003</v>
      </c>
      <c r="E204">
        <f>VALUE(balance_gral!G204)</f>
        <v>-46880787468</v>
      </c>
      <c r="F204" s="2">
        <f>VALUE(balance_gral!J204)</f>
        <v>-57311885589</v>
      </c>
    </row>
    <row r="205" spans="1:6" x14ac:dyDescent="0.2">
      <c r="B205" t="str">
        <f>"0"&amp;LEFT(balance_gral!D205,11)</f>
        <v>016080347096</v>
      </c>
      <c r="C205">
        <f>VALUE(balance_gral!F205)</f>
        <v>-4847938083</v>
      </c>
      <c r="D205">
        <f>VALUE(balance_gral!H205)</f>
        <v>-136967.70000000001</v>
      </c>
      <c r="E205">
        <f>VALUE(balance_gral!G205)</f>
        <v>-996901599</v>
      </c>
      <c r="F205" s="2">
        <f>VALUE(balance_gral!J205)</f>
        <v>-5844839682</v>
      </c>
    </row>
    <row r="206" spans="1:6" x14ac:dyDescent="0.2">
      <c r="B206" t="str">
        <f>"0"&amp;LEFT(balance_gral!D206,11)</f>
        <v>016080347097</v>
      </c>
      <c r="C206">
        <f>VALUE(balance_gral!F206)</f>
        <v>-3552700270</v>
      </c>
      <c r="D206">
        <f>VALUE(balance_gral!H206)</f>
        <v>-242780.58</v>
      </c>
      <c r="E206">
        <f>VALUE(balance_gral!G206)</f>
        <v>-1767046890</v>
      </c>
      <c r="F206" s="2">
        <f>VALUE(balance_gral!J206)</f>
        <v>-5319747160</v>
      </c>
    </row>
    <row r="207" spans="1:6" x14ac:dyDescent="0.2">
      <c r="B207" t="str">
        <f>"0"&amp;LEFT(balance_gral!D207,11)</f>
        <v>016080347098</v>
      </c>
      <c r="C207">
        <f>VALUE(balance_gral!F207)</f>
        <v>0</v>
      </c>
      <c r="D207">
        <f>VALUE(balance_gral!H207)</f>
        <v>-70632.92</v>
      </c>
      <c r="E207">
        <f>VALUE(balance_gral!G207)</f>
        <v>-514092525</v>
      </c>
      <c r="F207" s="2">
        <f>VALUE(balance_gral!J207)</f>
        <v>-514092525</v>
      </c>
    </row>
    <row r="208" spans="1:6" x14ac:dyDescent="0.2">
      <c r="B208" t="str">
        <f>"0"&amp;LEFT(balance_gral!D208,11)</f>
        <v>016080347099</v>
      </c>
      <c r="C208">
        <f>VALUE(balance_gral!F208)</f>
        <v>0</v>
      </c>
      <c r="D208">
        <f>VALUE(balance_gral!H208)</f>
        <v>-454.11</v>
      </c>
      <c r="E208">
        <f>VALUE(balance_gral!G208)</f>
        <v>-3305181</v>
      </c>
      <c r="F208" s="2">
        <f>VALUE(balance_gral!J208)</f>
        <v>-3305181</v>
      </c>
    </row>
    <row r="209" spans="2:6" x14ac:dyDescent="0.2">
      <c r="B209" t="str">
        <f>"0"&amp;LEFT(balance_gral!D209,11)</f>
        <v>016090000000</v>
      </c>
      <c r="C209">
        <f>VALUE(balance_gral!F209)</f>
        <v>-83406472619</v>
      </c>
      <c r="D209">
        <f>VALUE(balance_gral!H209)</f>
        <v>-16434371.130000001</v>
      </c>
      <c r="E209">
        <f>VALUE(balance_gral!G209)</f>
        <v>-119615433797</v>
      </c>
      <c r="F209" s="2">
        <f>VALUE(balance_gral!J209)</f>
        <v>-203021906416</v>
      </c>
    </row>
    <row r="210" spans="2:6" x14ac:dyDescent="0.2">
      <c r="B210" t="str">
        <f>"0"&amp;LEFT(balance_gral!D210,11)</f>
        <v>016090285000</v>
      </c>
      <c r="C210">
        <f>VALUE(balance_gral!F210)</f>
        <v>-923628253</v>
      </c>
      <c r="D210">
        <f>VALUE(balance_gral!H210)</f>
        <v>-1076.93</v>
      </c>
      <c r="E210">
        <f>VALUE(balance_gral!G210)</f>
        <v>-7838294</v>
      </c>
      <c r="F210" s="2">
        <f>VALUE(balance_gral!J210)</f>
        <v>-931466547</v>
      </c>
    </row>
    <row r="211" spans="2:6" x14ac:dyDescent="0.2">
      <c r="B211" t="str">
        <f>"0"&amp;LEFT(balance_gral!D211,11)</f>
        <v>016090285092</v>
      </c>
      <c r="C211">
        <f>VALUE(balance_gral!F211)</f>
        <v>-746703619</v>
      </c>
      <c r="D211">
        <f>VALUE(balance_gral!H211)</f>
        <v>-1076.93</v>
      </c>
      <c r="E211">
        <f>VALUE(balance_gral!G211)</f>
        <v>-7838294</v>
      </c>
      <c r="F211" s="2">
        <f>VALUE(balance_gral!J211)</f>
        <v>-754541913</v>
      </c>
    </row>
    <row r="212" spans="2:6" x14ac:dyDescent="0.2">
      <c r="B212" t="str">
        <f>"0"&amp;LEFT(balance_gral!D212,11)</f>
        <v>016090285094</v>
      </c>
      <c r="C212">
        <f>VALUE(balance_gral!F212)</f>
        <v>-176924634</v>
      </c>
      <c r="D212">
        <f>VALUE(balance_gral!H212)</f>
        <v>0</v>
      </c>
      <c r="E212">
        <f>VALUE(balance_gral!G212)</f>
        <v>0</v>
      </c>
      <c r="F212" s="2">
        <f>VALUE(balance_gral!J212)</f>
        <v>-176924634</v>
      </c>
    </row>
    <row r="213" spans="2:6" x14ac:dyDescent="0.2">
      <c r="B213" t="str">
        <f>"0"&amp;LEFT(balance_gral!D213,11)</f>
        <v>016090287000</v>
      </c>
      <c r="C213">
        <f>VALUE(balance_gral!F213)</f>
        <v>-8880976205</v>
      </c>
      <c r="D213">
        <f>VALUE(balance_gral!H213)</f>
        <v>-11813.24</v>
      </c>
      <c r="E213">
        <f>VALUE(balance_gral!G213)</f>
        <v>-85981131</v>
      </c>
      <c r="F213" s="2">
        <f>VALUE(balance_gral!J213)</f>
        <v>-8966957336</v>
      </c>
    </row>
    <row r="214" spans="2:6" x14ac:dyDescent="0.2">
      <c r="B214" t="str">
        <f>"0"&amp;LEFT(balance_gral!D214,11)</f>
        <v>016090287092</v>
      </c>
      <c r="C214">
        <f>VALUE(balance_gral!F214)</f>
        <v>-7660488838</v>
      </c>
      <c r="D214">
        <f>VALUE(balance_gral!H214)</f>
        <v>-11787.76</v>
      </c>
      <c r="E214">
        <f>VALUE(balance_gral!G214)</f>
        <v>-85795679</v>
      </c>
      <c r="F214" s="2">
        <f>VALUE(balance_gral!J214)</f>
        <v>-7746284517</v>
      </c>
    </row>
    <row r="215" spans="2:6" x14ac:dyDescent="0.2">
      <c r="B215" t="str">
        <f>"0"&amp;LEFT(balance_gral!D215,11)</f>
        <v>016090287094</v>
      </c>
      <c r="C215">
        <f>VALUE(balance_gral!F215)</f>
        <v>-1220487367</v>
      </c>
      <c r="D215">
        <f>VALUE(balance_gral!H215)</f>
        <v>-25.48</v>
      </c>
      <c r="E215">
        <f>VALUE(balance_gral!G215)</f>
        <v>-185452</v>
      </c>
      <c r="F215" s="2">
        <f>VALUE(balance_gral!J215)</f>
        <v>-1220672819</v>
      </c>
    </row>
    <row r="216" spans="2:6" x14ac:dyDescent="0.2">
      <c r="B216" t="str">
        <f>"0"&amp;LEFT(balance_gral!D216,11)</f>
        <v>016090291000</v>
      </c>
      <c r="C216">
        <f>VALUE(balance_gral!F216)</f>
        <v>-80744363</v>
      </c>
      <c r="D216">
        <f>VALUE(balance_gral!H216)</f>
        <v>0</v>
      </c>
      <c r="E216">
        <f>VALUE(balance_gral!G216)</f>
        <v>0</v>
      </c>
      <c r="F216" s="2">
        <f>VALUE(balance_gral!J216)</f>
        <v>-80744363</v>
      </c>
    </row>
    <row r="217" spans="2:6" x14ac:dyDescent="0.2">
      <c r="B217" t="str">
        <f>"0"&amp;LEFT(balance_gral!D217,11)</f>
        <v>016090291094</v>
      </c>
      <c r="C217">
        <f>VALUE(balance_gral!F217)</f>
        <v>-80744363</v>
      </c>
      <c r="D217">
        <f>VALUE(balance_gral!H217)</f>
        <v>0</v>
      </c>
      <c r="E217">
        <f>VALUE(balance_gral!G217)</f>
        <v>0</v>
      </c>
      <c r="F217" s="2">
        <f>VALUE(balance_gral!J217)</f>
        <v>-80744363</v>
      </c>
    </row>
    <row r="218" spans="2:6" x14ac:dyDescent="0.2">
      <c r="B218" t="str">
        <f>"0"&amp;LEFT(balance_gral!D218,11)</f>
        <v>016090349000</v>
      </c>
      <c r="C218">
        <f>VALUE(balance_gral!F218)</f>
        <v>-73521123798</v>
      </c>
      <c r="D218">
        <f>VALUE(balance_gral!H218)</f>
        <v>-16421480.960000001</v>
      </c>
      <c r="E218">
        <f>VALUE(balance_gral!G218)</f>
        <v>-119521614372</v>
      </c>
      <c r="F218" s="2">
        <f>VALUE(balance_gral!J218)</f>
        <v>-193042738170</v>
      </c>
    </row>
    <row r="219" spans="2:6" x14ac:dyDescent="0.2">
      <c r="B219" t="str">
        <f>"0"&amp;LEFT(balance_gral!D219,11)</f>
        <v>016090349092</v>
      </c>
      <c r="C219">
        <f>VALUE(balance_gral!F219)</f>
        <v>-53897953357</v>
      </c>
      <c r="D219">
        <f>VALUE(balance_gral!H219)</f>
        <v>-15512076.23</v>
      </c>
      <c r="E219">
        <f>VALUE(balance_gral!G219)</f>
        <v>-112902630268</v>
      </c>
      <c r="F219" s="2">
        <f>VALUE(balance_gral!J219)</f>
        <v>-166800583625</v>
      </c>
    </row>
    <row r="220" spans="2:6" x14ac:dyDescent="0.2">
      <c r="B220" t="str">
        <f>"0"&amp;LEFT(balance_gral!D220,11)</f>
        <v>016090349094</v>
      </c>
      <c r="C220">
        <f>VALUE(balance_gral!F220)</f>
        <v>-19623170441</v>
      </c>
      <c r="D220">
        <f>VALUE(balance_gral!H220)</f>
        <v>-538011.5</v>
      </c>
      <c r="E220">
        <f>VALUE(balance_gral!G220)</f>
        <v>-3915846760</v>
      </c>
      <c r="F220" s="2">
        <f>VALUE(balance_gral!J220)</f>
        <v>-23539017201</v>
      </c>
    </row>
    <row r="221" spans="2:6" x14ac:dyDescent="0.2">
      <c r="B221" t="str">
        <f>"0"&amp;LEFT(balance_gral!D221,11)</f>
        <v>016090349096</v>
      </c>
      <c r="C221">
        <f>VALUE(balance_gral!F221)</f>
        <v>0</v>
      </c>
      <c r="D221">
        <f>VALUE(balance_gral!H221)</f>
        <v>-371393.23</v>
      </c>
      <c r="E221">
        <f>VALUE(balance_gral!G221)</f>
        <v>-2703137344</v>
      </c>
      <c r="F221" s="2">
        <f>VALUE(balance_gral!J221)</f>
        <v>-2703137344</v>
      </c>
    </row>
    <row r="222" spans="2:6" x14ac:dyDescent="0.2">
      <c r="B222" t="str">
        <f>"0"&amp;LEFT(balance_gral!D222,11)</f>
        <v>017000000000</v>
      </c>
      <c r="C222">
        <f>VALUE(balance_gral!F222)</f>
        <v>1022993025115</v>
      </c>
      <c r="D222">
        <f>VALUE(balance_gral!H222)</f>
        <v>4570203.3600000003</v>
      </c>
      <c r="E222">
        <f>VALUE(balance_gral!G222)</f>
        <v>33208363624</v>
      </c>
      <c r="F222" s="2">
        <f>VALUE(balance_gral!J222)</f>
        <v>1056201388739</v>
      </c>
    </row>
    <row r="223" spans="2:6" x14ac:dyDescent="0.2">
      <c r="B223" t="str">
        <f>"0"&amp;LEFT(balance_gral!D223,11)</f>
        <v>017010000000</v>
      </c>
      <c r="C223">
        <f>VALUE(balance_gral!F223)</f>
        <v>265705122833</v>
      </c>
      <c r="D223">
        <f>VALUE(balance_gral!H223)</f>
        <v>0</v>
      </c>
      <c r="E223">
        <f>VALUE(balance_gral!G223)</f>
        <v>0</v>
      </c>
      <c r="F223" s="2">
        <f>VALUE(balance_gral!J223)</f>
        <v>265705122833</v>
      </c>
    </row>
    <row r="224" spans="2:6" x14ac:dyDescent="0.2">
      <c r="B224" t="str">
        <f>"0"&amp;LEFT(balance_gral!D224,11)</f>
        <v>017010293000</v>
      </c>
      <c r="C224">
        <f>VALUE(balance_gral!F224)</f>
        <v>265705122833</v>
      </c>
      <c r="D224">
        <f>VALUE(balance_gral!H224)</f>
        <v>0</v>
      </c>
      <c r="E224">
        <f>VALUE(balance_gral!G224)</f>
        <v>0</v>
      </c>
      <c r="F224" s="2">
        <f>VALUE(balance_gral!J224)</f>
        <v>265705122833</v>
      </c>
    </row>
    <row r="225" spans="2:6" x14ac:dyDescent="0.2">
      <c r="B225" t="str">
        <f>"0"&amp;LEFT(balance_gral!D225,11)</f>
        <v>017010293002</v>
      </c>
      <c r="C225">
        <f>VALUE(balance_gral!F225)</f>
        <v>37050428759</v>
      </c>
      <c r="D225">
        <f>VALUE(balance_gral!H225)</f>
        <v>0</v>
      </c>
      <c r="E225">
        <f>VALUE(balance_gral!G225)</f>
        <v>0</v>
      </c>
      <c r="F225" s="2">
        <f>VALUE(balance_gral!J225)</f>
        <v>37050428759</v>
      </c>
    </row>
    <row r="226" spans="2:6" x14ac:dyDescent="0.2">
      <c r="B226" t="str">
        <f>"0"&amp;LEFT(balance_gral!D226,11)</f>
        <v>017010293004</v>
      </c>
      <c r="C226">
        <f>VALUE(balance_gral!F226)</f>
        <v>228654694074</v>
      </c>
      <c r="D226">
        <f>VALUE(balance_gral!H226)</f>
        <v>0</v>
      </c>
      <c r="E226">
        <f>VALUE(balance_gral!G226)</f>
        <v>0</v>
      </c>
      <c r="F226" s="2">
        <f>VALUE(balance_gral!J226)</f>
        <v>228654694074</v>
      </c>
    </row>
    <row r="227" spans="2:6" x14ac:dyDescent="0.2">
      <c r="B227" t="str">
        <f>"0"&amp;LEFT(balance_gral!D227,11)</f>
        <v>017020000000</v>
      </c>
      <c r="C227">
        <f>VALUE(balance_gral!F227)</f>
        <v>1022480542711</v>
      </c>
      <c r="D227">
        <f>VALUE(balance_gral!H227)</f>
        <v>4777419.3</v>
      </c>
      <c r="E227">
        <f>VALUE(balance_gral!G227)</f>
        <v>34771825311</v>
      </c>
      <c r="F227" s="2">
        <f>VALUE(balance_gral!J227)</f>
        <v>1057252368022</v>
      </c>
    </row>
    <row r="228" spans="2:6" x14ac:dyDescent="0.2">
      <c r="B228" t="str">
        <f>"0"&amp;LEFT(balance_gral!D228,11)</f>
        <v>017020295000</v>
      </c>
      <c r="C228">
        <f>VALUE(balance_gral!F228)</f>
        <v>395566517518</v>
      </c>
      <c r="D228">
        <f>VALUE(balance_gral!H228)</f>
        <v>4777419.3</v>
      </c>
      <c r="E228">
        <f>VALUE(balance_gral!G228)</f>
        <v>34771825311</v>
      </c>
      <c r="F228" s="2">
        <f>VALUE(balance_gral!J228)</f>
        <v>430338342829</v>
      </c>
    </row>
    <row r="229" spans="2:6" x14ac:dyDescent="0.2">
      <c r="B229" t="str">
        <f>"0"&amp;LEFT(balance_gral!D229,11)</f>
        <v>017020295002</v>
      </c>
      <c r="C229">
        <f>VALUE(balance_gral!F229)</f>
        <v>395566517518</v>
      </c>
      <c r="D229">
        <f>VALUE(balance_gral!H229)</f>
        <v>4777419.3</v>
      </c>
      <c r="E229">
        <f>VALUE(balance_gral!G229)</f>
        <v>34771825311</v>
      </c>
      <c r="F229" s="2">
        <f>VALUE(balance_gral!J229)</f>
        <v>430338342829</v>
      </c>
    </row>
    <row r="230" spans="2:6" x14ac:dyDescent="0.2">
      <c r="B230" t="str">
        <f>"0"&amp;LEFT(balance_gral!D230,11)</f>
        <v>017020413000</v>
      </c>
      <c r="C230">
        <f>VALUE(balance_gral!F230)</f>
        <v>626914025193</v>
      </c>
      <c r="D230">
        <f>VALUE(balance_gral!H230)</f>
        <v>0</v>
      </c>
      <c r="E230">
        <f>VALUE(balance_gral!G230)</f>
        <v>0</v>
      </c>
      <c r="F230" s="2">
        <f>VALUE(balance_gral!J230)</f>
        <v>626914025193</v>
      </c>
    </row>
    <row r="231" spans="2:6" x14ac:dyDescent="0.2">
      <c r="B231" t="str">
        <f>"0"&amp;LEFT(balance_gral!D231,11)</f>
        <v>017020413002</v>
      </c>
      <c r="C231">
        <f>VALUE(balance_gral!F231)</f>
        <v>245112263494</v>
      </c>
      <c r="D231">
        <f>VALUE(balance_gral!H231)</f>
        <v>0</v>
      </c>
      <c r="E231">
        <f>VALUE(balance_gral!G231)</f>
        <v>0</v>
      </c>
      <c r="F231" s="2">
        <f>VALUE(balance_gral!J231)</f>
        <v>245112263494</v>
      </c>
    </row>
    <row r="232" spans="2:6" x14ac:dyDescent="0.2">
      <c r="B232" t="str">
        <f>"0"&amp;LEFT(balance_gral!D232,11)</f>
        <v>017020413003</v>
      </c>
      <c r="C232">
        <f>VALUE(balance_gral!F232)</f>
        <v>381801761699</v>
      </c>
      <c r="D232">
        <f>VALUE(balance_gral!H232)</f>
        <v>0</v>
      </c>
      <c r="E232">
        <f>VALUE(balance_gral!G232)</f>
        <v>0</v>
      </c>
      <c r="F232" s="2">
        <f>VALUE(balance_gral!J232)</f>
        <v>381801761699</v>
      </c>
    </row>
    <row r="233" spans="2:6" x14ac:dyDescent="0.2">
      <c r="B233" t="str">
        <f>"0"&amp;LEFT(balance_gral!D233,11)</f>
        <v>017050000000</v>
      </c>
      <c r="C233">
        <f>VALUE(balance_gral!F233)</f>
        <v>17742635651</v>
      </c>
      <c r="D233">
        <f>VALUE(balance_gral!H233)</f>
        <v>0</v>
      </c>
      <c r="E233">
        <f>VALUE(balance_gral!G233)</f>
        <v>0</v>
      </c>
      <c r="F233" s="2">
        <f>VALUE(balance_gral!J233)</f>
        <v>17742635651</v>
      </c>
    </row>
    <row r="234" spans="2:6" x14ac:dyDescent="0.2">
      <c r="B234" t="str">
        <f>"0"&amp;LEFT(balance_gral!D234,11)</f>
        <v>017050309000</v>
      </c>
      <c r="C234">
        <f>VALUE(balance_gral!F234)</f>
        <v>17742635651</v>
      </c>
      <c r="D234">
        <f>VALUE(balance_gral!H234)</f>
        <v>0</v>
      </c>
      <c r="E234">
        <f>VALUE(balance_gral!G234)</f>
        <v>0</v>
      </c>
      <c r="F234" s="2">
        <f>VALUE(balance_gral!J234)</f>
        <v>17742635651</v>
      </c>
    </row>
    <row r="235" spans="2:6" x14ac:dyDescent="0.2">
      <c r="B235" t="str">
        <f>"0"&amp;LEFT(balance_gral!D235,11)</f>
        <v>017050309002</v>
      </c>
      <c r="C235">
        <f>VALUE(balance_gral!F235)</f>
        <v>17742635651</v>
      </c>
      <c r="D235">
        <f>VALUE(balance_gral!H235)</f>
        <v>0</v>
      </c>
      <c r="E235">
        <f>VALUE(balance_gral!G235)</f>
        <v>0</v>
      </c>
      <c r="F235" s="2">
        <f>VALUE(balance_gral!J235)</f>
        <v>17742635651</v>
      </c>
    </row>
    <row r="236" spans="2:6" x14ac:dyDescent="0.2">
      <c r="B236" t="str">
        <f>"0"&amp;LEFT(balance_gral!D236,11)</f>
        <v>017060000000</v>
      </c>
      <c r="C236">
        <f>VALUE(balance_gral!F236)</f>
        <v>151180097783</v>
      </c>
      <c r="D236">
        <f>VALUE(balance_gral!H236)</f>
        <v>23154819.77</v>
      </c>
      <c r="E236">
        <f>VALUE(balance_gral!G236)</f>
        <v>168529345570</v>
      </c>
      <c r="F236" s="2">
        <f>VALUE(balance_gral!J236)</f>
        <v>319709443353</v>
      </c>
    </row>
    <row r="237" spans="2:6" x14ac:dyDescent="0.2">
      <c r="B237" t="str">
        <f>"0"&amp;LEFT(balance_gral!D237,11)</f>
        <v>017060211000</v>
      </c>
      <c r="C237">
        <f>VALUE(balance_gral!F237)</f>
        <v>151180097783</v>
      </c>
      <c r="D237">
        <f>VALUE(balance_gral!H237)</f>
        <v>23154819.77</v>
      </c>
      <c r="E237">
        <f>VALUE(balance_gral!G237)</f>
        <v>168529345570</v>
      </c>
      <c r="F237" s="2">
        <f>VALUE(balance_gral!J237)</f>
        <v>319709443353</v>
      </c>
    </row>
    <row r="238" spans="2:6" x14ac:dyDescent="0.2">
      <c r="B238" t="str">
        <f>"0"&amp;LEFT(balance_gral!D238,11)</f>
        <v>017060211002</v>
      </c>
      <c r="C238">
        <f>VALUE(balance_gral!F238)</f>
        <v>151180097783</v>
      </c>
      <c r="D238">
        <f>VALUE(balance_gral!H238)</f>
        <v>23154819.77</v>
      </c>
      <c r="E238">
        <f>VALUE(balance_gral!G238)</f>
        <v>168529345570</v>
      </c>
      <c r="F238" s="2">
        <f>VALUE(balance_gral!J238)</f>
        <v>319709443353</v>
      </c>
    </row>
    <row r="239" spans="2:6" x14ac:dyDescent="0.2">
      <c r="B239" t="str">
        <f>"0"&amp;LEFT(balance_gral!D239,11)</f>
        <v>017070000000</v>
      </c>
      <c r="C239">
        <f>VALUE(balance_gral!F239)</f>
        <v>0</v>
      </c>
      <c r="D239">
        <f>VALUE(balance_gral!H239)</f>
        <v>0</v>
      </c>
      <c r="E239">
        <f>VALUE(balance_gral!G239)</f>
        <v>-55267406</v>
      </c>
      <c r="F239" s="2">
        <f>VALUE(balance_gral!J239)</f>
        <v>-55267406</v>
      </c>
    </row>
    <row r="240" spans="2:6" x14ac:dyDescent="0.2">
      <c r="B240" t="str">
        <f>"0"&amp;LEFT(balance_gral!D240,11)</f>
        <v>017070431000</v>
      </c>
      <c r="C240">
        <f>VALUE(balance_gral!F240)</f>
        <v>0</v>
      </c>
      <c r="D240">
        <f>VALUE(balance_gral!H240)</f>
        <v>0</v>
      </c>
      <c r="E240">
        <f>VALUE(balance_gral!G240)</f>
        <v>-55267406</v>
      </c>
      <c r="F240" s="2">
        <f>VALUE(balance_gral!J240)</f>
        <v>-55267406</v>
      </c>
    </row>
    <row r="241" spans="2:6" x14ac:dyDescent="0.2">
      <c r="B241" t="str">
        <f>"0"&amp;LEFT(balance_gral!D241,11)</f>
        <v>017070431092</v>
      </c>
      <c r="C241">
        <f>VALUE(balance_gral!F241)</f>
        <v>0</v>
      </c>
      <c r="D241">
        <f>VALUE(balance_gral!H241)</f>
        <v>0</v>
      </c>
      <c r="E241">
        <f>VALUE(balance_gral!G241)</f>
        <v>-55267406</v>
      </c>
      <c r="F241" s="2">
        <f>VALUE(balance_gral!J241)</f>
        <v>-55267406</v>
      </c>
    </row>
    <row r="242" spans="2:6" x14ac:dyDescent="0.2">
      <c r="B242" t="str">
        <f>"0"&amp;LEFT(balance_gral!D242,11)</f>
        <v>017080000000</v>
      </c>
      <c r="C242">
        <f>VALUE(balance_gral!F242)</f>
        <v>19348616394</v>
      </c>
      <c r="D242">
        <f>VALUE(balance_gral!H242)</f>
        <v>41766.870000000003</v>
      </c>
      <c r="E242">
        <f>VALUE(balance_gral!G242)</f>
        <v>303994734</v>
      </c>
      <c r="F242" s="2">
        <f>VALUE(balance_gral!J242)</f>
        <v>19652611128</v>
      </c>
    </row>
    <row r="243" spans="2:6" x14ac:dyDescent="0.2">
      <c r="B243" t="str">
        <f>"0"&amp;LEFT(balance_gral!D243,11)</f>
        <v>017080415000</v>
      </c>
      <c r="C243">
        <f>VALUE(balance_gral!F243)</f>
        <v>19348616394</v>
      </c>
      <c r="D243">
        <f>VALUE(balance_gral!H243)</f>
        <v>41766.870000000003</v>
      </c>
      <c r="E243">
        <f>VALUE(balance_gral!G243)</f>
        <v>303994734</v>
      </c>
      <c r="F243" s="2">
        <f>VALUE(balance_gral!J243)</f>
        <v>19652611128</v>
      </c>
    </row>
    <row r="244" spans="2:6" x14ac:dyDescent="0.2">
      <c r="B244" t="str">
        <f>"0"&amp;LEFT(balance_gral!D244,11)</f>
        <v>017080415082</v>
      </c>
      <c r="C244">
        <f>VALUE(balance_gral!F244)</f>
        <v>19348616394</v>
      </c>
      <c r="D244">
        <f>VALUE(balance_gral!H244)</f>
        <v>41766.870000000003</v>
      </c>
      <c r="E244">
        <f>VALUE(balance_gral!G244)</f>
        <v>303994734</v>
      </c>
      <c r="F244" s="2">
        <f>VALUE(balance_gral!J244)</f>
        <v>19652611128</v>
      </c>
    </row>
    <row r="245" spans="2:6" x14ac:dyDescent="0.2">
      <c r="B245" t="str">
        <f>"0"&amp;LEFT(balance_gral!D245,11)</f>
        <v>017090000000</v>
      </c>
      <c r="C245">
        <f>VALUE(balance_gral!F245)</f>
        <v>-453463990257</v>
      </c>
      <c r="D245">
        <f>VALUE(balance_gral!H245)</f>
        <v>-23403802.579999998</v>
      </c>
      <c r="E245">
        <f>VALUE(balance_gral!G245)</f>
        <v>-170341534585</v>
      </c>
      <c r="F245" s="2">
        <f>VALUE(balance_gral!J245)</f>
        <v>-623805524842</v>
      </c>
    </row>
    <row r="246" spans="2:6" x14ac:dyDescent="0.2">
      <c r="B246" t="str">
        <f>"0"&amp;LEFT(balance_gral!D246,11)</f>
        <v>017090317000</v>
      </c>
      <c r="C246">
        <f>VALUE(balance_gral!F246)</f>
        <v>-453463990257</v>
      </c>
      <c r="D246">
        <f>VALUE(balance_gral!H246)</f>
        <v>-23403802.579999998</v>
      </c>
      <c r="E246">
        <f>VALUE(balance_gral!G246)</f>
        <v>-170341534585</v>
      </c>
      <c r="F246" s="2">
        <f>VALUE(balance_gral!J246)</f>
        <v>-623805524842</v>
      </c>
    </row>
    <row r="247" spans="2:6" x14ac:dyDescent="0.2">
      <c r="B247" t="str">
        <f>"0"&amp;LEFT(balance_gral!D247,11)</f>
        <v>017090317093</v>
      </c>
      <c r="C247">
        <f>VALUE(balance_gral!F247)</f>
        <v>-219550000000</v>
      </c>
      <c r="D247">
        <f>VALUE(balance_gral!H247)</f>
        <v>0</v>
      </c>
      <c r="E247">
        <f>VALUE(balance_gral!G247)</f>
        <v>0</v>
      </c>
      <c r="F247" s="2">
        <f>VALUE(balance_gral!J247)</f>
        <v>-219550000000</v>
      </c>
    </row>
    <row r="248" spans="2:6" x14ac:dyDescent="0.2">
      <c r="B248" t="str">
        <f>"0"&amp;LEFT(balance_gral!D248,11)</f>
        <v>017090317094</v>
      </c>
      <c r="C248">
        <f>VALUE(balance_gral!F248)</f>
        <v>0</v>
      </c>
      <c r="D248">
        <f>VALUE(balance_gral!H248)</f>
        <v>-248982.81</v>
      </c>
      <c r="E248">
        <f>VALUE(balance_gral!G248)</f>
        <v>-1812189015</v>
      </c>
      <c r="F248" s="2">
        <f>VALUE(balance_gral!J248)</f>
        <v>-1812189015</v>
      </c>
    </row>
    <row r="249" spans="2:6" x14ac:dyDescent="0.2">
      <c r="B249" t="str">
        <f>"0"&amp;LEFT(balance_gral!D249,11)</f>
        <v>017090317096</v>
      </c>
      <c r="C249">
        <f>VALUE(balance_gral!F249)</f>
        <v>-151180097783</v>
      </c>
      <c r="D249">
        <f>VALUE(balance_gral!H249)</f>
        <v>-23154819.77</v>
      </c>
      <c r="E249">
        <f>VALUE(balance_gral!G249)</f>
        <v>-168529345570</v>
      </c>
      <c r="F249" s="2">
        <f>VALUE(balance_gral!J249)</f>
        <v>-319709443353</v>
      </c>
    </row>
    <row r="250" spans="2:6" x14ac:dyDescent="0.2">
      <c r="B250" t="str">
        <f>"0"&amp;LEFT(balance_gral!D250,11)</f>
        <v>017090317098</v>
      </c>
      <c r="C250">
        <f>VALUE(balance_gral!F250)</f>
        <v>-82733892474</v>
      </c>
      <c r="D250">
        <f>VALUE(balance_gral!H250)</f>
        <v>0</v>
      </c>
      <c r="E250">
        <f>VALUE(balance_gral!G250)</f>
        <v>0</v>
      </c>
      <c r="F250" s="2">
        <f>VALUE(balance_gral!J250)</f>
        <v>-82733892474</v>
      </c>
    </row>
    <row r="251" spans="2:6" x14ac:dyDescent="0.2">
      <c r="B251" t="str">
        <f>"0"&amp;LEFT(balance_gral!D251,11)</f>
        <v>018000000000</v>
      </c>
      <c r="C251">
        <f>VALUE(balance_gral!F251)</f>
        <v>106209013663</v>
      </c>
      <c r="D251">
        <f>VALUE(balance_gral!H251)</f>
        <v>0</v>
      </c>
      <c r="E251">
        <f>VALUE(balance_gral!G251)</f>
        <v>0</v>
      </c>
      <c r="F251" s="2">
        <f>VALUE(balance_gral!J251)</f>
        <v>106209013663</v>
      </c>
    </row>
    <row r="252" spans="2:6" x14ac:dyDescent="0.2">
      <c r="B252" t="str">
        <f>"0"&amp;LEFT(balance_gral!D252,11)</f>
        <v>018010000000</v>
      </c>
      <c r="C252">
        <f>VALUE(balance_gral!F252)</f>
        <v>106209013663</v>
      </c>
      <c r="D252">
        <f>VALUE(balance_gral!H252)</f>
        <v>0</v>
      </c>
      <c r="E252">
        <f>VALUE(balance_gral!G252)</f>
        <v>0</v>
      </c>
      <c r="F252" s="2">
        <f>VALUE(balance_gral!J252)</f>
        <v>106209013663</v>
      </c>
    </row>
    <row r="253" spans="2:6" x14ac:dyDescent="0.2">
      <c r="B253" t="str">
        <f>"0"&amp;LEFT(balance_gral!D253,11)</f>
        <v>018010319000</v>
      </c>
      <c r="C253">
        <f>VALUE(balance_gral!F253)</f>
        <v>59900378408</v>
      </c>
      <c r="D253">
        <f>VALUE(balance_gral!H253)</f>
        <v>0</v>
      </c>
      <c r="E253">
        <f>VALUE(balance_gral!G253)</f>
        <v>0</v>
      </c>
      <c r="F253" s="2">
        <f>VALUE(balance_gral!J253)</f>
        <v>59900378408</v>
      </c>
    </row>
    <row r="254" spans="2:6" x14ac:dyDescent="0.2">
      <c r="B254" t="str">
        <f>"0"&amp;LEFT(balance_gral!D254,11)</f>
        <v>018010319002</v>
      </c>
      <c r="C254">
        <f>VALUE(balance_gral!F254)</f>
        <v>65066610671</v>
      </c>
      <c r="D254">
        <f>VALUE(balance_gral!H254)</f>
        <v>0</v>
      </c>
      <c r="E254">
        <f>VALUE(balance_gral!G254)</f>
        <v>0</v>
      </c>
      <c r="F254" s="2">
        <f>VALUE(balance_gral!J254)</f>
        <v>65066610671</v>
      </c>
    </row>
    <row r="255" spans="2:6" x14ac:dyDescent="0.2">
      <c r="B255" t="str">
        <f>"0"&amp;LEFT(balance_gral!D255,11)</f>
        <v>018010319004</v>
      </c>
      <c r="C255">
        <f>VALUE(balance_gral!F255)</f>
        <v>8072589960</v>
      </c>
      <c r="D255">
        <f>VALUE(balance_gral!H255)</f>
        <v>0</v>
      </c>
      <c r="E255">
        <f>VALUE(balance_gral!G255)</f>
        <v>0</v>
      </c>
      <c r="F255" s="2">
        <f>VALUE(balance_gral!J255)</f>
        <v>8072589960</v>
      </c>
    </row>
    <row r="256" spans="2:6" x14ac:dyDescent="0.2">
      <c r="B256" t="str">
        <f>"0"&amp;LEFT(balance_gral!D256,11)</f>
        <v>018010319092</v>
      </c>
      <c r="C256">
        <f>VALUE(balance_gral!F256)</f>
        <v>-13238822223</v>
      </c>
      <c r="D256">
        <f>VALUE(balance_gral!H256)</f>
        <v>0</v>
      </c>
      <c r="E256">
        <f>VALUE(balance_gral!G256)</f>
        <v>0</v>
      </c>
      <c r="F256" s="2">
        <f>VALUE(balance_gral!J256)</f>
        <v>-13238822223</v>
      </c>
    </row>
    <row r="257" spans="2:6" x14ac:dyDescent="0.2">
      <c r="B257" t="str">
        <f>"0"&amp;LEFT(balance_gral!D257,11)</f>
        <v>018010321000</v>
      </c>
      <c r="C257">
        <f>VALUE(balance_gral!F257)</f>
        <v>13117657755</v>
      </c>
      <c r="D257">
        <f>VALUE(balance_gral!H257)</f>
        <v>0</v>
      </c>
      <c r="E257">
        <f>VALUE(balance_gral!G257)</f>
        <v>0</v>
      </c>
      <c r="F257" s="2">
        <f>VALUE(balance_gral!J257)</f>
        <v>13117657755</v>
      </c>
    </row>
    <row r="258" spans="2:6" x14ac:dyDescent="0.2">
      <c r="B258" t="str">
        <f>"0"&amp;LEFT(balance_gral!D258,11)</f>
        <v>018010321002</v>
      </c>
      <c r="C258">
        <f>VALUE(balance_gral!F258)</f>
        <v>92077742326</v>
      </c>
      <c r="D258">
        <f>VALUE(balance_gral!H258)</f>
        <v>0</v>
      </c>
      <c r="E258">
        <f>VALUE(balance_gral!G258)</f>
        <v>0</v>
      </c>
      <c r="F258" s="2">
        <f>VALUE(balance_gral!J258)</f>
        <v>92077742326</v>
      </c>
    </row>
    <row r="259" spans="2:6" x14ac:dyDescent="0.2">
      <c r="B259" t="str">
        <f>"0"&amp;LEFT(balance_gral!D259,11)</f>
        <v>018010321092</v>
      </c>
      <c r="C259">
        <f>VALUE(balance_gral!F259)</f>
        <v>-78960084571</v>
      </c>
      <c r="D259">
        <f>VALUE(balance_gral!H259)</f>
        <v>0</v>
      </c>
      <c r="E259">
        <f>VALUE(balance_gral!G259)</f>
        <v>0</v>
      </c>
      <c r="F259" s="2">
        <f>VALUE(balance_gral!J259)</f>
        <v>-78960084571</v>
      </c>
    </row>
    <row r="260" spans="2:6" x14ac:dyDescent="0.2">
      <c r="B260" t="str">
        <f>"0"&amp;LEFT(balance_gral!D260,11)</f>
        <v>018010323000</v>
      </c>
      <c r="C260">
        <f>VALUE(balance_gral!F260)</f>
        <v>12735924377</v>
      </c>
      <c r="D260">
        <f>VALUE(balance_gral!H260)</f>
        <v>0</v>
      </c>
      <c r="E260">
        <f>VALUE(balance_gral!G260)</f>
        <v>0</v>
      </c>
      <c r="F260" s="2">
        <f>VALUE(balance_gral!J260)</f>
        <v>12735924377</v>
      </c>
    </row>
    <row r="261" spans="2:6" x14ac:dyDescent="0.2">
      <c r="B261" t="str">
        <f>"0"&amp;LEFT(balance_gral!D261,11)</f>
        <v>018010323002</v>
      </c>
      <c r="C261">
        <f>VALUE(balance_gral!F261)</f>
        <v>106391418304</v>
      </c>
      <c r="D261">
        <f>VALUE(balance_gral!H261)</f>
        <v>0</v>
      </c>
      <c r="E261">
        <f>VALUE(balance_gral!G261)</f>
        <v>0</v>
      </c>
      <c r="F261" s="2">
        <f>VALUE(balance_gral!J261)</f>
        <v>106391418304</v>
      </c>
    </row>
    <row r="262" spans="2:6" x14ac:dyDescent="0.2">
      <c r="B262" t="str">
        <f>"0"&amp;LEFT(balance_gral!D262,11)</f>
        <v>018010323092</v>
      </c>
      <c r="C262">
        <f>VALUE(balance_gral!F262)</f>
        <v>-93655493927</v>
      </c>
      <c r="D262">
        <f>VALUE(balance_gral!H262)</f>
        <v>0</v>
      </c>
      <c r="E262">
        <f>VALUE(balance_gral!G262)</f>
        <v>0</v>
      </c>
      <c r="F262" s="2">
        <f>VALUE(balance_gral!J262)</f>
        <v>-93655493927</v>
      </c>
    </row>
    <row r="263" spans="2:6" x14ac:dyDescent="0.2">
      <c r="B263" t="str">
        <f>"0"&amp;LEFT(balance_gral!D263,11)</f>
        <v>018010325000</v>
      </c>
      <c r="C263">
        <f>VALUE(balance_gral!F263)</f>
        <v>181485643</v>
      </c>
      <c r="D263">
        <f>VALUE(balance_gral!H263)</f>
        <v>0</v>
      </c>
      <c r="E263">
        <f>VALUE(balance_gral!G263)</f>
        <v>0</v>
      </c>
      <c r="F263" s="2">
        <f>VALUE(balance_gral!J263)</f>
        <v>181485643</v>
      </c>
    </row>
    <row r="264" spans="2:6" x14ac:dyDescent="0.2">
      <c r="B264" t="str">
        <f>"0"&amp;LEFT(balance_gral!D264,11)</f>
        <v>018010325002</v>
      </c>
      <c r="C264">
        <f>VALUE(balance_gral!F264)</f>
        <v>5471354818</v>
      </c>
      <c r="D264">
        <f>VALUE(balance_gral!H264)</f>
        <v>0</v>
      </c>
      <c r="E264">
        <f>VALUE(balance_gral!G264)</f>
        <v>0</v>
      </c>
      <c r="F264" s="2">
        <f>VALUE(balance_gral!J264)</f>
        <v>5471354818</v>
      </c>
    </row>
    <row r="265" spans="2:6" x14ac:dyDescent="0.2">
      <c r="B265" t="str">
        <f>"0"&amp;LEFT(balance_gral!D265,11)</f>
        <v>018010325092</v>
      </c>
      <c r="C265">
        <f>VALUE(balance_gral!F265)</f>
        <v>-5289869175</v>
      </c>
      <c r="D265">
        <f>VALUE(balance_gral!H265)</f>
        <v>0</v>
      </c>
      <c r="E265">
        <f>VALUE(balance_gral!G265)</f>
        <v>0</v>
      </c>
      <c r="F265" s="2">
        <f>VALUE(balance_gral!J265)</f>
        <v>-5289869175</v>
      </c>
    </row>
    <row r="266" spans="2:6" x14ac:dyDescent="0.2">
      <c r="B266" t="str">
        <f>"0"&amp;LEFT(balance_gral!D266,11)</f>
        <v>018010327000</v>
      </c>
      <c r="C266">
        <f>VALUE(balance_gral!F266)</f>
        <v>20273567480</v>
      </c>
      <c r="D266">
        <f>VALUE(balance_gral!H266)</f>
        <v>0</v>
      </c>
      <c r="E266">
        <f>VALUE(balance_gral!G266)</f>
        <v>0</v>
      </c>
      <c r="F266" s="2">
        <f>VALUE(balance_gral!J266)</f>
        <v>20273567480</v>
      </c>
    </row>
    <row r="267" spans="2:6" x14ac:dyDescent="0.2">
      <c r="B267" t="str">
        <f>"0"&amp;LEFT(balance_gral!D267,11)</f>
        <v>018010327002</v>
      </c>
      <c r="C267">
        <f>VALUE(balance_gral!F267)</f>
        <v>29230620632</v>
      </c>
      <c r="D267">
        <f>VALUE(balance_gral!H267)</f>
        <v>0</v>
      </c>
      <c r="E267">
        <f>VALUE(balance_gral!G267)</f>
        <v>0</v>
      </c>
      <c r="F267" s="2">
        <f>VALUE(balance_gral!J267)</f>
        <v>29230620632</v>
      </c>
    </row>
    <row r="268" spans="2:6" x14ac:dyDescent="0.2">
      <c r="B268" t="str">
        <f>"0"&amp;LEFT(balance_gral!D268,11)</f>
        <v>018010327092</v>
      </c>
      <c r="C268">
        <f>VALUE(balance_gral!F268)</f>
        <v>-8957053152</v>
      </c>
      <c r="D268">
        <f>VALUE(balance_gral!H268)</f>
        <v>0</v>
      </c>
      <c r="E268">
        <f>VALUE(balance_gral!G268)</f>
        <v>0</v>
      </c>
      <c r="F268" s="2">
        <f>VALUE(balance_gral!J268)</f>
        <v>-8957053152</v>
      </c>
    </row>
    <row r="269" spans="2:6" x14ac:dyDescent="0.2">
      <c r="B269" t="str">
        <f>"0"&amp;LEFT(balance_gral!D269,11)</f>
        <v>019000000000</v>
      </c>
      <c r="C269">
        <f>VALUE(balance_gral!F269)</f>
        <v>9334912449</v>
      </c>
      <c r="D269">
        <f>VALUE(balance_gral!H269)</f>
        <v>0</v>
      </c>
      <c r="E269">
        <f>VALUE(balance_gral!G269)</f>
        <v>0</v>
      </c>
      <c r="F269" s="2">
        <f>VALUE(balance_gral!J269)</f>
        <v>9334912449</v>
      </c>
    </row>
    <row r="270" spans="2:6" x14ac:dyDescent="0.2">
      <c r="B270" t="str">
        <f>"0"&amp;LEFT(balance_gral!D270,11)</f>
        <v>019010000000</v>
      </c>
      <c r="C270">
        <f>VALUE(balance_gral!F270)</f>
        <v>5445395493</v>
      </c>
      <c r="D270">
        <f>VALUE(balance_gral!H270)</f>
        <v>0</v>
      </c>
      <c r="E270">
        <f>VALUE(balance_gral!G270)</f>
        <v>0</v>
      </c>
      <c r="F270" s="2">
        <f>VALUE(balance_gral!J270)</f>
        <v>5445395493</v>
      </c>
    </row>
    <row r="271" spans="2:6" x14ac:dyDescent="0.2">
      <c r="B271" t="str">
        <f>"0"&amp;LEFT(balance_gral!D271,11)</f>
        <v>019010337000</v>
      </c>
      <c r="C271">
        <f>VALUE(balance_gral!F271)</f>
        <v>3264123274</v>
      </c>
      <c r="D271">
        <f>VALUE(balance_gral!H271)</f>
        <v>0</v>
      </c>
      <c r="E271">
        <f>VALUE(balance_gral!G271)</f>
        <v>0</v>
      </c>
      <c r="F271" s="2">
        <f>VALUE(balance_gral!J271)</f>
        <v>3264123274</v>
      </c>
    </row>
    <row r="272" spans="2:6" x14ac:dyDescent="0.2">
      <c r="B272" t="str">
        <f>"0"&amp;LEFT(balance_gral!D272,11)</f>
        <v>019010337004</v>
      </c>
      <c r="C272">
        <f>VALUE(balance_gral!F272)</f>
        <v>24623741693</v>
      </c>
      <c r="D272">
        <f>VALUE(balance_gral!H272)</f>
        <v>0</v>
      </c>
      <c r="E272">
        <f>VALUE(balance_gral!G272)</f>
        <v>0</v>
      </c>
      <c r="F272" s="2">
        <f>VALUE(balance_gral!J272)</f>
        <v>24623741693</v>
      </c>
    </row>
    <row r="273" spans="2:6" x14ac:dyDescent="0.2">
      <c r="B273" t="str">
        <f>"0"&amp;LEFT(balance_gral!D273,11)</f>
        <v>019010337094</v>
      </c>
      <c r="C273">
        <f>VALUE(balance_gral!F273)</f>
        <v>-21359618419</v>
      </c>
      <c r="D273">
        <f>VALUE(balance_gral!H273)</f>
        <v>0</v>
      </c>
      <c r="E273">
        <f>VALUE(balance_gral!G273)</f>
        <v>0</v>
      </c>
      <c r="F273" s="2">
        <f>VALUE(balance_gral!J273)</f>
        <v>-21359618419</v>
      </c>
    </row>
    <row r="274" spans="2:6" x14ac:dyDescent="0.2">
      <c r="B274" t="str">
        <f>"0"&amp;LEFT(balance_gral!D274,11)</f>
        <v>019010339000</v>
      </c>
      <c r="C274">
        <f>VALUE(balance_gral!F274)</f>
        <v>2181272219</v>
      </c>
      <c r="D274">
        <f>VALUE(balance_gral!H274)</f>
        <v>0</v>
      </c>
      <c r="E274">
        <f>VALUE(balance_gral!G274)</f>
        <v>0</v>
      </c>
      <c r="F274" s="2">
        <f>VALUE(balance_gral!J274)</f>
        <v>2181272219</v>
      </c>
    </row>
    <row r="275" spans="2:6" x14ac:dyDescent="0.2">
      <c r="B275" t="str">
        <f>"0"&amp;LEFT(balance_gral!D275,11)</f>
        <v>019010339002</v>
      </c>
      <c r="C275">
        <f>VALUE(balance_gral!F275)</f>
        <v>21971375559</v>
      </c>
      <c r="D275">
        <f>VALUE(balance_gral!H275)</f>
        <v>0</v>
      </c>
      <c r="E275">
        <f>VALUE(balance_gral!G275)</f>
        <v>0</v>
      </c>
      <c r="F275" s="2">
        <f>VALUE(balance_gral!J275)</f>
        <v>21971375559</v>
      </c>
    </row>
    <row r="276" spans="2:6" x14ac:dyDescent="0.2">
      <c r="B276" t="str">
        <f>"0"&amp;LEFT(balance_gral!D276,11)</f>
        <v>019010339092</v>
      </c>
      <c r="C276">
        <f>VALUE(balance_gral!F276)</f>
        <v>-19790103340</v>
      </c>
      <c r="D276">
        <f>VALUE(balance_gral!H276)</f>
        <v>0</v>
      </c>
      <c r="E276">
        <f>VALUE(balance_gral!G276)</f>
        <v>0</v>
      </c>
      <c r="F276" s="2">
        <f>VALUE(balance_gral!J276)</f>
        <v>-19790103340</v>
      </c>
    </row>
    <row r="277" spans="2:6" x14ac:dyDescent="0.2">
      <c r="B277" t="str">
        <f>"0"&amp;LEFT(balance_gral!D277,11)</f>
        <v>019020000000</v>
      </c>
      <c r="C277">
        <f>VALUE(balance_gral!F277)</f>
        <v>3889516956</v>
      </c>
      <c r="D277">
        <f>VALUE(balance_gral!H277)</f>
        <v>0</v>
      </c>
      <c r="E277">
        <f>VALUE(balance_gral!G277)</f>
        <v>0</v>
      </c>
      <c r="F277" s="2">
        <f>VALUE(balance_gral!J277)</f>
        <v>3889516956</v>
      </c>
    </row>
    <row r="278" spans="2:6" x14ac:dyDescent="0.2">
      <c r="B278" t="str">
        <f>"0"&amp;LEFT(balance_gral!D278,11)</f>
        <v>019020345000</v>
      </c>
      <c r="C278">
        <f>VALUE(balance_gral!F278)</f>
        <v>3889516956</v>
      </c>
      <c r="D278">
        <f>VALUE(balance_gral!H278)</f>
        <v>0</v>
      </c>
      <c r="E278">
        <f>VALUE(balance_gral!G278)</f>
        <v>0</v>
      </c>
      <c r="F278" s="2">
        <f>VALUE(balance_gral!J278)</f>
        <v>3889516956</v>
      </c>
    </row>
    <row r="279" spans="2:6" x14ac:dyDescent="0.2">
      <c r="B279" t="str">
        <f>"0"&amp;LEFT(balance_gral!D279,11)</f>
        <v>019020345002</v>
      </c>
      <c r="C279">
        <f>VALUE(balance_gral!F279)</f>
        <v>3889516956</v>
      </c>
      <c r="D279">
        <f>VALUE(balance_gral!H279)</f>
        <v>0</v>
      </c>
      <c r="E279">
        <f>VALUE(balance_gral!G279)</f>
        <v>0</v>
      </c>
      <c r="F279" s="2">
        <f>VALUE(balance_gral!J279)</f>
        <v>3889516956</v>
      </c>
    </row>
    <row r="280" spans="2:6" x14ac:dyDescent="0.2">
      <c r="B280" t="str">
        <f>"0"&amp;LEFT(balance_gral!D280,11)</f>
        <v>020000000000</v>
      </c>
      <c r="C280">
        <f>VALUE(balance_gral!F280)</f>
        <v>-14726543221993.58</v>
      </c>
      <c r="D280">
        <f>VALUE(balance_gral!H280)</f>
        <v>-2204911391.2600002</v>
      </c>
      <c r="E280">
        <f>VALUE(balance_gral!G280)</f>
        <v>-16048160922418.84</v>
      </c>
      <c r="F280" s="2">
        <f>VALUE(balance_gral!J280)</f>
        <v>-30774704144412.422</v>
      </c>
    </row>
    <row r="281" spans="2:6" x14ac:dyDescent="0.2">
      <c r="B281" t="str">
        <f>"0"&amp;LEFT(balance_gral!D281,11)</f>
        <v>021000000000</v>
      </c>
      <c r="C281">
        <f>VALUE(balance_gral!F281)</f>
        <v>-2470146667019.8398</v>
      </c>
      <c r="D281">
        <f>VALUE(balance_gral!H281)</f>
        <v>-948394165.37</v>
      </c>
      <c r="E281">
        <f>VALUE(balance_gral!G281)</f>
        <v>-6902763641365.3174</v>
      </c>
      <c r="F281" s="2">
        <f>VALUE(balance_gral!J281)</f>
        <v>-9372910308385.1563</v>
      </c>
    </row>
    <row r="282" spans="2:6" x14ac:dyDescent="0.2">
      <c r="B282" t="str">
        <f>"0"&amp;LEFT(balance_gral!D282,11)</f>
        <v>021010000000</v>
      </c>
      <c r="C282">
        <f>VALUE(balance_gral!F282)</f>
        <v>-1359136457346.8401</v>
      </c>
      <c r="D282">
        <f>VALUE(balance_gral!H282)</f>
        <v>-52486061.869999997</v>
      </c>
      <c r="E282">
        <f>VALUE(balance_gral!G282)</f>
        <v>-382012978093.3172</v>
      </c>
      <c r="F282" s="2">
        <f>VALUE(balance_gral!J282)</f>
        <v>-1741149435440.1572</v>
      </c>
    </row>
    <row r="283" spans="2:6" x14ac:dyDescent="0.2">
      <c r="B283" t="str">
        <f>"0"&amp;LEFT(balance_gral!D283,11)</f>
        <v>021010100016</v>
      </c>
      <c r="C283">
        <f>VALUE(balance_gral!F283)</f>
        <v>-14361901081.58</v>
      </c>
      <c r="D283">
        <f>VALUE(balance_gral!H283)</f>
        <v>-1514324.28</v>
      </c>
      <c r="E283">
        <f>VALUE(balance_gral!G283)</f>
        <v>-11021812409</v>
      </c>
      <c r="F283" s="2">
        <f>VALUE(balance_gral!J283)</f>
        <v>-25383713490.580002</v>
      </c>
    </row>
    <row r="284" spans="2:6" x14ac:dyDescent="0.2">
      <c r="B284" t="str">
        <f>"0"&amp;LEFT(balance_gral!D284,11)</f>
        <v>021010102000</v>
      </c>
      <c r="C284">
        <f>VALUE(balance_gral!F284)</f>
        <v>-27240338588</v>
      </c>
      <c r="D284">
        <f>VALUE(balance_gral!H284)</f>
        <v>-6753611.3600000003</v>
      </c>
      <c r="E284">
        <f>VALUE(balance_gral!G284)</f>
        <v>-49155282265.540001</v>
      </c>
      <c r="F284" s="2">
        <f>VALUE(balance_gral!J284)</f>
        <v>-76395620853.539993</v>
      </c>
    </row>
    <row r="285" spans="2:6" x14ac:dyDescent="0.2">
      <c r="B285" t="str">
        <f>"0"&amp;LEFT(balance_gral!D285,11)</f>
        <v>021010102004</v>
      </c>
      <c r="C285">
        <f>VALUE(balance_gral!F285)</f>
        <v>-332162</v>
      </c>
      <c r="D285">
        <f>VALUE(balance_gral!H285)</f>
        <v>0</v>
      </c>
      <c r="E285">
        <f>VALUE(balance_gral!G285)</f>
        <v>0</v>
      </c>
      <c r="F285" s="2">
        <f>VALUE(balance_gral!J285)</f>
        <v>-332162</v>
      </c>
    </row>
    <row r="286" spans="2:6" x14ac:dyDescent="0.2">
      <c r="B286" t="str">
        <f>"0"&amp;LEFT(balance_gral!D286,11)</f>
        <v>021010102006</v>
      </c>
      <c r="C286">
        <f>VALUE(balance_gral!F286)</f>
        <v>-1639227320</v>
      </c>
      <c r="D286">
        <f>VALUE(balance_gral!H286)</f>
        <v>0</v>
      </c>
      <c r="E286">
        <f>VALUE(balance_gral!G286)</f>
        <v>0</v>
      </c>
      <c r="F286" s="2">
        <f>VALUE(balance_gral!J286)</f>
        <v>-1639227320</v>
      </c>
    </row>
    <row r="287" spans="2:6" x14ac:dyDescent="0.2">
      <c r="B287" t="str">
        <f>"0"&amp;LEFT(balance_gral!D287,11)</f>
        <v>021010102008</v>
      </c>
      <c r="C287">
        <f>VALUE(balance_gral!F287)</f>
        <v>-162939753</v>
      </c>
      <c r="D287">
        <f>VALUE(balance_gral!H287)</f>
        <v>-660.19</v>
      </c>
      <c r="E287">
        <f>VALUE(balance_gral!G287)</f>
        <v>-4805107</v>
      </c>
      <c r="F287" s="2">
        <f>VALUE(balance_gral!J287)</f>
        <v>-167744860</v>
      </c>
    </row>
    <row r="288" spans="2:6" x14ac:dyDescent="0.2">
      <c r="B288" t="str">
        <f>"0"&amp;LEFT(balance_gral!D288,11)</f>
        <v>021010102009</v>
      </c>
      <c r="C288">
        <f>VALUE(balance_gral!F288)</f>
        <v>-1209710</v>
      </c>
      <c r="D288">
        <f>VALUE(balance_gral!H288)</f>
        <v>0</v>
      </c>
      <c r="E288">
        <f>VALUE(balance_gral!G288)</f>
        <v>0</v>
      </c>
      <c r="F288" s="2">
        <f>VALUE(balance_gral!J288)</f>
        <v>-1209710</v>
      </c>
    </row>
    <row r="289" spans="2:6" x14ac:dyDescent="0.2">
      <c r="B289" t="str">
        <f>"0"&amp;LEFT(balance_gral!D289,11)</f>
        <v>021010102012</v>
      </c>
      <c r="C289">
        <f>VALUE(balance_gral!F289)</f>
        <v>-4828811536</v>
      </c>
      <c r="D289">
        <f>VALUE(balance_gral!H289)</f>
        <v>-37916.699999999997</v>
      </c>
      <c r="E289">
        <f>VALUE(balance_gral!G289)</f>
        <v>-275971772</v>
      </c>
      <c r="F289" s="2">
        <f>VALUE(balance_gral!J289)</f>
        <v>-5104783308</v>
      </c>
    </row>
    <row r="290" spans="2:6" x14ac:dyDescent="0.2">
      <c r="B290" t="str">
        <f>"0"&amp;LEFT(balance_gral!D290,11)</f>
        <v>021010102014</v>
      </c>
      <c r="C290">
        <f>VALUE(balance_gral!F290)</f>
        <v>-298300</v>
      </c>
      <c r="D290">
        <f>VALUE(balance_gral!H290)</f>
        <v>0</v>
      </c>
      <c r="E290">
        <f>VALUE(balance_gral!G290)</f>
        <v>0</v>
      </c>
      <c r="F290" s="2">
        <f>VALUE(balance_gral!J290)</f>
        <v>-298300</v>
      </c>
    </row>
    <row r="291" spans="2:6" x14ac:dyDescent="0.2">
      <c r="B291" t="str">
        <f>"0"&amp;LEFT(balance_gral!D291,11)</f>
        <v>021010102016</v>
      </c>
      <c r="C291">
        <f>VALUE(balance_gral!F291)</f>
        <v>-10314840</v>
      </c>
      <c r="D291">
        <f>VALUE(balance_gral!H291)</f>
        <v>-6442684.8899999997</v>
      </c>
      <c r="E291">
        <f>VALUE(balance_gral!G291)</f>
        <v>-46892244423</v>
      </c>
      <c r="F291" s="2">
        <f>VALUE(balance_gral!J291)</f>
        <v>-46902559263</v>
      </c>
    </row>
    <row r="292" spans="2:6" x14ac:dyDescent="0.2">
      <c r="B292" t="str">
        <f>"0"&amp;LEFT(balance_gral!D292,11)</f>
        <v>021010102018</v>
      </c>
      <c r="C292">
        <f>VALUE(balance_gral!F292)</f>
        <v>-674696187</v>
      </c>
      <c r="D292">
        <f>VALUE(balance_gral!H292)</f>
        <v>0</v>
      </c>
      <c r="E292">
        <f>VALUE(balance_gral!G292)</f>
        <v>0</v>
      </c>
      <c r="F292" s="2">
        <f>VALUE(balance_gral!J292)</f>
        <v>-674696187</v>
      </c>
    </row>
    <row r="293" spans="2:6" x14ac:dyDescent="0.2">
      <c r="B293" t="str">
        <f>"0"&amp;LEFT(balance_gral!D293,11)</f>
        <v>021010102020</v>
      </c>
      <c r="C293">
        <f>VALUE(balance_gral!F293)</f>
        <v>-363496588</v>
      </c>
      <c r="D293">
        <f>VALUE(balance_gral!H293)</f>
        <v>-194003.16</v>
      </c>
      <c r="E293">
        <f>VALUE(balance_gral!G293)</f>
        <v>-1412026779.54</v>
      </c>
      <c r="F293" s="2">
        <f>VALUE(balance_gral!J293)</f>
        <v>-1775523367.54</v>
      </c>
    </row>
    <row r="294" spans="2:6" x14ac:dyDescent="0.2">
      <c r="B294" t="str">
        <f>"0"&amp;LEFT(balance_gral!D294,11)</f>
        <v>021010102024</v>
      </c>
      <c r="C294">
        <f>VALUE(balance_gral!F294)</f>
        <v>-1076291958</v>
      </c>
      <c r="D294">
        <f>VALUE(balance_gral!H294)</f>
        <v>-5252.9</v>
      </c>
      <c r="E294">
        <f>VALUE(balance_gral!G294)</f>
        <v>-38232527</v>
      </c>
      <c r="F294" s="2">
        <f>VALUE(balance_gral!J294)</f>
        <v>-1114524485</v>
      </c>
    </row>
    <row r="295" spans="2:6" x14ac:dyDescent="0.2">
      <c r="B295" t="str">
        <f>"0"&amp;LEFT(balance_gral!D295,11)</f>
        <v>021010102026</v>
      </c>
      <c r="C295">
        <f>VALUE(balance_gral!F295)</f>
        <v>-18482720234</v>
      </c>
      <c r="D295">
        <f>VALUE(balance_gral!H295)</f>
        <v>-73093.52</v>
      </c>
      <c r="E295">
        <f>VALUE(balance_gral!G295)</f>
        <v>-532001657</v>
      </c>
      <c r="F295" s="2">
        <f>VALUE(balance_gral!J295)</f>
        <v>-19014721891</v>
      </c>
    </row>
    <row r="296" spans="2:6" x14ac:dyDescent="0.2">
      <c r="B296" t="str">
        <f>"0"&amp;LEFT(balance_gral!D296,11)</f>
        <v>021010196000</v>
      </c>
      <c r="C296">
        <f>VALUE(balance_gral!F296)</f>
        <v>-308114638007</v>
      </c>
      <c r="D296">
        <f>VALUE(balance_gral!H296)</f>
        <v>-10753758.789999999</v>
      </c>
      <c r="E296">
        <f>VALUE(balance_gral!G296)</f>
        <v>-78269835351.399994</v>
      </c>
      <c r="F296" s="2">
        <f>VALUE(balance_gral!J296)</f>
        <v>-386384473358.40002</v>
      </c>
    </row>
    <row r="297" spans="2:6" x14ac:dyDescent="0.2">
      <c r="B297" t="str">
        <f>"0"&amp;LEFT(balance_gral!D297,11)</f>
        <v>021010196004</v>
      </c>
      <c r="C297">
        <f>VALUE(balance_gral!F297)</f>
        <v>-345248689</v>
      </c>
      <c r="D297">
        <f>VALUE(balance_gral!H297)</f>
        <v>0</v>
      </c>
      <c r="E297">
        <f>VALUE(balance_gral!G297)</f>
        <v>0</v>
      </c>
      <c r="F297" s="2">
        <f>VALUE(balance_gral!J297)</f>
        <v>-345248689</v>
      </c>
    </row>
    <row r="298" spans="2:6" x14ac:dyDescent="0.2">
      <c r="B298" t="str">
        <f>"0"&amp;LEFT(balance_gral!D298,11)</f>
        <v>021010196006</v>
      </c>
      <c r="C298">
        <f>VALUE(balance_gral!F298)</f>
        <v>-4152929828</v>
      </c>
      <c r="D298">
        <f>VALUE(balance_gral!H298)</f>
        <v>-3092.48</v>
      </c>
      <c r="E298">
        <f>VALUE(balance_gral!G298)</f>
        <v>-22508214</v>
      </c>
      <c r="F298" s="2">
        <f>VALUE(balance_gral!J298)</f>
        <v>-4175438042</v>
      </c>
    </row>
    <row r="299" spans="2:6" x14ac:dyDescent="0.2">
      <c r="B299" t="str">
        <f>"0"&amp;LEFT(balance_gral!D299,11)</f>
        <v>021010196008</v>
      </c>
      <c r="C299">
        <f>VALUE(balance_gral!F299)</f>
        <v>-754733623</v>
      </c>
      <c r="D299">
        <f>VALUE(balance_gral!H299)</f>
        <v>-198931.3</v>
      </c>
      <c r="E299">
        <f>VALUE(balance_gral!G299)</f>
        <v>-1447895605</v>
      </c>
      <c r="F299" s="2">
        <f>VALUE(balance_gral!J299)</f>
        <v>-2202629228</v>
      </c>
    </row>
    <row r="300" spans="2:6" x14ac:dyDescent="0.2">
      <c r="B300" t="str">
        <f>"0"&amp;LEFT(balance_gral!D300,11)</f>
        <v>021010196012</v>
      </c>
      <c r="C300">
        <f>VALUE(balance_gral!F300)</f>
        <v>-137336689546</v>
      </c>
      <c r="D300">
        <f>VALUE(balance_gral!H300)</f>
        <v>-3393258.96</v>
      </c>
      <c r="E300">
        <f>VALUE(balance_gral!G300)</f>
        <v>-24697394217.400002</v>
      </c>
      <c r="F300" s="2">
        <f>VALUE(balance_gral!J300)</f>
        <v>-162034083763.39999</v>
      </c>
    </row>
    <row r="301" spans="2:6" x14ac:dyDescent="0.2">
      <c r="B301" t="str">
        <f>"0"&amp;LEFT(balance_gral!D301,11)</f>
        <v>021010196018</v>
      </c>
      <c r="C301">
        <f>VALUE(balance_gral!F301)</f>
        <v>-12767401850</v>
      </c>
      <c r="D301">
        <f>VALUE(balance_gral!H301)</f>
        <v>-1000</v>
      </c>
      <c r="E301">
        <f>VALUE(balance_gral!G301)</f>
        <v>-7278370</v>
      </c>
      <c r="F301" s="2">
        <f>VALUE(balance_gral!J301)</f>
        <v>-12774680220</v>
      </c>
    </row>
    <row r="302" spans="2:6" x14ac:dyDescent="0.2">
      <c r="B302" t="str">
        <f>"0"&amp;LEFT(balance_gral!D302,11)</f>
        <v>021010196020</v>
      </c>
      <c r="C302">
        <f>VALUE(balance_gral!F302)</f>
        <v>-23159157309</v>
      </c>
      <c r="D302">
        <f>VALUE(balance_gral!H302)</f>
        <v>-731268.34</v>
      </c>
      <c r="E302">
        <f>VALUE(balance_gral!G302)</f>
        <v>-5322441536</v>
      </c>
      <c r="F302" s="2">
        <f>VALUE(balance_gral!J302)</f>
        <v>-28481598845</v>
      </c>
    </row>
    <row r="303" spans="2:6" x14ac:dyDescent="0.2">
      <c r="B303" t="str">
        <f>"0"&amp;LEFT(balance_gral!D303,11)</f>
        <v>021010196024</v>
      </c>
      <c r="C303">
        <f>VALUE(balance_gral!F303)</f>
        <v>-17518465098</v>
      </c>
      <c r="D303">
        <f>VALUE(balance_gral!H303)</f>
        <v>-2329113.73</v>
      </c>
      <c r="E303">
        <f>VALUE(balance_gral!G303)</f>
        <v>-16952151497</v>
      </c>
      <c r="F303" s="2">
        <f>VALUE(balance_gral!J303)</f>
        <v>-34470616595</v>
      </c>
    </row>
    <row r="304" spans="2:6" x14ac:dyDescent="0.2">
      <c r="B304" t="str">
        <f>"0"&amp;LEFT(balance_gral!D304,11)</f>
        <v>021010196026</v>
      </c>
      <c r="C304">
        <f>VALUE(balance_gral!F304)</f>
        <v>-112080012064</v>
      </c>
      <c r="D304">
        <f>VALUE(balance_gral!H304)</f>
        <v>-4097093.98</v>
      </c>
      <c r="E304">
        <f>VALUE(balance_gral!G304)</f>
        <v>-29820165912</v>
      </c>
      <c r="F304" s="2">
        <f>VALUE(balance_gral!J304)</f>
        <v>-141900177976</v>
      </c>
    </row>
    <row r="305" spans="2:6" x14ac:dyDescent="0.2">
      <c r="B305" t="str">
        <f>"0"&amp;LEFT(balance_gral!D305,11)</f>
        <v>021010284000</v>
      </c>
      <c r="C305">
        <f>VALUE(balance_gral!F305)</f>
        <v>-119044896795.25999</v>
      </c>
      <c r="D305">
        <f>VALUE(balance_gral!H305)</f>
        <v>-8606016.6099999994</v>
      </c>
      <c r="E305">
        <f>VALUE(balance_gral!G305)</f>
        <v>-62637773136.377197</v>
      </c>
      <c r="F305" s="2">
        <f>VALUE(balance_gral!J305)</f>
        <v>-181682669931.63721</v>
      </c>
    </row>
    <row r="306" spans="2:6" x14ac:dyDescent="0.2">
      <c r="B306" t="str">
        <f>"0"&amp;LEFT(balance_gral!D306,11)</f>
        <v>021010284004</v>
      </c>
      <c r="C306">
        <f>VALUE(balance_gral!F306)</f>
        <v>-4039127922</v>
      </c>
      <c r="D306">
        <f>VALUE(balance_gral!H306)</f>
        <v>-534818.02</v>
      </c>
      <c r="E306">
        <f>VALUE(balance_gral!G306)</f>
        <v>-3892603452.4200001</v>
      </c>
      <c r="F306" s="2">
        <f>VALUE(balance_gral!J306)</f>
        <v>-7931731374.4200001</v>
      </c>
    </row>
    <row r="307" spans="2:6" x14ac:dyDescent="0.2">
      <c r="B307" t="str">
        <f>"0"&amp;LEFT(balance_gral!D307,11)</f>
        <v>021010284006</v>
      </c>
      <c r="C307">
        <f>VALUE(balance_gral!F307)</f>
        <v>-2224975367</v>
      </c>
      <c r="D307">
        <f>VALUE(balance_gral!H307)</f>
        <v>-44313.8</v>
      </c>
      <c r="E307">
        <f>VALUE(balance_gral!G307)</f>
        <v>-322532220.69999999</v>
      </c>
      <c r="F307" s="2">
        <f>VALUE(balance_gral!J307)</f>
        <v>-2547507587.6999998</v>
      </c>
    </row>
    <row r="308" spans="2:6" x14ac:dyDescent="0.2">
      <c r="B308" t="str">
        <f>"0"&amp;LEFT(balance_gral!D308,11)</f>
        <v>021010284007</v>
      </c>
      <c r="C308">
        <f>VALUE(balance_gral!F308)</f>
        <v>0</v>
      </c>
      <c r="D308">
        <f>VALUE(balance_gral!H308)</f>
        <v>-612316.48</v>
      </c>
      <c r="E308">
        <f>VALUE(balance_gral!G308)</f>
        <v>-4456665906</v>
      </c>
      <c r="F308" s="2">
        <f>VALUE(balance_gral!J308)</f>
        <v>-4456665906</v>
      </c>
    </row>
    <row r="309" spans="2:6" x14ac:dyDescent="0.2">
      <c r="B309" t="str">
        <f>"0"&amp;LEFT(balance_gral!D309,11)</f>
        <v>021010284008</v>
      </c>
      <c r="C309">
        <f>VALUE(balance_gral!F309)</f>
        <v>-11808743294</v>
      </c>
      <c r="D309">
        <f>VALUE(balance_gral!H309)</f>
        <v>-825910.6</v>
      </c>
      <c r="E309">
        <f>VALUE(balance_gral!G309)</f>
        <v>-6011282933.9399996</v>
      </c>
      <c r="F309" s="2">
        <f>VALUE(balance_gral!J309)</f>
        <v>-17820026227.939999</v>
      </c>
    </row>
    <row r="310" spans="2:6" x14ac:dyDescent="0.2">
      <c r="B310" t="str">
        <f>"0"&amp;LEFT(balance_gral!D310,11)</f>
        <v>021010284009</v>
      </c>
      <c r="C310">
        <f>VALUE(balance_gral!F310)</f>
        <v>0</v>
      </c>
      <c r="D310">
        <f>VALUE(balance_gral!H310)</f>
        <v>-5701.02</v>
      </c>
      <c r="E310">
        <f>VALUE(balance_gral!G310)</f>
        <v>-41494133</v>
      </c>
      <c r="F310" s="2">
        <f>VALUE(balance_gral!J310)</f>
        <v>-41494133</v>
      </c>
    </row>
    <row r="311" spans="2:6" x14ac:dyDescent="0.2">
      <c r="B311" t="str">
        <f>"0"&amp;LEFT(balance_gral!D311,11)</f>
        <v>021010284012</v>
      </c>
      <c r="C311">
        <f>VALUE(balance_gral!F311)</f>
        <v>-28240055888</v>
      </c>
      <c r="D311">
        <f>VALUE(balance_gral!H311)</f>
        <v>-342665.22</v>
      </c>
      <c r="E311">
        <f>VALUE(balance_gral!G311)</f>
        <v>-2494044258.5999999</v>
      </c>
      <c r="F311" s="2">
        <f>VALUE(balance_gral!J311)</f>
        <v>-30734100146.599998</v>
      </c>
    </row>
    <row r="312" spans="2:6" x14ac:dyDescent="0.2">
      <c r="B312" t="str">
        <f>"0"&amp;LEFT(balance_gral!D312,11)</f>
        <v>021010284016</v>
      </c>
      <c r="C312">
        <f>VALUE(balance_gral!F312)</f>
        <v>-374936626</v>
      </c>
      <c r="D312">
        <f>VALUE(balance_gral!H312)</f>
        <v>0</v>
      </c>
      <c r="E312">
        <f>VALUE(balance_gral!G312)</f>
        <v>0</v>
      </c>
      <c r="F312" s="2">
        <f>VALUE(balance_gral!J312)</f>
        <v>-374936626</v>
      </c>
    </row>
    <row r="313" spans="2:6" x14ac:dyDescent="0.2">
      <c r="B313" t="str">
        <f>"0"&amp;LEFT(balance_gral!D313,11)</f>
        <v>021010284018</v>
      </c>
      <c r="C313">
        <f>VALUE(balance_gral!F313)</f>
        <v>-1549541456</v>
      </c>
      <c r="D313">
        <f>VALUE(balance_gral!H313)</f>
        <v>-87429.1</v>
      </c>
      <c r="E313">
        <f>VALUE(balance_gral!G313)</f>
        <v>-636341338</v>
      </c>
      <c r="F313" s="2">
        <f>VALUE(balance_gral!J313)</f>
        <v>-2185882794</v>
      </c>
    </row>
    <row r="314" spans="2:6" x14ac:dyDescent="0.2">
      <c r="B314" t="str">
        <f>"0"&amp;LEFT(balance_gral!D314,11)</f>
        <v>021010284020</v>
      </c>
      <c r="C314">
        <f>VALUE(balance_gral!F314)</f>
        <v>-6189572442.2600002</v>
      </c>
      <c r="D314">
        <f>VALUE(balance_gral!H314)</f>
        <v>-288198.15999999997</v>
      </c>
      <c r="E314">
        <f>VALUE(balance_gral!G314)</f>
        <v>-2097612850.7172</v>
      </c>
      <c r="F314" s="2">
        <f>VALUE(balance_gral!J314)</f>
        <v>-8287185292.9771996</v>
      </c>
    </row>
    <row r="315" spans="2:6" x14ac:dyDescent="0.2">
      <c r="B315" t="str">
        <f>"0"&amp;LEFT(balance_gral!D315,11)</f>
        <v>021010284024</v>
      </c>
      <c r="C315">
        <f>VALUE(balance_gral!F315)</f>
        <v>-11157008117</v>
      </c>
      <c r="D315">
        <f>VALUE(balance_gral!H315)</f>
        <v>-5252757.32</v>
      </c>
      <c r="E315">
        <f>VALUE(balance_gral!G315)</f>
        <v>-38231511292</v>
      </c>
      <c r="F315" s="2">
        <f>VALUE(balance_gral!J315)</f>
        <v>-49388519409</v>
      </c>
    </row>
    <row r="316" spans="2:6" x14ac:dyDescent="0.2">
      <c r="B316" t="str">
        <f>"0"&amp;LEFT(balance_gral!D316,11)</f>
        <v>021010284026</v>
      </c>
      <c r="C316">
        <f>VALUE(balance_gral!F316)</f>
        <v>-53460935683</v>
      </c>
      <c r="D316">
        <f>VALUE(balance_gral!H316)</f>
        <v>-611906.89</v>
      </c>
      <c r="E316">
        <f>VALUE(balance_gral!G316)</f>
        <v>-4453684751</v>
      </c>
      <c r="F316" s="2">
        <f>VALUE(balance_gral!J316)</f>
        <v>-57914620434</v>
      </c>
    </row>
    <row r="317" spans="2:6" x14ac:dyDescent="0.2">
      <c r="B317" t="str">
        <f>"0"&amp;LEFT(balance_gral!D317,11)</f>
        <v>021010306000</v>
      </c>
      <c r="C317">
        <f>VALUE(balance_gral!F317)</f>
        <v>-890374682875</v>
      </c>
      <c r="D317">
        <f>VALUE(balance_gral!H317)</f>
        <v>-24858350.829999998</v>
      </c>
      <c r="E317">
        <f>VALUE(balance_gral!G317)</f>
        <v>-180928274931</v>
      </c>
      <c r="F317" s="2">
        <f>VALUE(balance_gral!J317)</f>
        <v>-1071302957806</v>
      </c>
    </row>
    <row r="318" spans="2:6" x14ac:dyDescent="0.2">
      <c r="B318" t="str">
        <f>"0"&amp;LEFT(balance_gral!D318,11)</f>
        <v>021010306004</v>
      </c>
      <c r="C318">
        <f>VALUE(balance_gral!F318)</f>
        <v>-89812500000</v>
      </c>
      <c r="D318">
        <f>VALUE(balance_gral!H318)</f>
        <v>-2500000</v>
      </c>
      <c r="E318">
        <f>VALUE(balance_gral!G318)</f>
        <v>-18195925000</v>
      </c>
      <c r="F318" s="2">
        <f>VALUE(balance_gral!J318)</f>
        <v>-108008425000</v>
      </c>
    </row>
    <row r="319" spans="2:6" x14ac:dyDescent="0.2">
      <c r="B319" t="str">
        <f>"0"&amp;LEFT(balance_gral!D319,11)</f>
        <v>021010306006</v>
      </c>
      <c r="C319">
        <f>VALUE(balance_gral!F319)</f>
        <v>-16604000000</v>
      </c>
      <c r="D319">
        <f>VALUE(balance_gral!H319)</f>
        <v>-120000</v>
      </c>
      <c r="E319">
        <f>VALUE(balance_gral!G319)</f>
        <v>-873404400</v>
      </c>
      <c r="F319" s="2">
        <f>VALUE(balance_gral!J319)</f>
        <v>-17477404400</v>
      </c>
    </row>
    <row r="320" spans="2:6" x14ac:dyDescent="0.2">
      <c r="B320" t="str">
        <f>"0"&amp;LEFT(balance_gral!D320,11)</f>
        <v>021010306012</v>
      </c>
      <c r="C320">
        <f>VALUE(balance_gral!F320)</f>
        <v>-159500000000</v>
      </c>
      <c r="D320">
        <f>VALUE(balance_gral!H320)</f>
        <v>-3500000</v>
      </c>
      <c r="E320">
        <f>VALUE(balance_gral!G320)</f>
        <v>-25474295000</v>
      </c>
      <c r="F320" s="2">
        <f>VALUE(balance_gral!J320)</f>
        <v>-184974295000</v>
      </c>
    </row>
    <row r="321" spans="2:6" x14ac:dyDescent="0.2">
      <c r="B321" t="str">
        <f>"0"&amp;LEFT(balance_gral!D321,11)</f>
        <v>021010306016</v>
      </c>
      <c r="C321">
        <f>VALUE(balance_gral!F321)</f>
        <v>-1800000000</v>
      </c>
      <c r="D321">
        <f>VALUE(balance_gral!H321)</f>
        <v>0</v>
      </c>
      <c r="E321">
        <f>VALUE(balance_gral!G321)</f>
        <v>0</v>
      </c>
      <c r="F321" s="2">
        <f>VALUE(balance_gral!J321)</f>
        <v>-1800000000</v>
      </c>
    </row>
    <row r="322" spans="2:6" x14ac:dyDescent="0.2">
      <c r="B322" t="str">
        <f>"0"&amp;LEFT(balance_gral!D322,11)</f>
        <v>021010306018</v>
      </c>
      <c r="C322">
        <f>VALUE(balance_gral!F322)</f>
        <v>-115886182875</v>
      </c>
      <c r="D322">
        <f>VALUE(balance_gral!H322)</f>
        <v>-50000</v>
      </c>
      <c r="E322">
        <f>VALUE(balance_gral!G322)</f>
        <v>-363918500</v>
      </c>
      <c r="F322" s="2">
        <f>VALUE(balance_gral!J322)</f>
        <v>-116250101375</v>
      </c>
    </row>
    <row r="323" spans="2:6" x14ac:dyDescent="0.2">
      <c r="B323" t="str">
        <f>"0"&amp;LEFT(balance_gral!D323,11)</f>
        <v>021010306020</v>
      </c>
      <c r="C323">
        <f>VALUE(balance_gral!F323)</f>
        <v>-331922000000</v>
      </c>
      <c r="D323">
        <f>VALUE(balance_gral!H323)</f>
        <v>-3688350.83</v>
      </c>
      <c r="E323">
        <f>VALUE(balance_gral!G323)</f>
        <v>-26845182031</v>
      </c>
      <c r="F323" s="2">
        <f>VALUE(balance_gral!J323)</f>
        <v>-358767182031</v>
      </c>
    </row>
    <row r="324" spans="2:6" x14ac:dyDescent="0.2">
      <c r="B324" t="str">
        <f>"0"&amp;LEFT(balance_gral!D324,11)</f>
        <v>021010306024</v>
      </c>
      <c r="C324">
        <f>VALUE(balance_gral!F324)</f>
        <v>-174850000000</v>
      </c>
      <c r="D324">
        <f>VALUE(balance_gral!H324)</f>
        <v>-15000000</v>
      </c>
      <c r="E324">
        <f>VALUE(balance_gral!G324)</f>
        <v>-109175550000</v>
      </c>
      <c r="F324" s="2">
        <f>VALUE(balance_gral!J324)</f>
        <v>-284025550000</v>
      </c>
    </row>
    <row r="325" spans="2:6" x14ac:dyDescent="0.2">
      <c r="B325" t="str">
        <f>"0"&amp;LEFT(balance_gral!D325,11)</f>
        <v>021030000000</v>
      </c>
      <c r="C325">
        <f>VALUE(balance_gral!F325)</f>
        <v>-936351118046</v>
      </c>
      <c r="D325">
        <f>VALUE(balance_gral!H325)</f>
        <v>0</v>
      </c>
      <c r="E325">
        <f>VALUE(balance_gral!G325)</f>
        <v>0</v>
      </c>
      <c r="F325" s="2">
        <f>VALUE(balance_gral!J325)</f>
        <v>-936351118046</v>
      </c>
    </row>
    <row r="326" spans="2:6" x14ac:dyDescent="0.2">
      <c r="B326" t="str">
        <f>"0"&amp;LEFT(balance_gral!D326,11)</f>
        <v>021030130004</v>
      </c>
      <c r="C326">
        <f>VALUE(balance_gral!F326)</f>
        <v>-936351118046</v>
      </c>
      <c r="D326">
        <f>VALUE(balance_gral!H326)</f>
        <v>0</v>
      </c>
      <c r="E326">
        <f>VALUE(balance_gral!G326)</f>
        <v>0</v>
      </c>
      <c r="F326" s="2">
        <f>VALUE(balance_gral!J326)</f>
        <v>-936351118046</v>
      </c>
    </row>
    <row r="327" spans="2:6" x14ac:dyDescent="0.2">
      <c r="B327" t="str">
        <f>"0"&amp;LEFT(balance_gral!D327,11)</f>
        <v>021040000000</v>
      </c>
      <c r="C327">
        <f>VALUE(balance_gral!F327)</f>
        <v>-160860008855</v>
      </c>
      <c r="D327">
        <f>VALUE(balance_gral!H327)</f>
        <v>-588225544.41999996</v>
      </c>
      <c r="E327">
        <f>VALUE(balance_gral!G327)</f>
        <v>-4281323155740</v>
      </c>
      <c r="F327" s="2">
        <f>VALUE(balance_gral!J327)</f>
        <v>-4442183164595</v>
      </c>
    </row>
    <row r="328" spans="2:6" x14ac:dyDescent="0.2">
      <c r="B328" t="str">
        <f>"0"&amp;LEFT(balance_gral!D328,11)</f>
        <v>021040390000</v>
      </c>
      <c r="C328">
        <f>VALUE(balance_gral!F328)</f>
        <v>-160860008855</v>
      </c>
      <c r="D328">
        <f>VALUE(balance_gral!H328)</f>
        <v>-588225544.41999996</v>
      </c>
      <c r="E328">
        <f>VALUE(balance_gral!G328)</f>
        <v>-4281323155740</v>
      </c>
      <c r="F328" s="2">
        <f>VALUE(balance_gral!J328)</f>
        <v>-4442183164595</v>
      </c>
    </row>
    <row r="329" spans="2:6" x14ac:dyDescent="0.2">
      <c r="B329" t="str">
        <f>"0"&amp;LEFT(balance_gral!D329,11)</f>
        <v>021040390003</v>
      </c>
      <c r="C329">
        <f>VALUE(balance_gral!F329)</f>
        <v>0</v>
      </c>
      <c r="D329">
        <f>VALUE(balance_gral!H329)</f>
        <v>-588146389.13999999</v>
      </c>
      <c r="E329">
        <f>VALUE(balance_gral!G329)</f>
        <v>-4280747034325</v>
      </c>
      <c r="F329" s="2">
        <f>VALUE(balance_gral!J329)</f>
        <v>-4280747034325</v>
      </c>
    </row>
    <row r="330" spans="2:6" x14ac:dyDescent="0.2">
      <c r="B330" t="str">
        <f>"0"&amp;LEFT(balance_gral!D330,11)</f>
        <v>021040390008</v>
      </c>
      <c r="C330">
        <f>VALUE(balance_gral!F330)</f>
        <v>-160853724852</v>
      </c>
      <c r="D330">
        <f>VALUE(balance_gral!H330)</f>
        <v>-79155.28</v>
      </c>
      <c r="E330">
        <f>VALUE(balance_gral!G330)</f>
        <v>-576121415</v>
      </c>
      <c r="F330" s="2">
        <f>VALUE(balance_gral!J330)</f>
        <v>-161429846267</v>
      </c>
    </row>
    <row r="331" spans="2:6" x14ac:dyDescent="0.2">
      <c r="B331" t="str">
        <f>"0"&amp;LEFT(balance_gral!D331,11)</f>
        <v>021040390010</v>
      </c>
      <c r="C331">
        <f>VALUE(balance_gral!F331)</f>
        <v>-6284003</v>
      </c>
      <c r="D331">
        <f>VALUE(balance_gral!H331)</f>
        <v>0</v>
      </c>
      <c r="E331">
        <f>VALUE(balance_gral!G331)</f>
        <v>0</v>
      </c>
      <c r="F331" s="2">
        <f>VALUE(balance_gral!J331)</f>
        <v>-6284003</v>
      </c>
    </row>
    <row r="332" spans="2:6" x14ac:dyDescent="0.2">
      <c r="B332" t="str">
        <f>"0"&amp;LEFT(balance_gral!D332,11)</f>
        <v>021060000000</v>
      </c>
      <c r="C332">
        <f>VALUE(balance_gral!F332)</f>
        <v>0</v>
      </c>
      <c r="D332">
        <f>VALUE(balance_gral!H332)</f>
        <v>-300000000</v>
      </c>
      <c r="E332">
        <f>VALUE(balance_gral!G332)</f>
        <v>-2183511000000</v>
      </c>
      <c r="F332" s="2">
        <f>VALUE(balance_gral!J332)</f>
        <v>-2183511000000</v>
      </c>
    </row>
    <row r="333" spans="2:6" x14ac:dyDescent="0.2">
      <c r="B333" t="str">
        <f>"0"&amp;LEFT(balance_gral!D333,11)</f>
        <v>021060158000</v>
      </c>
      <c r="C333">
        <f>VALUE(balance_gral!F333)</f>
        <v>0</v>
      </c>
      <c r="D333">
        <f>VALUE(balance_gral!H333)</f>
        <v>-300000000</v>
      </c>
      <c r="E333">
        <f>VALUE(balance_gral!G333)</f>
        <v>-2183511000000</v>
      </c>
      <c r="F333" s="2">
        <f>VALUE(balance_gral!J333)</f>
        <v>-2183511000000</v>
      </c>
    </row>
    <row r="334" spans="2:6" x14ac:dyDescent="0.2">
      <c r="B334" t="str">
        <f>"0"&amp;LEFT(balance_gral!D334,11)</f>
        <v>021060158007</v>
      </c>
      <c r="C334">
        <f>VALUE(balance_gral!F334)</f>
        <v>0</v>
      </c>
      <c r="D334">
        <f>VALUE(balance_gral!H334)</f>
        <v>-300000000</v>
      </c>
      <c r="E334">
        <f>VALUE(balance_gral!G334)</f>
        <v>-2183511000000</v>
      </c>
      <c r="F334" s="2">
        <f>VALUE(balance_gral!J334)</f>
        <v>-2183511000000</v>
      </c>
    </row>
    <row r="335" spans="2:6" x14ac:dyDescent="0.2">
      <c r="B335" t="str">
        <f>"0"&amp;LEFT(balance_gral!D335,11)</f>
        <v>021080000000</v>
      </c>
      <c r="C335">
        <f>VALUE(balance_gral!F335)</f>
        <v>-13799082772</v>
      </c>
      <c r="D335">
        <f>VALUE(balance_gral!H335)</f>
        <v>-7682559.0800000001</v>
      </c>
      <c r="E335">
        <f>VALUE(balance_gral!G335)</f>
        <v>-55916507532</v>
      </c>
      <c r="F335" s="2">
        <f>VALUE(balance_gral!J335)</f>
        <v>-69715590304</v>
      </c>
    </row>
    <row r="336" spans="2:6" x14ac:dyDescent="0.2">
      <c r="B336" t="str">
        <f>"0"&amp;LEFT(balance_gral!D336,11)</f>
        <v>021080134000</v>
      </c>
      <c r="C336">
        <f>VALUE(balance_gral!F336)</f>
        <v>-13799082772</v>
      </c>
      <c r="D336">
        <f>VALUE(balance_gral!H336)</f>
        <v>-7209198.4699999997</v>
      </c>
      <c r="E336">
        <f>VALUE(balance_gral!G336)</f>
        <v>-52471213869</v>
      </c>
      <c r="F336" s="2">
        <f>VALUE(balance_gral!J336)</f>
        <v>-66270296641</v>
      </c>
    </row>
    <row r="337" spans="2:6" x14ac:dyDescent="0.2">
      <c r="B337" t="str">
        <f>"0"&amp;LEFT(balance_gral!D337,11)</f>
        <v>021080134082</v>
      </c>
      <c r="C337">
        <f>VALUE(balance_gral!F337)</f>
        <v>-165864037596</v>
      </c>
      <c r="D337">
        <f>VALUE(balance_gral!H337)</f>
        <v>-861163.39</v>
      </c>
      <c r="E337">
        <f>VALUE(balance_gral!G337)</f>
        <v>-6267865782</v>
      </c>
      <c r="F337" s="2">
        <f>VALUE(balance_gral!J337)</f>
        <v>-172131903378</v>
      </c>
    </row>
    <row r="338" spans="2:6" x14ac:dyDescent="0.2">
      <c r="B338" t="str">
        <f>"0"&amp;LEFT(balance_gral!D338,11)</f>
        <v>021080134083</v>
      </c>
      <c r="C338">
        <f>VALUE(balance_gral!F338)</f>
        <v>0</v>
      </c>
      <c r="D338">
        <f>VALUE(balance_gral!H338)</f>
        <v>-89708171.569999993</v>
      </c>
      <c r="E338">
        <f>VALUE(balance_gral!G338)</f>
        <v>-652929264710</v>
      </c>
      <c r="F338" s="2">
        <f>VALUE(balance_gral!J338)</f>
        <v>-652929264710</v>
      </c>
    </row>
    <row r="339" spans="2:6" x14ac:dyDescent="0.2">
      <c r="B339" t="str">
        <f>"0"&amp;LEFT(balance_gral!D339,11)</f>
        <v>021080134092</v>
      </c>
      <c r="C339">
        <f>VALUE(balance_gral!F339)</f>
        <v>152064954824</v>
      </c>
      <c r="D339">
        <f>VALUE(balance_gral!H339)</f>
        <v>737446.17</v>
      </c>
      <c r="E339">
        <f>VALUE(balance_gral!G339)</f>
        <v>5367406080</v>
      </c>
      <c r="F339" s="2">
        <f>VALUE(balance_gral!J339)</f>
        <v>157432360904</v>
      </c>
    </row>
    <row r="340" spans="2:6" x14ac:dyDescent="0.2">
      <c r="B340" t="str">
        <f>"0"&amp;LEFT(balance_gral!D340,11)</f>
        <v>021080134093</v>
      </c>
      <c r="C340">
        <f>VALUE(balance_gral!F340)</f>
        <v>0</v>
      </c>
      <c r="D340">
        <f>VALUE(balance_gral!H340)</f>
        <v>82622690.319999993</v>
      </c>
      <c r="E340">
        <f>VALUE(balance_gral!G340)</f>
        <v>601358510543</v>
      </c>
      <c r="F340" s="2">
        <f>VALUE(balance_gral!J340)</f>
        <v>601358510543</v>
      </c>
    </row>
    <row r="341" spans="2:6" x14ac:dyDescent="0.2">
      <c r="B341" t="str">
        <f>"0"&amp;LEFT(balance_gral!D341,11)</f>
        <v>021080154000</v>
      </c>
      <c r="C341">
        <f>VALUE(balance_gral!F341)</f>
        <v>0</v>
      </c>
      <c r="D341">
        <f>VALUE(balance_gral!H341)</f>
        <v>-473360.61</v>
      </c>
      <c r="E341">
        <f>VALUE(balance_gral!G341)</f>
        <v>-3445293663</v>
      </c>
      <c r="F341" s="2">
        <f>VALUE(balance_gral!J341)</f>
        <v>-3445293663</v>
      </c>
    </row>
    <row r="342" spans="2:6" x14ac:dyDescent="0.2">
      <c r="B342" t="str">
        <f>"0"&amp;LEFT(balance_gral!D342,11)</f>
        <v>021080154083</v>
      </c>
      <c r="C342">
        <f>VALUE(balance_gral!F342)</f>
        <v>0</v>
      </c>
      <c r="D342">
        <f>VALUE(balance_gral!H342)</f>
        <v>-16500000</v>
      </c>
      <c r="E342">
        <f>VALUE(balance_gral!G342)</f>
        <v>-120093105000</v>
      </c>
      <c r="F342" s="2">
        <f>VALUE(balance_gral!J342)</f>
        <v>-120093105000</v>
      </c>
    </row>
    <row r="343" spans="2:6" x14ac:dyDescent="0.2">
      <c r="B343" t="str">
        <f>"0"&amp;LEFT(balance_gral!D343,11)</f>
        <v>021080154093</v>
      </c>
      <c r="C343">
        <f>VALUE(balance_gral!F343)</f>
        <v>0</v>
      </c>
      <c r="D343">
        <f>VALUE(balance_gral!H343)</f>
        <v>16026639.390000001</v>
      </c>
      <c r="E343">
        <f>VALUE(balance_gral!G343)</f>
        <v>116647811337</v>
      </c>
      <c r="F343" s="2">
        <f>VALUE(balance_gral!J343)</f>
        <v>116647811337</v>
      </c>
    </row>
    <row r="344" spans="2:6" x14ac:dyDescent="0.2">
      <c r="B344" t="str">
        <f>"0"&amp;LEFT(balance_gral!D344,11)</f>
        <v>022000000000</v>
      </c>
      <c r="C344">
        <f>VALUE(balance_gral!F344)</f>
        <v>-12056723771978.74</v>
      </c>
      <c r="D344">
        <f>VALUE(balance_gral!H344)</f>
        <v>-1253358179.78</v>
      </c>
      <c r="E344">
        <f>VALUE(balance_gral!G344)</f>
        <v>-9122404574603.8223</v>
      </c>
      <c r="F344" s="2">
        <f>VALUE(balance_gral!J344)</f>
        <v>-21179128346582.563</v>
      </c>
    </row>
    <row r="345" spans="2:6" x14ac:dyDescent="0.2">
      <c r="B345" t="str">
        <f>"0"&amp;LEFT(balance_gral!D345,11)</f>
        <v>022010000000</v>
      </c>
      <c r="C345">
        <f>VALUE(balance_gral!F345)</f>
        <v>-8150285200763.7402</v>
      </c>
      <c r="D345">
        <f>VALUE(balance_gral!H345)</f>
        <v>-1169720936.6199999</v>
      </c>
      <c r="E345">
        <f>VALUE(balance_gral!G345)</f>
        <v>-8513661773346.8232</v>
      </c>
      <c r="F345" s="2">
        <f>VALUE(balance_gral!J345)</f>
        <v>-16663946974110.563</v>
      </c>
    </row>
    <row r="346" spans="2:6" x14ac:dyDescent="0.2">
      <c r="B346" t="str">
        <f>"0"&amp;LEFT(balance_gral!D346,11)</f>
        <v>022010136000</v>
      </c>
      <c r="C346">
        <f>VALUE(balance_gral!F346)</f>
        <v>-3387755626994.7402</v>
      </c>
      <c r="D346">
        <f>VALUE(balance_gral!H346)</f>
        <v>-322829493.76999998</v>
      </c>
      <c r="E346">
        <f>VALUE(balance_gral!G346)</f>
        <v>-2349672502320.9082</v>
      </c>
      <c r="F346" s="2">
        <f>VALUE(balance_gral!J346)</f>
        <v>-5737428129315.6484</v>
      </c>
    </row>
    <row r="347" spans="2:6" x14ac:dyDescent="0.2">
      <c r="B347" t="str">
        <f>"0"&amp;LEFT(balance_gral!D347,11)</f>
        <v>022010136002</v>
      </c>
      <c r="C347">
        <f>VALUE(balance_gral!F347)</f>
        <v>-3387755626994.7402</v>
      </c>
      <c r="D347">
        <f>VALUE(balance_gral!H347)</f>
        <v>-322820716.76999998</v>
      </c>
      <c r="E347">
        <f>VALUE(balance_gral!G347)</f>
        <v>-2349608620067.9082</v>
      </c>
      <c r="F347" s="2">
        <f>VALUE(balance_gral!J347)</f>
        <v>-5737364247062.6484</v>
      </c>
    </row>
    <row r="348" spans="2:6" x14ac:dyDescent="0.2">
      <c r="B348" t="str">
        <f>"0"&amp;LEFT(balance_gral!D348,11)</f>
        <v>022010136003</v>
      </c>
      <c r="C348">
        <f>VALUE(balance_gral!F348)</f>
        <v>0</v>
      </c>
      <c r="D348">
        <f>VALUE(balance_gral!H348)</f>
        <v>-8777</v>
      </c>
      <c r="E348">
        <f>VALUE(balance_gral!G348)</f>
        <v>-63882253</v>
      </c>
      <c r="F348" s="2">
        <f>VALUE(balance_gral!J348)</f>
        <v>-63882253</v>
      </c>
    </row>
    <row r="349" spans="2:6" x14ac:dyDescent="0.2">
      <c r="B349" t="str">
        <f>"0"&amp;LEFT(balance_gral!D349,11)</f>
        <v>022010138000</v>
      </c>
      <c r="C349">
        <f>VALUE(balance_gral!F349)</f>
        <v>-1036916462579</v>
      </c>
      <c r="D349">
        <f>VALUE(balance_gral!H349)</f>
        <v>-197357388.05000001</v>
      </c>
      <c r="E349">
        <f>VALUE(balance_gral!G349)</f>
        <v>-1436440092690.1743</v>
      </c>
      <c r="F349" s="2">
        <f>VALUE(balance_gral!J349)</f>
        <v>-2473356555269.1743</v>
      </c>
    </row>
    <row r="350" spans="2:6" x14ac:dyDescent="0.2">
      <c r="B350" t="str">
        <f>"0"&amp;LEFT(balance_gral!D350,11)</f>
        <v>022010138002</v>
      </c>
      <c r="C350">
        <f>VALUE(balance_gral!F350)</f>
        <v>-950975773642</v>
      </c>
      <c r="D350">
        <f>VALUE(balance_gral!H350)</f>
        <v>-191470818.66999999</v>
      </c>
      <c r="E350">
        <f>VALUE(balance_gral!G350)</f>
        <v>-1393595462729.1743</v>
      </c>
      <c r="F350" s="2">
        <f>VALUE(balance_gral!J350)</f>
        <v>-2344571236371.1743</v>
      </c>
    </row>
    <row r="351" spans="2:6" x14ac:dyDescent="0.2">
      <c r="B351" t="str">
        <f>"0"&amp;LEFT(balance_gral!D351,11)</f>
        <v>022010138004</v>
      </c>
      <c r="C351">
        <f>VALUE(balance_gral!F351)</f>
        <v>-64038485977</v>
      </c>
      <c r="D351">
        <f>VALUE(balance_gral!H351)</f>
        <v>-5886569.3799999999</v>
      </c>
      <c r="E351">
        <f>VALUE(balance_gral!G351)</f>
        <v>-42844629961</v>
      </c>
      <c r="F351" s="2">
        <f>VALUE(balance_gral!J351)</f>
        <v>-106883115938</v>
      </c>
    </row>
    <row r="352" spans="2:6" x14ac:dyDescent="0.2">
      <c r="B352" t="str">
        <f>"0"&amp;LEFT(balance_gral!D352,11)</f>
        <v>022010138008</v>
      </c>
      <c r="C352">
        <f>VALUE(balance_gral!F352)</f>
        <v>-21902202960</v>
      </c>
      <c r="D352">
        <f>VALUE(balance_gral!H352)</f>
        <v>0</v>
      </c>
      <c r="E352">
        <f>VALUE(balance_gral!G352)</f>
        <v>0</v>
      </c>
      <c r="F352" s="2">
        <f>VALUE(balance_gral!J352)</f>
        <v>-21902202960</v>
      </c>
    </row>
    <row r="353" spans="1:6" x14ac:dyDescent="0.2">
      <c r="A353" s="4"/>
      <c r="B353" t="str">
        <f>"0"&amp;LEFT(balance_gral!D353,11)</f>
        <v>022010140001</v>
      </c>
      <c r="C353">
        <f>VALUE(balance_gral!F353)</f>
        <v>-87010204344</v>
      </c>
      <c r="D353">
        <f>VALUE(balance_gral!H353)</f>
        <v>0</v>
      </c>
      <c r="E353">
        <f>VALUE(balance_gral!G353)</f>
        <v>0</v>
      </c>
      <c r="F353" s="2">
        <f>VALUE(balance_gral!J353)</f>
        <v>-87010204344</v>
      </c>
    </row>
    <row r="354" spans="1:6" x14ac:dyDescent="0.2">
      <c r="B354" t="str">
        <f>"0"&amp;LEFT(balance_gral!D354,11)</f>
        <v>022010142000</v>
      </c>
      <c r="C354">
        <f>VALUE(balance_gral!F354)</f>
        <v>-8856259613</v>
      </c>
      <c r="D354">
        <f>VALUE(balance_gral!H354)</f>
        <v>-4862243.3099999996</v>
      </c>
      <c r="E354">
        <f>VALUE(balance_gral!G354)</f>
        <v>-35389205818.5</v>
      </c>
      <c r="F354" s="2">
        <f>VALUE(balance_gral!J354)</f>
        <v>-44245465431.5</v>
      </c>
    </row>
    <row r="355" spans="1:6" x14ac:dyDescent="0.2">
      <c r="B355" t="str">
        <f>"0"&amp;LEFT(balance_gral!D355,11)</f>
        <v>022010142002</v>
      </c>
      <c r="C355">
        <f>VALUE(balance_gral!F355)</f>
        <v>-8856259613</v>
      </c>
      <c r="D355">
        <f>VALUE(balance_gral!H355)</f>
        <v>-4862243.3099999996</v>
      </c>
      <c r="E355">
        <f>VALUE(balance_gral!G355)</f>
        <v>-35389205818.5</v>
      </c>
      <c r="F355" s="2">
        <f>VALUE(balance_gral!J355)</f>
        <v>-44245465431.5</v>
      </c>
    </row>
    <row r="356" spans="1:6" x14ac:dyDescent="0.2">
      <c r="B356" t="str">
        <f>"0"&amp;LEFT(balance_gral!D356,11)</f>
        <v>022010146000</v>
      </c>
      <c r="C356">
        <f>VALUE(balance_gral!F356)</f>
        <v>-57000000</v>
      </c>
      <c r="D356">
        <f>VALUE(balance_gral!H356)</f>
        <v>0</v>
      </c>
      <c r="E356">
        <f>VALUE(balance_gral!G356)</f>
        <v>0</v>
      </c>
      <c r="F356" s="2">
        <f>VALUE(balance_gral!J356)</f>
        <v>-57000000</v>
      </c>
    </row>
    <row r="357" spans="1:6" x14ac:dyDescent="0.2">
      <c r="B357" t="str">
        <f>"0"&amp;LEFT(balance_gral!D357,11)</f>
        <v>022010146002</v>
      </c>
      <c r="C357">
        <f>VALUE(balance_gral!F357)</f>
        <v>-57000000</v>
      </c>
      <c r="D357">
        <f>VALUE(balance_gral!H357)</f>
        <v>0</v>
      </c>
      <c r="E357">
        <f>VALUE(balance_gral!G357)</f>
        <v>0</v>
      </c>
      <c r="F357" s="2">
        <f>VALUE(balance_gral!J357)</f>
        <v>-57000000</v>
      </c>
    </row>
    <row r="358" spans="1:6" x14ac:dyDescent="0.2">
      <c r="B358" t="str">
        <f>"0"&amp;LEFT(balance_gral!D358,11)</f>
        <v>022010148000</v>
      </c>
      <c r="C358">
        <f>VALUE(balance_gral!F358)</f>
        <v>-900000000</v>
      </c>
      <c r="D358">
        <f>VALUE(balance_gral!H358)</f>
        <v>-90000</v>
      </c>
      <c r="E358">
        <f>VALUE(balance_gral!G358)</f>
        <v>-655053300</v>
      </c>
      <c r="F358" s="2">
        <f>VALUE(balance_gral!J358)</f>
        <v>-1555053300</v>
      </c>
    </row>
    <row r="359" spans="1:6" x14ac:dyDescent="0.2">
      <c r="B359" t="str">
        <f>"0"&amp;LEFT(balance_gral!D359,11)</f>
        <v>022010148002</v>
      </c>
      <c r="C359">
        <f>VALUE(balance_gral!F359)</f>
        <v>-900000000</v>
      </c>
      <c r="D359">
        <f>VALUE(balance_gral!H359)</f>
        <v>-90000</v>
      </c>
      <c r="E359">
        <f>VALUE(balance_gral!G359)</f>
        <v>-655053300</v>
      </c>
      <c r="F359" s="2">
        <f>VALUE(balance_gral!J359)</f>
        <v>-1555053300</v>
      </c>
    </row>
    <row r="360" spans="1:6" x14ac:dyDescent="0.2">
      <c r="B360" t="str">
        <f>"0"&amp;LEFT(balance_gral!D360,11)</f>
        <v>022010152000</v>
      </c>
      <c r="C360">
        <f>VALUE(balance_gral!F360)</f>
        <v>-18305304787</v>
      </c>
      <c r="D360">
        <f>VALUE(balance_gral!H360)</f>
        <v>-65069</v>
      </c>
      <c r="E360">
        <f>VALUE(balance_gral!G360)</f>
        <v>-473596258</v>
      </c>
      <c r="F360" s="2">
        <f>VALUE(balance_gral!J360)</f>
        <v>-18778901045</v>
      </c>
    </row>
    <row r="361" spans="1:6" x14ac:dyDescent="0.2">
      <c r="B361" t="str">
        <f>"0"&amp;LEFT(balance_gral!D361,11)</f>
        <v>022010152004</v>
      </c>
      <c r="C361">
        <f>VALUE(balance_gral!F361)</f>
        <v>-18305304787</v>
      </c>
      <c r="D361">
        <f>VALUE(balance_gral!H361)</f>
        <v>-65069</v>
      </c>
      <c r="E361">
        <f>VALUE(balance_gral!G361)</f>
        <v>-473596258</v>
      </c>
      <c r="F361" s="2">
        <f>VALUE(balance_gral!J361)</f>
        <v>-18778901045</v>
      </c>
    </row>
    <row r="362" spans="1:6" x14ac:dyDescent="0.2">
      <c r="B362" t="str">
        <f>"0"&amp;LEFT(balance_gral!D362,11)</f>
        <v>022010156000</v>
      </c>
      <c r="C362">
        <f>VALUE(balance_gral!F362)</f>
        <v>-2225272335713</v>
      </c>
      <c r="D362">
        <f>VALUE(balance_gral!H362)</f>
        <v>-491708391.18000001</v>
      </c>
      <c r="E362">
        <f>VALUE(balance_gral!G362)</f>
        <v>-3578835603113</v>
      </c>
      <c r="F362" s="2">
        <f>VALUE(balance_gral!J362)</f>
        <v>-5804107938826</v>
      </c>
    </row>
    <row r="363" spans="1:6" x14ac:dyDescent="0.2">
      <c r="B363" t="str">
        <f>"0"&amp;LEFT(balance_gral!D363,11)</f>
        <v>022010156002</v>
      </c>
      <c r="C363">
        <f>VALUE(balance_gral!F363)</f>
        <v>-2225272335713</v>
      </c>
      <c r="D363">
        <f>VALUE(balance_gral!H363)</f>
        <v>-491708391.18000001</v>
      </c>
      <c r="E363">
        <f>VALUE(balance_gral!G363)</f>
        <v>-3578835603113</v>
      </c>
      <c r="F363" s="2">
        <f>VALUE(balance_gral!J363)</f>
        <v>-5804107938826</v>
      </c>
    </row>
    <row r="364" spans="1:6" x14ac:dyDescent="0.2">
      <c r="B364" t="str">
        <f>"0"&amp;LEFT(balance_gral!D364,11)</f>
        <v>022010166000</v>
      </c>
      <c r="C364">
        <f>VALUE(balance_gral!F364)</f>
        <v>0</v>
      </c>
      <c r="D364">
        <f>VALUE(balance_gral!H364)</f>
        <v>-13996030.08</v>
      </c>
      <c r="E364">
        <f>VALUE(balance_gral!G364)</f>
        <v>-101868285454</v>
      </c>
      <c r="F364" s="2">
        <f>VALUE(balance_gral!J364)</f>
        <v>-101868285454</v>
      </c>
    </row>
    <row r="365" spans="1:6" x14ac:dyDescent="0.2">
      <c r="B365" t="str">
        <f>"0"&amp;LEFT(balance_gral!D365,11)</f>
        <v>022010166005</v>
      </c>
      <c r="C365">
        <f>VALUE(balance_gral!F365)</f>
        <v>0</v>
      </c>
      <c r="D365">
        <f>VALUE(balance_gral!H365)</f>
        <v>-13996030.08</v>
      </c>
      <c r="E365">
        <f>VALUE(balance_gral!G365)</f>
        <v>-101868285454</v>
      </c>
      <c r="F365" s="2">
        <f>VALUE(balance_gral!J365)</f>
        <v>-101868285454</v>
      </c>
    </row>
    <row r="366" spans="1:6" x14ac:dyDescent="0.2">
      <c r="B366" t="str">
        <f>"0"&amp;LEFT(balance_gral!D366,11)</f>
        <v>022010236000</v>
      </c>
      <c r="C366">
        <f>VALUE(balance_gral!F366)</f>
        <v>-1385212006733</v>
      </c>
      <c r="D366">
        <f>VALUE(balance_gral!H366)</f>
        <v>-138812321.22999999</v>
      </c>
      <c r="E366">
        <f>VALUE(balance_gral!G366)</f>
        <v>-1010327434392.24</v>
      </c>
      <c r="F366" s="2">
        <f>VALUE(balance_gral!J366)</f>
        <v>-2395539441125.2402</v>
      </c>
    </row>
    <row r="367" spans="1:6" x14ac:dyDescent="0.2">
      <c r="B367" t="str">
        <f>"0"&amp;LEFT(balance_gral!D367,11)</f>
        <v>022010236002</v>
      </c>
      <c r="C367">
        <f>VALUE(balance_gral!F367)</f>
        <v>-1385212006733</v>
      </c>
      <c r="D367">
        <f>VALUE(balance_gral!H367)</f>
        <v>-138812321.22999999</v>
      </c>
      <c r="E367">
        <f>VALUE(balance_gral!G367)</f>
        <v>-1010327434392.24</v>
      </c>
      <c r="F367" s="2">
        <f>VALUE(balance_gral!J367)</f>
        <v>-2395539441125.2402</v>
      </c>
    </row>
    <row r="368" spans="1:6" x14ac:dyDescent="0.2">
      <c r="B368" t="str">
        <f>"0"&amp;LEFT(balance_gral!D368,11)</f>
        <v>022020000000</v>
      </c>
      <c r="C368">
        <f>VALUE(balance_gral!F368)</f>
        <v>-3930122694</v>
      </c>
      <c r="D368">
        <f>VALUE(balance_gral!H368)</f>
        <v>0</v>
      </c>
      <c r="E368">
        <f>VALUE(balance_gral!G368)</f>
        <v>0</v>
      </c>
      <c r="F368" s="2">
        <f>VALUE(balance_gral!J368)</f>
        <v>-3930122694</v>
      </c>
    </row>
    <row r="369" spans="2:6" x14ac:dyDescent="0.2">
      <c r="B369" t="str">
        <f>"0"&amp;LEFT(balance_gral!D369,11)</f>
        <v>022020174000</v>
      </c>
      <c r="C369">
        <f>VALUE(balance_gral!F369)</f>
        <v>-3930122694</v>
      </c>
      <c r="D369">
        <f>VALUE(balance_gral!H369)</f>
        <v>0</v>
      </c>
      <c r="E369">
        <f>VALUE(balance_gral!G369)</f>
        <v>0</v>
      </c>
      <c r="F369" s="2">
        <f>VALUE(balance_gral!J369)</f>
        <v>-3930122694</v>
      </c>
    </row>
    <row r="370" spans="2:6" x14ac:dyDescent="0.2">
      <c r="B370" t="str">
        <f>"0"&amp;LEFT(balance_gral!D370,11)</f>
        <v>022020174002</v>
      </c>
      <c r="C370">
        <f>VALUE(balance_gral!F370)</f>
        <v>-3930122694</v>
      </c>
      <c r="D370">
        <f>VALUE(balance_gral!H370)</f>
        <v>0</v>
      </c>
      <c r="E370">
        <f>VALUE(balance_gral!G370)</f>
        <v>0</v>
      </c>
      <c r="F370" s="2">
        <f>VALUE(balance_gral!J370)</f>
        <v>-3930122694</v>
      </c>
    </row>
    <row r="371" spans="2:6" x14ac:dyDescent="0.2">
      <c r="B371" t="str">
        <f>"0"&amp;LEFT(balance_gral!D371,11)</f>
        <v>022030000000</v>
      </c>
      <c r="C371">
        <f>VALUE(balance_gral!F371)</f>
        <v>-46702558096</v>
      </c>
      <c r="D371">
        <f>VALUE(balance_gral!H371)</f>
        <v>0</v>
      </c>
      <c r="E371">
        <f>VALUE(balance_gral!G371)</f>
        <v>0</v>
      </c>
      <c r="F371" s="2">
        <f>VALUE(balance_gral!J371)</f>
        <v>-46702558096</v>
      </c>
    </row>
    <row r="372" spans="2:6" x14ac:dyDescent="0.2">
      <c r="B372" t="str">
        <f>"0"&amp;LEFT(balance_gral!D372,11)</f>
        <v>022030188000</v>
      </c>
      <c r="C372">
        <f>VALUE(balance_gral!F372)</f>
        <v>-46096126540</v>
      </c>
      <c r="D372">
        <f>VALUE(balance_gral!H372)</f>
        <v>0</v>
      </c>
      <c r="E372">
        <f>VALUE(balance_gral!G372)</f>
        <v>0</v>
      </c>
      <c r="F372" s="2">
        <f>VALUE(balance_gral!J372)</f>
        <v>-46096126540</v>
      </c>
    </row>
    <row r="373" spans="2:6" x14ac:dyDescent="0.2">
      <c r="B373" t="str">
        <f>"0"&amp;LEFT(balance_gral!D373,11)</f>
        <v>022030188004</v>
      </c>
      <c r="C373">
        <f>VALUE(balance_gral!F373)</f>
        <v>-46096126540</v>
      </c>
      <c r="D373">
        <f>VALUE(balance_gral!H373)</f>
        <v>0</v>
      </c>
      <c r="E373">
        <f>VALUE(balance_gral!G373)</f>
        <v>0</v>
      </c>
      <c r="F373" s="2">
        <f>VALUE(balance_gral!J373)</f>
        <v>-46096126540</v>
      </c>
    </row>
    <row r="374" spans="2:6" x14ac:dyDescent="0.2">
      <c r="B374" t="str">
        <f>"0"&amp;LEFT(balance_gral!D374,11)</f>
        <v>022030194000</v>
      </c>
      <c r="C374">
        <f>VALUE(balance_gral!F374)</f>
        <v>-606431556</v>
      </c>
      <c r="D374">
        <f>VALUE(balance_gral!H374)</f>
        <v>0</v>
      </c>
      <c r="E374">
        <f>VALUE(balance_gral!G374)</f>
        <v>0</v>
      </c>
      <c r="F374" s="2">
        <f>VALUE(balance_gral!J374)</f>
        <v>-606431556</v>
      </c>
    </row>
    <row r="375" spans="2:6" x14ac:dyDescent="0.2">
      <c r="B375" t="str">
        <f>"0"&amp;LEFT(balance_gral!D375,11)</f>
        <v>022030194004</v>
      </c>
      <c r="C375">
        <f>VALUE(balance_gral!F375)</f>
        <v>-606431556</v>
      </c>
      <c r="D375">
        <f>VALUE(balance_gral!H375)</f>
        <v>0</v>
      </c>
      <c r="E375">
        <f>VALUE(balance_gral!G375)</f>
        <v>0</v>
      </c>
      <c r="F375" s="2">
        <f>VALUE(balance_gral!J375)</f>
        <v>-606431556</v>
      </c>
    </row>
    <row r="376" spans="2:6" x14ac:dyDescent="0.2">
      <c r="B376" t="str">
        <f>"0"&amp;LEFT(balance_gral!D376,11)</f>
        <v>022040000000</v>
      </c>
      <c r="C376">
        <f>VALUE(balance_gral!F376)</f>
        <v>-3274278201624</v>
      </c>
      <c r="D376">
        <f>VALUE(balance_gral!H376)</f>
        <v>-48354291.710000001</v>
      </c>
      <c r="E376">
        <f>VALUE(balance_gral!G376)</f>
        <v>-351940426138</v>
      </c>
      <c r="F376" s="2">
        <f>VALUE(balance_gral!J376)</f>
        <v>-3626218627762</v>
      </c>
    </row>
    <row r="377" spans="2:6" x14ac:dyDescent="0.2">
      <c r="B377" t="str">
        <f>"0"&amp;LEFT(balance_gral!D377,11)</f>
        <v>022040238000</v>
      </c>
      <c r="C377">
        <f>VALUE(balance_gral!F377)</f>
        <v>-519778244494</v>
      </c>
      <c r="D377">
        <f>VALUE(balance_gral!H377)</f>
        <v>-35541876.82</v>
      </c>
      <c r="E377">
        <f>VALUE(balance_gral!G377)</f>
        <v>-258686929991</v>
      </c>
      <c r="F377" s="2">
        <f>VALUE(balance_gral!J377)</f>
        <v>-778465174485</v>
      </c>
    </row>
    <row r="378" spans="2:6" x14ac:dyDescent="0.2">
      <c r="B378" t="str">
        <f>"0"&amp;LEFT(balance_gral!D378,11)</f>
        <v>022040238004</v>
      </c>
      <c r="C378">
        <f>VALUE(balance_gral!F378)</f>
        <v>-115865201684</v>
      </c>
      <c r="D378">
        <f>VALUE(balance_gral!H378)</f>
        <v>-4193854.39</v>
      </c>
      <c r="E378">
        <f>VALUE(balance_gral!G378)</f>
        <v>-30524423977</v>
      </c>
      <c r="F378" s="2">
        <f>VALUE(balance_gral!J378)</f>
        <v>-146389625661</v>
      </c>
    </row>
    <row r="379" spans="2:6" x14ac:dyDescent="0.2">
      <c r="B379" t="str">
        <f>"0"&amp;LEFT(balance_gral!D379,11)</f>
        <v>022040238006</v>
      </c>
      <c r="C379">
        <f>VALUE(balance_gral!F379)</f>
        <v>-203090361678</v>
      </c>
      <c r="D379">
        <f>VALUE(balance_gral!H379)</f>
        <v>0</v>
      </c>
      <c r="E379">
        <f>VALUE(balance_gral!G379)</f>
        <v>0</v>
      </c>
      <c r="F379" s="2">
        <f>VALUE(balance_gral!J379)</f>
        <v>-203090361678</v>
      </c>
    </row>
    <row r="380" spans="2:6" x14ac:dyDescent="0.2">
      <c r="B380" t="str">
        <f>"0"&amp;LEFT(balance_gral!D380,11)</f>
        <v>022040238008</v>
      </c>
      <c r="C380">
        <f>VALUE(balance_gral!F380)</f>
        <v>-91058862</v>
      </c>
      <c r="D380">
        <f>VALUE(balance_gral!H380)</f>
        <v>0</v>
      </c>
      <c r="E380">
        <f>VALUE(balance_gral!G380)</f>
        <v>0</v>
      </c>
      <c r="F380" s="2">
        <f>VALUE(balance_gral!J380)</f>
        <v>-91058862</v>
      </c>
    </row>
    <row r="381" spans="2:6" x14ac:dyDescent="0.2">
      <c r="B381" t="str">
        <f>"0"&amp;LEFT(balance_gral!D381,11)</f>
        <v>022040238010</v>
      </c>
      <c r="C381">
        <f>VALUE(balance_gral!F381)</f>
        <v>-149682386372</v>
      </c>
      <c r="D381">
        <f>VALUE(balance_gral!H381)</f>
        <v>-13730744.66</v>
      </c>
      <c r="E381">
        <f>VALUE(balance_gral!G381)</f>
        <v>-99937440011</v>
      </c>
      <c r="F381" s="2">
        <f>VALUE(balance_gral!J381)</f>
        <v>-249619826383</v>
      </c>
    </row>
    <row r="382" spans="2:6" x14ac:dyDescent="0.2">
      <c r="B382" t="str">
        <f>"0"&amp;LEFT(balance_gral!D382,11)</f>
        <v>022040238012</v>
      </c>
      <c r="C382">
        <f>VALUE(balance_gral!F382)</f>
        <v>-51049235898</v>
      </c>
      <c r="D382">
        <f>VALUE(balance_gral!H382)</f>
        <v>-17617277.77</v>
      </c>
      <c r="E382">
        <f>VALUE(balance_gral!G382)</f>
        <v>-128225066003</v>
      </c>
      <c r="F382" s="2">
        <f>VALUE(balance_gral!J382)</f>
        <v>-179274301901</v>
      </c>
    </row>
    <row r="383" spans="2:6" x14ac:dyDescent="0.2">
      <c r="B383" t="str">
        <f>"0"&amp;LEFT(balance_gral!D383,11)</f>
        <v>022040290000</v>
      </c>
      <c r="C383">
        <f>VALUE(balance_gral!F383)</f>
        <v>-288159510957</v>
      </c>
      <c r="D383">
        <f>VALUE(balance_gral!H383)</f>
        <v>-51637.75</v>
      </c>
      <c r="E383">
        <f>VALUE(balance_gral!G383)</f>
        <v>-375838651</v>
      </c>
      <c r="F383" s="2">
        <f>VALUE(balance_gral!J383)</f>
        <v>-288535349608</v>
      </c>
    </row>
    <row r="384" spans="2:6" x14ac:dyDescent="0.2">
      <c r="B384" t="str">
        <f>"0"&amp;LEFT(balance_gral!D384,11)</f>
        <v>022040290002</v>
      </c>
      <c r="C384">
        <f>VALUE(balance_gral!F384)</f>
        <v>-33495983747</v>
      </c>
      <c r="D384">
        <f>VALUE(balance_gral!H384)</f>
        <v>-10430.950000000001</v>
      </c>
      <c r="E384">
        <f>VALUE(balance_gral!G384)</f>
        <v>-75920314</v>
      </c>
      <c r="F384" s="2">
        <f>VALUE(balance_gral!J384)</f>
        <v>-33571904061</v>
      </c>
    </row>
    <row r="385" spans="2:6" x14ac:dyDescent="0.2">
      <c r="B385" t="str">
        <f>"0"&amp;LEFT(balance_gral!D385,11)</f>
        <v>022040290004</v>
      </c>
      <c r="C385">
        <f>VALUE(balance_gral!F385)</f>
        <v>-349889452</v>
      </c>
      <c r="D385">
        <f>VALUE(balance_gral!H385)</f>
        <v>-8000</v>
      </c>
      <c r="E385">
        <f>VALUE(balance_gral!G385)</f>
        <v>-58226960</v>
      </c>
      <c r="F385" s="2">
        <f>VALUE(balance_gral!J385)</f>
        <v>-408116412</v>
      </c>
    </row>
    <row r="386" spans="2:6" x14ac:dyDescent="0.2">
      <c r="B386" t="str">
        <f>"0"&amp;LEFT(balance_gral!D386,11)</f>
        <v>022040290006</v>
      </c>
      <c r="C386">
        <f>VALUE(balance_gral!F386)</f>
        <v>-38944540</v>
      </c>
      <c r="D386">
        <f>VALUE(balance_gral!H386)</f>
        <v>0</v>
      </c>
      <c r="E386">
        <f>VALUE(balance_gral!G386)</f>
        <v>0</v>
      </c>
      <c r="F386" s="2">
        <f>VALUE(balance_gral!J386)</f>
        <v>-38944540</v>
      </c>
    </row>
    <row r="387" spans="2:6" x14ac:dyDescent="0.2">
      <c r="B387" t="str">
        <f>"0"&amp;LEFT(balance_gral!D387,11)</f>
        <v>022040290008</v>
      </c>
      <c r="C387">
        <f>VALUE(balance_gral!F387)</f>
        <v>-198137277124</v>
      </c>
      <c r="D387">
        <f>VALUE(balance_gral!H387)</f>
        <v>0</v>
      </c>
      <c r="E387">
        <f>VALUE(balance_gral!G387)</f>
        <v>0</v>
      </c>
      <c r="F387" s="2">
        <f>VALUE(balance_gral!J387)</f>
        <v>-198137277124</v>
      </c>
    </row>
    <row r="388" spans="2:6" x14ac:dyDescent="0.2">
      <c r="B388" t="str">
        <f>"0"&amp;LEFT(balance_gral!D388,11)</f>
        <v>022040290010</v>
      </c>
      <c r="C388">
        <f>VALUE(balance_gral!F388)</f>
        <v>-56018203391</v>
      </c>
      <c r="D388">
        <f>VALUE(balance_gral!H388)</f>
        <v>-27206.799999999999</v>
      </c>
      <c r="E388">
        <f>VALUE(balance_gral!G388)</f>
        <v>-198021157</v>
      </c>
      <c r="F388" s="2">
        <f>VALUE(balance_gral!J388)</f>
        <v>-56216224548</v>
      </c>
    </row>
    <row r="389" spans="2:6" x14ac:dyDescent="0.2">
      <c r="B389" t="str">
        <f>"0"&amp;LEFT(balance_gral!D389,11)</f>
        <v>022040290012</v>
      </c>
      <c r="C389">
        <f>VALUE(balance_gral!F389)</f>
        <v>-119212703</v>
      </c>
      <c r="D389">
        <f>VALUE(balance_gral!H389)</f>
        <v>-6000</v>
      </c>
      <c r="E389">
        <f>VALUE(balance_gral!G389)</f>
        <v>-43670220</v>
      </c>
      <c r="F389" s="2">
        <f>VALUE(balance_gral!J389)</f>
        <v>-162882923</v>
      </c>
    </row>
    <row r="390" spans="2:6" x14ac:dyDescent="0.2">
      <c r="B390" t="str">
        <f>"0"&amp;LEFT(balance_gral!D390,11)</f>
        <v>022040292000</v>
      </c>
      <c r="C390">
        <f>VALUE(balance_gral!F390)</f>
        <v>-92840446173</v>
      </c>
      <c r="D390">
        <f>VALUE(balance_gral!H390)</f>
        <v>-179027.14</v>
      </c>
      <c r="E390">
        <f>VALUE(balance_gral!G390)</f>
        <v>-1303025748</v>
      </c>
      <c r="F390" s="2">
        <f>VALUE(balance_gral!J390)</f>
        <v>-94143471921</v>
      </c>
    </row>
    <row r="391" spans="2:6" x14ac:dyDescent="0.2">
      <c r="B391" t="str">
        <f>"0"&amp;LEFT(balance_gral!D391,11)</f>
        <v>022040292002</v>
      </c>
      <c r="C391">
        <f>VALUE(balance_gral!F391)</f>
        <v>-17284059</v>
      </c>
      <c r="D391">
        <f>VALUE(balance_gral!H391)</f>
        <v>0</v>
      </c>
      <c r="E391">
        <f>VALUE(balance_gral!G391)</f>
        <v>0</v>
      </c>
      <c r="F391" s="2">
        <f>VALUE(balance_gral!J391)</f>
        <v>-17284059</v>
      </c>
    </row>
    <row r="392" spans="2:6" x14ac:dyDescent="0.2">
      <c r="B392" t="str">
        <f>"0"&amp;LEFT(balance_gral!D392,11)</f>
        <v>022040292006</v>
      </c>
      <c r="C392">
        <f>VALUE(balance_gral!F392)</f>
        <v>-72469201050</v>
      </c>
      <c r="D392">
        <f>VALUE(balance_gral!H392)</f>
        <v>-10721.99</v>
      </c>
      <c r="E392">
        <f>VALUE(balance_gral!G392)</f>
        <v>-78038611</v>
      </c>
      <c r="F392" s="2">
        <f>VALUE(balance_gral!J392)</f>
        <v>-72547239661</v>
      </c>
    </row>
    <row r="393" spans="2:6" x14ac:dyDescent="0.2">
      <c r="B393" t="str">
        <f>"0"&amp;LEFT(balance_gral!D393,11)</f>
        <v>022040292008</v>
      </c>
      <c r="C393">
        <f>VALUE(balance_gral!F393)</f>
        <v>-5139328351</v>
      </c>
      <c r="D393">
        <f>VALUE(balance_gral!H393)</f>
        <v>-108091.51</v>
      </c>
      <c r="E393">
        <f>VALUE(balance_gral!G393)</f>
        <v>-786729986</v>
      </c>
      <c r="F393" s="2">
        <f>VALUE(balance_gral!J393)</f>
        <v>-5926058337</v>
      </c>
    </row>
    <row r="394" spans="2:6" x14ac:dyDescent="0.2">
      <c r="B394" t="str">
        <f>"0"&amp;LEFT(balance_gral!D394,11)</f>
        <v>022040292010</v>
      </c>
      <c r="C394">
        <f>VALUE(balance_gral!F394)</f>
        <v>-15214632713</v>
      </c>
      <c r="D394">
        <f>VALUE(balance_gral!H394)</f>
        <v>-60213.64</v>
      </c>
      <c r="E394">
        <f>VALUE(balance_gral!G394)</f>
        <v>-438257151</v>
      </c>
      <c r="F394" s="2">
        <f>VALUE(balance_gral!J394)</f>
        <v>-15652889864</v>
      </c>
    </row>
    <row r="395" spans="2:6" x14ac:dyDescent="0.2">
      <c r="B395" t="str">
        <f>"0"&amp;LEFT(balance_gral!D395,11)</f>
        <v>022040298000</v>
      </c>
      <c r="C395">
        <f>VALUE(balance_gral!F395)</f>
        <v>-2373500000000</v>
      </c>
      <c r="D395">
        <f>VALUE(balance_gral!H395)</f>
        <v>-12581750</v>
      </c>
      <c r="E395">
        <f>VALUE(balance_gral!G395)</f>
        <v>-91574631748</v>
      </c>
      <c r="F395" s="2">
        <f>VALUE(balance_gral!J395)</f>
        <v>-2465074631748</v>
      </c>
    </row>
    <row r="396" spans="2:6" x14ac:dyDescent="0.2">
      <c r="B396" t="str">
        <f>"0"&amp;LEFT(balance_gral!D396,11)</f>
        <v>022040298006</v>
      </c>
      <c r="C396">
        <f>VALUE(balance_gral!F396)</f>
        <v>-1725000000000</v>
      </c>
      <c r="D396">
        <f>VALUE(balance_gral!H396)</f>
        <v>-12581750</v>
      </c>
      <c r="E396">
        <f>VALUE(balance_gral!G396)</f>
        <v>-91574631748</v>
      </c>
      <c r="F396" s="2">
        <f>VALUE(balance_gral!J396)</f>
        <v>-1816574631748</v>
      </c>
    </row>
    <row r="397" spans="2:6" x14ac:dyDescent="0.2">
      <c r="B397" t="str">
        <f>"0"&amp;LEFT(balance_gral!D397,11)</f>
        <v>022040298008</v>
      </c>
      <c r="C397">
        <f>VALUE(balance_gral!F397)</f>
        <v>-2000000000</v>
      </c>
      <c r="D397">
        <f>VALUE(balance_gral!H397)</f>
        <v>0</v>
      </c>
      <c r="E397">
        <f>VALUE(balance_gral!G397)</f>
        <v>0</v>
      </c>
      <c r="F397" s="2">
        <f>VALUE(balance_gral!J397)</f>
        <v>-2000000000</v>
      </c>
    </row>
    <row r="398" spans="2:6" x14ac:dyDescent="0.2">
      <c r="B398" t="str">
        <f>"0"&amp;LEFT(balance_gral!D398,11)</f>
        <v>022040298010</v>
      </c>
      <c r="C398">
        <f>VALUE(balance_gral!F398)</f>
        <v>-646500000000</v>
      </c>
      <c r="D398">
        <f>VALUE(balance_gral!H398)</f>
        <v>0</v>
      </c>
      <c r="E398">
        <f>VALUE(balance_gral!G398)</f>
        <v>0</v>
      </c>
      <c r="F398" s="2">
        <f>VALUE(balance_gral!J398)</f>
        <v>-646500000000</v>
      </c>
    </row>
    <row r="399" spans="2:6" x14ac:dyDescent="0.2">
      <c r="B399" t="str">
        <f>"0"&amp;LEFT(balance_gral!D399,11)</f>
        <v>022060000000</v>
      </c>
      <c r="C399">
        <f>VALUE(balance_gral!F399)</f>
        <v>-517361000000</v>
      </c>
      <c r="D399">
        <f>VALUE(balance_gral!H399)</f>
        <v>-29530000</v>
      </c>
      <c r="E399">
        <f>VALUE(balance_gral!G399)</f>
        <v>-214930266100</v>
      </c>
      <c r="F399" s="2">
        <f>VALUE(balance_gral!J399)</f>
        <v>-732291266100</v>
      </c>
    </row>
    <row r="400" spans="2:6" x14ac:dyDescent="0.2">
      <c r="B400" t="str">
        <f>"0"&amp;LEFT(balance_gral!D400,11)</f>
        <v>022060218001</v>
      </c>
      <c r="C400">
        <f>VALUE(balance_gral!F400)</f>
        <v>-400000000000</v>
      </c>
      <c r="D400">
        <f>VALUE(balance_gral!H400)</f>
        <v>0</v>
      </c>
      <c r="E400">
        <f>VALUE(balance_gral!G400)</f>
        <v>0</v>
      </c>
      <c r="F400" s="2">
        <f>VALUE(balance_gral!J400)</f>
        <v>-400000000000</v>
      </c>
    </row>
    <row r="401" spans="2:6" x14ac:dyDescent="0.2">
      <c r="B401" t="str">
        <f>"0"&amp;LEFT(balance_gral!D401,11)</f>
        <v>022060266001</v>
      </c>
      <c r="C401">
        <f>VALUE(balance_gral!F401)</f>
        <v>-117361000000</v>
      </c>
      <c r="D401">
        <f>VALUE(balance_gral!H401)</f>
        <v>-29530000</v>
      </c>
      <c r="E401">
        <f>VALUE(balance_gral!G401)</f>
        <v>-214930266100</v>
      </c>
      <c r="F401" s="2">
        <f>VALUE(balance_gral!J401)</f>
        <v>-332291266100</v>
      </c>
    </row>
    <row r="402" spans="2:6" x14ac:dyDescent="0.2">
      <c r="B402" t="str">
        <f>"0"&amp;LEFT(balance_gral!D402,11)</f>
        <v>022080000000</v>
      </c>
      <c r="C402">
        <f>VALUE(balance_gral!F402)</f>
        <v>-64166688801</v>
      </c>
      <c r="D402">
        <f>VALUE(balance_gral!H402)</f>
        <v>-5752951.4500000002</v>
      </c>
      <c r="E402">
        <f>VALUE(balance_gral!G402)</f>
        <v>-41872109019</v>
      </c>
      <c r="F402" s="2">
        <f>VALUE(balance_gral!J402)</f>
        <v>-106038797820</v>
      </c>
    </row>
    <row r="403" spans="2:6" x14ac:dyDescent="0.2">
      <c r="B403" t="str">
        <f>"0"&amp;LEFT(balance_gral!D403,11)</f>
        <v>022080224000</v>
      </c>
      <c r="C403">
        <f>VALUE(balance_gral!F403)</f>
        <v>-64166688801</v>
      </c>
      <c r="D403">
        <f>VALUE(balance_gral!H403)</f>
        <v>-5752951.4500000002</v>
      </c>
      <c r="E403">
        <f>VALUE(balance_gral!G403)</f>
        <v>-41872109019</v>
      </c>
      <c r="F403" s="2">
        <f>VALUE(balance_gral!J403)</f>
        <v>-106038797820</v>
      </c>
    </row>
    <row r="404" spans="2:6" x14ac:dyDescent="0.2">
      <c r="B404" t="str">
        <f>"0"&amp;LEFT(balance_gral!D404,11)</f>
        <v>022080224082</v>
      </c>
      <c r="C404">
        <f>VALUE(balance_gral!F404)</f>
        <v>-993096135816</v>
      </c>
      <c r="D404">
        <f>VALUE(balance_gral!H404)</f>
        <v>-51612027.549999997</v>
      </c>
      <c r="E404">
        <f>VALUE(balance_gral!G404)</f>
        <v>-375651432840</v>
      </c>
      <c r="F404" s="2">
        <f>VALUE(balance_gral!J404)</f>
        <v>-1368747568656</v>
      </c>
    </row>
    <row r="405" spans="2:6" x14ac:dyDescent="0.2">
      <c r="B405" t="str">
        <f>"0"&amp;LEFT(balance_gral!D405,11)</f>
        <v>022080224084</v>
      </c>
      <c r="C405">
        <f>VALUE(balance_gral!F405)</f>
        <v>-2517409278</v>
      </c>
      <c r="D405">
        <f>VALUE(balance_gral!H405)</f>
        <v>-31191.08</v>
      </c>
      <c r="E405">
        <f>VALUE(balance_gral!G405)</f>
        <v>-227020151</v>
      </c>
      <c r="F405" s="2">
        <f>VALUE(balance_gral!J405)</f>
        <v>-2744429429</v>
      </c>
    </row>
    <row r="406" spans="2:6" x14ac:dyDescent="0.2">
      <c r="B406" t="str">
        <f>"0"&amp;LEFT(balance_gral!D406,11)</f>
        <v>022080224092</v>
      </c>
      <c r="C406">
        <f>VALUE(balance_gral!F406)</f>
        <v>931446856293</v>
      </c>
      <c r="D406">
        <f>VALUE(balance_gral!H406)</f>
        <v>45890267.18</v>
      </c>
      <c r="E406">
        <f>VALUE(balance_gral!G406)</f>
        <v>334006343972</v>
      </c>
      <c r="F406" s="2">
        <f>VALUE(balance_gral!J406)</f>
        <v>1265453200265</v>
      </c>
    </row>
    <row r="407" spans="2:6" x14ac:dyDescent="0.2">
      <c r="B407" t="str">
        <f>"0"&amp;LEFT(balance_gral!D407,11)</f>
        <v>024000000000</v>
      </c>
      <c r="C407">
        <f>VALUE(balance_gral!F407)</f>
        <v>-87212958263</v>
      </c>
      <c r="D407">
        <f>VALUE(balance_gral!H407)</f>
        <v>-1981970.19</v>
      </c>
      <c r="E407">
        <f>VALUE(balance_gral!G407)</f>
        <v>-14425512386.700001</v>
      </c>
      <c r="F407" s="2">
        <f>VALUE(balance_gral!J407)</f>
        <v>-101638470649.7</v>
      </c>
    </row>
    <row r="408" spans="2:6" x14ac:dyDescent="0.2">
      <c r="B408" t="str">
        <f>"0"&amp;LEFT(balance_gral!D408,11)</f>
        <v>024010000000</v>
      </c>
      <c r="C408">
        <f>VALUE(balance_gral!F408)</f>
        <v>-17794856192</v>
      </c>
      <c r="D408">
        <f>VALUE(balance_gral!H408)</f>
        <v>0</v>
      </c>
      <c r="E408">
        <f>VALUE(balance_gral!G408)</f>
        <v>0</v>
      </c>
      <c r="F408" s="2">
        <f>VALUE(balance_gral!J408)</f>
        <v>-17794856192</v>
      </c>
    </row>
    <row r="409" spans="2:6" x14ac:dyDescent="0.2">
      <c r="B409" t="str">
        <f>"0"&amp;LEFT(balance_gral!D409,11)</f>
        <v>024010242001</v>
      </c>
      <c r="C409">
        <f>VALUE(balance_gral!F409)</f>
        <v>-3781361940</v>
      </c>
      <c r="D409">
        <f>VALUE(balance_gral!H409)</f>
        <v>0</v>
      </c>
      <c r="E409">
        <f>VALUE(balance_gral!G409)</f>
        <v>0</v>
      </c>
      <c r="F409" s="2">
        <f>VALUE(balance_gral!J409)</f>
        <v>-3781361940</v>
      </c>
    </row>
    <row r="410" spans="2:6" x14ac:dyDescent="0.2">
      <c r="B410" t="str">
        <f>"0"&amp;LEFT(balance_gral!D410,11)</f>
        <v>024010244001</v>
      </c>
      <c r="C410">
        <f>VALUE(balance_gral!F410)</f>
        <v>-14013494252</v>
      </c>
      <c r="D410">
        <f>VALUE(balance_gral!H410)</f>
        <v>0</v>
      </c>
      <c r="E410">
        <f>VALUE(balance_gral!G410)</f>
        <v>0</v>
      </c>
      <c r="F410" s="2">
        <f>VALUE(balance_gral!J410)</f>
        <v>-14013494252</v>
      </c>
    </row>
    <row r="411" spans="2:6" x14ac:dyDescent="0.2">
      <c r="B411" t="str">
        <f>"0"&amp;LEFT(balance_gral!D411,11)</f>
        <v>024030000000</v>
      </c>
      <c r="C411">
        <f>VALUE(balance_gral!F411)</f>
        <v>-17985133124</v>
      </c>
      <c r="D411">
        <f>VALUE(balance_gral!H411)</f>
        <v>0</v>
      </c>
      <c r="E411">
        <f>VALUE(balance_gral!G411)</f>
        <v>0</v>
      </c>
      <c r="F411" s="2">
        <f>VALUE(balance_gral!J411)</f>
        <v>-17985133124</v>
      </c>
    </row>
    <row r="412" spans="2:6" x14ac:dyDescent="0.2">
      <c r="B412" t="str">
        <f>"0"&amp;LEFT(balance_gral!D412,11)</f>
        <v>024030254001</v>
      </c>
      <c r="C412">
        <f>VALUE(balance_gral!F412)</f>
        <v>-17985133124</v>
      </c>
      <c r="D412">
        <f>VALUE(balance_gral!H412)</f>
        <v>0</v>
      </c>
      <c r="E412">
        <f>VALUE(balance_gral!G412)</f>
        <v>0</v>
      </c>
      <c r="F412" s="2">
        <f>VALUE(balance_gral!J412)</f>
        <v>-17985133124</v>
      </c>
    </row>
    <row r="413" spans="2:6" x14ac:dyDescent="0.2">
      <c r="B413" t="str">
        <f>"0"&amp;LEFT(balance_gral!D413,11)</f>
        <v>024040000000</v>
      </c>
      <c r="C413">
        <f>VALUE(balance_gral!F413)</f>
        <v>-51432968947</v>
      </c>
      <c r="D413">
        <f>VALUE(balance_gral!H413)</f>
        <v>-1981970.19</v>
      </c>
      <c r="E413">
        <f>VALUE(balance_gral!G413)</f>
        <v>-14425512386.700001</v>
      </c>
      <c r="F413" s="2">
        <f>VALUE(balance_gral!J413)</f>
        <v>-65858481333.699997</v>
      </c>
    </row>
    <row r="414" spans="2:6" x14ac:dyDescent="0.2">
      <c r="B414" t="str">
        <f>"0"&amp;LEFT(balance_gral!D414,11)</f>
        <v>024040258000</v>
      </c>
      <c r="C414">
        <f>VALUE(balance_gral!F414)</f>
        <v>-621868475</v>
      </c>
      <c r="D414">
        <f>VALUE(balance_gral!H414)</f>
        <v>0</v>
      </c>
      <c r="E414">
        <f>VALUE(balance_gral!G414)</f>
        <v>0</v>
      </c>
      <c r="F414" s="2">
        <f>VALUE(balance_gral!J414)</f>
        <v>-621868475</v>
      </c>
    </row>
    <row r="415" spans="2:6" x14ac:dyDescent="0.2">
      <c r="B415" t="str">
        <f>"0"&amp;LEFT(balance_gral!D415,11)</f>
        <v>024040258002</v>
      </c>
      <c r="C415">
        <f>VALUE(balance_gral!F415)</f>
        <v>-621868475</v>
      </c>
      <c r="D415">
        <f>VALUE(balance_gral!H415)</f>
        <v>0</v>
      </c>
      <c r="E415">
        <f>VALUE(balance_gral!G415)</f>
        <v>0</v>
      </c>
      <c r="F415" s="2">
        <f>VALUE(balance_gral!J415)</f>
        <v>-621868475</v>
      </c>
    </row>
    <row r="416" spans="2:6" x14ac:dyDescent="0.2">
      <c r="B416" t="str">
        <f>"0"&amp;LEFT(balance_gral!D416,11)</f>
        <v>024040260000</v>
      </c>
      <c r="C416">
        <f>VALUE(balance_gral!F416)</f>
        <v>-50811100472</v>
      </c>
      <c r="D416">
        <f>VALUE(balance_gral!H416)</f>
        <v>-1981970.19</v>
      </c>
      <c r="E416">
        <f>VALUE(balance_gral!G416)</f>
        <v>-14425512386.700001</v>
      </c>
      <c r="F416" s="2">
        <f>VALUE(balance_gral!J416)</f>
        <v>-65236612858.699997</v>
      </c>
    </row>
    <row r="417" spans="2:6" x14ac:dyDescent="0.2">
      <c r="B417" t="str">
        <f>"0"&amp;LEFT(balance_gral!D417,11)</f>
        <v>024040260002</v>
      </c>
      <c r="C417">
        <f>VALUE(balance_gral!F417)</f>
        <v>-45877797145</v>
      </c>
      <c r="D417">
        <f>VALUE(balance_gral!H417)</f>
        <v>-1981970.19</v>
      </c>
      <c r="E417">
        <f>VALUE(balance_gral!G417)</f>
        <v>-14425512386.700001</v>
      </c>
      <c r="F417" s="2">
        <f>VALUE(balance_gral!J417)</f>
        <v>-60303309531.699997</v>
      </c>
    </row>
    <row r="418" spans="2:6" x14ac:dyDescent="0.2">
      <c r="B418" t="str">
        <f>"0"&amp;LEFT(balance_gral!D418,11)</f>
        <v>024040260006</v>
      </c>
      <c r="C418">
        <f>VALUE(balance_gral!F418)</f>
        <v>-4933303327</v>
      </c>
      <c r="D418">
        <f>VALUE(balance_gral!H418)</f>
        <v>0</v>
      </c>
      <c r="E418">
        <f>VALUE(balance_gral!G418)</f>
        <v>0</v>
      </c>
      <c r="F418" s="2">
        <f>VALUE(balance_gral!J418)</f>
        <v>-4933303327</v>
      </c>
    </row>
    <row r="419" spans="2:6" x14ac:dyDescent="0.2">
      <c r="B419" t="str">
        <f>"0"&amp;LEFT(balance_gral!D419,11)</f>
        <v>025000000000</v>
      </c>
      <c r="C419">
        <f>VALUE(balance_gral!F419)</f>
        <v>-112459824732</v>
      </c>
      <c r="D419">
        <f>VALUE(balance_gral!H419)</f>
        <v>-1177075.92</v>
      </c>
      <c r="E419">
        <f>VALUE(balance_gral!G419)</f>
        <v>-8567194063</v>
      </c>
      <c r="F419" s="2">
        <f>VALUE(balance_gral!J419)</f>
        <v>-121027018795</v>
      </c>
    </row>
    <row r="420" spans="2:6" x14ac:dyDescent="0.2">
      <c r="B420" t="str">
        <f>"0"&amp;LEFT(balance_gral!D420,11)</f>
        <v>025010000000</v>
      </c>
      <c r="C420">
        <f>VALUE(balance_gral!F420)</f>
        <v>-106949029217</v>
      </c>
      <c r="D420">
        <f>VALUE(balance_gral!H420)</f>
        <v>-1159168.68</v>
      </c>
      <c r="E420">
        <f>VALUE(balance_gral!G420)</f>
        <v>-8436858544</v>
      </c>
      <c r="F420" s="2">
        <f>VALUE(balance_gral!J420)</f>
        <v>-115385887761</v>
      </c>
    </row>
    <row r="421" spans="2:6" x14ac:dyDescent="0.2">
      <c r="B421" t="str">
        <f>"0"&amp;LEFT(balance_gral!D421,11)</f>
        <v>025010270001</v>
      </c>
      <c r="C421">
        <f>VALUE(balance_gral!F421)</f>
        <v>-66124755352</v>
      </c>
      <c r="D421">
        <f>VALUE(balance_gral!H421)</f>
        <v>0</v>
      </c>
      <c r="E421">
        <f>VALUE(balance_gral!G421)</f>
        <v>0</v>
      </c>
      <c r="F421" s="2">
        <f>VALUE(balance_gral!J421)</f>
        <v>-66124755352</v>
      </c>
    </row>
    <row r="422" spans="2:6" x14ac:dyDescent="0.2">
      <c r="B422" t="str">
        <f>"0"&amp;LEFT(balance_gral!D422,11)</f>
        <v>025010272001</v>
      </c>
      <c r="C422">
        <f>VALUE(balance_gral!F422)</f>
        <v>-40824273865</v>
      </c>
      <c r="D422">
        <f>VALUE(balance_gral!H422)</f>
        <v>-1159168.68</v>
      </c>
      <c r="E422">
        <f>VALUE(balance_gral!G422)</f>
        <v>-8436858544</v>
      </c>
      <c r="F422" s="2">
        <f>VALUE(balance_gral!J422)</f>
        <v>-49261132409</v>
      </c>
    </row>
    <row r="423" spans="2:6" x14ac:dyDescent="0.2">
      <c r="B423" t="str">
        <f>"0"&amp;LEFT(balance_gral!D423,11)</f>
        <v>025020000000</v>
      </c>
      <c r="C423">
        <f>VALUE(balance_gral!F423)</f>
        <v>-5510795515</v>
      </c>
      <c r="D423">
        <f>VALUE(balance_gral!H423)</f>
        <v>-17907.240000000002</v>
      </c>
      <c r="E423">
        <f>VALUE(balance_gral!G423)</f>
        <v>-130335519</v>
      </c>
      <c r="F423" s="2">
        <f>VALUE(balance_gral!J423)</f>
        <v>-5641131034</v>
      </c>
    </row>
    <row r="424" spans="2:6" x14ac:dyDescent="0.2">
      <c r="B424" t="str">
        <f>"0"&amp;LEFT(balance_gral!D424,11)</f>
        <v>025020274000</v>
      </c>
      <c r="C424">
        <f>VALUE(balance_gral!F424)</f>
        <v>-379493413</v>
      </c>
      <c r="D424">
        <f>VALUE(balance_gral!H424)</f>
        <v>-17907.240000000002</v>
      </c>
      <c r="E424">
        <f>VALUE(balance_gral!G424)</f>
        <v>-130335519</v>
      </c>
      <c r="F424" s="2">
        <f>VALUE(balance_gral!J424)</f>
        <v>-509828932</v>
      </c>
    </row>
    <row r="425" spans="2:6" x14ac:dyDescent="0.2">
      <c r="B425" t="str">
        <f>"0"&amp;LEFT(balance_gral!D425,11)</f>
        <v>025020274002</v>
      </c>
      <c r="C425">
        <f>VALUE(balance_gral!F425)</f>
        <v>-379493413</v>
      </c>
      <c r="D425">
        <f>VALUE(balance_gral!H425)</f>
        <v>-17907.240000000002</v>
      </c>
      <c r="E425">
        <f>VALUE(balance_gral!G425)</f>
        <v>-130335519</v>
      </c>
      <c r="F425" s="2">
        <f>VALUE(balance_gral!J425)</f>
        <v>-509828932</v>
      </c>
    </row>
    <row r="426" spans="2:6" x14ac:dyDescent="0.2">
      <c r="B426" t="str">
        <f>"0"&amp;LEFT(balance_gral!D426,11)</f>
        <v>025020276001</v>
      </c>
      <c r="C426">
        <f>VALUE(balance_gral!F426)</f>
        <v>-2555036169</v>
      </c>
      <c r="D426">
        <f>VALUE(balance_gral!H426)</f>
        <v>0</v>
      </c>
      <c r="E426">
        <f>VALUE(balance_gral!G426)</f>
        <v>0</v>
      </c>
      <c r="F426" s="2">
        <f>VALUE(balance_gral!J426)</f>
        <v>-2555036169</v>
      </c>
    </row>
    <row r="427" spans="2:6" x14ac:dyDescent="0.2">
      <c r="B427" t="str">
        <f>"0"&amp;LEFT(balance_gral!D427,11)</f>
        <v>025020278001</v>
      </c>
      <c r="C427">
        <f>VALUE(balance_gral!F427)</f>
        <v>-2576265933</v>
      </c>
      <c r="D427">
        <f>VALUE(balance_gral!H427)</f>
        <v>0</v>
      </c>
      <c r="E427">
        <f>VALUE(balance_gral!G427)</f>
        <v>0</v>
      </c>
      <c r="F427" s="2">
        <f>VALUE(balance_gral!J427)</f>
        <v>-2576265933</v>
      </c>
    </row>
    <row r="428" spans="2:6" x14ac:dyDescent="0.2">
      <c r="B428" t="str">
        <f>"0"&amp;LEFT(balance_gral!D428,11)</f>
        <v>030000000000</v>
      </c>
      <c r="C428">
        <f>VALUE(balance_gral!F428)</f>
        <v>-4573874810696.1602</v>
      </c>
      <c r="D428">
        <f>VALUE(balance_gral!H428)</f>
        <v>0</v>
      </c>
      <c r="E428">
        <f>VALUE(balance_gral!G428)</f>
        <v>0</v>
      </c>
      <c r="F428" s="2">
        <f>VALUE(balance_gral!J428)</f>
        <v>-4573874810696.1602</v>
      </c>
    </row>
    <row r="429" spans="2:6" x14ac:dyDescent="0.2">
      <c r="B429" t="str">
        <f>"0"&amp;LEFT(balance_gral!D429,11)</f>
        <v>031000000000</v>
      </c>
      <c r="C429">
        <f>VALUE(balance_gral!F429)</f>
        <v>-4573874810696.1602</v>
      </c>
      <c r="D429">
        <f>VALUE(balance_gral!H429)</f>
        <v>0</v>
      </c>
      <c r="E429">
        <f>VALUE(balance_gral!G429)</f>
        <v>0</v>
      </c>
      <c r="F429" s="2">
        <f>VALUE(balance_gral!J429)</f>
        <v>-4573874810696.1602</v>
      </c>
    </row>
    <row r="430" spans="2:6" x14ac:dyDescent="0.2">
      <c r="B430" t="str">
        <f>"0"&amp;LEFT(balance_gral!D430,11)</f>
        <v>031010000000</v>
      </c>
      <c r="C430">
        <f>VALUE(balance_gral!F430)</f>
        <v>-1520000000000</v>
      </c>
      <c r="D430">
        <f>VALUE(balance_gral!H430)</f>
        <v>0</v>
      </c>
      <c r="E430">
        <f>VALUE(balance_gral!G430)</f>
        <v>0</v>
      </c>
      <c r="F430" s="2">
        <f>VALUE(balance_gral!J430)</f>
        <v>-1520000000000</v>
      </c>
    </row>
    <row r="431" spans="2:6" x14ac:dyDescent="0.2">
      <c r="B431" t="str">
        <f>"0"&amp;LEFT(balance_gral!D431,11)</f>
        <v>031010400001</v>
      </c>
      <c r="C431">
        <f>VALUE(balance_gral!F431)</f>
        <v>-1516946130000</v>
      </c>
      <c r="D431">
        <f>VALUE(balance_gral!H431)</f>
        <v>0</v>
      </c>
      <c r="E431">
        <f>VALUE(balance_gral!G431)</f>
        <v>0</v>
      </c>
      <c r="F431" s="2">
        <f>VALUE(balance_gral!J431)</f>
        <v>-1516946130000</v>
      </c>
    </row>
    <row r="432" spans="2:6" x14ac:dyDescent="0.2">
      <c r="B432" t="str">
        <f>"0"&amp;LEFT(balance_gral!D432,11)</f>
        <v>031010430000</v>
      </c>
      <c r="C432">
        <f>VALUE(balance_gral!F432)</f>
        <v>-3053870000</v>
      </c>
      <c r="D432">
        <f>VALUE(balance_gral!H432)</f>
        <v>0</v>
      </c>
      <c r="E432">
        <f>VALUE(balance_gral!G432)</f>
        <v>0</v>
      </c>
      <c r="F432" s="2">
        <f>VALUE(balance_gral!J432)</f>
        <v>-3053870000</v>
      </c>
    </row>
    <row r="433" spans="2:6" x14ac:dyDescent="0.2">
      <c r="B433" t="str">
        <f>"0"&amp;LEFT(balance_gral!D433,11)</f>
        <v>031010430001</v>
      </c>
      <c r="C433">
        <f>VALUE(balance_gral!F433)</f>
        <v>-3053870000</v>
      </c>
      <c r="D433">
        <f>VALUE(balance_gral!H433)</f>
        <v>0</v>
      </c>
      <c r="E433">
        <f>VALUE(balance_gral!G433)</f>
        <v>0</v>
      </c>
      <c r="F433" s="2">
        <f>VALUE(balance_gral!J433)</f>
        <v>-3053870000</v>
      </c>
    </row>
    <row r="434" spans="2:6" x14ac:dyDescent="0.2">
      <c r="B434" t="str">
        <f>"0"&amp;LEFT(balance_gral!D434,11)</f>
        <v>031020000000</v>
      </c>
      <c r="C434">
        <f>VALUE(balance_gral!F434)</f>
        <v>-932496877765</v>
      </c>
      <c r="D434">
        <f>VALUE(balance_gral!H434)</f>
        <v>0</v>
      </c>
      <c r="E434">
        <f>VALUE(balance_gral!G434)</f>
        <v>0</v>
      </c>
      <c r="F434" s="2">
        <f>VALUE(balance_gral!J434)</f>
        <v>-932496877765</v>
      </c>
    </row>
    <row r="435" spans="2:6" x14ac:dyDescent="0.2">
      <c r="B435" t="str">
        <f>"0"&amp;LEFT(balance_gral!D435,11)</f>
        <v>031020402001</v>
      </c>
      <c r="C435">
        <f>VALUE(balance_gral!F435)</f>
        <v>-932495779372</v>
      </c>
      <c r="D435">
        <f>VALUE(balance_gral!H435)</f>
        <v>0</v>
      </c>
      <c r="E435">
        <f>VALUE(balance_gral!G435)</f>
        <v>0</v>
      </c>
      <c r="F435" s="2">
        <f>VALUE(balance_gral!J435)</f>
        <v>-932495779372</v>
      </c>
    </row>
    <row r="436" spans="2:6" x14ac:dyDescent="0.2">
      <c r="B436" t="str">
        <f>"0"&amp;LEFT(balance_gral!D436,11)</f>
        <v>031020404001</v>
      </c>
      <c r="C436">
        <f>VALUE(balance_gral!F436)</f>
        <v>-1098393</v>
      </c>
      <c r="D436">
        <f>VALUE(balance_gral!H436)</f>
        <v>0</v>
      </c>
      <c r="E436">
        <f>VALUE(balance_gral!G436)</f>
        <v>0</v>
      </c>
      <c r="F436" s="2">
        <f>VALUE(balance_gral!J436)</f>
        <v>-1098393</v>
      </c>
    </row>
    <row r="437" spans="2:6" x14ac:dyDescent="0.2">
      <c r="B437" t="str">
        <f>"0"&amp;LEFT(balance_gral!D437,11)</f>
        <v>031030000000</v>
      </c>
      <c r="C437">
        <f>VALUE(balance_gral!F437)</f>
        <v>-39142250845</v>
      </c>
      <c r="D437">
        <f>VALUE(balance_gral!H437)</f>
        <v>0</v>
      </c>
      <c r="E437">
        <f>VALUE(balance_gral!G437)</f>
        <v>0</v>
      </c>
      <c r="F437" s="2">
        <f>VALUE(balance_gral!J437)</f>
        <v>-39142250845</v>
      </c>
    </row>
    <row r="438" spans="2:6" x14ac:dyDescent="0.2">
      <c r="B438" t="str">
        <f>"0"&amp;LEFT(balance_gral!D438,11)</f>
        <v>031030408001</v>
      </c>
      <c r="C438">
        <f>VALUE(balance_gral!F438)</f>
        <v>-39142250845</v>
      </c>
      <c r="D438">
        <f>VALUE(balance_gral!H438)</f>
        <v>0</v>
      </c>
      <c r="E438">
        <f>VALUE(balance_gral!G438)</f>
        <v>0</v>
      </c>
      <c r="F438" s="2">
        <f>VALUE(balance_gral!J438)</f>
        <v>-39142250845</v>
      </c>
    </row>
    <row r="439" spans="2:6" x14ac:dyDescent="0.2">
      <c r="B439" t="str">
        <f>"0"&amp;LEFT(balance_gral!D439,11)</f>
        <v>031040000000</v>
      </c>
      <c r="C439">
        <f>VALUE(balance_gral!F439)</f>
        <v>-1230297405964</v>
      </c>
      <c r="D439">
        <f>VALUE(balance_gral!H439)</f>
        <v>0</v>
      </c>
      <c r="E439">
        <f>VALUE(balance_gral!G439)</f>
        <v>0</v>
      </c>
      <c r="F439" s="2">
        <f>VALUE(balance_gral!J439)</f>
        <v>-1230297405964</v>
      </c>
    </row>
    <row r="440" spans="2:6" x14ac:dyDescent="0.2">
      <c r="B440" t="str">
        <f>"0"&amp;LEFT(balance_gral!D440,11)</f>
        <v>031040414001</v>
      </c>
      <c r="C440">
        <f>VALUE(balance_gral!F440)</f>
        <v>-39124052155</v>
      </c>
      <c r="D440">
        <f>VALUE(balance_gral!H440)</f>
        <v>0</v>
      </c>
      <c r="E440">
        <f>VALUE(balance_gral!G440)</f>
        <v>0</v>
      </c>
      <c r="F440" s="2">
        <f>VALUE(balance_gral!J440)</f>
        <v>-39124052155</v>
      </c>
    </row>
    <row r="441" spans="2:6" x14ac:dyDescent="0.2">
      <c r="B441" t="str">
        <f>"0"&amp;LEFT(balance_gral!D441,11)</f>
        <v>031040424001</v>
      </c>
      <c r="C441">
        <f>VALUE(balance_gral!F441)</f>
        <v>-1191173353809</v>
      </c>
      <c r="D441">
        <f>VALUE(balance_gral!H441)</f>
        <v>0</v>
      </c>
      <c r="E441">
        <f>VALUE(balance_gral!G441)</f>
        <v>0</v>
      </c>
      <c r="F441" s="2">
        <f>VALUE(balance_gral!J441)</f>
        <v>-1191173353809</v>
      </c>
    </row>
    <row r="442" spans="2:6" x14ac:dyDescent="0.2">
      <c r="B442" t="str">
        <f>"0"&amp;LEFT(balance_gral!D442,11)</f>
        <v>031050000000</v>
      </c>
      <c r="C442">
        <f>VALUE(balance_gral!F442)</f>
        <v>-0.1599999999</v>
      </c>
      <c r="D442">
        <f>VALUE(balance_gral!H442)</f>
        <v>0</v>
      </c>
      <c r="E442">
        <f>VALUE(balance_gral!G442)</f>
        <v>0</v>
      </c>
      <c r="F442" s="2">
        <f>VALUE(balance_gral!J442)</f>
        <v>-0.1599999999</v>
      </c>
    </row>
    <row r="443" spans="2:6" x14ac:dyDescent="0.2">
      <c r="B443" t="str">
        <f>"0"&amp;LEFT(balance_gral!D443,11)</f>
        <v>031050416001</v>
      </c>
      <c r="C443">
        <f>VALUE(balance_gral!F443)</f>
        <v>-0.1599999999</v>
      </c>
      <c r="D443">
        <f>VALUE(balance_gral!H443)</f>
        <v>0</v>
      </c>
      <c r="E443">
        <f>VALUE(balance_gral!G443)</f>
        <v>0</v>
      </c>
      <c r="F443" s="2">
        <f>VALUE(balance_gral!J443)</f>
        <v>-0.1599999999</v>
      </c>
    </row>
    <row r="444" spans="2:6" x14ac:dyDescent="0.2">
      <c r="B444" t="str">
        <f>"0"&amp;LEFT(balance_gral!D444,11)</f>
        <v>031060000000</v>
      </c>
      <c r="C444">
        <f>VALUE(balance_gral!F444)</f>
        <v>-851938276122</v>
      </c>
      <c r="D444">
        <f>VALUE(balance_gral!H444)</f>
        <v>0</v>
      </c>
      <c r="E444">
        <f>VALUE(balance_gral!G444)</f>
        <v>0</v>
      </c>
      <c r="F444" s="2">
        <f>VALUE(balance_gral!J444)</f>
        <v>-851938276122</v>
      </c>
    </row>
    <row r="445" spans="2:6" x14ac:dyDescent="0.2">
      <c r="B445" t="str">
        <f>"0"&amp;LEFT(balance_gral!D445,11)</f>
        <v>031060418001</v>
      </c>
      <c r="C445">
        <f>VALUE(balance_gral!F445)</f>
        <v>-851938276122</v>
      </c>
      <c r="D445">
        <f>VALUE(balance_gral!H445)</f>
        <v>0</v>
      </c>
      <c r="E445">
        <f>VALUE(balance_gral!G445)</f>
        <v>0</v>
      </c>
      <c r="F445" s="2">
        <f>VALUE(balance_gral!J445)</f>
        <v>-851938276122</v>
      </c>
    </row>
    <row r="446" spans="2:6" x14ac:dyDescent="0.2">
      <c r="B446" t="str">
        <f>"0"&amp;LEFT(balance_gral!D446,11)</f>
        <v>040000000000</v>
      </c>
      <c r="C446">
        <f>VALUE(balance_gral!F446)</f>
        <v>1401252124224</v>
      </c>
      <c r="D446">
        <f>VALUE(balance_gral!H446)</f>
        <v>85571055.920000002</v>
      </c>
      <c r="E446">
        <f>VALUE(balance_gral!G446)</f>
        <v>622817806292</v>
      </c>
      <c r="F446" s="2">
        <f>VALUE(balance_gral!J446)</f>
        <v>2024069930516</v>
      </c>
    </row>
    <row r="447" spans="2:6" x14ac:dyDescent="0.2">
      <c r="B447" t="str">
        <f>"0"&amp;LEFT(balance_gral!D447,11)</f>
        <v>041000000000</v>
      </c>
      <c r="C447">
        <f>VALUE(balance_gral!F447)</f>
        <v>1401252124224</v>
      </c>
      <c r="D447">
        <f>VALUE(balance_gral!H447)</f>
        <v>85571055.920000002</v>
      </c>
      <c r="E447">
        <f>VALUE(balance_gral!G447)</f>
        <v>622817806292</v>
      </c>
      <c r="F447" s="2">
        <f>VALUE(balance_gral!J447)</f>
        <v>2024069930516</v>
      </c>
    </row>
    <row r="448" spans="2:6" x14ac:dyDescent="0.2">
      <c r="B448" t="str">
        <f>"0"&amp;LEFT(balance_gral!D448,11)</f>
        <v>041010000000</v>
      </c>
      <c r="C448">
        <f>VALUE(balance_gral!F448)</f>
        <v>1401252124224</v>
      </c>
      <c r="D448">
        <f>VALUE(balance_gral!H448)</f>
        <v>85571055.920000002</v>
      </c>
      <c r="E448">
        <f>VALUE(balance_gral!G448)</f>
        <v>622817806292</v>
      </c>
      <c r="F448" s="2">
        <f>VALUE(balance_gral!J448)</f>
        <v>2024069930516</v>
      </c>
    </row>
    <row r="449" spans="2:6" x14ac:dyDescent="0.2">
      <c r="B449" t="str">
        <f>"0"&amp;LEFT(balance_gral!D449,11)</f>
        <v>041010605000</v>
      </c>
      <c r="C449">
        <f>VALUE(balance_gral!F449)</f>
        <v>0</v>
      </c>
      <c r="D449">
        <f>VALUE(balance_gral!H449)</f>
        <v>16410347.42</v>
      </c>
      <c r="E449">
        <f>VALUE(balance_gral!G449)</f>
        <v>119440580327</v>
      </c>
      <c r="F449" s="2">
        <f>VALUE(balance_gral!J449)</f>
        <v>119440580327</v>
      </c>
    </row>
    <row r="450" spans="2:6" x14ac:dyDescent="0.2">
      <c r="B450" t="str">
        <f>"0"&amp;LEFT(balance_gral!D450,11)</f>
        <v>041010605002</v>
      </c>
      <c r="C450">
        <f>VALUE(balance_gral!F450)</f>
        <v>0</v>
      </c>
      <c r="D450">
        <f>VALUE(balance_gral!H450)</f>
        <v>16410347.42</v>
      </c>
      <c r="E450">
        <f>VALUE(balance_gral!G450)</f>
        <v>119440580327</v>
      </c>
      <c r="F450" s="2">
        <f>VALUE(balance_gral!J450)</f>
        <v>119440580327</v>
      </c>
    </row>
    <row r="451" spans="2:6" x14ac:dyDescent="0.2">
      <c r="B451" t="str">
        <f>"0"&amp;LEFT(balance_gral!D451,11)</f>
        <v>041010607000</v>
      </c>
      <c r="C451">
        <f>VALUE(balance_gral!F451)</f>
        <v>511149759773</v>
      </c>
      <c r="D451">
        <f>VALUE(balance_gral!H451)</f>
        <v>24773796.140000001</v>
      </c>
      <c r="E451">
        <f>VALUE(balance_gral!G451)</f>
        <v>180312854673</v>
      </c>
      <c r="F451" s="2">
        <f>VALUE(balance_gral!J451)</f>
        <v>691462614446</v>
      </c>
    </row>
    <row r="452" spans="2:6" x14ac:dyDescent="0.2">
      <c r="B452" t="str">
        <f>"0"&amp;LEFT(balance_gral!D452,11)</f>
        <v>041010607002</v>
      </c>
      <c r="C452">
        <f>VALUE(balance_gral!F452)</f>
        <v>511149759773</v>
      </c>
      <c r="D452">
        <f>VALUE(balance_gral!H452)</f>
        <v>24773796.140000001</v>
      </c>
      <c r="E452">
        <f>VALUE(balance_gral!G452)</f>
        <v>180312854673</v>
      </c>
      <c r="F452" s="2">
        <f>VALUE(balance_gral!J452)</f>
        <v>691462614446</v>
      </c>
    </row>
    <row r="453" spans="2:6" x14ac:dyDescent="0.2">
      <c r="B453" t="str">
        <f>"0"&amp;LEFT(balance_gral!D453,11)</f>
        <v>041010609000</v>
      </c>
      <c r="C453">
        <f>VALUE(balance_gral!F453)</f>
        <v>0</v>
      </c>
      <c r="D453">
        <f>VALUE(balance_gral!H453)</f>
        <v>18629804.359999999</v>
      </c>
      <c r="E453">
        <f>VALUE(balance_gral!G453)</f>
        <v>135594609139</v>
      </c>
      <c r="F453" s="2">
        <f>VALUE(balance_gral!J453)</f>
        <v>135594609139</v>
      </c>
    </row>
    <row r="454" spans="2:6" x14ac:dyDescent="0.2">
      <c r="B454" t="str">
        <f>"0"&amp;LEFT(balance_gral!D454,11)</f>
        <v>041010609002</v>
      </c>
      <c r="C454">
        <f>VALUE(balance_gral!F454)</f>
        <v>0</v>
      </c>
      <c r="D454">
        <f>VALUE(balance_gral!H454)</f>
        <v>18629804.359999999</v>
      </c>
      <c r="E454">
        <f>VALUE(balance_gral!G454)</f>
        <v>135594609139</v>
      </c>
      <c r="F454" s="2">
        <f>VALUE(balance_gral!J454)</f>
        <v>135594609139</v>
      </c>
    </row>
    <row r="455" spans="2:6" x14ac:dyDescent="0.2">
      <c r="B455" t="str">
        <f>"0"&amp;LEFT(balance_gral!D455,11)</f>
        <v>041010615000</v>
      </c>
      <c r="C455">
        <f>VALUE(balance_gral!F455)</f>
        <v>472472559593</v>
      </c>
      <c r="D455">
        <f>VALUE(balance_gral!H455)</f>
        <v>25757108</v>
      </c>
      <c r="E455">
        <f>VALUE(balance_gral!G455)</f>
        <v>187469762153</v>
      </c>
      <c r="F455" s="2">
        <f>VALUE(balance_gral!J455)</f>
        <v>659942321746</v>
      </c>
    </row>
    <row r="456" spans="2:6" x14ac:dyDescent="0.2">
      <c r="B456" t="str">
        <f>"0"&amp;LEFT(balance_gral!D456,11)</f>
        <v>041010615002</v>
      </c>
      <c r="C456">
        <f>VALUE(balance_gral!F456)</f>
        <v>472472559593</v>
      </c>
      <c r="D456">
        <f>VALUE(balance_gral!H456)</f>
        <v>25757108</v>
      </c>
      <c r="E456">
        <f>VALUE(balance_gral!G456)</f>
        <v>187469762153</v>
      </c>
      <c r="F456" s="2">
        <f>VALUE(balance_gral!J456)</f>
        <v>659942321746</v>
      </c>
    </row>
    <row r="457" spans="2:6" x14ac:dyDescent="0.2">
      <c r="B457" t="str">
        <f>"0"&amp;LEFT(balance_gral!D457,11)</f>
        <v>041010617000</v>
      </c>
      <c r="C457">
        <f>VALUE(balance_gral!F457)</f>
        <v>417629804858</v>
      </c>
      <c r="D457">
        <f>VALUE(balance_gral!H457)</f>
        <v>0</v>
      </c>
      <c r="E457">
        <f>VALUE(balance_gral!G457)</f>
        <v>0</v>
      </c>
      <c r="F457" s="2">
        <f>VALUE(balance_gral!J457)</f>
        <v>417629804858</v>
      </c>
    </row>
    <row r="458" spans="2:6" x14ac:dyDescent="0.2">
      <c r="B458" t="str">
        <f>"0"&amp;LEFT(balance_gral!D458,11)</f>
        <v>041010617002</v>
      </c>
      <c r="C458">
        <f>VALUE(balance_gral!F458)</f>
        <v>417629804858</v>
      </c>
      <c r="D458">
        <f>VALUE(balance_gral!H458)</f>
        <v>0</v>
      </c>
      <c r="E458">
        <f>VALUE(balance_gral!G458)</f>
        <v>0</v>
      </c>
      <c r="F458" s="2">
        <f>VALUE(balance_gral!J458)</f>
        <v>417629804858</v>
      </c>
    </row>
    <row r="459" spans="2:6" x14ac:dyDescent="0.2">
      <c r="B459" t="str">
        <f>"0"&amp;LEFT(balance_gral!D459,11)</f>
        <v>042000000000</v>
      </c>
      <c r="C459">
        <f>VALUE(balance_gral!F459)</f>
        <v>-1401252124224</v>
      </c>
      <c r="D459">
        <f>VALUE(balance_gral!H459)</f>
        <v>-85571055.920000002</v>
      </c>
      <c r="E459">
        <f>VALUE(balance_gral!G459)</f>
        <v>-622817806292</v>
      </c>
      <c r="F459" s="2">
        <f>VALUE(balance_gral!J459)</f>
        <v>-2024069930516</v>
      </c>
    </row>
    <row r="460" spans="2:6" x14ac:dyDescent="0.2">
      <c r="B460" t="str">
        <f>"0"&amp;LEFT(balance_gral!D460,11)</f>
        <v>042010000000</v>
      </c>
      <c r="C460">
        <f>VALUE(balance_gral!F460)</f>
        <v>-1401252124224</v>
      </c>
      <c r="D460">
        <f>VALUE(balance_gral!H460)</f>
        <v>-85571055.920000002</v>
      </c>
      <c r="E460">
        <f>VALUE(balance_gral!G460)</f>
        <v>-622817806292</v>
      </c>
      <c r="F460" s="2">
        <f>VALUE(balance_gral!J460)</f>
        <v>-2024069930516</v>
      </c>
    </row>
    <row r="461" spans="2:6" x14ac:dyDescent="0.2">
      <c r="B461" t="str">
        <f>"0"&amp;LEFT(balance_gral!D461,11)</f>
        <v>042010604000</v>
      </c>
      <c r="C461">
        <f>VALUE(balance_gral!F461)</f>
        <v>0</v>
      </c>
      <c r="D461">
        <f>VALUE(balance_gral!H461)</f>
        <v>-16410347.42</v>
      </c>
      <c r="E461">
        <f>VALUE(balance_gral!G461)</f>
        <v>-119440580327</v>
      </c>
      <c r="F461" s="2">
        <f>VALUE(balance_gral!J461)</f>
        <v>-119440580327</v>
      </c>
    </row>
    <row r="462" spans="2:6" x14ac:dyDescent="0.2">
      <c r="B462" t="str">
        <f>"0"&amp;LEFT(balance_gral!D462,11)</f>
        <v>042010604002</v>
      </c>
      <c r="C462">
        <f>VALUE(balance_gral!F462)</f>
        <v>0</v>
      </c>
      <c r="D462">
        <f>VALUE(balance_gral!H462)</f>
        <v>-16410347.42</v>
      </c>
      <c r="E462">
        <f>VALUE(balance_gral!G462)</f>
        <v>-119440580327</v>
      </c>
      <c r="F462" s="2">
        <f>VALUE(balance_gral!J462)</f>
        <v>-119440580327</v>
      </c>
    </row>
    <row r="463" spans="2:6" x14ac:dyDescent="0.2">
      <c r="B463" t="str">
        <f>"0"&amp;LEFT(balance_gral!D463,11)</f>
        <v>042010606000</v>
      </c>
      <c r="C463">
        <f>VALUE(balance_gral!F463)</f>
        <v>-511149759773</v>
      </c>
      <c r="D463">
        <f>VALUE(balance_gral!H463)</f>
        <v>-24773796.140000001</v>
      </c>
      <c r="E463">
        <f>VALUE(balance_gral!G463)</f>
        <v>-180312854673</v>
      </c>
      <c r="F463" s="2">
        <f>VALUE(balance_gral!J463)</f>
        <v>-691462614446</v>
      </c>
    </row>
    <row r="464" spans="2:6" x14ac:dyDescent="0.2">
      <c r="B464" t="str">
        <f>"0"&amp;LEFT(balance_gral!D464,11)</f>
        <v>042010606002</v>
      </c>
      <c r="C464">
        <f>VALUE(balance_gral!F464)</f>
        <v>-511149759773</v>
      </c>
      <c r="D464">
        <f>VALUE(balance_gral!H464)</f>
        <v>-24773796.140000001</v>
      </c>
      <c r="E464">
        <f>VALUE(balance_gral!G464)</f>
        <v>-180312854673</v>
      </c>
      <c r="F464" s="2">
        <f>VALUE(balance_gral!J464)</f>
        <v>-691462614446</v>
      </c>
    </row>
    <row r="465" spans="2:6" x14ac:dyDescent="0.2">
      <c r="B465" t="str">
        <f>"0"&amp;LEFT(balance_gral!D465,11)</f>
        <v>042010608000</v>
      </c>
      <c r="C465">
        <f>VALUE(balance_gral!F465)</f>
        <v>0</v>
      </c>
      <c r="D465">
        <f>VALUE(balance_gral!H465)</f>
        <v>-18629804.359999999</v>
      </c>
      <c r="E465">
        <f>VALUE(balance_gral!G465)</f>
        <v>-135594609139</v>
      </c>
      <c r="F465" s="2">
        <f>VALUE(balance_gral!J465)</f>
        <v>-135594609139</v>
      </c>
    </row>
    <row r="466" spans="2:6" x14ac:dyDescent="0.2">
      <c r="B466" t="str">
        <f>"0"&amp;LEFT(balance_gral!D466,11)</f>
        <v>042010608007</v>
      </c>
      <c r="C466">
        <f>VALUE(balance_gral!F466)</f>
        <v>0</v>
      </c>
      <c r="D466">
        <f>VALUE(balance_gral!H466)</f>
        <v>-18629804.359999999</v>
      </c>
      <c r="E466">
        <f>VALUE(balance_gral!G466)</f>
        <v>-135594609139</v>
      </c>
      <c r="F466" s="2">
        <f>VALUE(balance_gral!J466)</f>
        <v>-135594609139</v>
      </c>
    </row>
    <row r="467" spans="2:6" x14ac:dyDescent="0.2">
      <c r="B467" t="str">
        <f>"0"&amp;LEFT(balance_gral!D467,11)</f>
        <v>042010614001</v>
      </c>
      <c r="C467">
        <f>VALUE(balance_gral!F467)</f>
        <v>-472472559593</v>
      </c>
      <c r="D467">
        <f>VALUE(balance_gral!H467)</f>
        <v>-25757108</v>
      </c>
      <c r="E467">
        <f>VALUE(balance_gral!G467)</f>
        <v>-187469762153</v>
      </c>
      <c r="F467" s="2">
        <f>VALUE(balance_gral!J467)</f>
        <v>-659942321746</v>
      </c>
    </row>
    <row r="468" spans="2:6" x14ac:dyDescent="0.2">
      <c r="B468" t="str">
        <f>"0"&amp;LEFT(balance_gral!D468,11)</f>
        <v>042010616001</v>
      </c>
      <c r="C468">
        <f>VALUE(balance_gral!F468)</f>
        <v>-417629804858</v>
      </c>
      <c r="D468">
        <f>VALUE(balance_gral!H468)</f>
        <v>0</v>
      </c>
      <c r="E468">
        <f>VALUE(balance_gral!G468)</f>
        <v>0</v>
      </c>
      <c r="F468" s="2">
        <f>VALUE(balance_gral!J468)</f>
        <v>-417629804858</v>
      </c>
    </row>
    <row r="469" spans="2:6" x14ac:dyDescent="0.2">
      <c r="B469" t="str">
        <f>"0"&amp;LEFT(balance_gral!D469,11)</f>
        <v>050000000000</v>
      </c>
      <c r="C469">
        <f>VALUE(balance_gral!F469)</f>
        <v>26092476097150.199</v>
      </c>
      <c r="D469">
        <f>VALUE(balance_gral!H469)</f>
        <v>2085120565.74</v>
      </c>
      <c r="E469">
        <f>VALUE(balance_gral!G469)</f>
        <v>15176278972298</v>
      </c>
      <c r="F469" s="2">
        <f>VALUE(balance_gral!J469)</f>
        <v>41268755069448.203</v>
      </c>
    </row>
    <row r="470" spans="2:6" x14ac:dyDescent="0.2">
      <c r="B470" t="str">
        <f>"0"&amp;LEFT(balance_gral!D470,11)</f>
        <v>051000000000</v>
      </c>
      <c r="C470">
        <f>VALUE(balance_gral!F470)</f>
        <v>26092476097150.199</v>
      </c>
      <c r="D470">
        <f>VALUE(balance_gral!H470)</f>
        <v>2085120565.74</v>
      </c>
      <c r="E470">
        <f>VALUE(balance_gral!G470)</f>
        <v>15176278972298</v>
      </c>
      <c r="F470" s="2">
        <f>VALUE(balance_gral!J470)</f>
        <v>41268755069448.203</v>
      </c>
    </row>
    <row r="471" spans="2:6" x14ac:dyDescent="0.2">
      <c r="B471" t="str">
        <f>"0"&amp;LEFT(balance_gral!D471,11)</f>
        <v>051010000000</v>
      </c>
      <c r="C471">
        <f>VALUE(balance_gral!F471)</f>
        <v>22411674376015</v>
      </c>
      <c r="D471">
        <f>VALUE(balance_gral!H471)</f>
        <v>1495112031.5699999</v>
      </c>
      <c r="E471">
        <f>VALUE(balance_gral!G471)</f>
        <v>10881978557402</v>
      </c>
      <c r="F471" s="2">
        <f>VALUE(balance_gral!J471)</f>
        <v>33293652933417</v>
      </c>
    </row>
    <row r="472" spans="2:6" x14ac:dyDescent="0.2">
      <c r="B472" t="str">
        <f>"0"&amp;LEFT(balance_gral!D472,11)</f>
        <v>051010651000</v>
      </c>
      <c r="C472">
        <f>VALUE(balance_gral!F472)</f>
        <v>11976991738537</v>
      </c>
      <c r="D472">
        <f>VALUE(balance_gral!H472)</f>
        <v>40684511.329999998</v>
      </c>
      <c r="E472">
        <f>VALUE(balance_gral!G472)</f>
        <v>296116926736</v>
      </c>
      <c r="F472" s="2">
        <f>VALUE(balance_gral!J472)</f>
        <v>12273108665273</v>
      </c>
    </row>
    <row r="473" spans="2:6" x14ac:dyDescent="0.2">
      <c r="B473" t="str">
        <f>"0"&amp;LEFT(balance_gral!D473,11)</f>
        <v>051010651003</v>
      </c>
      <c r="C473">
        <f>VALUE(balance_gral!F473)</f>
        <v>212918527263</v>
      </c>
      <c r="D473">
        <f>VALUE(balance_gral!H473)</f>
        <v>26103055.609999999</v>
      </c>
      <c r="E473">
        <f>VALUE(balance_gral!G473)</f>
        <v>189987696860</v>
      </c>
      <c r="F473" s="2">
        <f>VALUE(balance_gral!J473)</f>
        <v>402906224123</v>
      </c>
    </row>
    <row r="474" spans="2:6" x14ac:dyDescent="0.2">
      <c r="B474" t="str">
        <f>"0"&amp;LEFT(balance_gral!D474,11)</f>
        <v>051010651006</v>
      </c>
      <c r="C474">
        <f>VALUE(balance_gral!F474)</f>
        <v>4302469719154</v>
      </c>
      <c r="D474">
        <f>VALUE(balance_gral!H474)</f>
        <v>0.01</v>
      </c>
      <c r="E474">
        <f>VALUE(balance_gral!G474)</f>
        <v>56</v>
      </c>
      <c r="F474" s="2">
        <f>VALUE(balance_gral!J474)</f>
        <v>4302469719210</v>
      </c>
    </row>
    <row r="475" spans="2:6" x14ac:dyDescent="0.2">
      <c r="B475" t="str">
        <f>"0"&amp;LEFT(balance_gral!D475,11)</f>
        <v>051010651007</v>
      </c>
      <c r="C475">
        <f>VALUE(balance_gral!F475)</f>
        <v>2989403543408</v>
      </c>
      <c r="D475">
        <f>VALUE(balance_gral!H475)</f>
        <v>0</v>
      </c>
      <c r="E475">
        <f>VALUE(balance_gral!G475)</f>
        <v>0</v>
      </c>
      <c r="F475" s="2">
        <f>VALUE(balance_gral!J475)</f>
        <v>2989403543408</v>
      </c>
    </row>
    <row r="476" spans="2:6" x14ac:dyDescent="0.2">
      <c r="B476" t="str">
        <f>"0"&amp;LEFT(balance_gral!D476,11)</f>
        <v>051010651008</v>
      </c>
      <c r="C476">
        <f>VALUE(balance_gral!F476)</f>
        <v>107501695645</v>
      </c>
      <c r="D476">
        <f>VALUE(balance_gral!H476)</f>
        <v>0</v>
      </c>
      <c r="E476">
        <f>VALUE(balance_gral!G476)</f>
        <v>0</v>
      </c>
      <c r="F476" s="2">
        <f>VALUE(balance_gral!J476)</f>
        <v>107501695645</v>
      </c>
    </row>
    <row r="477" spans="2:6" x14ac:dyDescent="0.2">
      <c r="B477" t="str">
        <f>"0"&amp;LEFT(balance_gral!D477,11)</f>
        <v>051010651011</v>
      </c>
      <c r="C477">
        <f>VALUE(balance_gral!F477)</f>
        <v>305169220760</v>
      </c>
      <c r="D477">
        <f>VALUE(balance_gral!H477)</f>
        <v>0</v>
      </c>
      <c r="E477">
        <f>VALUE(balance_gral!G477)</f>
        <v>0</v>
      </c>
      <c r="F477" s="2">
        <f>VALUE(balance_gral!J477)</f>
        <v>305169220760</v>
      </c>
    </row>
    <row r="478" spans="2:6" x14ac:dyDescent="0.2">
      <c r="B478" t="str">
        <f>"0"&amp;LEFT(balance_gral!D478,11)</f>
        <v>051010651012</v>
      </c>
      <c r="C478">
        <f>VALUE(balance_gral!F478)</f>
        <v>0</v>
      </c>
      <c r="D478">
        <f>VALUE(balance_gral!H478)</f>
        <v>5449041.4100000001</v>
      </c>
      <c r="E478">
        <f>VALUE(balance_gral!G478)</f>
        <v>39660139528</v>
      </c>
      <c r="F478" s="2">
        <f>VALUE(balance_gral!J478)</f>
        <v>39660139528</v>
      </c>
    </row>
    <row r="479" spans="2:6" x14ac:dyDescent="0.2">
      <c r="B479" t="str">
        <f>"0"&amp;LEFT(balance_gral!D479,11)</f>
        <v>051010651015</v>
      </c>
      <c r="C479">
        <f>VALUE(balance_gral!F479)</f>
        <v>0</v>
      </c>
      <c r="D479">
        <f>VALUE(balance_gral!H479)</f>
        <v>126958.59</v>
      </c>
      <c r="E479">
        <f>VALUE(balance_gral!G479)</f>
        <v>924051593</v>
      </c>
      <c r="F479" s="2">
        <f>VALUE(balance_gral!J479)</f>
        <v>924051593</v>
      </c>
    </row>
    <row r="480" spans="2:6" x14ac:dyDescent="0.2">
      <c r="B480" t="str">
        <f>"0"&amp;LEFT(balance_gral!D480,11)</f>
        <v>051010651018</v>
      </c>
      <c r="C480">
        <f>VALUE(balance_gral!F480)</f>
        <v>1854751185784</v>
      </c>
      <c r="D480">
        <f>VALUE(balance_gral!H480)</f>
        <v>2719704.61</v>
      </c>
      <c r="E480">
        <f>VALUE(balance_gral!G480)</f>
        <v>19795016429</v>
      </c>
      <c r="F480" s="2">
        <f>VALUE(balance_gral!J480)</f>
        <v>1874546202213</v>
      </c>
    </row>
    <row r="481" spans="2:6" x14ac:dyDescent="0.2">
      <c r="B481" t="str">
        <f>"0"&amp;LEFT(balance_gral!D481,11)</f>
        <v>051010651019</v>
      </c>
      <c r="C481">
        <f>VALUE(balance_gral!F481)</f>
        <v>660220898441</v>
      </c>
      <c r="D481">
        <f>VALUE(balance_gral!H481)</f>
        <v>488554.68</v>
      </c>
      <c r="E481">
        <f>VALUE(balance_gral!G481)</f>
        <v>3555881759</v>
      </c>
      <c r="F481" s="2">
        <f>VALUE(balance_gral!J481)</f>
        <v>663776780200</v>
      </c>
    </row>
    <row r="482" spans="2:6" x14ac:dyDescent="0.2">
      <c r="B482" t="str">
        <f>"0"&amp;LEFT(balance_gral!D482,11)</f>
        <v>051010651020</v>
      </c>
      <c r="C482">
        <f>VALUE(balance_gral!F482)</f>
        <v>245128057415</v>
      </c>
      <c r="D482">
        <f>VALUE(balance_gral!H482)</f>
        <v>0</v>
      </c>
      <c r="E482">
        <f>VALUE(balance_gral!G482)</f>
        <v>0</v>
      </c>
      <c r="F482" s="2">
        <f>VALUE(balance_gral!J482)</f>
        <v>245128057415</v>
      </c>
    </row>
    <row r="483" spans="2:6" x14ac:dyDescent="0.2">
      <c r="B483" t="str">
        <f>"0"&amp;LEFT(balance_gral!D483,11)</f>
        <v>051010651021</v>
      </c>
      <c r="C483">
        <f>VALUE(balance_gral!F483)</f>
        <v>1099783352093</v>
      </c>
      <c r="D483">
        <f>VALUE(balance_gral!H483)</f>
        <v>5797196.4199999999</v>
      </c>
      <c r="E483">
        <f>VALUE(balance_gral!G483)</f>
        <v>42194140511</v>
      </c>
      <c r="F483" s="2">
        <f>VALUE(balance_gral!J483)</f>
        <v>1141977492604</v>
      </c>
    </row>
    <row r="484" spans="2:6" x14ac:dyDescent="0.2">
      <c r="B484" t="str">
        <f>"0"&amp;LEFT(balance_gral!D484,11)</f>
        <v>051010651024</v>
      </c>
      <c r="C484">
        <f>VALUE(balance_gral!F484)</f>
        <v>199645538574</v>
      </c>
      <c r="D484">
        <f>VALUE(balance_gral!H484)</f>
        <v>0</v>
      </c>
      <c r="E484">
        <f>VALUE(balance_gral!G484)</f>
        <v>0</v>
      </c>
      <c r="F484" s="2">
        <f>VALUE(balance_gral!J484)</f>
        <v>199645538574</v>
      </c>
    </row>
    <row r="485" spans="2:6" x14ac:dyDescent="0.2">
      <c r="B485" t="str">
        <f>"0"&amp;LEFT(balance_gral!D485,11)</f>
        <v>051010653001</v>
      </c>
      <c r="C485">
        <f>VALUE(balance_gral!F485)</f>
        <v>10434682637478</v>
      </c>
      <c r="D485">
        <f>VALUE(balance_gral!H485)</f>
        <v>1454427520.24</v>
      </c>
      <c r="E485">
        <f>VALUE(balance_gral!G485)</f>
        <v>10585861630666</v>
      </c>
      <c r="F485" s="2">
        <f>VALUE(balance_gral!J485)</f>
        <v>21020544268144</v>
      </c>
    </row>
    <row r="486" spans="2:6" x14ac:dyDescent="0.2">
      <c r="B486" t="str">
        <f>"0"&amp;LEFT(balance_gral!D486,11)</f>
        <v>051020000000</v>
      </c>
      <c r="C486">
        <f>VALUE(balance_gral!F486)</f>
        <v>474767840114</v>
      </c>
      <c r="D486">
        <f>VALUE(balance_gral!H486)</f>
        <v>53169857.619999997</v>
      </c>
      <c r="E486">
        <f>VALUE(balance_gral!G486)</f>
        <v>386989896605</v>
      </c>
      <c r="F486" s="2">
        <f>VALUE(balance_gral!J486)</f>
        <v>861757736719</v>
      </c>
    </row>
    <row r="487" spans="2:6" x14ac:dyDescent="0.2">
      <c r="B487" t="str">
        <f>"0"&amp;LEFT(balance_gral!D487,11)</f>
        <v>051020655000</v>
      </c>
      <c r="C487">
        <f>VALUE(balance_gral!F487)</f>
        <v>474739451727</v>
      </c>
      <c r="D487">
        <f>VALUE(balance_gral!H487)</f>
        <v>53169857.619999997</v>
      </c>
      <c r="E487">
        <f>VALUE(balance_gral!G487)</f>
        <v>386989896605</v>
      </c>
      <c r="F487" s="2">
        <f>VALUE(balance_gral!J487)</f>
        <v>861729348332</v>
      </c>
    </row>
    <row r="488" spans="2:6" x14ac:dyDescent="0.2">
      <c r="B488" t="str">
        <f>"0"&amp;LEFT(balance_gral!D488,11)</f>
        <v>051020655004</v>
      </c>
      <c r="C488">
        <f>VALUE(balance_gral!F488)</f>
        <v>474739451727</v>
      </c>
      <c r="D488">
        <f>VALUE(balance_gral!H488)</f>
        <v>53169857.619999997</v>
      </c>
      <c r="E488">
        <f>VALUE(balance_gral!G488)</f>
        <v>386989896605</v>
      </c>
      <c r="F488" s="2">
        <f>VALUE(balance_gral!J488)</f>
        <v>861729348332</v>
      </c>
    </row>
    <row r="489" spans="2:6" x14ac:dyDescent="0.2">
      <c r="B489" t="str">
        <f>"0"&amp;LEFT(balance_gral!D489,11)</f>
        <v>051020657001</v>
      </c>
      <c r="C489">
        <f>VALUE(balance_gral!F489)</f>
        <v>388387</v>
      </c>
      <c r="D489">
        <f>VALUE(balance_gral!H489)</f>
        <v>0</v>
      </c>
      <c r="E489">
        <f>VALUE(balance_gral!G489)</f>
        <v>0</v>
      </c>
      <c r="F489" s="2">
        <f>VALUE(balance_gral!J489)</f>
        <v>388387</v>
      </c>
    </row>
    <row r="490" spans="2:6" x14ac:dyDescent="0.2">
      <c r="B490" t="str">
        <f>"0"&amp;LEFT(balance_gral!D490,11)</f>
        <v>051020659000</v>
      </c>
      <c r="C490">
        <f>VALUE(balance_gral!F490)</f>
        <v>28000000</v>
      </c>
      <c r="D490">
        <f>VALUE(balance_gral!H490)</f>
        <v>0</v>
      </c>
      <c r="E490">
        <f>VALUE(balance_gral!G490)</f>
        <v>0</v>
      </c>
      <c r="F490" s="2">
        <f>VALUE(balance_gral!J490)</f>
        <v>28000000</v>
      </c>
    </row>
    <row r="491" spans="2:6" x14ac:dyDescent="0.2">
      <c r="B491" t="str">
        <f>"0"&amp;LEFT(balance_gral!D491,11)</f>
        <v>051020659002</v>
      </c>
      <c r="C491">
        <f>VALUE(balance_gral!F491)</f>
        <v>28000000</v>
      </c>
      <c r="D491">
        <f>VALUE(balance_gral!H491)</f>
        <v>0</v>
      </c>
      <c r="E491">
        <f>VALUE(balance_gral!G491)</f>
        <v>0</v>
      </c>
      <c r="F491" s="2">
        <f>VALUE(balance_gral!J491)</f>
        <v>28000000</v>
      </c>
    </row>
    <row r="492" spans="2:6" x14ac:dyDescent="0.2">
      <c r="B492" t="str">
        <f>"0"&amp;LEFT(balance_gral!D492,11)</f>
        <v>051030000000</v>
      </c>
      <c r="C492">
        <f>VALUE(balance_gral!F492)</f>
        <v>0</v>
      </c>
      <c r="D492">
        <f>VALUE(balance_gral!H492)</f>
        <v>2232380.4700000002</v>
      </c>
      <c r="E492">
        <f>VALUE(balance_gral!G492)</f>
        <v>16248091094</v>
      </c>
      <c r="F492" s="2">
        <f>VALUE(balance_gral!J492)</f>
        <v>16248091094</v>
      </c>
    </row>
    <row r="493" spans="2:6" x14ac:dyDescent="0.2">
      <c r="B493" t="str">
        <f>"0"&amp;LEFT(balance_gral!D493,11)</f>
        <v>051030661001</v>
      </c>
      <c r="C493">
        <f>VALUE(balance_gral!F493)</f>
        <v>0</v>
      </c>
      <c r="D493">
        <f>VALUE(balance_gral!H493)</f>
        <v>2232380.4700000002</v>
      </c>
      <c r="E493">
        <f>VALUE(balance_gral!G493)</f>
        <v>16248091094</v>
      </c>
      <c r="F493" s="2">
        <f>VALUE(balance_gral!J493)</f>
        <v>16248091094</v>
      </c>
    </row>
    <row r="494" spans="2:6" x14ac:dyDescent="0.2">
      <c r="B494" t="str">
        <f>"0"&amp;LEFT(balance_gral!D494,11)</f>
        <v>051040000000</v>
      </c>
      <c r="C494">
        <f>VALUE(balance_gral!F494)</f>
        <v>3206033881021.2002</v>
      </c>
      <c r="D494">
        <f>VALUE(balance_gral!H494)</f>
        <v>534606296.07999998</v>
      </c>
      <c r="E494">
        <f>VALUE(balance_gral!G494)</f>
        <v>3891062427197</v>
      </c>
      <c r="F494" s="2">
        <f>VALUE(balance_gral!J494)</f>
        <v>7097096308218.2002</v>
      </c>
    </row>
    <row r="495" spans="2:6" x14ac:dyDescent="0.2">
      <c r="B495" t="str">
        <f>"0"&amp;LEFT(balance_gral!D495,11)</f>
        <v>051040675000</v>
      </c>
      <c r="C495">
        <f>VALUE(balance_gral!F495)</f>
        <v>2252554249386</v>
      </c>
      <c r="D495">
        <f>VALUE(balance_gral!H495)</f>
        <v>444312660.39999998</v>
      </c>
      <c r="E495">
        <f>VALUE(balance_gral!G495)</f>
        <v>3233871938075</v>
      </c>
      <c r="F495" s="2">
        <f>VALUE(balance_gral!J495)</f>
        <v>5486426187461</v>
      </c>
    </row>
    <row r="496" spans="2:6" x14ac:dyDescent="0.2">
      <c r="B496" t="str">
        <f>"0"&amp;LEFT(balance_gral!D496,11)</f>
        <v>051040675002</v>
      </c>
      <c r="C496">
        <f>VALUE(balance_gral!F496)</f>
        <v>2213605188198</v>
      </c>
      <c r="D496">
        <f>VALUE(balance_gral!H496)</f>
        <v>424812660.39999998</v>
      </c>
      <c r="E496">
        <f>VALUE(balance_gral!G496)</f>
        <v>3091943723075</v>
      </c>
      <c r="F496" s="2">
        <f>VALUE(balance_gral!J496)</f>
        <v>5305548911273</v>
      </c>
    </row>
    <row r="497" spans="2:6" x14ac:dyDescent="0.2">
      <c r="B497" t="str">
        <f>"0"&amp;LEFT(balance_gral!D497,11)</f>
        <v>051040675008</v>
      </c>
      <c r="C497">
        <f>VALUE(balance_gral!F497)</f>
        <v>38949061188</v>
      </c>
      <c r="D497">
        <f>VALUE(balance_gral!H497)</f>
        <v>19500000</v>
      </c>
      <c r="E497">
        <f>VALUE(balance_gral!G497)</f>
        <v>141928215000</v>
      </c>
      <c r="F497" s="2">
        <f>VALUE(balance_gral!J497)</f>
        <v>180877276188</v>
      </c>
    </row>
    <row r="498" spans="2:6" x14ac:dyDescent="0.2">
      <c r="B498" t="str">
        <f>"0"&amp;LEFT(balance_gral!D498,11)</f>
        <v>051040681001</v>
      </c>
      <c r="C498">
        <f>VALUE(balance_gral!F498)</f>
        <v>396163238700</v>
      </c>
      <c r="D498">
        <f>VALUE(balance_gral!H498)</f>
        <v>76021601.109999999</v>
      </c>
      <c r="E498">
        <f>VALUE(balance_gral!G498)</f>
        <v>553313340871</v>
      </c>
      <c r="F498" s="2">
        <f>VALUE(balance_gral!J498)</f>
        <v>949476579571</v>
      </c>
    </row>
    <row r="499" spans="2:6" x14ac:dyDescent="0.2">
      <c r="B499" t="str">
        <f>"0"&amp;LEFT(balance_gral!D499,11)</f>
        <v>051040689000</v>
      </c>
      <c r="C499">
        <f>VALUE(balance_gral!F499)</f>
        <v>11217310685</v>
      </c>
      <c r="D499">
        <f>VALUE(balance_gral!H499)</f>
        <v>2729833.15</v>
      </c>
      <c r="E499">
        <f>VALUE(balance_gral!G499)</f>
        <v>19868735704</v>
      </c>
      <c r="F499" s="2">
        <f>VALUE(balance_gral!J499)</f>
        <v>31086046389</v>
      </c>
    </row>
    <row r="500" spans="2:6" x14ac:dyDescent="0.2">
      <c r="B500" t="str">
        <f>"0"&amp;LEFT(balance_gral!D500,11)</f>
        <v>051040689002</v>
      </c>
      <c r="C500">
        <f>VALUE(balance_gral!F500)</f>
        <v>5248019732</v>
      </c>
      <c r="D500">
        <f>VALUE(balance_gral!H500)</f>
        <v>2729833.15</v>
      </c>
      <c r="E500">
        <f>VALUE(balance_gral!G500)</f>
        <v>19868735704</v>
      </c>
      <c r="F500" s="2">
        <f>VALUE(balance_gral!J500)</f>
        <v>25116755436</v>
      </c>
    </row>
    <row r="501" spans="2:6" x14ac:dyDescent="0.2">
      <c r="B501" t="str">
        <f>"0"&amp;LEFT(balance_gral!D501,11)</f>
        <v>051040689003</v>
      </c>
      <c r="C501">
        <f>VALUE(balance_gral!F501)</f>
        <v>5969290953</v>
      </c>
      <c r="D501">
        <f>VALUE(balance_gral!H501)</f>
        <v>0</v>
      </c>
      <c r="E501">
        <f>VALUE(balance_gral!G501)</f>
        <v>0</v>
      </c>
      <c r="F501" s="2">
        <f>VALUE(balance_gral!J501)</f>
        <v>5969290953</v>
      </c>
    </row>
    <row r="502" spans="2:6" x14ac:dyDescent="0.2">
      <c r="B502" t="str">
        <f>"0"&amp;LEFT(balance_gral!D502,11)</f>
        <v>051040691000</v>
      </c>
      <c r="C502">
        <f>VALUE(balance_gral!F502)</f>
        <v>163976165433.20001</v>
      </c>
      <c r="D502">
        <f>VALUE(balance_gral!H502)</f>
        <v>0</v>
      </c>
      <c r="E502">
        <f>VALUE(balance_gral!G502)</f>
        <v>0</v>
      </c>
      <c r="F502" s="2">
        <f>VALUE(balance_gral!J502)</f>
        <v>163976165433.20001</v>
      </c>
    </row>
    <row r="503" spans="2:6" x14ac:dyDescent="0.2">
      <c r="B503" t="str">
        <f>"0"&amp;LEFT(balance_gral!D503,11)</f>
        <v>051040691002</v>
      </c>
      <c r="C503">
        <f>VALUE(balance_gral!F503)</f>
        <v>163976165433.20001</v>
      </c>
      <c r="D503">
        <f>VALUE(balance_gral!H503)</f>
        <v>0</v>
      </c>
      <c r="E503">
        <f>VALUE(balance_gral!G503)</f>
        <v>0</v>
      </c>
      <c r="F503" s="2">
        <f>VALUE(balance_gral!J503)</f>
        <v>163976165433.20001</v>
      </c>
    </row>
    <row r="504" spans="2:6" x14ac:dyDescent="0.2">
      <c r="B504" t="str">
        <f>"0"&amp;LEFT(balance_gral!D504,11)</f>
        <v>051040695000</v>
      </c>
      <c r="C504">
        <f>VALUE(balance_gral!F504)</f>
        <v>0</v>
      </c>
      <c r="D504">
        <f>VALUE(balance_gral!H504)</f>
        <v>500000</v>
      </c>
      <c r="E504">
        <f>VALUE(balance_gral!G504)</f>
        <v>3639185000</v>
      </c>
      <c r="F504" s="2">
        <f>VALUE(balance_gral!J504)</f>
        <v>3639185000</v>
      </c>
    </row>
    <row r="505" spans="2:6" x14ac:dyDescent="0.2">
      <c r="B505" t="str">
        <f>"0"&amp;LEFT(balance_gral!D505,11)</f>
        <v>051040695004</v>
      </c>
      <c r="C505">
        <f>VALUE(balance_gral!F505)</f>
        <v>0</v>
      </c>
      <c r="D505">
        <f>VALUE(balance_gral!H505)</f>
        <v>500000</v>
      </c>
      <c r="E505">
        <f>VALUE(balance_gral!G505)</f>
        <v>3639185000</v>
      </c>
      <c r="F505" s="2">
        <f>VALUE(balance_gral!J505)</f>
        <v>3639185000</v>
      </c>
    </row>
    <row r="506" spans="2:6" x14ac:dyDescent="0.2">
      <c r="B506" t="str">
        <f>"0"&amp;LEFT(balance_gral!D506,11)</f>
        <v>051040697000</v>
      </c>
      <c r="C506">
        <f>VALUE(balance_gral!F506)</f>
        <v>382122916817</v>
      </c>
      <c r="D506">
        <f>VALUE(balance_gral!H506)</f>
        <v>11042201.42</v>
      </c>
      <c r="E506">
        <f>VALUE(balance_gral!G506)</f>
        <v>80369227547</v>
      </c>
      <c r="F506" s="2">
        <f>VALUE(balance_gral!J506)</f>
        <v>462492144364</v>
      </c>
    </row>
    <row r="507" spans="2:6" x14ac:dyDescent="0.2">
      <c r="B507" t="str">
        <f>"0"&amp;LEFT(balance_gral!D507,11)</f>
        <v>051040697002</v>
      </c>
      <c r="C507">
        <f>VALUE(balance_gral!F507)</f>
        <v>250243469</v>
      </c>
      <c r="D507">
        <f>VALUE(balance_gral!H507)</f>
        <v>0</v>
      </c>
      <c r="E507">
        <f>VALUE(balance_gral!G507)</f>
        <v>0</v>
      </c>
      <c r="F507" s="2">
        <f>VALUE(balance_gral!J507)</f>
        <v>250243469</v>
      </c>
    </row>
    <row r="508" spans="2:6" x14ac:dyDescent="0.2">
      <c r="B508" t="str">
        <f>"0"&amp;LEFT(balance_gral!D508,11)</f>
        <v>051040697004</v>
      </c>
      <c r="C508">
        <f>VALUE(balance_gral!F508)</f>
        <v>381872673348</v>
      </c>
      <c r="D508">
        <f>VALUE(balance_gral!H508)</f>
        <v>11042201.42</v>
      </c>
      <c r="E508">
        <f>VALUE(balance_gral!G508)</f>
        <v>80369227547</v>
      </c>
      <c r="F508" s="2">
        <f>VALUE(balance_gral!J508)</f>
        <v>462241900895</v>
      </c>
    </row>
    <row r="509" spans="2:6" x14ac:dyDescent="0.2">
      <c r="B509" t="str">
        <f>"0"&amp;LEFT(balance_gral!D509,11)</f>
        <v>052000000000</v>
      </c>
      <c r="C509">
        <f>VALUE(balance_gral!F509)</f>
        <v>-26092476097150.199</v>
      </c>
      <c r="D509">
        <f>VALUE(balance_gral!H509)</f>
        <v>-2085120565.78</v>
      </c>
      <c r="E509">
        <f>VALUE(balance_gral!G509)</f>
        <v>-15176278972289</v>
      </c>
      <c r="F509" s="2">
        <f>VALUE(balance_gral!J509)</f>
        <v>-41268755069439.203</v>
      </c>
    </row>
    <row r="510" spans="2:6" x14ac:dyDescent="0.2">
      <c r="B510" t="str">
        <f>"0"&amp;LEFT(balance_gral!D510,11)</f>
        <v>052010000000</v>
      </c>
      <c r="C510">
        <f>VALUE(balance_gral!F510)</f>
        <v>-22411674376015</v>
      </c>
      <c r="D510">
        <f>VALUE(balance_gral!H510)</f>
        <v>-1495112031.6099999</v>
      </c>
      <c r="E510">
        <f>VALUE(balance_gral!G510)</f>
        <v>-10881978557387</v>
      </c>
      <c r="F510" s="2">
        <f>VALUE(balance_gral!J510)</f>
        <v>-33293652933402</v>
      </c>
    </row>
    <row r="511" spans="2:6" x14ac:dyDescent="0.2">
      <c r="B511" t="str">
        <f>"0"&amp;LEFT(balance_gral!D511,11)</f>
        <v>052010652000</v>
      </c>
      <c r="C511">
        <f>VALUE(balance_gral!F511)</f>
        <v>-11976991738537</v>
      </c>
      <c r="D511">
        <f>VALUE(balance_gral!H511)</f>
        <v>-40684511.359999999</v>
      </c>
      <c r="E511">
        <f>VALUE(balance_gral!G511)</f>
        <v>-296116926739</v>
      </c>
      <c r="F511" s="2">
        <f>VALUE(balance_gral!J511)</f>
        <v>-12273108665276</v>
      </c>
    </row>
    <row r="512" spans="2:6" x14ac:dyDescent="0.2">
      <c r="B512" t="str">
        <f>"0"&amp;LEFT(balance_gral!D512,11)</f>
        <v>052010652002</v>
      </c>
      <c r="C512">
        <f>VALUE(balance_gral!F512)</f>
        <v>-11976991738537</v>
      </c>
      <c r="D512">
        <f>VALUE(balance_gral!H512)</f>
        <v>-40684511.359999999</v>
      </c>
      <c r="E512">
        <f>VALUE(balance_gral!G512)</f>
        <v>-296116926739</v>
      </c>
      <c r="F512" s="2">
        <f>VALUE(balance_gral!J512)</f>
        <v>-12273108665276</v>
      </c>
    </row>
    <row r="513" spans="2:6" x14ac:dyDescent="0.2">
      <c r="B513" t="str">
        <f>"0"&amp;LEFT(balance_gral!D513,11)</f>
        <v>052010654000</v>
      </c>
      <c r="C513">
        <f>VALUE(balance_gral!F513)</f>
        <v>-10434682637478</v>
      </c>
      <c r="D513">
        <f>VALUE(balance_gral!H513)</f>
        <v>-1454427520.25</v>
      </c>
      <c r="E513">
        <f>VALUE(balance_gral!G513)</f>
        <v>-10585861630648</v>
      </c>
      <c r="F513" s="2">
        <f>VALUE(balance_gral!J513)</f>
        <v>-21020544268126</v>
      </c>
    </row>
    <row r="514" spans="2:6" x14ac:dyDescent="0.2">
      <c r="B514" t="str">
        <f>"0"&amp;LEFT(balance_gral!D514,11)</f>
        <v>052010654002</v>
      </c>
      <c r="C514">
        <f>VALUE(balance_gral!F514)</f>
        <v>-10434682637478</v>
      </c>
      <c r="D514">
        <f>VALUE(balance_gral!H514)</f>
        <v>-1181163092.48</v>
      </c>
      <c r="E514">
        <f>VALUE(balance_gral!G514)</f>
        <v>-8596942017522</v>
      </c>
      <c r="F514" s="2">
        <f>VALUE(balance_gral!J514)</f>
        <v>-19031624655000</v>
      </c>
    </row>
    <row r="515" spans="2:6" x14ac:dyDescent="0.2">
      <c r="B515" t="str">
        <f>"0"&amp;LEFT(balance_gral!D515,11)</f>
        <v>052010654003</v>
      </c>
      <c r="C515">
        <f>VALUE(balance_gral!F515)</f>
        <v>0</v>
      </c>
      <c r="D515">
        <f>VALUE(balance_gral!H515)</f>
        <v>-273264427.76999998</v>
      </c>
      <c r="E515">
        <f>VALUE(balance_gral!G515)</f>
        <v>-1988919613126</v>
      </c>
      <c r="F515" s="2">
        <f>VALUE(balance_gral!J515)</f>
        <v>-1988919613126</v>
      </c>
    </row>
    <row r="516" spans="2:6" x14ac:dyDescent="0.2">
      <c r="B516" t="str">
        <f>"0"&amp;LEFT(balance_gral!D516,11)</f>
        <v>052020000000</v>
      </c>
      <c r="C516">
        <f>VALUE(balance_gral!F516)</f>
        <v>-474767840114</v>
      </c>
      <c r="D516">
        <f>VALUE(balance_gral!H516)</f>
        <v>-53169857.619999997</v>
      </c>
      <c r="E516">
        <f>VALUE(balance_gral!G516)</f>
        <v>-386989896611</v>
      </c>
      <c r="F516" s="2">
        <f>VALUE(balance_gral!J516)</f>
        <v>-861757736725</v>
      </c>
    </row>
    <row r="517" spans="2:6" x14ac:dyDescent="0.2">
      <c r="B517" t="str">
        <f>"0"&amp;LEFT(balance_gral!D517,11)</f>
        <v>052020656001</v>
      </c>
      <c r="C517">
        <f>VALUE(balance_gral!F517)</f>
        <v>-388387</v>
      </c>
      <c r="D517">
        <f>VALUE(balance_gral!H517)</f>
        <v>0</v>
      </c>
      <c r="E517">
        <f>VALUE(balance_gral!G517)</f>
        <v>0</v>
      </c>
      <c r="F517" s="2">
        <f>VALUE(balance_gral!J517)</f>
        <v>-388387</v>
      </c>
    </row>
    <row r="518" spans="2:6" x14ac:dyDescent="0.2">
      <c r="B518" t="str">
        <f>"0"&amp;LEFT(balance_gral!D518,11)</f>
        <v>052020658000</v>
      </c>
      <c r="C518">
        <f>VALUE(balance_gral!F518)</f>
        <v>-28000000</v>
      </c>
      <c r="D518">
        <f>VALUE(balance_gral!H518)</f>
        <v>0</v>
      </c>
      <c r="E518">
        <f>VALUE(balance_gral!G518)</f>
        <v>0</v>
      </c>
      <c r="F518" s="2">
        <f>VALUE(balance_gral!J518)</f>
        <v>-28000000</v>
      </c>
    </row>
    <row r="519" spans="2:6" x14ac:dyDescent="0.2">
      <c r="B519" t="str">
        <f>"0"&amp;LEFT(balance_gral!D519,11)</f>
        <v>052020658002</v>
      </c>
      <c r="C519">
        <f>VALUE(balance_gral!F519)</f>
        <v>-28000000</v>
      </c>
      <c r="D519">
        <f>VALUE(balance_gral!H519)</f>
        <v>0</v>
      </c>
      <c r="E519">
        <f>VALUE(balance_gral!G519)</f>
        <v>0</v>
      </c>
      <c r="F519" s="2">
        <f>VALUE(balance_gral!J519)</f>
        <v>-28000000</v>
      </c>
    </row>
    <row r="520" spans="2:6" x14ac:dyDescent="0.2">
      <c r="B520" t="str">
        <f>"0"&amp;LEFT(balance_gral!D520,11)</f>
        <v>052020660000</v>
      </c>
      <c r="C520">
        <f>VALUE(balance_gral!F520)</f>
        <v>-474739451727</v>
      </c>
      <c r="D520">
        <f>VALUE(balance_gral!H520)</f>
        <v>-53169857.619999997</v>
      </c>
      <c r="E520">
        <f>VALUE(balance_gral!G520)</f>
        <v>-386989896611</v>
      </c>
      <c r="F520" s="2">
        <f>VALUE(balance_gral!J520)</f>
        <v>-861729348338</v>
      </c>
    </row>
    <row r="521" spans="2:6" x14ac:dyDescent="0.2">
      <c r="B521" t="str">
        <f>"0"&amp;LEFT(balance_gral!D521,11)</f>
        <v>052020660004</v>
      </c>
      <c r="C521">
        <f>VALUE(balance_gral!F521)</f>
        <v>-474739451727</v>
      </c>
      <c r="D521">
        <f>VALUE(balance_gral!H521)</f>
        <v>-53169857.619999997</v>
      </c>
      <c r="E521">
        <f>VALUE(balance_gral!G521)</f>
        <v>-386989896611</v>
      </c>
      <c r="F521" s="2">
        <f>VALUE(balance_gral!J521)</f>
        <v>-861729348338</v>
      </c>
    </row>
    <row r="522" spans="2:6" x14ac:dyDescent="0.2">
      <c r="B522" t="str">
        <f>"0"&amp;LEFT(balance_gral!D522,11)</f>
        <v>052030000000</v>
      </c>
      <c r="C522">
        <f>VALUE(balance_gral!F522)</f>
        <v>0</v>
      </c>
      <c r="D522">
        <f>VALUE(balance_gral!H522)</f>
        <v>-2232380.4700000002</v>
      </c>
      <c r="E522">
        <f>VALUE(balance_gral!G522)</f>
        <v>-16248091094</v>
      </c>
      <c r="F522" s="2">
        <f>VALUE(balance_gral!J522)</f>
        <v>-16248091094</v>
      </c>
    </row>
    <row r="523" spans="2:6" x14ac:dyDescent="0.2">
      <c r="B523" t="str">
        <f>"0"&amp;LEFT(balance_gral!D523,11)</f>
        <v>052030664000</v>
      </c>
      <c r="C523">
        <f>VALUE(balance_gral!F523)</f>
        <v>0</v>
      </c>
      <c r="D523">
        <f>VALUE(balance_gral!H523)</f>
        <v>-2232380.4700000002</v>
      </c>
      <c r="E523">
        <f>VALUE(balance_gral!G523)</f>
        <v>-16248091094</v>
      </c>
      <c r="F523" s="2">
        <f>VALUE(balance_gral!J523)</f>
        <v>-16248091094</v>
      </c>
    </row>
    <row r="524" spans="2:6" x14ac:dyDescent="0.2">
      <c r="B524" t="str">
        <f>"0"&amp;LEFT(balance_gral!D524,11)</f>
        <v>052030664003</v>
      </c>
      <c r="C524">
        <f>VALUE(balance_gral!F524)</f>
        <v>0</v>
      </c>
      <c r="D524">
        <f>VALUE(balance_gral!H524)</f>
        <v>-2232380.4700000002</v>
      </c>
      <c r="E524">
        <f>VALUE(balance_gral!G524)</f>
        <v>-16248091094</v>
      </c>
      <c r="F524" s="2">
        <f>VALUE(balance_gral!J524)</f>
        <v>-16248091094</v>
      </c>
    </row>
    <row r="525" spans="2:6" x14ac:dyDescent="0.2">
      <c r="B525" t="str">
        <f>"0"&amp;LEFT(balance_gral!D525,11)</f>
        <v>052040000000</v>
      </c>
      <c r="C525">
        <f>VALUE(balance_gral!F525)</f>
        <v>-3206033881021.2002</v>
      </c>
      <c r="D525">
        <f>VALUE(balance_gral!H525)</f>
        <v>-534606296.07999998</v>
      </c>
      <c r="E525">
        <f>VALUE(balance_gral!G525)</f>
        <v>-3891062427197</v>
      </c>
      <c r="F525" s="2">
        <f>VALUE(balance_gral!J525)</f>
        <v>-7097096308218.2002</v>
      </c>
    </row>
    <row r="526" spans="2:6" x14ac:dyDescent="0.2">
      <c r="B526" t="str">
        <f>"0"&amp;LEFT(balance_gral!D526,11)</f>
        <v>052040674001</v>
      </c>
      <c r="C526">
        <f>VALUE(balance_gral!F526)</f>
        <v>-396163238700</v>
      </c>
      <c r="D526">
        <f>VALUE(balance_gral!H526)</f>
        <v>-76021601.109999999</v>
      </c>
      <c r="E526">
        <f>VALUE(balance_gral!G526)</f>
        <v>-553313340871</v>
      </c>
      <c r="F526" s="2">
        <f>VALUE(balance_gral!J526)</f>
        <v>-949476579571</v>
      </c>
    </row>
    <row r="527" spans="2:6" x14ac:dyDescent="0.2">
      <c r="B527" t="str">
        <f>"0"&amp;LEFT(balance_gral!D527,11)</f>
        <v>052040680000</v>
      </c>
      <c r="C527">
        <f>VALUE(balance_gral!F527)</f>
        <v>-2252554249386</v>
      </c>
      <c r="D527">
        <f>VALUE(balance_gral!H527)</f>
        <v>-444312660.39999998</v>
      </c>
      <c r="E527">
        <f>VALUE(balance_gral!G527)</f>
        <v>-3233871938075</v>
      </c>
      <c r="F527" s="2">
        <f>VALUE(balance_gral!J527)</f>
        <v>-5486426187461</v>
      </c>
    </row>
    <row r="528" spans="2:6" x14ac:dyDescent="0.2">
      <c r="B528" t="str">
        <f>"0"&amp;LEFT(balance_gral!D528,11)</f>
        <v>052040680002</v>
      </c>
      <c r="C528">
        <f>VALUE(balance_gral!F528)</f>
        <v>-2213605188198</v>
      </c>
      <c r="D528">
        <f>VALUE(balance_gral!H528)</f>
        <v>-424812660.39999998</v>
      </c>
      <c r="E528">
        <f>VALUE(balance_gral!G528)</f>
        <v>-3091943723075</v>
      </c>
      <c r="F528" s="2">
        <f>VALUE(balance_gral!J528)</f>
        <v>-5305548911273</v>
      </c>
    </row>
    <row r="529" spans="2:6" x14ac:dyDescent="0.2">
      <c r="B529" t="str">
        <f>"0"&amp;LEFT(balance_gral!D529,11)</f>
        <v>052040680008</v>
      </c>
      <c r="C529">
        <f>VALUE(balance_gral!F529)</f>
        <v>-38949061188</v>
      </c>
      <c r="D529">
        <f>VALUE(balance_gral!H529)</f>
        <v>-19500000</v>
      </c>
      <c r="E529">
        <f>VALUE(balance_gral!G529)</f>
        <v>-141928215000</v>
      </c>
      <c r="F529" s="2">
        <f>VALUE(balance_gral!J529)</f>
        <v>-180877276188</v>
      </c>
    </row>
    <row r="530" spans="2:6" x14ac:dyDescent="0.2">
      <c r="B530" t="str">
        <f>"0"&amp;LEFT(balance_gral!D530,11)</f>
        <v>052040688001</v>
      </c>
      <c r="C530">
        <f>VALUE(balance_gral!F530)</f>
        <v>-11217310685</v>
      </c>
      <c r="D530">
        <f>VALUE(balance_gral!H530)</f>
        <v>-2729833.15</v>
      </c>
      <c r="E530">
        <f>VALUE(balance_gral!G530)</f>
        <v>-19868735704</v>
      </c>
      <c r="F530" s="2">
        <f>VALUE(balance_gral!J530)</f>
        <v>-31086046389</v>
      </c>
    </row>
    <row r="531" spans="2:6" x14ac:dyDescent="0.2">
      <c r="B531" t="str">
        <f>"0"&amp;LEFT(balance_gral!D531,11)</f>
        <v>052040690000</v>
      </c>
      <c r="C531">
        <f>VALUE(balance_gral!F531)</f>
        <v>-163976165433.20001</v>
      </c>
      <c r="D531">
        <f>VALUE(balance_gral!H531)</f>
        <v>0</v>
      </c>
      <c r="E531">
        <f>VALUE(balance_gral!G531)</f>
        <v>0</v>
      </c>
      <c r="F531" s="2">
        <f>VALUE(balance_gral!J531)</f>
        <v>-163976165433.20001</v>
      </c>
    </row>
    <row r="532" spans="2:6" x14ac:dyDescent="0.2">
      <c r="B532" t="str">
        <f>"0"&amp;LEFT(balance_gral!D532,11)</f>
        <v>052040690002</v>
      </c>
      <c r="C532">
        <f>VALUE(balance_gral!F532)</f>
        <v>-163976165433.20001</v>
      </c>
      <c r="D532">
        <f>VALUE(balance_gral!H532)</f>
        <v>0</v>
      </c>
      <c r="E532">
        <f>VALUE(balance_gral!G532)</f>
        <v>0</v>
      </c>
      <c r="F532" s="2">
        <f>VALUE(balance_gral!J532)</f>
        <v>-163976165433.20001</v>
      </c>
    </row>
    <row r="533" spans="2:6" x14ac:dyDescent="0.2">
      <c r="B533" t="str">
        <f>"0"&amp;LEFT(balance_gral!D533,11)</f>
        <v>052040694000</v>
      </c>
      <c r="C533">
        <f>VALUE(balance_gral!F533)</f>
        <v>0</v>
      </c>
      <c r="D533">
        <f>VALUE(balance_gral!H533)</f>
        <v>-500000</v>
      </c>
      <c r="E533">
        <f>VALUE(balance_gral!G533)</f>
        <v>-3639185000</v>
      </c>
      <c r="F533" s="2">
        <f>VALUE(balance_gral!J533)</f>
        <v>-3639185000</v>
      </c>
    </row>
    <row r="534" spans="2:6" x14ac:dyDescent="0.2">
      <c r="B534" t="str">
        <f>"0"&amp;LEFT(balance_gral!D534,11)</f>
        <v>052040694004</v>
      </c>
      <c r="C534">
        <f>VALUE(balance_gral!F534)</f>
        <v>0</v>
      </c>
      <c r="D534">
        <f>VALUE(balance_gral!H534)</f>
        <v>-500000</v>
      </c>
      <c r="E534">
        <f>VALUE(balance_gral!G534)</f>
        <v>-3639185000</v>
      </c>
      <c r="F534" s="2">
        <f>VALUE(balance_gral!J534)</f>
        <v>-3639185000</v>
      </c>
    </row>
    <row r="535" spans="2:6" x14ac:dyDescent="0.2">
      <c r="B535" t="str">
        <f>"0"&amp;LEFT(balance_gral!D535,11)</f>
        <v>052040696000</v>
      </c>
      <c r="C535">
        <f>VALUE(balance_gral!F535)</f>
        <v>-382122916817</v>
      </c>
      <c r="D535">
        <f>VALUE(balance_gral!H535)</f>
        <v>-11042201.42</v>
      </c>
      <c r="E535">
        <f>VALUE(balance_gral!G535)</f>
        <v>-80369227547</v>
      </c>
      <c r="F535" s="2">
        <f>VALUE(balance_gral!J535)</f>
        <v>-462492144364</v>
      </c>
    </row>
    <row r="536" spans="2:6" x14ac:dyDescent="0.2">
      <c r="B536" t="str">
        <f>"0"&amp;LEFT(balance_gral!D536,11)</f>
        <v>052040696002</v>
      </c>
      <c r="C536">
        <f>VALUE(balance_gral!F536)</f>
        <v>-250243469</v>
      </c>
      <c r="D536">
        <f>VALUE(balance_gral!H536)</f>
        <v>0</v>
      </c>
      <c r="E536">
        <f>VALUE(balance_gral!G536)</f>
        <v>0</v>
      </c>
      <c r="F536" s="2">
        <f>VALUE(balance_gral!J536)</f>
        <v>-250243469</v>
      </c>
    </row>
    <row r="537" spans="2:6" x14ac:dyDescent="0.2">
      <c r="B537" t="str">
        <f>"0"&amp;LEFT(balance_gral!D537,11)</f>
        <v>052040696004</v>
      </c>
      <c r="C537">
        <f>VALUE(balance_gral!F537)</f>
        <v>-381872673348</v>
      </c>
      <c r="D537">
        <f>VALUE(balance_gral!H537)</f>
        <v>-11042201.42</v>
      </c>
      <c r="E537">
        <f>VALUE(balance_gral!G537)</f>
        <v>-80369227547</v>
      </c>
      <c r="F537" s="2">
        <f>VALUE(balance_gral!J537)</f>
        <v>-462241900895</v>
      </c>
    </row>
    <row r="538" spans="2:6" x14ac:dyDescent="0.2">
      <c r="B538" t="str">
        <f>"0"&amp;LEFT(balance_gral!D538,11)</f>
        <v>060000000000</v>
      </c>
      <c r="C538">
        <f>VALUE(balance_gral!F538)</f>
        <v>-10475668911578</v>
      </c>
      <c r="D538">
        <f>VALUE(balance_gral!H538)</f>
        <v>-158162645.37090909</v>
      </c>
      <c r="E538">
        <f>VALUE(balance_gral!G538)</f>
        <v>-1153563842883</v>
      </c>
      <c r="F538" s="2">
        <f>VALUE(balance_gral!J538)</f>
        <v>-11629232754461</v>
      </c>
    </row>
    <row r="539" spans="2:6" x14ac:dyDescent="0.2">
      <c r="B539" t="str">
        <f>"0"&amp;LEFT(balance_gral!D539,11)</f>
        <v>061000000000</v>
      </c>
      <c r="C539">
        <f>VALUE(balance_gral!F539)</f>
        <v>-8555394142043</v>
      </c>
      <c r="D539">
        <f>VALUE(balance_gral!H539)</f>
        <v>-146682491.22</v>
      </c>
      <c r="E539">
        <f>VALUE(balance_gral!G539)</f>
        <v>-1070384479288</v>
      </c>
      <c r="F539" s="2">
        <f>VALUE(balance_gral!J539)</f>
        <v>-9625778621331</v>
      </c>
    </row>
    <row r="540" spans="2:6" x14ac:dyDescent="0.2">
      <c r="B540" t="str">
        <f>"0"&amp;LEFT(balance_gral!D540,11)</f>
        <v>061010000000</v>
      </c>
      <c r="C540">
        <f>VALUE(balance_gral!F540)</f>
        <v>-120704944033</v>
      </c>
      <c r="D540">
        <f>VALUE(balance_gral!H540)</f>
        <v>-20066230.469999999</v>
      </c>
      <c r="E540">
        <f>VALUE(balance_gral!G540)</f>
        <v>-146362323640</v>
      </c>
      <c r="F540" s="2">
        <f>VALUE(balance_gral!J540)</f>
        <v>-267067267673</v>
      </c>
    </row>
    <row r="541" spans="2:6" x14ac:dyDescent="0.2">
      <c r="B541" t="str">
        <f>"0"&amp;LEFT(balance_gral!D541,11)</f>
        <v>061010702000</v>
      </c>
      <c r="C541">
        <f>VALUE(balance_gral!F541)</f>
        <v>-105310896093</v>
      </c>
      <c r="D541">
        <f>VALUE(balance_gral!H541)</f>
        <v>-20066230.469999999</v>
      </c>
      <c r="E541">
        <f>VALUE(balance_gral!G541)</f>
        <v>-146362323640</v>
      </c>
      <c r="F541" s="2">
        <f>VALUE(balance_gral!J541)</f>
        <v>-251673219733</v>
      </c>
    </row>
    <row r="542" spans="2:6" x14ac:dyDescent="0.2">
      <c r="B542" t="str">
        <f>"0"&amp;LEFT(balance_gral!D542,11)</f>
        <v>061010702002</v>
      </c>
      <c r="C542">
        <f>VALUE(balance_gral!F542)</f>
        <v>-105310896093</v>
      </c>
      <c r="D542">
        <f>VALUE(balance_gral!H542)</f>
        <v>-8959130.3800000008</v>
      </c>
      <c r="E542">
        <f>VALUE(balance_gral!G542)</f>
        <v>-65399108770</v>
      </c>
      <c r="F542" s="2">
        <f>VALUE(balance_gral!J542)</f>
        <v>-170710004863</v>
      </c>
    </row>
    <row r="543" spans="2:6" x14ac:dyDescent="0.2">
      <c r="B543" t="str">
        <f>"0"&amp;LEFT(balance_gral!D543,11)</f>
        <v>061010702003</v>
      </c>
      <c r="C543">
        <f>VALUE(balance_gral!F543)</f>
        <v>0</v>
      </c>
      <c r="D543">
        <f>VALUE(balance_gral!H543)</f>
        <v>-11107100.09</v>
      </c>
      <c r="E543">
        <f>VALUE(balance_gral!G543)</f>
        <v>-80963214870</v>
      </c>
      <c r="F543" s="2">
        <f>VALUE(balance_gral!J543)</f>
        <v>-80963214870</v>
      </c>
    </row>
    <row r="544" spans="2:6" x14ac:dyDescent="0.2">
      <c r="B544" t="str">
        <f>"0"&amp;LEFT(balance_gral!D544,11)</f>
        <v>061010708000</v>
      </c>
      <c r="C544">
        <f>VALUE(balance_gral!F544)</f>
        <v>-15394047940</v>
      </c>
      <c r="D544">
        <f>VALUE(balance_gral!H544)</f>
        <v>0</v>
      </c>
      <c r="E544">
        <f>VALUE(balance_gral!G544)</f>
        <v>0</v>
      </c>
      <c r="F544" s="2">
        <f>VALUE(balance_gral!J544)</f>
        <v>-15394047940</v>
      </c>
    </row>
    <row r="545" spans="2:6" x14ac:dyDescent="0.2">
      <c r="B545" t="str">
        <f>"0"&amp;LEFT(balance_gral!D545,11)</f>
        <v>061010708004</v>
      </c>
      <c r="C545">
        <f>VALUE(balance_gral!F545)</f>
        <v>-15394047940</v>
      </c>
      <c r="D545">
        <f>VALUE(balance_gral!H545)</f>
        <v>0</v>
      </c>
      <c r="E545">
        <f>VALUE(balance_gral!G545)</f>
        <v>0</v>
      </c>
      <c r="F545" s="2">
        <f>VALUE(balance_gral!J545)</f>
        <v>-15394047940</v>
      </c>
    </row>
    <row r="546" spans="2:6" x14ac:dyDescent="0.2">
      <c r="B546" t="str">
        <f>"0"&amp;LEFT(balance_gral!D546,11)</f>
        <v>061020000000</v>
      </c>
      <c r="C546">
        <f>VALUE(balance_gral!F546)</f>
        <v>-1013118794632</v>
      </c>
      <c r="D546">
        <f>VALUE(balance_gral!H546)</f>
        <v>-96341431.890000001</v>
      </c>
      <c r="E546">
        <f>VALUE(balance_gral!G546)</f>
        <v>-703085525605</v>
      </c>
      <c r="F546" s="2">
        <f>VALUE(balance_gral!J546)</f>
        <v>-1716204320237</v>
      </c>
    </row>
    <row r="547" spans="2:6" x14ac:dyDescent="0.2">
      <c r="B547" t="str">
        <f>"0"&amp;LEFT(balance_gral!D547,11)</f>
        <v>061020712000</v>
      </c>
      <c r="C547">
        <f>VALUE(balance_gral!F547)</f>
        <v>-157311808701</v>
      </c>
      <c r="D547">
        <f>VALUE(balance_gral!H547)</f>
        <v>-23222001.73</v>
      </c>
      <c r="E547">
        <f>VALUE(balance_gral!G547)</f>
        <v>-169439850595</v>
      </c>
      <c r="F547" s="2">
        <f>VALUE(balance_gral!J547)</f>
        <v>-326751659296</v>
      </c>
    </row>
    <row r="548" spans="2:6" x14ac:dyDescent="0.2">
      <c r="B548" t="str">
        <f>"0"&amp;LEFT(balance_gral!D548,11)</f>
        <v>061020712002</v>
      </c>
      <c r="C548">
        <f>VALUE(balance_gral!F548)</f>
        <v>-157311808701</v>
      </c>
      <c r="D548">
        <f>VALUE(balance_gral!H548)</f>
        <v>-21491054.829999998</v>
      </c>
      <c r="E548">
        <f>VALUE(balance_gral!G548)</f>
        <v>-156791747676</v>
      </c>
      <c r="F548" s="2">
        <f>VALUE(balance_gral!J548)</f>
        <v>-314103556377</v>
      </c>
    </row>
    <row r="549" spans="2:6" x14ac:dyDescent="0.2">
      <c r="B549" t="str">
        <f>"0"&amp;LEFT(balance_gral!D549,11)</f>
        <v>061020712003</v>
      </c>
      <c r="C549">
        <f>VALUE(balance_gral!F549)</f>
        <v>0</v>
      </c>
      <c r="D549">
        <f>VALUE(balance_gral!H549)</f>
        <v>-1730946.9</v>
      </c>
      <c r="E549">
        <f>VALUE(balance_gral!G549)</f>
        <v>-12648102919</v>
      </c>
      <c r="F549" s="2">
        <f>VALUE(balance_gral!J549)</f>
        <v>-12648102919</v>
      </c>
    </row>
    <row r="550" spans="2:6" x14ac:dyDescent="0.2">
      <c r="B550" t="str">
        <f>"0"&amp;LEFT(balance_gral!D550,11)</f>
        <v>061020714000</v>
      </c>
      <c r="C550">
        <f>VALUE(balance_gral!F550)</f>
        <v>-508806634392</v>
      </c>
      <c r="D550">
        <f>VALUE(balance_gral!H550)</f>
        <v>-57714636.899999999</v>
      </c>
      <c r="E550">
        <f>VALUE(balance_gral!G550)</f>
        <v>-421135258609</v>
      </c>
      <c r="F550" s="2">
        <f>VALUE(balance_gral!J550)</f>
        <v>-929941893001</v>
      </c>
    </row>
    <row r="551" spans="2:6" x14ac:dyDescent="0.2">
      <c r="B551" t="str">
        <f>"0"&amp;LEFT(balance_gral!D551,11)</f>
        <v>061020714002</v>
      </c>
      <c r="C551">
        <f>VALUE(balance_gral!F551)</f>
        <v>-508806634392</v>
      </c>
      <c r="D551">
        <f>VALUE(balance_gral!H551)</f>
        <v>-49693827.259999998</v>
      </c>
      <c r="E551">
        <f>VALUE(balance_gral!G551)</f>
        <v>-362463209479</v>
      </c>
      <c r="F551" s="2">
        <f>VALUE(balance_gral!J551)</f>
        <v>-871269843871</v>
      </c>
    </row>
    <row r="552" spans="2:6" x14ac:dyDescent="0.2">
      <c r="B552" t="str">
        <f>"0"&amp;LEFT(balance_gral!D552,11)</f>
        <v>061020714003</v>
      </c>
      <c r="C552">
        <f>VALUE(balance_gral!F552)</f>
        <v>0</v>
      </c>
      <c r="D552">
        <f>VALUE(balance_gral!H552)</f>
        <v>-8020809.6399999997</v>
      </c>
      <c r="E552">
        <f>VALUE(balance_gral!G552)</f>
        <v>-58672049130</v>
      </c>
      <c r="F552" s="2">
        <f>VALUE(balance_gral!J552)</f>
        <v>-58672049130</v>
      </c>
    </row>
    <row r="553" spans="2:6" x14ac:dyDescent="0.2">
      <c r="B553" t="str">
        <f>"0"&amp;LEFT(balance_gral!D553,11)</f>
        <v>061020718000</v>
      </c>
      <c r="C553">
        <f>VALUE(balance_gral!F553)</f>
        <v>-78195680772</v>
      </c>
      <c r="D553">
        <f>VALUE(balance_gral!H553)</f>
        <v>-5977624.5099999998</v>
      </c>
      <c r="E553">
        <f>VALUE(balance_gral!G553)</f>
        <v>-43647622704</v>
      </c>
      <c r="F553" s="2">
        <f>VALUE(balance_gral!J553)</f>
        <v>-121843303476</v>
      </c>
    </row>
    <row r="554" spans="2:6" x14ac:dyDescent="0.2">
      <c r="B554" t="str">
        <f>"0"&amp;LEFT(balance_gral!D554,11)</f>
        <v>061020718002</v>
      </c>
      <c r="C554">
        <f>VALUE(balance_gral!F554)</f>
        <v>-78195680772</v>
      </c>
      <c r="D554">
        <f>VALUE(balance_gral!H554)</f>
        <v>-5977624.5099999998</v>
      </c>
      <c r="E554">
        <f>VALUE(balance_gral!G554)</f>
        <v>-43647622704</v>
      </c>
      <c r="F554" s="2">
        <f>VALUE(balance_gral!J554)</f>
        <v>-121843303476</v>
      </c>
    </row>
    <row r="555" spans="2:6" x14ac:dyDescent="0.2">
      <c r="B555" t="str">
        <f>"0"&amp;LEFT(balance_gral!D555,11)</f>
        <v>061020720000</v>
      </c>
      <c r="C555">
        <f>VALUE(balance_gral!F555)</f>
        <v>0</v>
      </c>
      <c r="D555">
        <f>VALUE(balance_gral!H555)</f>
        <v>-360718.44</v>
      </c>
      <c r="E555">
        <f>VALUE(balance_gral!G555)</f>
        <v>-2623413860</v>
      </c>
      <c r="F555" s="2">
        <f>VALUE(balance_gral!J555)</f>
        <v>-2623413860</v>
      </c>
    </row>
    <row r="556" spans="2:6" x14ac:dyDescent="0.2">
      <c r="B556" t="str">
        <f>"0"&amp;LEFT(balance_gral!D556,11)</f>
        <v>061020720002</v>
      </c>
      <c r="C556">
        <f>VALUE(balance_gral!F556)</f>
        <v>0</v>
      </c>
      <c r="D556">
        <f>VALUE(balance_gral!H556)</f>
        <v>-360718.44</v>
      </c>
      <c r="E556">
        <f>VALUE(balance_gral!G556)</f>
        <v>-2623413860</v>
      </c>
      <c r="F556" s="2">
        <f>VALUE(balance_gral!J556)</f>
        <v>-2623413860</v>
      </c>
    </row>
    <row r="557" spans="2:6" x14ac:dyDescent="0.2">
      <c r="B557" t="str">
        <f>"0"&amp;LEFT(balance_gral!D557,11)</f>
        <v>061020722000</v>
      </c>
      <c r="C557">
        <f>VALUE(balance_gral!F557)</f>
        <v>-34371274166</v>
      </c>
      <c r="D557">
        <f>VALUE(balance_gral!H557)</f>
        <v>-883332.1</v>
      </c>
      <c r="E557">
        <f>VALUE(balance_gral!G557)</f>
        <v>-6446333638</v>
      </c>
      <c r="F557" s="2">
        <f>VALUE(balance_gral!J557)</f>
        <v>-40817607804</v>
      </c>
    </row>
    <row r="558" spans="2:6" x14ac:dyDescent="0.2">
      <c r="B558" t="str">
        <f>"0"&amp;LEFT(balance_gral!D558,11)</f>
        <v>061020722002</v>
      </c>
      <c r="C558">
        <f>VALUE(balance_gral!F558)</f>
        <v>-34371274166</v>
      </c>
      <c r="D558">
        <f>VALUE(balance_gral!H558)</f>
        <v>-883332.1</v>
      </c>
      <c r="E558">
        <f>VALUE(balance_gral!G558)</f>
        <v>-6446333638</v>
      </c>
      <c r="F558" s="2">
        <f>VALUE(balance_gral!J558)</f>
        <v>-40817607804</v>
      </c>
    </row>
    <row r="559" spans="2:6" x14ac:dyDescent="0.2">
      <c r="B559" t="str">
        <f>"0"&amp;LEFT(balance_gral!D559,11)</f>
        <v>061020724000</v>
      </c>
      <c r="C559">
        <f>VALUE(balance_gral!F559)</f>
        <v>0</v>
      </c>
      <c r="D559">
        <f>VALUE(balance_gral!H559)</f>
        <v>-36522.480000000003</v>
      </c>
      <c r="E559">
        <f>VALUE(balance_gral!G559)</f>
        <v>-267217739</v>
      </c>
      <c r="F559" s="2">
        <f>VALUE(balance_gral!J559)</f>
        <v>-267217739</v>
      </c>
    </row>
    <row r="560" spans="2:6" x14ac:dyDescent="0.2">
      <c r="B560" t="str">
        <f>"0"&amp;LEFT(balance_gral!D560,11)</f>
        <v>061020724002</v>
      </c>
      <c r="C560">
        <f>VALUE(balance_gral!F560)</f>
        <v>0</v>
      </c>
      <c r="D560">
        <f>VALUE(balance_gral!H560)</f>
        <v>-36522.480000000003</v>
      </c>
      <c r="E560">
        <f>VALUE(balance_gral!G560)</f>
        <v>-267217739</v>
      </c>
      <c r="F560" s="2">
        <f>VALUE(balance_gral!J560)</f>
        <v>-267217739</v>
      </c>
    </row>
    <row r="561" spans="2:6" x14ac:dyDescent="0.2">
      <c r="B561" t="str">
        <f>"0"&amp;LEFT(balance_gral!D561,11)</f>
        <v>061020732000</v>
      </c>
      <c r="C561">
        <f>VALUE(balance_gral!F561)</f>
        <v>-41892037656</v>
      </c>
      <c r="D561">
        <f>VALUE(balance_gral!H561)</f>
        <v>0</v>
      </c>
      <c r="E561">
        <f>VALUE(balance_gral!G561)</f>
        <v>0</v>
      </c>
      <c r="F561" s="2">
        <f>VALUE(balance_gral!J561)</f>
        <v>-41892037656</v>
      </c>
    </row>
    <row r="562" spans="2:6" x14ac:dyDescent="0.2">
      <c r="B562" t="str">
        <f>"0"&amp;LEFT(balance_gral!D562,11)</f>
        <v>061020732002</v>
      </c>
      <c r="C562">
        <f>VALUE(balance_gral!F562)</f>
        <v>-41892037656</v>
      </c>
      <c r="D562">
        <f>VALUE(balance_gral!H562)</f>
        <v>0</v>
      </c>
      <c r="E562">
        <f>VALUE(balance_gral!G562)</f>
        <v>0</v>
      </c>
      <c r="F562" s="2">
        <f>VALUE(balance_gral!J562)</f>
        <v>-41892037656</v>
      </c>
    </row>
    <row r="563" spans="2:6" x14ac:dyDescent="0.2">
      <c r="B563" t="str">
        <f>"0"&amp;LEFT(balance_gral!D563,11)</f>
        <v>061020734000</v>
      </c>
      <c r="C563">
        <f>VALUE(balance_gral!F563)</f>
        <v>-10938541533</v>
      </c>
      <c r="D563">
        <f>VALUE(balance_gral!H563)</f>
        <v>-2221.62</v>
      </c>
      <c r="E563">
        <f>VALUE(balance_gral!G563)</f>
        <v>-16406864</v>
      </c>
      <c r="F563" s="2">
        <f>VALUE(balance_gral!J563)</f>
        <v>-10954948397</v>
      </c>
    </row>
    <row r="564" spans="2:6" x14ac:dyDescent="0.2">
      <c r="B564" t="str">
        <f>"0"&amp;LEFT(balance_gral!D564,11)</f>
        <v>061020734002</v>
      </c>
      <c r="C564">
        <f>VALUE(balance_gral!F564)</f>
        <v>-10938541533</v>
      </c>
      <c r="D564">
        <f>VALUE(balance_gral!H564)</f>
        <v>-2221.62</v>
      </c>
      <c r="E564">
        <f>VALUE(balance_gral!G564)</f>
        <v>-16406864</v>
      </c>
      <c r="F564" s="2">
        <f>VALUE(balance_gral!J564)</f>
        <v>-10954948397</v>
      </c>
    </row>
    <row r="565" spans="2:6" x14ac:dyDescent="0.2">
      <c r="B565" t="str">
        <f>"0"&amp;LEFT(balance_gral!D565,11)</f>
        <v>061020738000</v>
      </c>
      <c r="C565">
        <f>VALUE(balance_gral!F565)</f>
        <v>-224225462</v>
      </c>
      <c r="D565">
        <f>VALUE(balance_gral!H565)</f>
        <v>0</v>
      </c>
      <c r="E565">
        <f>VALUE(balance_gral!G565)</f>
        <v>0</v>
      </c>
      <c r="F565" s="2">
        <f>VALUE(balance_gral!J565)</f>
        <v>-224225462</v>
      </c>
    </row>
    <row r="566" spans="2:6" x14ac:dyDescent="0.2">
      <c r="B566" t="str">
        <f>"0"&amp;LEFT(balance_gral!D566,11)</f>
        <v>061020738004</v>
      </c>
      <c r="C566">
        <f>VALUE(balance_gral!F566)</f>
        <v>-224225462</v>
      </c>
      <c r="D566">
        <f>VALUE(balance_gral!H566)</f>
        <v>0</v>
      </c>
      <c r="E566">
        <f>VALUE(balance_gral!G566)</f>
        <v>0</v>
      </c>
      <c r="F566" s="2">
        <f>VALUE(balance_gral!J566)</f>
        <v>-224225462</v>
      </c>
    </row>
    <row r="567" spans="2:6" x14ac:dyDescent="0.2">
      <c r="B567" t="str">
        <f>"0"&amp;LEFT(balance_gral!D567,11)</f>
        <v>061020742000</v>
      </c>
      <c r="C567">
        <f>VALUE(balance_gral!F567)</f>
        <v>-115617746521</v>
      </c>
      <c r="D567">
        <f>VALUE(balance_gral!H567)</f>
        <v>-7029455.2400000002</v>
      </c>
      <c r="E567">
        <f>VALUE(balance_gral!G567)</f>
        <v>-51378975464</v>
      </c>
      <c r="F567" s="2">
        <f>VALUE(balance_gral!J567)</f>
        <v>-166996721985</v>
      </c>
    </row>
    <row r="568" spans="2:6" x14ac:dyDescent="0.2">
      <c r="B568" t="str">
        <f>"0"&amp;LEFT(balance_gral!D568,11)</f>
        <v>061020742002</v>
      </c>
      <c r="C568">
        <f>VALUE(balance_gral!F568)</f>
        <v>-115617746521</v>
      </c>
      <c r="D568">
        <f>VALUE(balance_gral!H568)</f>
        <v>-7029455.2400000002</v>
      </c>
      <c r="E568">
        <f>VALUE(balance_gral!G568)</f>
        <v>-51378975464</v>
      </c>
      <c r="F568" s="2">
        <f>VALUE(balance_gral!J568)</f>
        <v>-166996721985</v>
      </c>
    </row>
    <row r="569" spans="2:6" x14ac:dyDescent="0.2">
      <c r="B569" t="str">
        <f>"0"&amp;LEFT(balance_gral!D569,11)</f>
        <v>061020850000</v>
      </c>
      <c r="C569">
        <f>VALUE(balance_gral!F569)</f>
        <v>-65760845429</v>
      </c>
      <c r="D569">
        <f>VALUE(balance_gral!H569)</f>
        <v>-1114918.8700000001</v>
      </c>
      <c r="E569">
        <f>VALUE(balance_gral!G569)</f>
        <v>-8130446132</v>
      </c>
      <c r="F569" s="2">
        <f>VALUE(balance_gral!J569)</f>
        <v>-73891291561</v>
      </c>
    </row>
    <row r="570" spans="2:6" x14ac:dyDescent="0.2">
      <c r="B570" t="str">
        <f>"0"&amp;LEFT(balance_gral!D570,11)</f>
        <v>061020850002</v>
      </c>
      <c r="C570">
        <f>VALUE(balance_gral!F570)</f>
        <v>-65760845429</v>
      </c>
      <c r="D570">
        <f>VALUE(balance_gral!H570)</f>
        <v>-1114918.8700000001</v>
      </c>
      <c r="E570">
        <f>VALUE(balance_gral!G570)</f>
        <v>-8130446132</v>
      </c>
      <c r="F570" s="2">
        <f>VALUE(balance_gral!J570)</f>
        <v>-73891291561</v>
      </c>
    </row>
    <row r="571" spans="2:6" x14ac:dyDescent="0.2">
      <c r="B571" t="str">
        <f>"0"&amp;LEFT(balance_gral!D571,11)</f>
        <v>061030000000</v>
      </c>
      <c r="C571">
        <f>VALUE(balance_gral!F571)</f>
        <v>-10223441998</v>
      </c>
      <c r="D571">
        <f>VALUE(balance_gral!H571)</f>
        <v>-2043758.3</v>
      </c>
      <c r="E571">
        <f>VALUE(balance_gral!G571)</f>
        <v>-14947940826</v>
      </c>
      <c r="F571" s="2">
        <f>VALUE(balance_gral!J571)</f>
        <v>-25171382824</v>
      </c>
    </row>
    <row r="572" spans="2:6" x14ac:dyDescent="0.2">
      <c r="B572" t="str">
        <f>"0"&amp;LEFT(balance_gral!D572,11)</f>
        <v>061030750000</v>
      </c>
      <c r="C572">
        <f>VALUE(balance_gral!F572)</f>
        <v>-1825893113</v>
      </c>
      <c r="D572">
        <f>VALUE(balance_gral!H572)</f>
        <v>-236549.55</v>
      </c>
      <c r="E572">
        <f>VALUE(balance_gral!G572)</f>
        <v>-1726907222</v>
      </c>
      <c r="F572" s="2">
        <f>VALUE(balance_gral!J572)</f>
        <v>-3552800335</v>
      </c>
    </row>
    <row r="573" spans="2:6" x14ac:dyDescent="0.2">
      <c r="B573" t="str">
        <f>"0"&amp;LEFT(balance_gral!D573,11)</f>
        <v>061030750002</v>
      </c>
      <c r="C573">
        <f>VALUE(balance_gral!F573)</f>
        <v>-1825893113</v>
      </c>
      <c r="D573">
        <f>VALUE(balance_gral!H573)</f>
        <v>-236549.55</v>
      </c>
      <c r="E573">
        <f>VALUE(balance_gral!G573)</f>
        <v>-1726907222</v>
      </c>
      <c r="F573" s="2">
        <f>VALUE(balance_gral!J573)</f>
        <v>-3552800335</v>
      </c>
    </row>
    <row r="574" spans="2:6" x14ac:dyDescent="0.2">
      <c r="B574" t="str">
        <f>"0"&amp;LEFT(balance_gral!D574,11)</f>
        <v>061030752000</v>
      </c>
      <c r="C574">
        <f>VALUE(balance_gral!F574)</f>
        <v>-3510346730</v>
      </c>
      <c r="D574">
        <f>VALUE(balance_gral!H574)</f>
        <v>-1641331.1</v>
      </c>
      <c r="E574">
        <f>VALUE(balance_gral!G574)</f>
        <v>-11988381164</v>
      </c>
      <c r="F574" s="2">
        <f>VALUE(balance_gral!J574)</f>
        <v>-15498727894</v>
      </c>
    </row>
    <row r="575" spans="2:6" x14ac:dyDescent="0.2">
      <c r="B575" t="str">
        <f>"0"&amp;LEFT(balance_gral!D575,11)</f>
        <v>061030752002</v>
      </c>
      <c r="C575">
        <f>VALUE(balance_gral!F575)</f>
        <v>-3510346730</v>
      </c>
      <c r="D575">
        <f>VALUE(balance_gral!H575)</f>
        <v>-1641331.1</v>
      </c>
      <c r="E575">
        <f>VALUE(balance_gral!G575)</f>
        <v>-11988381164</v>
      </c>
      <c r="F575" s="2">
        <f>VALUE(balance_gral!J575)</f>
        <v>-15498727894</v>
      </c>
    </row>
    <row r="576" spans="2:6" x14ac:dyDescent="0.2">
      <c r="B576" t="str">
        <f>"0"&amp;LEFT(balance_gral!D576,11)</f>
        <v>061030756000</v>
      </c>
      <c r="C576">
        <f>VALUE(balance_gral!F576)</f>
        <v>-6356060</v>
      </c>
      <c r="D576">
        <f>VALUE(balance_gral!H576)</f>
        <v>0</v>
      </c>
      <c r="E576">
        <f>VALUE(balance_gral!G576)</f>
        <v>0</v>
      </c>
      <c r="F576" s="2">
        <f>VALUE(balance_gral!J576)</f>
        <v>-6356060</v>
      </c>
    </row>
    <row r="577" spans="2:6" x14ac:dyDescent="0.2">
      <c r="B577" t="str">
        <f>"0"&amp;LEFT(balance_gral!D577,11)</f>
        <v>061030756002</v>
      </c>
      <c r="C577">
        <f>VALUE(balance_gral!F577)</f>
        <v>-5721132</v>
      </c>
      <c r="D577">
        <f>VALUE(balance_gral!H577)</f>
        <v>0</v>
      </c>
      <c r="E577">
        <f>VALUE(balance_gral!G577)</f>
        <v>0</v>
      </c>
      <c r="F577" s="2">
        <f>VALUE(balance_gral!J577)</f>
        <v>-5721132</v>
      </c>
    </row>
    <row r="578" spans="2:6" x14ac:dyDescent="0.2">
      <c r="B578" t="str">
        <f>"0"&amp;LEFT(balance_gral!D578,11)</f>
        <v>061030756004</v>
      </c>
      <c r="C578">
        <f>VALUE(balance_gral!F578)</f>
        <v>-634928</v>
      </c>
      <c r="D578">
        <f>VALUE(balance_gral!H578)</f>
        <v>0</v>
      </c>
      <c r="E578">
        <f>VALUE(balance_gral!G578)</f>
        <v>0</v>
      </c>
      <c r="F578" s="2">
        <f>VALUE(balance_gral!J578)</f>
        <v>-634928</v>
      </c>
    </row>
    <row r="579" spans="2:6" x14ac:dyDescent="0.2">
      <c r="B579" t="str">
        <f>"0"&amp;LEFT(balance_gral!D579,11)</f>
        <v>061030760000</v>
      </c>
      <c r="C579">
        <f>VALUE(balance_gral!F579)</f>
        <v>-607155639</v>
      </c>
      <c r="D579">
        <f>VALUE(balance_gral!H579)</f>
        <v>0</v>
      </c>
      <c r="E579">
        <f>VALUE(balance_gral!G579)</f>
        <v>-3</v>
      </c>
      <c r="F579" s="2">
        <f>VALUE(balance_gral!J579)</f>
        <v>-607155642</v>
      </c>
    </row>
    <row r="580" spans="2:6" x14ac:dyDescent="0.2">
      <c r="B580" t="str">
        <f>"0"&amp;LEFT(balance_gral!D580,11)</f>
        <v>061030760002</v>
      </c>
      <c r="C580">
        <f>VALUE(balance_gral!F580)</f>
        <v>-607155639</v>
      </c>
      <c r="D580">
        <f>VALUE(balance_gral!H580)</f>
        <v>0</v>
      </c>
      <c r="E580">
        <f>VALUE(balance_gral!G580)</f>
        <v>-3</v>
      </c>
      <c r="F580" s="2">
        <f>VALUE(balance_gral!J580)</f>
        <v>-607155642</v>
      </c>
    </row>
    <row r="581" spans="2:6" x14ac:dyDescent="0.2">
      <c r="B581" t="str">
        <f>"0"&amp;LEFT(balance_gral!D581,11)</f>
        <v>061030840000</v>
      </c>
      <c r="C581">
        <f>VALUE(balance_gral!F581)</f>
        <v>-4273690456</v>
      </c>
      <c r="D581">
        <f>VALUE(balance_gral!H581)</f>
        <v>-165877.65</v>
      </c>
      <c r="E581">
        <f>VALUE(balance_gral!G581)</f>
        <v>-1232652437</v>
      </c>
      <c r="F581" s="2">
        <f>VALUE(balance_gral!J581)</f>
        <v>-5506342893</v>
      </c>
    </row>
    <row r="582" spans="2:6" x14ac:dyDescent="0.2">
      <c r="B582" t="str">
        <f>"0"&amp;LEFT(balance_gral!D582,11)</f>
        <v>061030840002</v>
      </c>
      <c r="C582">
        <f>VALUE(balance_gral!F582)</f>
        <v>-4273690456</v>
      </c>
      <c r="D582">
        <f>VALUE(balance_gral!H582)</f>
        <v>-165877.65</v>
      </c>
      <c r="E582">
        <f>VALUE(balance_gral!G582)</f>
        <v>-1232652437</v>
      </c>
      <c r="F582" s="2">
        <f>VALUE(balance_gral!J582)</f>
        <v>-5506342893</v>
      </c>
    </row>
    <row r="583" spans="2:6" x14ac:dyDescent="0.2">
      <c r="B583" t="str">
        <f>"0"&amp;LEFT(balance_gral!D583,11)</f>
        <v>061060000000</v>
      </c>
      <c r="C583">
        <f>VALUE(balance_gral!F583)</f>
        <v>-6655703200231</v>
      </c>
      <c r="D583">
        <f>VALUE(balance_gral!H583)</f>
        <v>0</v>
      </c>
      <c r="E583">
        <f>VALUE(balance_gral!G583)</f>
        <v>0</v>
      </c>
      <c r="F583" s="2">
        <f>VALUE(balance_gral!J583)</f>
        <v>-6655703200231</v>
      </c>
    </row>
    <row r="584" spans="2:6" x14ac:dyDescent="0.2">
      <c r="B584" t="str">
        <f>"0"&amp;LEFT(balance_gral!D584,11)</f>
        <v>061060766000</v>
      </c>
      <c r="C584">
        <f>VALUE(balance_gral!F584)</f>
        <v>-3445325993648</v>
      </c>
      <c r="D584">
        <f>VALUE(balance_gral!H584)</f>
        <v>0</v>
      </c>
      <c r="E584">
        <f>VALUE(balance_gral!G584)</f>
        <v>0</v>
      </c>
      <c r="F584" s="2">
        <f>VALUE(balance_gral!J584)</f>
        <v>-3445325993648</v>
      </c>
    </row>
    <row r="585" spans="2:6" x14ac:dyDescent="0.2">
      <c r="B585" t="str">
        <f>"0"&amp;LEFT(balance_gral!D585,11)</f>
        <v>061060766002</v>
      </c>
      <c r="C585">
        <f>VALUE(balance_gral!F585)</f>
        <v>-507343723881</v>
      </c>
      <c r="D585">
        <f>VALUE(balance_gral!H585)</f>
        <v>0</v>
      </c>
      <c r="E585">
        <f>VALUE(balance_gral!G585)</f>
        <v>0</v>
      </c>
      <c r="F585" s="2">
        <f>VALUE(balance_gral!J585)</f>
        <v>-507343723881</v>
      </c>
    </row>
    <row r="586" spans="2:6" x14ac:dyDescent="0.2">
      <c r="B586" t="str">
        <f>"0"&amp;LEFT(balance_gral!D586,11)</f>
        <v>061060766004</v>
      </c>
      <c r="C586">
        <f>VALUE(balance_gral!F586)</f>
        <v>-378888245704</v>
      </c>
      <c r="D586">
        <f>VALUE(balance_gral!H586)</f>
        <v>0</v>
      </c>
      <c r="E586">
        <f>VALUE(balance_gral!G586)</f>
        <v>0</v>
      </c>
      <c r="F586" s="2">
        <f>VALUE(balance_gral!J586)</f>
        <v>-378888245704</v>
      </c>
    </row>
    <row r="587" spans="2:6" x14ac:dyDescent="0.2">
      <c r="B587" t="str">
        <f>"0"&amp;LEFT(balance_gral!D587,11)</f>
        <v>061060766006</v>
      </c>
      <c r="C587">
        <f>VALUE(balance_gral!F587)</f>
        <v>-2440485293626</v>
      </c>
      <c r="D587">
        <f>VALUE(balance_gral!H587)</f>
        <v>0</v>
      </c>
      <c r="E587">
        <f>VALUE(balance_gral!G587)</f>
        <v>0</v>
      </c>
      <c r="F587" s="2">
        <f>VALUE(balance_gral!J587)</f>
        <v>-2440485293626</v>
      </c>
    </row>
    <row r="588" spans="2:6" x14ac:dyDescent="0.2">
      <c r="B588" t="str">
        <f>"0"&amp;LEFT(balance_gral!D588,11)</f>
        <v>061060766008</v>
      </c>
      <c r="C588">
        <f>VALUE(balance_gral!F588)</f>
        <v>-118608730437</v>
      </c>
      <c r="D588">
        <f>VALUE(balance_gral!H588)</f>
        <v>0</v>
      </c>
      <c r="E588">
        <f>VALUE(balance_gral!G588)</f>
        <v>0</v>
      </c>
      <c r="F588" s="2">
        <f>VALUE(balance_gral!J588)</f>
        <v>-118608730437</v>
      </c>
    </row>
    <row r="589" spans="2:6" x14ac:dyDescent="0.2">
      <c r="B589" t="str">
        <f>"0"&amp;LEFT(balance_gral!D589,11)</f>
        <v>061060768000</v>
      </c>
      <c r="C589">
        <f>VALUE(balance_gral!F589)</f>
        <v>-3210377206583</v>
      </c>
      <c r="D589">
        <f>VALUE(balance_gral!H589)</f>
        <v>0</v>
      </c>
      <c r="E589">
        <f>VALUE(balance_gral!G589)</f>
        <v>0</v>
      </c>
      <c r="F589" s="2">
        <f>VALUE(balance_gral!J589)</f>
        <v>-3210377206583</v>
      </c>
    </row>
    <row r="590" spans="2:6" x14ac:dyDescent="0.2">
      <c r="B590" t="str">
        <f>"0"&amp;LEFT(balance_gral!D590,11)</f>
        <v>061060768002</v>
      </c>
      <c r="C590">
        <f>VALUE(balance_gral!F590)</f>
        <v>-1332844475519</v>
      </c>
      <c r="D590">
        <f>VALUE(balance_gral!H590)</f>
        <v>0</v>
      </c>
      <c r="E590">
        <f>VALUE(balance_gral!G590)</f>
        <v>0</v>
      </c>
      <c r="F590" s="2">
        <f>VALUE(balance_gral!J590)</f>
        <v>-1332844475519</v>
      </c>
    </row>
    <row r="591" spans="2:6" x14ac:dyDescent="0.2">
      <c r="B591" t="str">
        <f>"0"&amp;LEFT(balance_gral!D591,11)</f>
        <v>061060768004</v>
      </c>
      <c r="C591">
        <f>VALUE(balance_gral!F591)</f>
        <v>-1877532731064</v>
      </c>
      <c r="D591">
        <f>VALUE(balance_gral!H591)</f>
        <v>0</v>
      </c>
      <c r="E591">
        <f>VALUE(balance_gral!G591)</f>
        <v>0</v>
      </c>
      <c r="F591" s="2">
        <f>VALUE(balance_gral!J591)</f>
        <v>-1877532731064</v>
      </c>
    </row>
    <row r="592" spans="2:6" x14ac:dyDescent="0.2">
      <c r="B592" t="str">
        <f>"0"&amp;LEFT(balance_gral!D592,11)</f>
        <v>061070000000</v>
      </c>
      <c r="C592">
        <f>VALUE(balance_gral!F592)</f>
        <v>-309112403925</v>
      </c>
      <c r="D592">
        <f>VALUE(balance_gral!H592)</f>
        <v>-480380.55</v>
      </c>
      <c r="E592">
        <f>VALUE(balance_gral!G592)</f>
        <v>-3519653455</v>
      </c>
      <c r="F592" s="2">
        <f>VALUE(balance_gral!J592)</f>
        <v>-312632057380</v>
      </c>
    </row>
    <row r="593" spans="2:6" x14ac:dyDescent="0.2">
      <c r="B593" t="str">
        <f>"0"&amp;LEFT(balance_gral!D593,11)</f>
        <v>061070770000</v>
      </c>
      <c r="C593">
        <f>VALUE(balance_gral!F593)</f>
        <v>-271150511233</v>
      </c>
      <c r="D593">
        <f>VALUE(balance_gral!H593)</f>
        <v>0</v>
      </c>
      <c r="E593">
        <f>VALUE(balance_gral!G593)</f>
        <v>0</v>
      </c>
      <c r="F593" s="2">
        <f>VALUE(balance_gral!J593)</f>
        <v>-271150511233</v>
      </c>
    </row>
    <row r="594" spans="2:6" x14ac:dyDescent="0.2">
      <c r="B594" t="str">
        <f>"0"&amp;LEFT(balance_gral!D594,11)</f>
        <v>061070770002</v>
      </c>
      <c r="C594">
        <f>VALUE(balance_gral!F594)</f>
        <v>-271150511233</v>
      </c>
      <c r="D594">
        <f>VALUE(balance_gral!H594)</f>
        <v>0</v>
      </c>
      <c r="E594">
        <f>VALUE(balance_gral!G594)</f>
        <v>0</v>
      </c>
      <c r="F594" s="2">
        <f>VALUE(balance_gral!J594)</f>
        <v>-271150511233</v>
      </c>
    </row>
    <row r="595" spans="2:6" x14ac:dyDescent="0.2">
      <c r="B595" t="str">
        <f>"0"&amp;LEFT(balance_gral!D595,11)</f>
        <v>061070846000</v>
      </c>
      <c r="C595">
        <f>VALUE(balance_gral!F595)</f>
        <v>-37961892692</v>
      </c>
      <c r="D595">
        <f>VALUE(balance_gral!H595)</f>
        <v>-480380.55</v>
      </c>
      <c r="E595">
        <f>VALUE(balance_gral!G595)</f>
        <v>-3519653455</v>
      </c>
      <c r="F595" s="2">
        <f>VALUE(balance_gral!J595)</f>
        <v>-41481546147</v>
      </c>
    </row>
    <row r="596" spans="2:6" x14ac:dyDescent="0.2">
      <c r="B596" t="str">
        <f>"0"&amp;LEFT(balance_gral!D596,11)</f>
        <v>061070846002</v>
      </c>
      <c r="C596">
        <f>VALUE(balance_gral!F596)</f>
        <v>-37961892692</v>
      </c>
      <c r="D596">
        <f>VALUE(balance_gral!H596)</f>
        <v>-480380.55</v>
      </c>
      <c r="E596">
        <f>VALUE(balance_gral!G596)</f>
        <v>-3519653455</v>
      </c>
      <c r="F596" s="2">
        <f>VALUE(balance_gral!J596)</f>
        <v>-41481546147</v>
      </c>
    </row>
    <row r="597" spans="2:6" x14ac:dyDescent="0.2">
      <c r="B597" t="str">
        <f>"0"&amp;LEFT(balance_gral!D597,11)</f>
        <v>061080000000</v>
      </c>
      <c r="C597">
        <f>VALUE(balance_gral!F597)</f>
        <v>-446531357224</v>
      </c>
      <c r="D597">
        <f>VALUE(balance_gral!H597)</f>
        <v>-27750690.010000002</v>
      </c>
      <c r="E597">
        <f>VALUE(balance_gral!G597)</f>
        <v>-202469035762</v>
      </c>
      <c r="F597" s="2">
        <f>VALUE(balance_gral!J597)</f>
        <v>-649000392986</v>
      </c>
    </row>
    <row r="598" spans="2:6" x14ac:dyDescent="0.2">
      <c r="B598" t="str">
        <f>"0"&amp;LEFT(balance_gral!D598,11)</f>
        <v>061080772000</v>
      </c>
      <c r="C598">
        <f>VALUE(balance_gral!F598)</f>
        <v>-446531357224</v>
      </c>
      <c r="D598">
        <f>VALUE(balance_gral!H598)</f>
        <v>-27750690.010000002</v>
      </c>
      <c r="E598">
        <f>VALUE(balance_gral!G598)</f>
        <v>-202469035762</v>
      </c>
      <c r="F598" s="2">
        <f>VALUE(balance_gral!J598)</f>
        <v>-649000392986</v>
      </c>
    </row>
    <row r="599" spans="2:6" x14ac:dyDescent="0.2">
      <c r="B599" t="str">
        <f>"0"&amp;LEFT(balance_gral!D599,11)</f>
        <v>061080772002</v>
      </c>
      <c r="C599">
        <f>VALUE(balance_gral!F599)</f>
        <v>-446531357224</v>
      </c>
      <c r="D599">
        <f>VALUE(balance_gral!H599)</f>
        <v>-27388226.359999999</v>
      </c>
      <c r="E599">
        <f>VALUE(balance_gral!G599)</f>
        <v>-199803211423</v>
      </c>
      <c r="F599" s="2">
        <f>VALUE(balance_gral!J599)</f>
        <v>-646334568647</v>
      </c>
    </row>
    <row r="600" spans="2:6" x14ac:dyDescent="0.2">
      <c r="B600" t="str">
        <f>"0"&amp;LEFT(balance_gral!D600,11)</f>
        <v>061080772003</v>
      </c>
      <c r="C600">
        <f>VALUE(balance_gral!F600)</f>
        <v>0</v>
      </c>
      <c r="D600">
        <f>VALUE(balance_gral!H600)</f>
        <v>-362463.65</v>
      </c>
      <c r="E600">
        <f>VALUE(balance_gral!G600)</f>
        <v>-2665824339</v>
      </c>
      <c r="F600" s="2">
        <f>VALUE(balance_gral!J600)</f>
        <v>-2665824339</v>
      </c>
    </row>
    <row r="601" spans="2:6" x14ac:dyDescent="0.2">
      <c r="B601" t="str">
        <f>"0"&amp;LEFT(balance_gral!D601,11)</f>
        <v>062000000000</v>
      </c>
      <c r="C601">
        <f>VALUE(balance_gral!F601)</f>
        <v>-225654467840</v>
      </c>
      <c r="D601">
        <f>VALUE(balance_gral!H601)</f>
        <v>-7620493.8109090906</v>
      </c>
      <c r="E601">
        <f>VALUE(balance_gral!G601)</f>
        <v>-55118374834</v>
      </c>
      <c r="F601" s="2">
        <f>VALUE(balance_gral!J601)</f>
        <v>-280772842674</v>
      </c>
    </row>
    <row r="602" spans="2:6" x14ac:dyDescent="0.2">
      <c r="B602" t="str">
        <f>"0"&amp;LEFT(balance_gral!D602,11)</f>
        <v>062010000000</v>
      </c>
      <c r="C602">
        <f>VALUE(balance_gral!F602)</f>
        <v>-225654467840</v>
      </c>
      <c r="D602">
        <f>VALUE(balance_gral!H602)</f>
        <v>-7620493.8109090906</v>
      </c>
      <c r="E602">
        <f>VALUE(balance_gral!G602)</f>
        <v>-55118374834</v>
      </c>
      <c r="F602" s="2">
        <f>VALUE(balance_gral!J602)</f>
        <v>-280772842674</v>
      </c>
    </row>
    <row r="603" spans="2:6" x14ac:dyDescent="0.2">
      <c r="B603" t="str">
        <f>"0"&amp;LEFT(balance_gral!D603,11)</f>
        <v>062010774000</v>
      </c>
      <c r="C603">
        <f>VALUE(balance_gral!F603)</f>
        <v>-9899427737</v>
      </c>
      <c r="D603">
        <f>VALUE(balance_gral!H603)</f>
        <v>-382353.27</v>
      </c>
      <c r="E603">
        <f>VALUE(balance_gral!G603)</f>
        <v>-2788566469</v>
      </c>
      <c r="F603" s="2">
        <f>VALUE(balance_gral!J603)</f>
        <v>-12687994206</v>
      </c>
    </row>
    <row r="604" spans="2:6" x14ac:dyDescent="0.2">
      <c r="B604" t="str">
        <f>"0"&amp;LEFT(balance_gral!D604,11)</f>
        <v>062010774002</v>
      </c>
      <c r="C604">
        <f>VALUE(balance_gral!F604)</f>
        <v>-9899427737</v>
      </c>
      <c r="D604">
        <f>VALUE(balance_gral!H604)</f>
        <v>-382353.27</v>
      </c>
      <c r="E604">
        <f>VALUE(balance_gral!G604)</f>
        <v>-2788566469</v>
      </c>
      <c r="F604" s="2">
        <f>VALUE(balance_gral!J604)</f>
        <v>-12687994206</v>
      </c>
    </row>
    <row r="605" spans="2:6" x14ac:dyDescent="0.2">
      <c r="B605" t="str">
        <f>"0"&amp;LEFT(balance_gral!D605,11)</f>
        <v>062010776000</v>
      </c>
      <c r="C605">
        <f>VALUE(balance_gral!F605)</f>
        <v>-121062930596</v>
      </c>
      <c r="D605">
        <f>VALUE(balance_gral!H605)</f>
        <v>-73272.649999999994</v>
      </c>
      <c r="E605">
        <f>VALUE(balance_gral!G605)</f>
        <v>-517664310</v>
      </c>
      <c r="F605" s="2">
        <f>VALUE(balance_gral!J605)</f>
        <v>-121580594906</v>
      </c>
    </row>
    <row r="606" spans="2:6" x14ac:dyDescent="0.2">
      <c r="B606" t="str">
        <f>"0"&amp;LEFT(balance_gral!D606,11)</f>
        <v>062010776002</v>
      </c>
      <c r="C606">
        <f>VALUE(balance_gral!F606)</f>
        <v>-121062930596</v>
      </c>
      <c r="D606">
        <f>VALUE(balance_gral!H606)</f>
        <v>-73272.649999999994</v>
      </c>
      <c r="E606">
        <f>VALUE(balance_gral!G606)</f>
        <v>-517664310</v>
      </c>
      <c r="F606" s="2">
        <f>VALUE(balance_gral!J606)</f>
        <v>-121580594906</v>
      </c>
    </row>
    <row r="607" spans="2:6" x14ac:dyDescent="0.2">
      <c r="B607" t="str">
        <f>"0"&amp;LEFT(balance_gral!D607,11)</f>
        <v>062010784000</v>
      </c>
      <c r="C607">
        <f>VALUE(balance_gral!F607)</f>
        <v>-2540444660</v>
      </c>
      <c r="D607">
        <f>VALUE(balance_gral!H607)</f>
        <v>-1648699.57</v>
      </c>
      <c r="E607">
        <f>VALUE(balance_gral!G607)</f>
        <v>-12076267893</v>
      </c>
      <c r="F607" s="2">
        <f>VALUE(balance_gral!J607)</f>
        <v>-14616712553</v>
      </c>
    </row>
    <row r="608" spans="2:6" x14ac:dyDescent="0.2">
      <c r="B608" t="str">
        <f>"0"&amp;LEFT(balance_gral!D608,11)</f>
        <v>062010784002</v>
      </c>
      <c r="C608">
        <f>VALUE(balance_gral!F608)</f>
        <v>-2540444660</v>
      </c>
      <c r="D608">
        <f>VALUE(balance_gral!H608)</f>
        <v>-1648699.57</v>
      </c>
      <c r="E608">
        <f>VALUE(balance_gral!G608)</f>
        <v>-12076267893</v>
      </c>
      <c r="F608" s="2">
        <f>VALUE(balance_gral!J608)</f>
        <v>-14616712553</v>
      </c>
    </row>
    <row r="609" spans="2:6" x14ac:dyDescent="0.2">
      <c r="B609" t="str">
        <f>"0"&amp;LEFT(balance_gral!D609,11)</f>
        <v>062010790000</v>
      </c>
      <c r="C609">
        <f>VALUE(balance_gral!F609)</f>
        <v>0</v>
      </c>
      <c r="D609">
        <f>VALUE(balance_gral!H609)</f>
        <v>-374175.38</v>
      </c>
      <c r="E609">
        <f>VALUE(balance_gral!G609)</f>
        <v>-2731509419</v>
      </c>
      <c r="F609" s="2">
        <f>VALUE(balance_gral!J609)</f>
        <v>-2731509419</v>
      </c>
    </row>
    <row r="610" spans="2:6" x14ac:dyDescent="0.2">
      <c r="B610" t="str">
        <f>"0"&amp;LEFT(balance_gral!D610,11)</f>
        <v>062010790002</v>
      </c>
      <c r="C610">
        <f>VALUE(balance_gral!F610)</f>
        <v>0</v>
      </c>
      <c r="D610">
        <f>VALUE(balance_gral!H610)</f>
        <v>-374175.38</v>
      </c>
      <c r="E610">
        <f>VALUE(balance_gral!G610)</f>
        <v>-2731509419</v>
      </c>
      <c r="F610" s="2">
        <f>VALUE(balance_gral!J610)</f>
        <v>-2731509419</v>
      </c>
    </row>
    <row r="611" spans="2:6" x14ac:dyDescent="0.2">
      <c r="B611" t="str">
        <f>"0"&amp;LEFT(balance_gral!D611,11)</f>
        <v>062010792000</v>
      </c>
      <c r="C611">
        <f>VALUE(balance_gral!F611)</f>
        <v>0</v>
      </c>
      <c r="D611">
        <f>VALUE(balance_gral!H611)</f>
        <v>-10220.200000000001</v>
      </c>
      <c r="E611">
        <f>VALUE(balance_gral!G611)</f>
        <v>-74580070</v>
      </c>
      <c r="F611" s="2">
        <f>VALUE(balance_gral!J611)</f>
        <v>-74580070</v>
      </c>
    </row>
    <row r="612" spans="2:6" x14ac:dyDescent="0.2">
      <c r="B612" t="str">
        <f>"0"&amp;LEFT(balance_gral!D612,11)</f>
        <v>062010792002</v>
      </c>
      <c r="C612">
        <f>VALUE(balance_gral!F612)</f>
        <v>0</v>
      </c>
      <c r="D612">
        <f>VALUE(balance_gral!H612)</f>
        <v>-10220.200000000001</v>
      </c>
      <c r="E612">
        <f>VALUE(balance_gral!G612)</f>
        <v>-74580070</v>
      </c>
      <c r="F612" s="2">
        <f>VALUE(balance_gral!J612)</f>
        <v>-74580070</v>
      </c>
    </row>
    <row r="613" spans="2:6" x14ac:dyDescent="0.2">
      <c r="B613" t="str">
        <f>"0"&amp;LEFT(balance_gral!D613,11)</f>
        <v>062010794000</v>
      </c>
      <c r="C613">
        <f>VALUE(balance_gral!F613)</f>
        <v>0</v>
      </c>
      <c r="D613">
        <f>VALUE(balance_gral!H613)</f>
        <v>-9083.9599999999991</v>
      </c>
      <c r="E613">
        <f>VALUE(balance_gral!G613)</f>
        <v>-66149423</v>
      </c>
      <c r="F613" s="2">
        <f>VALUE(balance_gral!J613)</f>
        <v>-66149423</v>
      </c>
    </row>
    <row r="614" spans="2:6" x14ac:dyDescent="0.2">
      <c r="B614" t="str">
        <f>"0"&amp;LEFT(balance_gral!D614,11)</f>
        <v>062010794002</v>
      </c>
      <c r="C614">
        <f>VALUE(balance_gral!F614)</f>
        <v>0</v>
      </c>
      <c r="D614">
        <f>VALUE(balance_gral!H614)</f>
        <v>-9083.9599999999991</v>
      </c>
      <c r="E614">
        <f>VALUE(balance_gral!G614)</f>
        <v>-66149423</v>
      </c>
      <c r="F614" s="2">
        <f>VALUE(balance_gral!J614)</f>
        <v>-66149423</v>
      </c>
    </row>
    <row r="615" spans="2:6" x14ac:dyDescent="0.2">
      <c r="B615" t="str">
        <f>"0"&amp;LEFT(balance_gral!D615,11)</f>
        <v>062010796000</v>
      </c>
      <c r="C615">
        <f>VALUE(balance_gral!F615)</f>
        <v>-18979657222</v>
      </c>
      <c r="D615">
        <f>VALUE(balance_gral!H615)</f>
        <v>-1894962.740909091</v>
      </c>
      <c r="E615">
        <f>VALUE(balance_gral!G615)</f>
        <v>-13299448453</v>
      </c>
      <c r="F615" s="2">
        <f>VALUE(balance_gral!J615)</f>
        <v>-32279105675</v>
      </c>
    </row>
    <row r="616" spans="2:6" x14ac:dyDescent="0.2">
      <c r="B616" t="str">
        <f>"0"&amp;LEFT(balance_gral!D616,11)</f>
        <v>062010796002</v>
      </c>
      <c r="C616">
        <f>VALUE(balance_gral!F616)</f>
        <v>-18979657222</v>
      </c>
      <c r="D616">
        <f>VALUE(balance_gral!H616)</f>
        <v>-1894962.740909091</v>
      </c>
      <c r="E616">
        <f>VALUE(balance_gral!G616)</f>
        <v>-13299448453</v>
      </c>
      <c r="F616" s="2">
        <f>VALUE(balance_gral!J616)</f>
        <v>-32279105675</v>
      </c>
    </row>
    <row r="617" spans="2:6" x14ac:dyDescent="0.2">
      <c r="B617" t="str">
        <f>"0"&amp;LEFT(balance_gral!D617,11)</f>
        <v>062010798000</v>
      </c>
      <c r="C617">
        <f>VALUE(balance_gral!F617)</f>
        <v>-728603044</v>
      </c>
      <c r="D617">
        <f>VALUE(balance_gral!H617)</f>
        <v>0</v>
      </c>
      <c r="E617">
        <f>VALUE(balance_gral!G617)</f>
        <v>0</v>
      </c>
      <c r="F617" s="2">
        <f>VALUE(balance_gral!J617)</f>
        <v>-728603044</v>
      </c>
    </row>
    <row r="618" spans="2:6" x14ac:dyDescent="0.2">
      <c r="B618" t="str">
        <f>"0"&amp;LEFT(balance_gral!D618,11)</f>
        <v>062010798002</v>
      </c>
      <c r="C618">
        <f>VALUE(balance_gral!F618)</f>
        <v>-728603044</v>
      </c>
      <c r="D618">
        <f>VALUE(balance_gral!H618)</f>
        <v>0</v>
      </c>
      <c r="E618">
        <f>VALUE(balance_gral!G618)</f>
        <v>0</v>
      </c>
      <c r="F618" s="2">
        <f>VALUE(balance_gral!J618)</f>
        <v>-728603044</v>
      </c>
    </row>
    <row r="619" spans="2:6" x14ac:dyDescent="0.2">
      <c r="B619" t="str">
        <f>"0"&amp;LEFT(balance_gral!D619,11)</f>
        <v>062010806000</v>
      </c>
      <c r="C619">
        <f>VALUE(balance_gral!F619)</f>
        <v>-72443404581</v>
      </c>
      <c r="D619">
        <f>VALUE(balance_gral!H619)</f>
        <v>-3227726.04</v>
      </c>
      <c r="E619">
        <f>VALUE(balance_gral!G619)</f>
        <v>-23564188797</v>
      </c>
      <c r="F619" s="2">
        <f>VALUE(balance_gral!J619)</f>
        <v>-96007593378</v>
      </c>
    </row>
    <row r="620" spans="2:6" x14ac:dyDescent="0.2">
      <c r="B620" t="str">
        <f>"0"&amp;LEFT(balance_gral!D620,11)</f>
        <v>062010806002</v>
      </c>
      <c r="C620">
        <f>VALUE(balance_gral!F620)</f>
        <v>-72443404581</v>
      </c>
      <c r="D620">
        <f>VALUE(balance_gral!H620)</f>
        <v>-3227726.04</v>
      </c>
      <c r="E620">
        <f>VALUE(balance_gral!G620)</f>
        <v>-23564188797</v>
      </c>
      <c r="F620" s="2">
        <f>VALUE(balance_gral!J620)</f>
        <v>-96007593378</v>
      </c>
    </row>
    <row r="621" spans="2:6" x14ac:dyDescent="0.2">
      <c r="B621" t="str">
        <f>"0"&amp;LEFT(balance_gral!D621,11)</f>
        <v>063000000000</v>
      </c>
      <c r="C621">
        <f>VALUE(balance_gral!F621)</f>
        <v>-1610559809400</v>
      </c>
      <c r="D621">
        <f>VALUE(balance_gral!H621)</f>
        <v>-3578877.46</v>
      </c>
      <c r="E621">
        <f>VALUE(balance_gral!G621)</f>
        <v>-26014359352</v>
      </c>
      <c r="F621" s="2">
        <f>VALUE(balance_gral!J621)</f>
        <v>-1636574168752</v>
      </c>
    </row>
    <row r="622" spans="2:6" x14ac:dyDescent="0.2">
      <c r="B622" t="str">
        <f>"0"&amp;LEFT(balance_gral!D622,11)</f>
        <v>063010000000</v>
      </c>
      <c r="C622">
        <f>VALUE(balance_gral!F622)</f>
        <v>-77315233708</v>
      </c>
      <c r="D622">
        <f>VALUE(balance_gral!H622)</f>
        <v>-2847526.73</v>
      </c>
      <c r="E622">
        <f>VALUE(balance_gral!G622)</f>
        <v>-20682185307</v>
      </c>
      <c r="F622" s="2">
        <f>VALUE(balance_gral!J622)</f>
        <v>-97997419015</v>
      </c>
    </row>
    <row r="623" spans="2:6" x14ac:dyDescent="0.2">
      <c r="B623" t="str">
        <f>"0"&amp;LEFT(balance_gral!D623,11)</f>
        <v>063010808000</v>
      </c>
      <c r="C623">
        <f>VALUE(balance_gral!F623)</f>
        <v>-5839850121</v>
      </c>
      <c r="D623">
        <f>VALUE(balance_gral!H623)</f>
        <v>-2847526.73</v>
      </c>
      <c r="E623">
        <f>VALUE(balance_gral!G623)</f>
        <v>-20682185307</v>
      </c>
      <c r="F623" s="2">
        <f>VALUE(balance_gral!J623)</f>
        <v>-26522035428</v>
      </c>
    </row>
    <row r="624" spans="2:6" x14ac:dyDescent="0.2">
      <c r="B624" t="str">
        <f>"0"&amp;LEFT(balance_gral!D624,11)</f>
        <v>063010808002</v>
      </c>
      <c r="C624">
        <f>VALUE(balance_gral!F624)</f>
        <v>-5839850121</v>
      </c>
      <c r="D624">
        <f>VALUE(balance_gral!H624)</f>
        <v>-2847526.73</v>
      </c>
      <c r="E624">
        <f>VALUE(balance_gral!G624)</f>
        <v>-20682185307</v>
      </c>
      <c r="F624" s="2">
        <f>VALUE(balance_gral!J624)</f>
        <v>-26522035428</v>
      </c>
    </row>
    <row r="625" spans="2:6" x14ac:dyDescent="0.2">
      <c r="B625" t="str">
        <f>"0"&amp;LEFT(balance_gral!D625,11)</f>
        <v>063010810000</v>
      </c>
      <c r="C625">
        <f>VALUE(balance_gral!F625)</f>
        <v>-71475383587</v>
      </c>
      <c r="D625">
        <f>VALUE(balance_gral!H625)</f>
        <v>0</v>
      </c>
      <c r="E625">
        <f>VALUE(balance_gral!G625)</f>
        <v>0</v>
      </c>
      <c r="F625" s="2">
        <f>VALUE(balance_gral!J625)</f>
        <v>-71475383587</v>
      </c>
    </row>
    <row r="626" spans="2:6" x14ac:dyDescent="0.2">
      <c r="B626" t="str">
        <f>"0"&amp;LEFT(balance_gral!D626,11)</f>
        <v>063010810002</v>
      </c>
      <c r="C626">
        <f>VALUE(balance_gral!F626)</f>
        <v>-69652117920</v>
      </c>
      <c r="D626">
        <f>VALUE(balance_gral!H626)</f>
        <v>0</v>
      </c>
      <c r="E626">
        <f>VALUE(balance_gral!G626)</f>
        <v>0</v>
      </c>
      <c r="F626" s="2">
        <f>VALUE(balance_gral!J626)</f>
        <v>-69652117920</v>
      </c>
    </row>
    <row r="627" spans="2:6" x14ac:dyDescent="0.2">
      <c r="B627" t="str">
        <f>"0"&amp;LEFT(balance_gral!D627,11)</f>
        <v>063010810014</v>
      </c>
      <c r="C627">
        <f>VALUE(balance_gral!F627)</f>
        <v>-1823265667</v>
      </c>
      <c r="D627">
        <f>VALUE(balance_gral!H627)</f>
        <v>0</v>
      </c>
      <c r="E627">
        <f>VALUE(balance_gral!G627)</f>
        <v>0</v>
      </c>
      <c r="F627" s="2">
        <f>VALUE(balance_gral!J627)</f>
        <v>-1823265667</v>
      </c>
    </row>
    <row r="628" spans="2:6" x14ac:dyDescent="0.2">
      <c r="B628" t="str">
        <f>"0"&amp;LEFT(balance_gral!D628,11)</f>
        <v>063020000000</v>
      </c>
      <c r="C628">
        <f>VALUE(balance_gral!F628)</f>
        <v>-228546751</v>
      </c>
      <c r="D628">
        <f>VALUE(balance_gral!H628)</f>
        <v>-15909.09</v>
      </c>
      <c r="E628">
        <f>VALUE(balance_gral!G628)</f>
        <v>-116309448</v>
      </c>
      <c r="F628" s="2">
        <f>VALUE(balance_gral!J628)</f>
        <v>-344856199</v>
      </c>
    </row>
    <row r="629" spans="2:6" x14ac:dyDescent="0.2">
      <c r="B629" t="str">
        <f>"0"&amp;LEFT(balance_gral!D629,11)</f>
        <v>063020814000</v>
      </c>
      <c r="C629">
        <f>VALUE(balance_gral!F629)</f>
        <v>-228546751</v>
      </c>
      <c r="D629">
        <f>VALUE(balance_gral!H629)</f>
        <v>-15909.09</v>
      </c>
      <c r="E629">
        <f>VALUE(balance_gral!G629)</f>
        <v>-116309448</v>
      </c>
      <c r="F629" s="2">
        <f>VALUE(balance_gral!J629)</f>
        <v>-344856199</v>
      </c>
    </row>
    <row r="630" spans="2:6" x14ac:dyDescent="0.2">
      <c r="B630" t="str">
        <f>"0"&amp;LEFT(balance_gral!D630,11)</f>
        <v>063020814002</v>
      </c>
      <c r="C630">
        <f>VALUE(balance_gral!F630)</f>
        <v>-228546751</v>
      </c>
      <c r="D630">
        <f>VALUE(balance_gral!H630)</f>
        <v>-15909.09</v>
      </c>
      <c r="E630">
        <f>VALUE(balance_gral!G630)</f>
        <v>-116309448</v>
      </c>
      <c r="F630" s="2">
        <f>VALUE(balance_gral!J630)</f>
        <v>-344856199</v>
      </c>
    </row>
    <row r="631" spans="2:6" x14ac:dyDescent="0.2">
      <c r="B631" t="str">
        <f>"0"&amp;LEFT(balance_gral!D631,11)</f>
        <v>063030000000</v>
      </c>
      <c r="C631">
        <f>VALUE(balance_gral!F631)</f>
        <v>-130454932</v>
      </c>
      <c r="D631">
        <f>VALUE(balance_gral!H631)</f>
        <v>0</v>
      </c>
      <c r="E631">
        <f>VALUE(balance_gral!G631)</f>
        <v>0</v>
      </c>
      <c r="F631" s="2">
        <f>VALUE(balance_gral!J631)</f>
        <v>-130454932</v>
      </c>
    </row>
    <row r="632" spans="2:6" x14ac:dyDescent="0.2">
      <c r="B632" t="str">
        <f>"0"&amp;LEFT(balance_gral!D632,11)</f>
        <v>063030818000</v>
      </c>
      <c r="C632">
        <f>VALUE(balance_gral!F632)</f>
        <v>-130454932</v>
      </c>
      <c r="D632">
        <f>VALUE(balance_gral!H632)</f>
        <v>0</v>
      </c>
      <c r="E632">
        <f>VALUE(balance_gral!G632)</f>
        <v>0</v>
      </c>
      <c r="F632" s="2">
        <f>VALUE(balance_gral!J632)</f>
        <v>-130454932</v>
      </c>
    </row>
    <row r="633" spans="2:6" x14ac:dyDescent="0.2">
      <c r="B633" t="str">
        <f>"0"&amp;LEFT(balance_gral!D633,11)</f>
        <v>063030818002</v>
      </c>
      <c r="C633">
        <f>VALUE(balance_gral!F633)</f>
        <v>-130454932</v>
      </c>
      <c r="D633">
        <f>VALUE(balance_gral!H633)</f>
        <v>0</v>
      </c>
      <c r="E633">
        <f>VALUE(balance_gral!G633)</f>
        <v>0</v>
      </c>
      <c r="F633" s="2">
        <f>VALUE(balance_gral!J633)</f>
        <v>-130454932</v>
      </c>
    </row>
    <row r="634" spans="2:6" x14ac:dyDescent="0.2">
      <c r="B634" t="str">
        <f>"0"&amp;LEFT(balance_gral!D634,11)</f>
        <v>063040000000</v>
      </c>
      <c r="C634">
        <f>VALUE(balance_gral!F634)</f>
        <v>-1529078969135</v>
      </c>
      <c r="D634">
        <f>VALUE(balance_gral!H634)</f>
        <v>0</v>
      </c>
      <c r="E634">
        <f>VALUE(balance_gral!G634)</f>
        <v>0</v>
      </c>
      <c r="F634" s="2">
        <f>VALUE(balance_gral!J634)</f>
        <v>-1529078969135</v>
      </c>
    </row>
    <row r="635" spans="2:6" x14ac:dyDescent="0.2">
      <c r="B635" t="str">
        <f>"0"&amp;LEFT(balance_gral!D635,11)</f>
        <v>063040820000</v>
      </c>
      <c r="C635">
        <f>VALUE(balance_gral!F635)</f>
        <v>-1521267503716</v>
      </c>
      <c r="D635">
        <f>VALUE(balance_gral!H635)</f>
        <v>0</v>
      </c>
      <c r="E635">
        <f>VALUE(balance_gral!G635)</f>
        <v>0</v>
      </c>
      <c r="F635" s="2">
        <f>VALUE(balance_gral!J635)</f>
        <v>-1521267503716</v>
      </c>
    </row>
    <row r="636" spans="2:6" x14ac:dyDescent="0.2">
      <c r="B636" t="str">
        <f>"0"&amp;LEFT(balance_gral!D636,11)</f>
        <v>063040820004</v>
      </c>
      <c r="C636">
        <f>VALUE(balance_gral!F636)</f>
        <v>-1459715965801</v>
      </c>
      <c r="D636">
        <f>VALUE(balance_gral!H636)</f>
        <v>0</v>
      </c>
      <c r="E636">
        <f>VALUE(balance_gral!G636)</f>
        <v>0</v>
      </c>
      <c r="F636" s="2">
        <f>VALUE(balance_gral!J636)</f>
        <v>-1459715965801</v>
      </c>
    </row>
    <row r="637" spans="2:6" x14ac:dyDescent="0.2">
      <c r="B637" t="str">
        <f>"0"&amp;LEFT(balance_gral!D637,11)</f>
        <v>063040820006</v>
      </c>
      <c r="C637">
        <f>VALUE(balance_gral!F637)</f>
        <v>-61551537915</v>
      </c>
      <c r="D637">
        <f>VALUE(balance_gral!H637)</f>
        <v>0</v>
      </c>
      <c r="E637">
        <f>VALUE(balance_gral!G637)</f>
        <v>0</v>
      </c>
      <c r="F637" s="2">
        <f>VALUE(balance_gral!J637)</f>
        <v>-61551537915</v>
      </c>
    </row>
    <row r="638" spans="2:6" x14ac:dyDescent="0.2">
      <c r="B638" t="str">
        <f>"0"&amp;LEFT(balance_gral!D638,11)</f>
        <v>063040822000</v>
      </c>
      <c r="C638">
        <f>VALUE(balance_gral!F638)</f>
        <v>-7811465419</v>
      </c>
      <c r="D638">
        <f>VALUE(balance_gral!H638)</f>
        <v>0</v>
      </c>
      <c r="E638">
        <f>VALUE(balance_gral!G638)</f>
        <v>0</v>
      </c>
      <c r="F638" s="2">
        <f>VALUE(balance_gral!J638)</f>
        <v>-7811465419</v>
      </c>
    </row>
    <row r="639" spans="2:6" x14ac:dyDescent="0.2">
      <c r="B639" t="str">
        <f>"0"&amp;LEFT(balance_gral!D639,11)</f>
        <v>063040822002</v>
      </c>
      <c r="C639">
        <f>VALUE(balance_gral!F639)</f>
        <v>-6026787249</v>
      </c>
      <c r="D639">
        <f>VALUE(balance_gral!H639)</f>
        <v>0</v>
      </c>
      <c r="E639">
        <f>VALUE(balance_gral!G639)</f>
        <v>0</v>
      </c>
      <c r="F639" s="2">
        <f>VALUE(balance_gral!J639)</f>
        <v>-6026787249</v>
      </c>
    </row>
    <row r="640" spans="2:6" x14ac:dyDescent="0.2">
      <c r="B640" t="str">
        <f>"0"&amp;LEFT(balance_gral!D640,11)</f>
        <v>063040822004</v>
      </c>
      <c r="C640">
        <f>VALUE(balance_gral!F640)</f>
        <v>-1784678170</v>
      </c>
      <c r="D640">
        <f>VALUE(balance_gral!H640)</f>
        <v>0</v>
      </c>
      <c r="E640">
        <f>VALUE(balance_gral!G640)</f>
        <v>0</v>
      </c>
      <c r="F640" s="2">
        <f>VALUE(balance_gral!J640)</f>
        <v>-1784678170</v>
      </c>
    </row>
    <row r="641" spans="2:6" x14ac:dyDescent="0.2">
      <c r="B641" t="str">
        <f>"0"&amp;LEFT(balance_gral!D641,11)</f>
        <v>063060000000</v>
      </c>
      <c r="C641">
        <f>VALUE(balance_gral!F641)</f>
        <v>-3806604874</v>
      </c>
      <c r="D641">
        <f>VALUE(balance_gral!H641)</f>
        <v>-715441.64</v>
      </c>
      <c r="E641">
        <f>VALUE(balance_gral!G641)</f>
        <v>-5215864597</v>
      </c>
      <c r="F641" s="2">
        <f>VALUE(balance_gral!J641)</f>
        <v>-9022469471</v>
      </c>
    </row>
    <row r="642" spans="2:6" x14ac:dyDescent="0.2">
      <c r="B642" t="str">
        <f>"0"&amp;LEFT(balance_gral!D642,11)</f>
        <v>063060836001</v>
      </c>
      <c r="C642">
        <f>VALUE(balance_gral!F642)</f>
        <v>-3806604874</v>
      </c>
      <c r="D642">
        <f>VALUE(balance_gral!H642)</f>
        <v>-715441.64</v>
      </c>
      <c r="E642">
        <f>VALUE(balance_gral!G642)</f>
        <v>-5215864597</v>
      </c>
      <c r="F642" s="2">
        <f>VALUE(balance_gral!J642)</f>
        <v>-9022469471</v>
      </c>
    </row>
    <row r="643" spans="2:6" x14ac:dyDescent="0.2">
      <c r="B643" t="str">
        <f>"0"&amp;LEFT(balance_gral!D643,11)</f>
        <v>064000000000</v>
      </c>
      <c r="C643">
        <f>VALUE(balance_gral!F643)</f>
        <v>-84060492295</v>
      </c>
      <c r="D643">
        <f>VALUE(balance_gral!H643)</f>
        <v>-280782.88</v>
      </c>
      <c r="E643">
        <f>VALUE(balance_gral!G643)</f>
        <v>-2046629409</v>
      </c>
      <c r="F643" s="2">
        <f>VALUE(balance_gral!J643)</f>
        <v>-86107121704</v>
      </c>
    </row>
    <row r="644" spans="2:6" x14ac:dyDescent="0.2">
      <c r="B644" t="str">
        <f>"0"&amp;LEFT(balance_gral!D644,11)</f>
        <v>064010000000</v>
      </c>
      <c r="C644">
        <f>VALUE(balance_gral!F644)</f>
        <v>-84060492295</v>
      </c>
      <c r="D644">
        <f>VALUE(balance_gral!H644)</f>
        <v>-280782.88</v>
      </c>
      <c r="E644">
        <f>VALUE(balance_gral!G644)</f>
        <v>-2046629409</v>
      </c>
      <c r="F644" s="2">
        <f>VALUE(balance_gral!J644)</f>
        <v>-86107121704</v>
      </c>
    </row>
    <row r="645" spans="2:6" x14ac:dyDescent="0.2">
      <c r="B645" t="str">
        <f>"0"&amp;LEFT(balance_gral!D645,11)</f>
        <v>064010828001</v>
      </c>
      <c r="C645">
        <f>VALUE(balance_gral!F645)</f>
        <v>-634940356</v>
      </c>
      <c r="D645">
        <f>VALUE(balance_gral!H645)</f>
        <v>-17785.810000000001</v>
      </c>
      <c r="E645">
        <f>VALUE(balance_gral!G645)</f>
        <v>-129703673</v>
      </c>
      <c r="F645" s="2">
        <f>VALUE(balance_gral!J645)</f>
        <v>-764644029</v>
      </c>
    </row>
    <row r="646" spans="2:6" x14ac:dyDescent="0.2">
      <c r="B646" t="str">
        <f>"0"&amp;LEFT(balance_gral!D646,11)</f>
        <v>064010830001</v>
      </c>
      <c r="C646">
        <f>VALUE(balance_gral!F646)</f>
        <v>-1111197411</v>
      </c>
      <c r="D646">
        <f>VALUE(balance_gral!H646)</f>
        <v>-0.32</v>
      </c>
      <c r="E646">
        <f>VALUE(balance_gral!G646)</f>
        <v>-2329</v>
      </c>
      <c r="F646" s="2">
        <f>VALUE(balance_gral!J646)</f>
        <v>-1111199740</v>
      </c>
    </row>
    <row r="647" spans="2:6" x14ac:dyDescent="0.2">
      <c r="B647" t="str">
        <f>"0"&amp;LEFT(balance_gral!D647,11)</f>
        <v>064010832001</v>
      </c>
      <c r="C647">
        <f>VALUE(balance_gral!F647)</f>
        <v>-82314354528</v>
      </c>
      <c r="D647">
        <f>VALUE(balance_gral!H647)</f>
        <v>-262996.75</v>
      </c>
      <c r="E647">
        <f>VALUE(balance_gral!G647)</f>
        <v>-1916923407</v>
      </c>
      <c r="F647" s="2">
        <f>VALUE(balance_gral!J647)</f>
        <v>-84231277935</v>
      </c>
    </row>
    <row r="648" spans="2:6" x14ac:dyDescent="0.2">
      <c r="B648" t="str">
        <f>"0"&amp;LEFT(balance_gral!D648,11)</f>
        <v>070000000000</v>
      </c>
      <c r="C648">
        <f>VALUE(balance_gral!F648)</f>
        <v>10019997980775</v>
      </c>
      <c r="D648">
        <f>VALUE(balance_gral!H648)</f>
        <v>103770319.24616438</v>
      </c>
      <c r="E648">
        <f>VALUE(balance_gral!G648)</f>
        <v>757296497564</v>
      </c>
      <c r="F648" s="2">
        <f>VALUE(balance_gral!J648)</f>
        <v>10777294478339</v>
      </c>
    </row>
    <row r="649" spans="2:6" x14ac:dyDescent="0.2">
      <c r="B649" t="str">
        <f>"0"&amp;LEFT(balance_gral!D649,11)</f>
        <v>071000000000</v>
      </c>
      <c r="C649">
        <f>VALUE(balance_gral!F649)</f>
        <v>7746399420540</v>
      </c>
      <c r="D649">
        <f>VALUE(balance_gral!H649)</f>
        <v>96721958.156164378</v>
      </c>
      <c r="E649">
        <f>VALUE(balance_gral!G649)</f>
        <v>705831878017</v>
      </c>
      <c r="F649" s="2">
        <f>VALUE(balance_gral!J649)</f>
        <v>8452231298557</v>
      </c>
    </row>
    <row r="650" spans="2:6" x14ac:dyDescent="0.2">
      <c r="B650" t="str">
        <f>"0"&amp;LEFT(balance_gral!D650,11)</f>
        <v>071010000000</v>
      </c>
      <c r="C650">
        <f>VALUE(balance_gral!F650)</f>
        <v>67430043357</v>
      </c>
      <c r="D650">
        <f>VALUE(balance_gral!H650)</f>
        <v>28531103.890000001</v>
      </c>
      <c r="E650">
        <f>VALUE(balance_gral!G650)</f>
        <v>208406668295</v>
      </c>
      <c r="F650" s="2">
        <f>VALUE(balance_gral!J650)</f>
        <v>275836711652</v>
      </c>
    </row>
    <row r="651" spans="2:6" x14ac:dyDescent="0.2">
      <c r="B651" t="str">
        <f>"0"&amp;LEFT(balance_gral!D651,11)</f>
        <v>071010701000</v>
      </c>
      <c r="C651">
        <f>VALUE(balance_gral!F651)</f>
        <v>54783999781</v>
      </c>
      <c r="D651">
        <f>VALUE(balance_gral!H651)</f>
        <v>2506681.9</v>
      </c>
      <c r="E651">
        <f>VALUE(balance_gral!G651)</f>
        <v>18283663681</v>
      </c>
      <c r="F651" s="2">
        <f>VALUE(balance_gral!J651)</f>
        <v>73067663462</v>
      </c>
    </row>
    <row r="652" spans="2:6" x14ac:dyDescent="0.2">
      <c r="B652" t="str">
        <f>"0"&amp;LEFT(balance_gral!D652,11)</f>
        <v>071010701002</v>
      </c>
      <c r="C652">
        <f>VALUE(balance_gral!F652)</f>
        <v>54783999781</v>
      </c>
      <c r="D652">
        <f>VALUE(balance_gral!H652)</f>
        <v>2506681.9</v>
      </c>
      <c r="E652">
        <f>VALUE(balance_gral!G652)</f>
        <v>18283663681</v>
      </c>
      <c r="F652" s="2">
        <f>VALUE(balance_gral!J652)</f>
        <v>73067663462</v>
      </c>
    </row>
    <row r="653" spans="2:6" x14ac:dyDescent="0.2">
      <c r="B653" t="str">
        <f>"0"&amp;LEFT(balance_gral!D653,11)</f>
        <v>071010705000</v>
      </c>
      <c r="C653">
        <f>VALUE(balance_gral!F653)</f>
        <v>10820020366</v>
      </c>
      <c r="D653">
        <f>VALUE(balance_gral!H653)</f>
        <v>26024421.989999998</v>
      </c>
      <c r="E653">
        <f>VALUE(balance_gral!G653)</f>
        <v>190123004614</v>
      </c>
      <c r="F653" s="2">
        <f>VALUE(balance_gral!J653)</f>
        <v>200943024980</v>
      </c>
    </row>
    <row r="654" spans="2:6" x14ac:dyDescent="0.2">
      <c r="B654" t="str">
        <f>"0"&amp;LEFT(balance_gral!D654,11)</f>
        <v>071010705002</v>
      </c>
      <c r="C654">
        <f>VALUE(balance_gral!F654)</f>
        <v>10781591481</v>
      </c>
      <c r="D654">
        <f>VALUE(balance_gral!H654)</f>
        <v>11190.88</v>
      </c>
      <c r="E654">
        <f>VALUE(balance_gral!G654)</f>
        <v>81166457</v>
      </c>
      <c r="F654" s="2">
        <f>VALUE(balance_gral!J654)</f>
        <v>10862757938</v>
      </c>
    </row>
    <row r="655" spans="2:6" x14ac:dyDescent="0.2">
      <c r="B655" t="str">
        <f>"0"&amp;LEFT(balance_gral!D655,11)</f>
        <v>071010705003</v>
      </c>
      <c r="C655">
        <f>VALUE(balance_gral!F655)</f>
        <v>38428885</v>
      </c>
      <c r="D655">
        <f>VALUE(balance_gral!H655)</f>
        <v>26013231.109999999</v>
      </c>
      <c r="E655">
        <f>VALUE(balance_gral!G655)</f>
        <v>190041838157</v>
      </c>
      <c r="F655" s="2">
        <f>VALUE(balance_gral!J655)</f>
        <v>190080267042</v>
      </c>
    </row>
    <row r="656" spans="2:6" x14ac:dyDescent="0.2">
      <c r="B656" t="str">
        <f>"0"&amp;LEFT(balance_gral!D656,11)</f>
        <v>071010707000</v>
      </c>
      <c r="C656">
        <f>VALUE(balance_gral!F656)</f>
        <v>1826023210</v>
      </c>
      <c r="D656">
        <f>VALUE(balance_gral!H656)</f>
        <v>0</v>
      </c>
      <c r="E656">
        <f>VALUE(balance_gral!G656)</f>
        <v>0</v>
      </c>
      <c r="F656" s="2">
        <f>VALUE(balance_gral!J656)</f>
        <v>1826023210</v>
      </c>
    </row>
    <row r="657" spans="2:6" x14ac:dyDescent="0.2">
      <c r="B657" t="str">
        <f>"0"&amp;LEFT(balance_gral!D657,11)</f>
        <v>071010707002</v>
      </c>
      <c r="C657">
        <f>VALUE(balance_gral!F657)</f>
        <v>1826023210</v>
      </c>
      <c r="D657">
        <f>VALUE(balance_gral!H657)</f>
        <v>0</v>
      </c>
      <c r="E657">
        <f>VALUE(balance_gral!G657)</f>
        <v>0</v>
      </c>
      <c r="F657" s="2">
        <f>VALUE(balance_gral!J657)</f>
        <v>1826023210</v>
      </c>
    </row>
    <row r="658" spans="2:6" x14ac:dyDescent="0.2">
      <c r="B658" t="str">
        <f>"0"&amp;LEFT(balance_gral!D658,11)</f>
        <v>071020000000</v>
      </c>
      <c r="C658">
        <f>VALUE(balance_gral!F658)</f>
        <v>430586860422</v>
      </c>
      <c r="D658">
        <f>VALUE(balance_gral!H658)</f>
        <v>32306978.346164383</v>
      </c>
      <c r="E658">
        <f>VALUE(balance_gral!G658)</f>
        <v>235735161014</v>
      </c>
      <c r="F658" s="2">
        <f>VALUE(balance_gral!J658)</f>
        <v>666322021436</v>
      </c>
    </row>
    <row r="659" spans="2:6" x14ac:dyDescent="0.2">
      <c r="B659" t="str">
        <f>"0"&amp;LEFT(balance_gral!D659,11)</f>
        <v>071020709000</v>
      </c>
      <c r="C659">
        <f>VALUE(balance_gral!F659)</f>
        <v>28130435520</v>
      </c>
      <c r="D659">
        <f>VALUE(balance_gral!H659)</f>
        <v>3519513.22</v>
      </c>
      <c r="E659">
        <f>VALUE(balance_gral!G659)</f>
        <v>25695256415</v>
      </c>
      <c r="F659" s="2">
        <f>VALUE(balance_gral!J659)</f>
        <v>53825691935</v>
      </c>
    </row>
    <row r="660" spans="2:6" x14ac:dyDescent="0.2">
      <c r="B660" t="str">
        <f>"0"&amp;LEFT(balance_gral!D660,11)</f>
        <v>071020709002</v>
      </c>
      <c r="C660">
        <f>VALUE(balance_gral!F660)</f>
        <v>28130435520</v>
      </c>
      <c r="D660">
        <f>VALUE(balance_gral!H660)</f>
        <v>3519513.22</v>
      </c>
      <c r="E660">
        <f>VALUE(balance_gral!G660)</f>
        <v>25695256415</v>
      </c>
      <c r="F660" s="2">
        <f>VALUE(balance_gral!J660)</f>
        <v>53825691935</v>
      </c>
    </row>
    <row r="661" spans="2:6" x14ac:dyDescent="0.2">
      <c r="B661" t="str">
        <f>"0"&amp;LEFT(balance_gral!D661,11)</f>
        <v>071020713000</v>
      </c>
      <c r="C661">
        <f>VALUE(balance_gral!F661)</f>
        <v>730868962</v>
      </c>
      <c r="D661">
        <f>VALUE(balance_gral!H661)</f>
        <v>1203.71</v>
      </c>
      <c r="E661">
        <f>VALUE(balance_gral!G661)</f>
        <v>8789987</v>
      </c>
      <c r="F661" s="2">
        <f>VALUE(balance_gral!J661)</f>
        <v>739658949</v>
      </c>
    </row>
    <row r="662" spans="2:6" x14ac:dyDescent="0.2">
      <c r="B662" t="str">
        <f>"0"&amp;LEFT(balance_gral!D662,11)</f>
        <v>071020713002</v>
      </c>
      <c r="C662">
        <f>VALUE(balance_gral!F662)</f>
        <v>730868962</v>
      </c>
      <c r="D662">
        <f>VALUE(balance_gral!H662)</f>
        <v>1203.71</v>
      </c>
      <c r="E662">
        <f>VALUE(balance_gral!G662)</f>
        <v>8789987</v>
      </c>
      <c r="F662" s="2">
        <f>VALUE(balance_gral!J662)</f>
        <v>739658949</v>
      </c>
    </row>
    <row r="663" spans="2:6" x14ac:dyDescent="0.2">
      <c r="B663" t="str">
        <f>"0"&amp;LEFT(balance_gral!D663,11)</f>
        <v>071020715000</v>
      </c>
      <c r="C663">
        <f>VALUE(balance_gral!F663)</f>
        <v>163121293868</v>
      </c>
      <c r="D663">
        <f>VALUE(balance_gral!H663)</f>
        <v>18027281.496164385</v>
      </c>
      <c r="E663">
        <f>VALUE(balance_gral!G663)</f>
        <v>131572568960</v>
      </c>
      <c r="F663" s="2">
        <f>VALUE(balance_gral!J663)</f>
        <v>294693862828</v>
      </c>
    </row>
    <row r="664" spans="2:6" x14ac:dyDescent="0.2">
      <c r="B664" t="str">
        <f>"0"&amp;LEFT(balance_gral!D664,11)</f>
        <v>071020715002</v>
      </c>
      <c r="C664">
        <f>VALUE(balance_gral!F664)</f>
        <v>163121293868</v>
      </c>
      <c r="D664">
        <f>VALUE(balance_gral!H664)</f>
        <v>18027281.496164385</v>
      </c>
      <c r="E664">
        <f>VALUE(balance_gral!G664)</f>
        <v>131572568960</v>
      </c>
      <c r="F664" s="2">
        <f>VALUE(balance_gral!J664)</f>
        <v>294693862828</v>
      </c>
    </row>
    <row r="665" spans="2:6" x14ac:dyDescent="0.2">
      <c r="B665" t="str">
        <f>"0"&amp;LEFT(balance_gral!D665,11)</f>
        <v>071020729001</v>
      </c>
      <c r="C665">
        <f>VALUE(balance_gral!F665)</f>
        <v>192242002881</v>
      </c>
      <c r="D665">
        <f>VALUE(balance_gral!H665)</f>
        <v>606231.5</v>
      </c>
      <c r="E665">
        <f>VALUE(balance_gral!G665)</f>
        <v>4429165889</v>
      </c>
      <c r="F665" s="2">
        <f>VALUE(balance_gral!J665)</f>
        <v>196671168770</v>
      </c>
    </row>
    <row r="666" spans="2:6" x14ac:dyDescent="0.2">
      <c r="B666" t="str">
        <f>"0"&amp;LEFT(balance_gral!D666,11)</f>
        <v>071020731001</v>
      </c>
      <c r="C666">
        <f>VALUE(balance_gral!F666)</f>
        <v>1084302367</v>
      </c>
      <c r="D666">
        <f>VALUE(balance_gral!H666)</f>
        <v>0</v>
      </c>
      <c r="E666">
        <f>VALUE(balance_gral!G666)</f>
        <v>0</v>
      </c>
      <c r="F666" s="2">
        <f>VALUE(balance_gral!J666)</f>
        <v>1084302367</v>
      </c>
    </row>
    <row r="667" spans="2:6" x14ac:dyDescent="0.2">
      <c r="B667" t="str">
        <f>"0"&amp;LEFT(balance_gral!D667,11)</f>
        <v>071020797001</v>
      </c>
      <c r="C667">
        <f>VALUE(balance_gral!F667)</f>
        <v>45277956824</v>
      </c>
      <c r="D667">
        <f>VALUE(balance_gral!H667)</f>
        <v>10152748.42</v>
      </c>
      <c r="E667">
        <f>VALUE(balance_gral!G667)</f>
        <v>74029379763</v>
      </c>
      <c r="F667" s="2">
        <f>VALUE(balance_gral!J667)</f>
        <v>119307336587</v>
      </c>
    </row>
    <row r="668" spans="2:6" x14ac:dyDescent="0.2">
      <c r="B668" t="str">
        <f>"0"&amp;LEFT(balance_gral!D668,11)</f>
        <v>071040000000</v>
      </c>
      <c r="C668">
        <f>VALUE(balance_gral!F668)</f>
        <v>6653658373714</v>
      </c>
      <c r="D668">
        <f>VALUE(balance_gral!H668)</f>
        <v>0</v>
      </c>
      <c r="E668">
        <f>VALUE(balance_gral!G668)</f>
        <v>0</v>
      </c>
      <c r="F668" s="2">
        <f>VALUE(balance_gral!J668)</f>
        <v>6653658373714</v>
      </c>
    </row>
    <row r="669" spans="2:6" x14ac:dyDescent="0.2">
      <c r="B669" t="str">
        <f>"0"&amp;LEFT(balance_gral!D669,11)</f>
        <v>071040739000</v>
      </c>
      <c r="C669">
        <f>VALUE(balance_gral!F669)</f>
        <v>3556119507976</v>
      </c>
      <c r="D669">
        <f>VALUE(balance_gral!H669)</f>
        <v>0</v>
      </c>
      <c r="E669">
        <f>VALUE(balance_gral!G669)</f>
        <v>0</v>
      </c>
      <c r="F669" s="2">
        <f>VALUE(balance_gral!J669)</f>
        <v>3556119507976</v>
      </c>
    </row>
    <row r="670" spans="2:6" x14ac:dyDescent="0.2">
      <c r="B670" t="str">
        <f>"0"&amp;LEFT(balance_gral!D670,11)</f>
        <v>071040739002</v>
      </c>
      <c r="C670">
        <f>VALUE(balance_gral!F670)</f>
        <v>513495634771</v>
      </c>
      <c r="D670">
        <f>VALUE(balance_gral!H670)</f>
        <v>0</v>
      </c>
      <c r="E670">
        <f>VALUE(balance_gral!G670)</f>
        <v>0</v>
      </c>
      <c r="F670" s="2">
        <f>VALUE(balance_gral!J670)</f>
        <v>513495634771</v>
      </c>
    </row>
    <row r="671" spans="2:6" x14ac:dyDescent="0.2">
      <c r="B671" t="str">
        <f>"0"&amp;LEFT(balance_gral!D671,11)</f>
        <v>071040739004</v>
      </c>
      <c r="C671">
        <f>VALUE(balance_gral!F671)</f>
        <v>374999729923</v>
      </c>
      <c r="D671">
        <f>VALUE(balance_gral!H671)</f>
        <v>0</v>
      </c>
      <c r="E671">
        <f>VALUE(balance_gral!G671)</f>
        <v>0</v>
      </c>
      <c r="F671" s="2">
        <f>VALUE(balance_gral!J671)</f>
        <v>374999729923</v>
      </c>
    </row>
    <row r="672" spans="2:6" x14ac:dyDescent="0.2">
      <c r="B672" t="str">
        <f>"0"&amp;LEFT(balance_gral!D672,11)</f>
        <v>071040739006</v>
      </c>
      <c r="C672">
        <f>VALUE(balance_gral!F672)</f>
        <v>2548880800338</v>
      </c>
      <c r="D672">
        <f>VALUE(balance_gral!H672)</f>
        <v>0</v>
      </c>
      <c r="E672">
        <f>VALUE(balance_gral!G672)</f>
        <v>0</v>
      </c>
      <c r="F672" s="2">
        <f>VALUE(balance_gral!J672)</f>
        <v>2548880800338</v>
      </c>
    </row>
    <row r="673" spans="2:6" x14ac:dyDescent="0.2">
      <c r="B673" t="str">
        <f>"0"&amp;LEFT(balance_gral!D673,11)</f>
        <v>071040739008</v>
      </c>
      <c r="C673">
        <f>VALUE(balance_gral!F673)</f>
        <v>118743342944</v>
      </c>
      <c r="D673">
        <f>VALUE(balance_gral!H673)</f>
        <v>0</v>
      </c>
      <c r="E673">
        <f>VALUE(balance_gral!G673)</f>
        <v>0</v>
      </c>
      <c r="F673" s="2">
        <f>VALUE(balance_gral!J673)</f>
        <v>118743342944</v>
      </c>
    </row>
    <row r="674" spans="2:6" x14ac:dyDescent="0.2">
      <c r="B674" t="str">
        <f>"0"&amp;LEFT(balance_gral!D674,11)</f>
        <v>071040741000</v>
      </c>
      <c r="C674">
        <f>VALUE(balance_gral!F674)</f>
        <v>3097538865738</v>
      </c>
      <c r="D674">
        <f>VALUE(balance_gral!H674)</f>
        <v>0</v>
      </c>
      <c r="E674">
        <f>VALUE(balance_gral!G674)</f>
        <v>0</v>
      </c>
      <c r="F674" s="2">
        <f>VALUE(balance_gral!J674)</f>
        <v>3097538865738</v>
      </c>
    </row>
    <row r="675" spans="2:6" x14ac:dyDescent="0.2">
      <c r="B675" t="str">
        <f>"0"&amp;LEFT(balance_gral!D675,11)</f>
        <v>071040741002</v>
      </c>
      <c r="C675">
        <f>VALUE(balance_gral!F675)</f>
        <v>1272886006547</v>
      </c>
      <c r="D675">
        <f>VALUE(balance_gral!H675)</f>
        <v>0</v>
      </c>
      <c r="E675">
        <f>VALUE(balance_gral!G675)</f>
        <v>0</v>
      </c>
      <c r="F675" s="2">
        <f>VALUE(balance_gral!J675)</f>
        <v>1272886006547</v>
      </c>
    </row>
    <row r="676" spans="2:6" x14ac:dyDescent="0.2">
      <c r="B676" t="str">
        <f>"0"&amp;LEFT(balance_gral!D676,11)</f>
        <v>071040741004</v>
      </c>
      <c r="C676">
        <f>VALUE(balance_gral!F676)</f>
        <v>1824652859191</v>
      </c>
      <c r="D676">
        <f>VALUE(balance_gral!H676)</f>
        <v>0</v>
      </c>
      <c r="E676">
        <f>VALUE(balance_gral!G676)</f>
        <v>0</v>
      </c>
      <c r="F676" s="2">
        <f>VALUE(balance_gral!J676)</f>
        <v>1824652859191</v>
      </c>
    </row>
    <row r="677" spans="2:6" x14ac:dyDescent="0.2">
      <c r="B677" t="str">
        <f>"0"&amp;LEFT(balance_gral!D677,11)</f>
        <v>071050000000</v>
      </c>
      <c r="C677">
        <f>VALUE(balance_gral!F677)</f>
        <v>594724143047</v>
      </c>
      <c r="D677">
        <f>VALUE(balance_gral!H677)</f>
        <v>35883875.920000002</v>
      </c>
      <c r="E677">
        <f>VALUE(balance_gral!G677)</f>
        <v>261690048708</v>
      </c>
      <c r="F677" s="2">
        <f>VALUE(balance_gral!J677)</f>
        <v>856414191755</v>
      </c>
    </row>
    <row r="678" spans="2:6" x14ac:dyDescent="0.2">
      <c r="B678" t="str">
        <f>"0"&amp;LEFT(balance_gral!D678,11)</f>
        <v>071050743000</v>
      </c>
      <c r="C678">
        <f>VALUE(balance_gral!F678)</f>
        <v>594276203969</v>
      </c>
      <c r="D678">
        <f>VALUE(balance_gral!H678)</f>
        <v>35869144.060000002</v>
      </c>
      <c r="E678">
        <f>VALUE(balance_gral!G678)</f>
        <v>261580812872</v>
      </c>
      <c r="F678" s="2">
        <f>VALUE(balance_gral!J678)</f>
        <v>855857016841</v>
      </c>
    </row>
    <row r="679" spans="2:6" x14ac:dyDescent="0.2">
      <c r="B679" t="str">
        <f>"0"&amp;LEFT(balance_gral!D679,11)</f>
        <v>071050743002</v>
      </c>
      <c r="C679">
        <f>VALUE(balance_gral!F679)</f>
        <v>594276203969</v>
      </c>
      <c r="D679">
        <f>VALUE(balance_gral!H679)</f>
        <v>35492791.850000001</v>
      </c>
      <c r="E679">
        <f>VALUE(balance_gral!G679)</f>
        <v>258813815250</v>
      </c>
      <c r="F679" s="2">
        <f>VALUE(balance_gral!J679)</f>
        <v>853090019219</v>
      </c>
    </row>
    <row r="680" spans="2:6" x14ac:dyDescent="0.2">
      <c r="B680" t="str">
        <f>"0"&amp;LEFT(balance_gral!D680,11)</f>
        <v>071050743003</v>
      </c>
      <c r="C680">
        <f>VALUE(balance_gral!F680)</f>
        <v>0</v>
      </c>
      <c r="D680">
        <f>VALUE(balance_gral!H680)</f>
        <v>376352.21</v>
      </c>
      <c r="E680">
        <f>VALUE(balance_gral!G680)</f>
        <v>2766997622</v>
      </c>
      <c r="F680" s="2">
        <f>VALUE(balance_gral!J680)</f>
        <v>2766997622</v>
      </c>
    </row>
    <row r="681" spans="2:6" x14ac:dyDescent="0.2">
      <c r="B681" t="str">
        <f>"0"&amp;LEFT(balance_gral!D681,11)</f>
        <v>071050747001</v>
      </c>
      <c r="C681">
        <f>VALUE(balance_gral!F681)</f>
        <v>447939078</v>
      </c>
      <c r="D681">
        <f>VALUE(balance_gral!H681)</f>
        <v>14731.86</v>
      </c>
      <c r="E681">
        <f>VALUE(balance_gral!G681)</f>
        <v>109235836</v>
      </c>
      <c r="F681" s="2">
        <f>VALUE(balance_gral!J681)</f>
        <v>557174914</v>
      </c>
    </row>
    <row r="682" spans="2:6" x14ac:dyDescent="0.2">
      <c r="B682" t="str">
        <f>"0"&amp;LEFT(balance_gral!D682,11)</f>
        <v>072000000000</v>
      </c>
      <c r="C682">
        <f>VALUE(balance_gral!F682)</f>
        <v>68333362544</v>
      </c>
      <c r="D682">
        <f>VALUE(balance_gral!H682)</f>
        <v>507664.64000000001</v>
      </c>
      <c r="E682">
        <f>VALUE(balance_gral!G682)</f>
        <v>3749607628</v>
      </c>
      <c r="F682" s="2">
        <f>VALUE(balance_gral!J682)</f>
        <v>72082970172</v>
      </c>
    </row>
    <row r="683" spans="2:6" x14ac:dyDescent="0.2">
      <c r="B683" t="str">
        <f>"0"&amp;LEFT(balance_gral!D683,11)</f>
        <v>072010000000</v>
      </c>
      <c r="C683">
        <f>VALUE(balance_gral!F683)</f>
        <v>68333362544</v>
      </c>
      <c r="D683">
        <f>VALUE(balance_gral!H683)</f>
        <v>507664.64000000001</v>
      </c>
      <c r="E683">
        <f>VALUE(balance_gral!G683)</f>
        <v>3749607628</v>
      </c>
      <c r="F683" s="2">
        <f>VALUE(balance_gral!J683)</f>
        <v>72082970172</v>
      </c>
    </row>
    <row r="684" spans="2:6" x14ac:dyDescent="0.2">
      <c r="B684" t="str">
        <f>"0"&amp;LEFT(balance_gral!D684,11)</f>
        <v>072010751000</v>
      </c>
      <c r="C684">
        <f>VALUE(balance_gral!F684)</f>
        <v>0</v>
      </c>
      <c r="D684">
        <f>VALUE(balance_gral!H684)</f>
        <v>439769.82</v>
      </c>
      <c r="E684">
        <f>VALUE(balance_gral!G684)</f>
        <v>3258446763</v>
      </c>
      <c r="F684" s="2">
        <f>VALUE(balance_gral!J684)</f>
        <v>3258446763</v>
      </c>
    </row>
    <row r="685" spans="2:6" x14ac:dyDescent="0.2">
      <c r="B685" t="str">
        <f>"0"&amp;LEFT(balance_gral!D685,11)</f>
        <v>072010751003</v>
      </c>
      <c r="C685">
        <f>VALUE(balance_gral!F685)</f>
        <v>0</v>
      </c>
      <c r="D685">
        <f>VALUE(balance_gral!H685)</f>
        <v>439769.82</v>
      </c>
      <c r="E685">
        <f>VALUE(balance_gral!G685)</f>
        <v>3258446763</v>
      </c>
      <c r="F685" s="2">
        <f>VALUE(balance_gral!J685)</f>
        <v>3258446763</v>
      </c>
    </row>
    <row r="686" spans="2:6" x14ac:dyDescent="0.2">
      <c r="B686" t="str">
        <f>"0"&amp;LEFT(balance_gral!D686,11)</f>
        <v>072010755000</v>
      </c>
      <c r="C686">
        <f>VALUE(balance_gral!F686)</f>
        <v>0</v>
      </c>
      <c r="D686">
        <f>VALUE(balance_gral!H686)</f>
        <v>6720</v>
      </c>
      <c r="E686">
        <f>VALUE(balance_gral!G686)</f>
        <v>48892000</v>
      </c>
      <c r="F686" s="2">
        <f>VALUE(balance_gral!J686)</f>
        <v>48892000</v>
      </c>
    </row>
    <row r="687" spans="2:6" x14ac:dyDescent="0.2">
      <c r="B687" t="str">
        <f>"0"&amp;LEFT(balance_gral!D687,11)</f>
        <v>072010755002</v>
      </c>
      <c r="C687">
        <f>VALUE(balance_gral!F687)</f>
        <v>0</v>
      </c>
      <c r="D687">
        <f>VALUE(balance_gral!H687)</f>
        <v>6720</v>
      </c>
      <c r="E687">
        <f>VALUE(balance_gral!G687)</f>
        <v>48892000</v>
      </c>
      <c r="F687" s="2">
        <f>VALUE(balance_gral!J687)</f>
        <v>48892000</v>
      </c>
    </row>
    <row r="688" spans="2:6" x14ac:dyDescent="0.2">
      <c r="B688" t="str">
        <f>"0"&amp;LEFT(balance_gral!D688,11)</f>
        <v>072010757000</v>
      </c>
      <c r="C688">
        <f>VALUE(balance_gral!F688)</f>
        <v>68333362544</v>
      </c>
      <c r="D688">
        <f>VALUE(balance_gral!H688)</f>
        <v>61174.82</v>
      </c>
      <c r="E688">
        <f>VALUE(balance_gral!G688)</f>
        <v>442268865</v>
      </c>
      <c r="F688" s="2">
        <f>VALUE(balance_gral!J688)</f>
        <v>68775631409</v>
      </c>
    </row>
    <row r="689" spans="2:6" x14ac:dyDescent="0.2">
      <c r="B689" t="str">
        <f>"0"&amp;LEFT(balance_gral!D689,11)</f>
        <v>072010757002</v>
      </c>
      <c r="C689">
        <f>VALUE(balance_gral!F689)</f>
        <v>68333362544</v>
      </c>
      <c r="D689">
        <f>VALUE(balance_gral!H689)</f>
        <v>61174.82</v>
      </c>
      <c r="E689">
        <f>VALUE(balance_gral!G689)</f>
        <v>442268865</v>
      </c>
      <c r="F689" s="2">
        <f>VALUE(balance_gral!J689)</f>
        <v>68775631409</v>
      </c>
    </row>
    <row r="690" spans="2:6" x14ac:dyDescent="0.2">
      <c r="B690" t="str">
        <f>"0"&amp;LEFT(balance_gral!D690,11)</f>
        <v>073000000000</v>
      </c>
      <c r="C690">
        <f>VALUE(balance_gral!F690)</f>
        <v>2194039023727</v>
      </c>
      <c r="D690">
        <f>VALUE(balance_gral!H690)</f>
        <v>6102449.0099999998</v>
      </c>
      <c r="E690">
        <f>VALUE(balance_gral!G690)</f>
        <v>44532074860</v>
      </c>
      <c r="F690" s="2">
        <f>VALUE(balance_gral!J690)</f>
        <v>2238571098587</v>
      </c>
    </row>
    <row r="691" spans="2:6" x14ac:dyDescent="0.2">
      <c r="B691" t="str">
        <f>"0"&amp;LEFT(balance_gral!D691,11)</f>
        <v>073010000000</v>
      </c>
      <c r="C691">
        <f>VALUE(balance_gral!F691)</f>
        <v>663479203546</v>
      </c>
      <c r="D691">
        <f>VALUE(balance_gral!H691)</f>
        <v>6102449.0099999998</v>
      </c>
      <c r="E691">
        <f>VALUE(balance_gral!G691)</f>
        <v>44532074860</v>
      </c>
      <c r="F691" s="2">
        <f>VALUE(balance_gral!J691)</f>
        <v>708011278406</v>
      </c>
    </row>
    <row r="692" spans="2:6" x14ac:dyDescent="0.2">
      <c r="B692" t="str">
        <f>"0"&amp;LEFT(balance_gral!D692,11)</f>
        <v>073010759000</v>
      </c>
      <c r="C692">
        <f>VALUE(balance_gral!F692)</f>
        <v>221803371376</v>
      </c>
      <c r="D692">
        <f>VALUE(balance_gral!H692)</f>
        <v>256000</v>
      </c>
      <c r="E692">
        <f>VALUE(balance_gral!G692)</f>
        <v>1868830409</v>
      </c>
      <c r="F692" s="2">
        <f>VALUE(balance_gral!J692)</f>
        <v>223672201785</v>
      </c>
    </row>
    <row r="693" spans="2:6" x14ac:dyDescent="0.2">
      <c r="B693" t="str">
        <f>"0"&amp;LEFT(balance_gral!D693,11)</f>
        <v>073010759002</v>
      </c>
      <c r="C693">
        <f>VALUE(balance_gral!F693)</f>
        <v>6377292334</v>
      </c>
      <c r="D693">
        <f>VALUE(balance_gral!H693)</f>
        <v>232000</v>
      </c>
      <c r="E693">
        <f>VALUE(balance_gral!G693)</f>
        <v>1693548649</v>
      </c>
      <c r="F693" s="2">
        <f>VALUE(balance_gral!J693)</f>
        <v>8070840983</v>
      </c>
    </row>
    <row r="694" spans="2:6" x14ac:dyDescent="0.2">
      <c r="B694" t="str">
        <f>"0"&amp;LEFT(balance_gral!D694,11)</f>
        <v>073010759004</v>
      </c>
      <c r="C694">
        <f>VALUE(balance_gral!F694)</f>
        <v>99857945116</v>
      </c>
      <c r="D694">
        <f>VALUE(balance_gral!H694)</f>
        <v>0</v>
      </c>
      <c r="E694">
        <f>VALUE(balance_gral!G694)</f>
        <v>0</v>
      </c>
      <c r="F694" s="2">
        <f>VALUE(balance_gral!J694)</f>
        <v>99857945116</v>
      </c>
    </row>
    <row r="695" spans="2:6" x14ac:dyDescent="0.2">
      <c r="B695" t="str">
        <f>"0"&amp;LEFT(balance_gral!D695,11)</f>
        <v>073010759006</v>
      </c>
      <c r="C695">
        <f>VALUE(balance_gral!F695)</f>
        <v>8407243976</v>
      </c>
      <c r="D695">
        <f>VALUE(balance_gral!H695)</f>
        <v>0</v>
      </c>
      <c r="E695">
        <f>VALUE(balance_gral!G695)</f>
        <v>0</v>
      </c>
      <c r="F695" s="2">
        <f>VALUE(balance_gral!J695)</f>
        <v>8407243976</v>
      </c>
    </row>
    <row r="696" spans="2:6" x14ac:dyDescent="0.2">
      <c r="B696" t="str">
        <f>"0"&amp;LEFT(balance_gral!D696,11)</f>
        <v>073010759008</v>
      </c>
      <c r="C696">
        <f>VALUE(balance_gral!F696)</f>
        <v>725425928</v>
      </c>
      <c r="D696">
        <f>VALUE(balance_gral!H696)</f>
        <v>0</v>
      </c>
      <c r="E696">
        <f>VALUE(balance_gral!G696)</f>
        <v>0</v>
      </c>
      <c r="F696" s="2">
        <f>VALUE(balance_gral!J696)</f>
        <v>725425928</v>
      </c>
    </row>
    <row r="697" spans="2:6" x14ac:dyDescent="0.2">
      <c r="B697" t="str">
        <f>"0"&amp;LEFT(balance_gral!D697,11)</f>
        <v>073010759016</v>
      </c>
      <c r="C697">
        <f>VALUE(balance_gral!F697)</f>
        <v>31458814266</v>
      </c>
      <c r="D697">
        <f>VALUE(balance_gral!H697)</f>
        <v>0</v>
      </c>
      <c r="E697">
        <f>VALUE(balance_gral!G697)</f>
        <v>0</v>
      </c>
      <c r="F697" s="2">
        <f>VALUE(balance_gral!J697)</f>
        <v>31458814266</v>
      </c>
    </row>
    <row r="698" spans="2:6" x14ac:dyDescent="0.2">
      <c r="B698" t="str">
        <f>"0"&amp;LEFT(balance_gral!D698,11)</f>
        <v>073010759018</v>
      </c>
      <c r="C698">
        <f>VALUE(balance_gral!F698)</f>
        <v>56260670089</v>
      </c>
      <c r="D698">
        <f>VALUE(balance_gral!H698)</f>
        <v>24000</v>
      </c>
      <c r="E698">
        <f>VALUE(balance_gral!G698)</f>
        <v>175281760</v>
      </c>
      <c r="F698" s="2">
        <f>VALUE(balance_gral!J698)</f>
        <v>56435951849</v>
      </c>
    </row>
    <row r="699" spans="2:6" x14ac:dyDescent="0.2">
      <c r="B699" t="str">
        <f>"0"&amp;LEFT(balance_gral!D699,11)</f>
        <v>073010759020</v>
      </c>
      <c r="C699">
        <f>VALUE(balance_gral!F699)</f>
        <v>17698459022</v>
      </c>
      <c r="D699">
        <f>VALUE(balance_gral!H699)</f>
        <v>0</v>
      </c>
      <c r="E699">
        <f>VALUE(balance_gral!G699)</f>
        <v>0</v>
      </c>
      <c r="F699" s="2">
        <f>VALUE(balance_gral!J699)</f>
        <v>17698459022</v>
      </c>
    </row>
    <row r="700" spans="2:6" x14ac:dyDescent="0.2">
      <c r="B700" t="str">
        <f>"0"&amp;LEFT(balance_gral!D700,11)</f>
        <v>073010759022</v>
      </c>
      <c r="C700">
        <f>VALUE(balance_gral!F700)</f>
        <v>1017520645</v>
      </c>
      <c r="D700">
        <f>VALUE(balance_gral!H700)</f>
        <v>0</v>
      </c>
      <c r="E700">
        <f>VALUE(balance_gral!G700)</f>
        <v>0</v>
      </c>
      <c r="F700" s="2">
        <f>VALUE(balance_gral!J700)</f>
        <v>1017520645</v>
      </c>
    </row>
    <row r="701" spans="2:6" x14ac:dyDescent="0.2">
      <c r="B701" t="str">
        <f>"0"&amp;LEFT(balance_gral!D701,11)</f>
        <v>073010761000</v>
      </c>
      <c r="C701">
        <f>VALUE(balance_gral!F701)</f>
        <v>4192298110</v>
      </c>
      <c r="D701">
        <f>VALUE(balance_gral!H701)</f>
        <v>0</v>
      </c>
      <c r="E701">
        <f>VALUE(balance_gral!G701)</f>
        <v>0</v>
      </c>
      <c r="F701" s="2">
        <f>VALUE(balance_gral!J701)</f>
        <v>4192298110</v>
      </c>
    </row>
    <row r="702" spans="2:6" x14ac:dyDescent="0.2">
      <c r="B702" t="str">
        <f>"0"&amp;LEFT(balance_gral!D702,11)</f>
        <v>073010761002</v>
      </c>
      <c r="C702">
        <f>VALUE(balance_gral!F702)</f>
        <v>4192298110</v>
      </c>
      <c r="D702">
        <f>VALUE(balance_gral!H702)</f>
        <v>0</v>
      </c>
      <c r="E702">
        <f>VALUE(balance_gral!G702)</f>
        <v>0</v>
      </c>
      <c r="F702" s="2">
        <f>VALUE(balance_gral!J702)</f>
        <v>4192298110</v>
      </c>
    </row>
    <row r="703" spans="2:6" x14ac:dyDescent="0.2">
      <c r="B703" t="str">
        <f>"0"&amp;LEFT(balance_gral!D703,11)</f>
        <v>073010763000</v>
      </c>
      <c r="C703">
        <f>VALUE(balance_gral!F703)</f>
        <v>16060623055</v>
      </c>
      <c r="D703">
        <f>VALUE(balance_gral!H703)</f>
        <v>0</v>
      </c>
      <c r="E703">
        <f>VALUE(balance_gral!G703)</f>
        <v>0</v>
      </c>
      <c r="F703" s="2">
        <f>VALUE(balance_gral!J703)</f>
        <v>16060623055</v>
      </c>
    </row>
    <row r="704" spans="2:6" x14ac:dyDescent="0.2">
      <c r="B704" t="str">
        <f>"0"&amp;LEFT(balance_gral!D704,11)</f>
        <v>073010763002</v>
      </c>
      <c r="C704">
        <f>VALUE(balance_gral!F704)</f>
        <v>1301332224</v>
      </c>
      <c r="D704">
        <f>VALUE(balance_gral!H704)</f>
        <v>0</v>
      </c>
      <c r="E704">
        <f>VALUE(balance_gral!G704)</f>
        <v>0</v>
      </c>
      <c r="F704" s="2">
        <f>VALUE(balance_gral!J704)</f>
        <v>1301332224</v>
      </c>
    </row>
    <row r="705" spans="2:6" x14ac:dyDescent="0.2">
      <c r="B705" t="str">
        <f>"0"&amp;LEFT(balance_gral!D705,11)</f>
        <v>073010763004</v>
      </c>
      <c r="C705">
        <f>VALUE(balance_gral!F705)</f>
        <v>4285031608</v>
      </c>
      <c r="D705">
        <f>VALUE(balance_gral!H705)</f>
        <v>0</v>
      </c>
      <c r="E705">
        <f>VALUE(balance_gral!G705)</f>
        <v>0</v>
      </c>
      <c r="F705" s="2">
        <f>VALUE(balance_gral!J705)</f>
        <v>4285031608</v>
      </c>
    </row>
    <row r="706" spans="2:6" x14ac:dyDescent="0.2">
      <c r="B706" t="str">
        <f>"0"&amp;LEFT(balance_gral!D706,11)</f>
        <v>073010763006</v>
      </c>
      <c r="C706">
        <f>VALUE(balance_gral!F706)</f>
        <v>8306545509</v>
      </c>
      <c r="D706">
        <f>VALUE(balance_gral!H706)</f>
        <v>0</v>
      </c>
      <c r="E706">
        <f>VALUE(balance_gral!G706)</f>
        <v>0</v>
      </c>
      <c r="F706" s="2">
        <f>VALUE(balance_gral!J706)</f>
        <v>8306545509</v>
      </c>
    </row>
    <row r="707" spans="2:6" x14ac:dyDescent="0.2">
      <c r="B707" t="str">
        <f>"0"&amp;LEFT(balance_gral!D707,11)</f>
        <v>073010763010</v>
      </c>
      <c r="C707">
        <f>VALUE(balance_gral!F707)</f>
        <v>2167713714</v>
      </c>
      <c r="D707">
        <f>VALUE(balance_gral!H707)</f>
        <v>0</v>
      </c>
      <c r="E707">
        <f>VALUE(balance_gral!G707)</f>
        <v>0</v>
      </c>
      <c r="F707" s="2">
        <f>VALUE(balance_gral!J707)</f>
        <v>2167713714</v>
      </c>
    </row>
    <row r="708" spans="2:6" x14ac:dyDescent="0.2">
      <c r="B708" t="str">
        <f>"0"&amp;LEFT(balance_gral!D708,11)</f>
        <v>073010767000</v>
      </c>
      <c r="C708">
        <f>VALUE(balance_gral!F708)</f>
        <v>2710783715</v>
      </c>
      <c r="D708">
        <f>VALUE(balance_gral!H708)</f>
        <v>0</v>
      </c>
      <c r="E708">
        <f>VALUE(balance_gral!G708)</f>
        <v>0</v>
      </c>
      <c r="F708" s="2">
        <f>VALUE(balance_gral!J708)</f>
        <v>2710783715</v>
      </c>
    </row>
    <row r="709" spans="2:6" x14ac:dyDescent="0.2">
      <c r="B709" t="str">
        <f>"0"&amp;LEFT(balance_gral!D709,11)</f>
        <v>073010767002</v>
      </c>
      <c r="C709">
        <f>VALUE(balance_gral!F709)</f>
        <v>1968212373</v>
      </c>
      <c r="D709">
        <f>VALUE(balance_gral!H709)</f>
        <v>0</v>
      </c>
      <c r="E709">
        <f>VALUE(balance_gral!G709)</f>
        <v>0</v>
      </c>
      <c r="F709" s="2">
        <f>VALUE(balance_gral!J709)</f>
        <v>1968212373</v>
      </c>
    </row>
    <row r="710" spans="2:6" x14ac:dyDescent="0.2">
      <c r="B710" t="str">
        <f>"0"&amp;LEFT(balance_gral!D710,11)</f>
        <v>073010767004</v>
      </c>
      <c r="C710">
        <f>VALUE(balance_gral!F710)</f>
        <v>742571342</v>
      </c>
      <c r="D710">
        <f>VALUE(balance_gral!H710)</f>
        <v>0</v>
      </c>
      <c r="E710">
        <f>VALUE(balance_gral!G710)</f>
        <v>0</v>
      </c>
      <c r="F710" s="2">
        <f>VALUE(balance_gral!J710)</f>
        <v>742571342</v>
      </c>
    </row>
    <row r="711" spans="2:6" x14ac:dyDescent="0.2">
      <c r="B711" t="str">
        <f>"0"&amp;LEFT(balance_gral!D711,11)</f>
        <v>073010769000</v>
      </c>
      <c r="C711">
        <f>VALUE(balance_gral!F711)</f>
        <v>112436336404</v>
      </c>
      <c r="D711">
        <f>VALUE(balance_gral!H711)</f>
        <v>0</v>
      </c>
      <c r="E711">
        <f>VALUE(balance_gral!G711)</f>
        <v>0</v>
      </c>
      <c r="F711" s="2">
        <f>VALUE(balance_gral!J711)</f>
        <v>112436336404</v>
      </c>
    </row>
    <row r="712" spans="2:6" x14ac:dyDescent="0.2">
      <c r="B712" t="str">
        <f>"0"&amp;LEFT(balance_gral!D712,11)</f>
        <v>073010769002</v>
      </c>
      <c r="C712">
        <f>VALUE(balance_gral!F712)</f>
        <v>66124755352</v>
      </c>
      <c r="D712">
        <f>VALUE(balance_gral!H712)</f>
        <v>0</v>
      </c>
      <c r="E712">
        <f>VALUE(balance_gral!G712)</f>
        <v>0</v>
      </c>
      <c r="F712" s="2">
        <f>VALUE(balance_gral!J712)</f>
        <v>66124755352</v>
      </c>
    </row>
    <row r="713" spans="2:6" x14ac:dyDescent="0.2">
      <c r="B713" t="str">
        <f>"0"&amp;LEFT(balance_gral!D713,11)</f>
        <v>073010769006</v>
      </c>
      <c r="C713">
        <f>VALUE(balance_gral!F713)</f>
        <v>18773211997</v>
      </c>
      <c r="D713">
        <f>VALUE(balance_gral!H713)</f>
        <v>0</v>
      </c>
      <c r="E713">
        <f>VALUE(balance_gral!G713)</f>
        <v>0</v>
      </c>
      <c r="F713" s="2">
        <f>VALUE(balance_gral!J713)</f>
        <v>18773211997</v>
      </c>
    </row>
    <row r="714" spans="2:6" x14ac:dyDescent="0.2">
      <c r="B714" t="str">
        <f>"0"&amp;LEFT(balance_gral!D714,11)</f>
        <v>073010769016</v>
      </c>
      <c r="C714">
        <f>VALUE(balance_gral!F714)</f>
        <v>27538369055</v>
      </c>
      <c r="D714">
        <f>VALUE(balance_gral!H714)</f>
        <v>0</v>
      </c>
      <c r="E714">
        <f>VALUE(balance_gral!G714)</f>
        <v>0</v>
      </c>
      <c r="F714" s="2">
        <f>VALUE(balance_gral!J714)</f>
        <v>27538369055</v>
      </c>
    </row>
    <row r="715" spans="2:6" x14ac:dyDescent="0.2">
      <c r="B715" t="str">
        <f>"0"&amp;LEFT(balance_gral!D715,11)</f>
        <v>073010771000</v>
      </c>
      <c r="C715">
        <f>VALUE(balance_gral!F715)</f>
        <v>267050221056</v>
      </c>
      <c r="D715">
        <f>VALUE(balance_gral!H715)</f>
        <v>5846449.0099999998</v>
      </c>
      <c r="E715">
        <f>VALUE(balance_gral!G715)</f>
        <v>42663244451</v>
      </c>
      <c r="F715" s="2">
        <f>VALUE(balance_gral!J715)</f>
        <v>309713465507</v>
      </c>
    </row>
    <row r="716" spans="2:6" x14ac:dyDescent="0.2">
      <c r="B716" t="str">
        <f>"0"&amp;LEFT(balance_gral!D716,11)</f>
        <v>073010771002</v>
      </c>
      <c r="C716">
        <f>VALUE(balance_gral!F716)</f>
        <v>13355418063</v>
      </c>
      <c r="D716">
        <f>VALUE(balance_gral!H716)</f>
        <v>0</v>
      </c>
      <c r="E716">
        <f>VALUE(balance_gral!G716)</f>
        <v>0</v>
      </c>
      <c r="F716" s="2">
        <f>VALUE(balance_gral!J716)</f>
        <v>13355418063</v>
      </c>
    </row>
    <row r="717" spans="2:6" x14ac:dyDescent="0.2">
      <c r="B717" t="str">
        <f>"0"&amp;LEFT(balance_gral!D717,11)</f>
        <v>073010771004</v>
      </c>
      <c r="C717">
        <f>VALUE(balance_gral!F717)</f>
        <v>1086766592</v>
      </c>
      <c r="D717">
        <f>VALUE(balance_gral!H717)</f>
        <v>0</v>
      </c>
      <c r="E717">
        <f>VALUE(balance_gral!G717)</f>
        <v>0</v>
      </c>
      <c r="F717" s="2">
        <f>VALUE(balance_gral!J717)</f>
        <v>1086766592</v>
      </c>
    </row>
    <row r="718" spans="2:6" x14ac:dyDescent="0.2">
      <c r="B718" t="str">
        <f>"0"&amp;LEFT(balance_gral!D718,11)</f>
        <v>073010771008</v>
      </c>
      <c r="C718">
        <f>VALUE(balance_gral!F718)</f>
        <v>8934801109</v>
      </c>
      <c r="D718">
        <f>VALUE(balance_gral!H718)</f>
        <v>0</v>
      </c>
      <c r="E718">
        <f>VALUE(balance_gral!G718)</f>
        <v>0</v>
      </c>
      <c r="F718" s="2">
        <f>VALUE(balance_gral!J718)</f>
        <v>8934801109</v>
      </c>
    </row>
    <row r="719" spans="2:6" x14ac:dyDescent="0.2">
      <c r="B719" t="str">
        <f>"0"&amp;LEFT(balance_gral!D719,11)</f>
        <v>073010771012</v>
      </c>
      <c r="C719">
        <f>VALUE(balance_gral!F719)</f>
        <v>3289683717</v>
      </c>
      <c r="D719">
        <f>VALUE(balance_gral!H719)</f>
        <v>0</v>
      </c>
      <c r="E719">
        <f>VALUE(balance_gral!G719)</f>
        <v>0</v>
      </c>
      <c r="F719" s="2">
        <f>VALUE(balance_gral!J719)</f>
        <v>3289683717</v>
      </c>
    </row>
    <row r="720" spans="2:6" x14ac:dyDescent="0.2">
      <c r="B720" t="str">
        <f>"0"&amp;LEFT(balance_gral!D720,11)</f>
        <v>073010771014</v>
      </c>
      <c r="C720">
        <f>VALUE(balance_gral!F720)</f>
        <v>2439941098</v>
      </c>
      <c r="D720">
        <f>VALUE(balance_gral!H720)</f>
        <v>0</v>
      </c>
      <c r="E720">
        <f>VALUE(balance_gral!G720)</f>
        <v>0</v>
      </c>
      <c r="F720" s="2">
        <f>VALUE(balance_gral!J720)</f>
        <v>2439941098</v>
      </c>
    </row>
    <row r="721" spans="2:6" x14ac:dyDescent="0.2">
      <c r="B721" t="str">
        <f>"0"&amp;LEFT(balance_gral!D721,11)</f>
        <v>073010771016</v>
      </c>
      <c r="C721">
        <f>VALUE(balance_gral!F721)</f>
        <v>5710338805</v>
      </c>
      <c r="D721">
        <f>VALUE(balance_gral!H721)</f>
        <v>0</v>
      </c>
      <c r="E721">
        <f>VALUE(balance_gral!G721)</f>
        <v>0</v>
      </c>
      <c r="F721" s="2">
        <f>VALUE(balance_gral!J721)</f>
        <v>5710338805</v>
      </c>
    </row>
    <row r="722" spans="2:6" x14ac:dyDescent="0.2">
      <c r="B722" t="str">
        <f>"0"&amp;LEFT(balance_gral!D722,11)</f>
        <v>073010771018</v>
      </c>
      <c r="C722">
        <f>VALUE(balance_gral!F722)</f>
        <v>4390551600</v>
      </c>
      <c r="D722">
        <f>VALUE(balance_gral!H722)</f>
        <v>0</v>
      </c>
      <c r="E722">
        <f>VALUE(balance_gral!G722)</f>
        <v>0</v>
      </c>
      <c r="F722" s="2">
        <f>VALUE(balance_gral!J722)</f>
        <v>4390551600</v>
      </c>
    </row>
    <row r="723" spans="2:6" x14ac:dyDescent="0.2">
      <c r="B723" t="str">
        <f>"0"&amp;LEFT(balance_gral!D723,11)</f>
        <v>073010771020</v>
      </c>
      <c r="C723">
        <f>VALUE(balance_gral!F723)</f>
        <v>637259863</v>
      </c>
      <c r="D723">
        <f>VALUE(balance_gral!H723)</f>
        <v>0</v>
      </c>
      <c r="E723">
        <f>VALUE(balance_gral!G723)</f>
        <v>0</v>
      </c>
      <c r="F723" s="2">
        <f>VALUE(balance_gral!J723)</f>
        <v>637259863</v>
      </c>
    </row>
    <row r="724" spans="2:6" x14ac:dyDescent="0.2">
      <c r="B724" t="str">
        <f>"0"&amp;LEFT(balance_gral!D724,11)</f>
        <v>073010771022</v>
      </c>
      <c r="C724">
        <f>VALUE(balance_gral!F724)</f>
        <v>4067886853</v>
      </c>
      <c r="D724">
        <f>VALUE(balance_gral!H724)</f>
        <v>0</v>
      </c>
      <c r="E724">
        <f>VALUE(balance_gral!G724)</f>
        <v>0</v>
      </c>
      <c r="F724" s="2">
        <f>VALUE(balance_gral!J724)</f>
        <v>4067886853</v>
      </c>
    </row>
    <row r="725" spans="2:6" x14ac:dyDescent="0.2">
      <c r="B725" t="str">
        <f>"0"&amp;LEFT(balance_gral!D725,11)</f>
        <v>073010771026</v>
      </c>
      <c r="C725">
        <f>VALUE(balance_gral!F725)</f>
        <v>45933597065</v>
      </c>
      <c r="D725">
        <f>VALUE(balance_gral!H725)</f>
        <v>0</v>
      </c>
      <c r="E725">
        <f>VALUE(balance_gral!G725)</f>
        <v>0</v>
      </c>
      <c r="F725" s="2">
        <f>VALUE(balance_gral!J725)</f>
        <v>45933597065</v>
      </c>
    </row>
    <row r="726" spans="2:6" x14ac:dyDescent="0.2">
      <c r="B726" t="str">
        <f>"0"&amp;LEFT(balance_gral!D726,11)</f>
        <v>073010771028</v>
      </c>
      <c r="C726">
        <f>VALUE(balance_gral!F726)</f>
        <v>7899159848</v>
      </c>
      <c r="D726">
        <f>VALUE(balance_gral!H726)</f>
        <v>0</v>
      </c>
      <c r="E726">
        <f>VALUE(balance_gral!G726)</f>
        <v>0</v>
      </c>
      <c r="F726" s="2">
        <f>VALUE(balance_gral!J726)</f>
        <v>7899159848</v>
      </c>
    </row>
    <row r="727" spans="2:6" x14ac:dyDescent="0.2">
      <c r="B727" t="str">
        <f>"0"&amp;LEFT(balance_gral!D727,11)</f>
        <v>073010771030</v>
      </c>
      <c r="C727">
        <f>VALUE(balance_gral!F727)</f>
        <v>9221682845</v>
      </c>
      <c r="D727">
        <f>VALUE(balance_gral!H727)</f>
        <v>0</v>
      </c>
      <c r="E727">
        <f>VALUE(balance_gral!G727)</f>
        <v>0</v>
      </c>
      <c r="F727" s="2">
        <f>VALUE(balance_gral!J727)</f>
        <v>9221682845</v>
      </c>
    </row>
    <row r="728" spans="2:6" x14ac:dyDescent="0.2">
      <c r="B728" t="str">
        <f>"0"&amp;LEFT(balance_gral!D728,11)</f>
        <v>073010771032</v>
      </c>
      <c r="C728">
        <f>VALUE(balance_gral!F728)</f>
        <v>411817799</v>
      </c>
      <c r="D728">
        <f>VALUE(balance_gral!H728)</f>
        <v>92248.18</v>
      </c>
      <c r="E728">
        <f>VALUE(balance_gral!G728)</f>
        <v>670084731</v>
      </c>
      <c r="F728" s="2">
        <f>VALUE(balance_gral!J728)</f>
        <v>1081902530</v>
      </c>
    </row>
    <row r="729" spans="2:6" x14ac:dyDescent="0.2">
      <c r="B729" t="str">
        <f>"0"&amp;LEFT(balance_gral!D729,11)</f>
        <v>073010771034</v>
      </c>
      <c r="C729">
        <f>VALUE(balance_gral!F729)</f>
        <v>1587090266</v>
      </c>
      <c r="D729">
        <f>VALUE(balance_gral!H729)</f>
        <v>0</v>
      </c>
      <c r="E729">
        <f>VALUE(balance_gral!G729)</f>
        <v>0</v>
      </c>
      <c r="F729" s="2">
        <f>VALUE(balance_gral!J729)</f>
        <v>1587090266</v>
      </c>
    </row>
    <row r="730" spans="2:6" x14ac:dyDescent="0.2">
      <c r="B730" t="str">
        <f>"0"&amp;LEFT(balance_gral!D730,11)</f>
        <v>073010771036</v>
      </c>
      <c r="C730">
        <f>VALUE(balance_gral!F730)</f>
        <v>9875127879</v>
      </c>
      <c r="D730">
        <f>VALUE(balance_gral!H730)</f>
        <v>0</v>
      </c>
      <c r="E730">
        <f>VALUE(balance_gral!G730)</f>
        <v>0</v>
      </c>
      <c r="F730" s="2">
        <f>VALUE(balance_gral!J730)</f>
        <v>9875127879</v>
      </c>
    </row>
    <row r="731" spans="2:6" x14ac:dyDescent="0.2">
      <c r="B731" t="str">
        <f>"0"&amp;LEFT(balance_gral!D731,11)</f>
        <v>073010771040</v>
      </c>
      <c r="C731">
        <f>VALUE(balance_gral!F731)</f>
        <v>1222534256</v>
      </c>
      <c r="D731">
        <f>VALUE(balance_gral!H731)</f>
        <v>0</v>
      </c>
      <c r="E731">
        <f>VALUE(balance_gral!G731)</f>
        <v>0</v>
      </c>
      <c r="F731" s="2">
        <f>VALUE(balance_gral!J731)</f>
        <v>1222534256</v>
      </c>
    </row>
    <row r="732" spans="2:6" x14ac:dyDescent="0.2">
      <c r="B732" t="str">
        <f>"0"&amp;LEFT(balance_gral!D732,11)</f>
        <v>073010771042</v>
      </c>
      <c r="C732">
        <f>VALUE(balance_gral!F732)</f>
        <v>5247821</v>
      </c>
      <c r="D732">
        <f>VALUE(balance_gral!H732)</f>
        <v>0</v>
      </c>
      <c r="E732">
        <f>VALUE(balance_gral!G732)</f>
        <v>0</v>
      </c>
      <c r="F732" s="2">
        <f>VALUE(balance_gral!J732)</f>
        <v>5247821</v>
      </c>
    </row>
    <row r="733" spans="2:6" x14ac:dyDescent="0.2">
      <c r="B733" t="str">
        <f>"0"&amp;LEFT(balance_gral!D733,11)</f>
        <v>073010771044</v>
      </c>
      <c r="C733">
        <f>VALUE(balance_gral!F733)</f>
        <v>93571837303</v>
      </c>
      <c r="D733">
        <f>VALUE(balance_gral!H733)</f>
        <v>0</v>
      </c>
      <c r="E733">
        <f>VALUE(balance_gral!G733)</f>
        <v>0</v>
      </c>
      <c r="F733" s="2">
        <f>VALUE(balance_gral!J733)</f>
        <v>93571837303</v>
      </c>
    </row>
    <row r="734" spans="2:6" x14ac:dyDescent="0.2">
      <c r="B734" t="str">
        <f>"0"&amp;LEFT(balance_gral!D734,11)</f>
        <v>073010771046</v>
      </c>
      <c r="C734">
        <f>VALUE(balance_gral!F734)</f>
        <v>53409478274</v>
      </c>
      <c r="D734">
        <f>VALUE(balance_gral!H734)</f>
        <v>5754200.8300000001</v>
      </c>
      <c r="E734">
        <f>VALUE(balance_gral!G734)</f>
        <v>41993159720</v>
      </c>
      <c r="F734" s="2">
        <f>VALUE(balance_gral!J734)</f>
        <v>95402637994</v>
      </c>
    </row>
    <row r="735" spans="2:6" x14ac:dyDescent="0.2">
      <c r="B735" t="str">
        <f>"0"&amp;LEFT(balance_gral!D735,11)</f>
        <v>073010773000</v>
      </c>
      <c r="C735">
        <f>VALUE(balance_gral!F735)</f>
        <v>1768757575</v>
      </c>
      <c r="D735">
        <f>VALUE(balance_gral!H735)</f>
        <v>0</v>
      </c>
      <c r="E735">
        <f>VALUE(balance_gral!G735)</f>
        <v>0</v>
      </c>
      <c r="F735" s="2">
        <f>VALUE(balance_gral!J735)</f>
        <v>1768757575</v>
      </c>
    </row>
    <row r="736" spans="2:6" x14ac:dyDescent="0.2">
      <c r="B736" t="str">
        <f>"0"&amp;LEFT(balance_gral!D736,11)</f>
        <v>073010773002</v>
      </c>
      <c r="C736">
        <f>VALUE(balance_gral!F736)</f>
        <v>1768757575</v>
      </c>
      <c r="D736">
        <f>VALUE(balance_gral!H736)</f>
        <v>0</v>
      </c>
      <c r="E736">
        <f>VALUE(balance_gral!G736)</f>
        <v>0</v>
      </c>
      <c r="F736" s="2">
        <f>VALUE(balance_gral!J736)</f>
        <v>1768757575</v>
      </c>
    </row>
    <row r="737" spans="2:6" x14ac:dyDescent="0.2">
      <c r="B737" t="str">
        <f>"0"&amp;LEFT(balance_gral!D737,11)</f>
        <v>073010775000</v>
      </c>
      <c r="C737">
        <f>VALUE(balance_gral!F737)</f>
        <v>37456812255</v>
      </c>
      <c r="D737">
        <f>VALUE(balance_gral!H737)</f>
        <v>0</v>
      </c>
      <c r="E737">
        <f>VALUE(balance_gral!G737)</f>
        <v>0</v>
      </c>
      <c r="F737" s="2">
        <f>VALUE(balance_gral!J737)</f>
        <v>37456812255</v>
      </c>
    </row>
    <row r="738" spans="2:6" x14ac:dyDescent="0.2">
      <c r="B738" t="str">
        <f>"0"&amp;LEFT(balance_gral!D738,11)</f>
        <v>073010775002</v>
      </c>
      <c r="C738">
        <f>VALUE(balance_gral!F738)</f>
        <v>35993512210</v>
      </c>
      <c r="D738">
        <f>VALUE(balance_gral!H738)</f>
        <v>0</v>
      </c>
      <c r="E738">
        <f>VALUE(balance_gral!G738)</f>
        <v>0</v>
      </c>
      <c r="F738" s="2">
        <f>VALUE(balance_gral!J738)</f>
        <v>35993512210</v>
      </c>
    </row>
    <row r="739" spans="2:6" x14ac:dyDescent="0.2">
      <c r="B739" t="str">
        <f>"0"&amp;LEFT(balance_gral!D739,11)</f>
        <v>073010775012</v>
      </c>
      <c r="C739">
        <f>VALUE(balance_gral!F739)</f>
        <v>1463300045</v>
      </c>
      <c r="D739">
        <f>VALUE(balance_gral!H739)</f>
        <v>0</v>
      </c>
      <c r="E739">
        <f>VALUE(balance_gral!G739)</f>
        <v>0</v>
      </c>
      <c r="F739" s="2">
        <f>VALUE(balance_gral!J739)</f>
        <v>1463300045</v>
      </c>
    </row>
    <row r="740" spans="2:6" x14ac:dyDescent="0.2">
      <c r="B740" t="str">
        <f>"0"&amp;LEFT(balance_gral!D740,11)</f>
        <v>073020000000</v>
      </c>
      <c r="C740">
        <f>VALUE(balance_gral!F740)</f>
        <v>1530559820181</v>
      </c>
      <c r="D740">
        <f>VALUE(balance_gral!H740)</f>
        <v>0</v>
      </c>
      <c r="E740">
        <f>VALUE(balance_gral!G740)</f>
        <v>0</v>
      </c>
      <c r="F740" s="2">
        <f>VALUE(balance_gral!J740)</f>
        <v>1530559820181</v>
      </c>
    </row>
    <row r="741" spans="2:6" x14ac:dyDescent="0.2">
      <c r="B741" t="str">
        <f>"0"&amp;LEFT(balance_gral!D741,11)</f>
        <v>073020779000</v>
      </c>
      <c r="C741">
        <f>VALUE(balance_gral!F741)</f>
        <v>1522501488362</v>
      </c>
      <c r="D741">
        <f>VALUE(balance_gral!H741)</f>
        <v>0</v>
      </c>
      <c r="E741">
        <f>VALUE(balance_gral!G741)</f>
        <v>0</v>
      </c>
      <c r="F741" s="2">
        <f>VALUE(balance_gral!J741)</f>
        <v>1522501488362</v>
      </c>
    </row>
    <row r="742" spans="2:6" x14ac:dyDescent="0.2">
      <c r="B742" t="str">
        <f>"0"&amp;LEFT(balance_gral!D742,11)</f>
        <v>073020779004</v>
      </c>
      <c r="C742">
        <f>VALUE(balance_gral!F742)</f>
        <v>1460568411343</v>
      </c>
      <c r="D742">
        <f>VALUE(balance_gral!H742)</f>
        <v>0</v>
      </c>
      <c r="E742">
        <f>VALUE(balance_gral!G742)</f>
        <v>0</v>
      </c>
      <c r="F742" s="2">
        <f>VALUE(balance_gral!J742)</f>
        <v>1460568411343</v>
      </c>
    </row>
    <row r="743" spans="2:6" x14ac:dyDescent="0.2">
      <c r="B743" t="str">
        <f>"0"&amp;LEFT(balance_gral!D743,11)</f>
        <v>073020779006</v>
      </c>
      <c r="C743">
        <f>VALUE(balance_gral!F743)</f>
        <v>61933077019</v>
      </c>
      <c r="D743">
        <f>VALUE(balance_gral!H743)</f>
        <v>0</v>
      </c>
      <c r="E743">
        <f>VALUE(balance_gral!G743)</f>
        <v>0</v>
      </c>
      <c r="F743" s="2">
        <f>VALUE(balance_gral!J743)</f>
        <v>61933077019</v>
      </c>
    </row>
    <row r="744" spans="2:6" x14ac:dyDescent="0.2">
      <c r="B744" t="str">
        <f>"0"&amp;LEFT(balance_gral!D744,11)</f>
        <v>073020781000</v>
      </c>
      <c r="C744">
        <f>VALUE(balance_gral!F744)</f>
        <v>8058331819</v>
      </c>
      <c r="D744">
        <f>VALUE(balance_gral!H744)</f>
        <v>0</v>
      </c>
      <c r="E744">
        <f>VALUE(balance_gral!G744)</f>
        <v>0</v>
      </c>
      <c r="F744" s="2">
        <f>VALUE(balance_gral!J744)</f>
        <v>8058331819</v>
      </c>
    </row>
    <row r="745" spans="2:6" x14ac:dyDescent="0.2">
      <c r="B745" t="str">
        <f>"0"&amp;LEFT(balance_gral!D745,11)</f>
        <v>073020781002</v>
      </c>
      <c r="C745">
        <f>VALUE(balance_gral!F745)</f>
        <v>6345778478</v>
      </c>
      <c r="D745">
        <f>VALUE(balance_gral!H745)</f>
        <v>0</v>
      </c>
      <c r="E745">
        <f>VALUE(balance_gral!G745)</f>
        <v>0</v>
      </c>
      <c r="F745" s="2">
        <f>VALUE(balance_gral!J745)</f>
        <v>6345778478</v>
      </c>
    </row>
    <row r="746" spans="2:6" x14ac:dyDescent="0.2">
      <c r="B746" t="str">
        <f>"0"&amp;LEFT(balance_gral!D746,11)</f>
        <v>073020781004</v>
      </c>
      <c r="C746">
        <f>VALUE(balance_gral!F746)</f>
        <v>1712553341</v>
      </c>
      <c r="D746">
        <f>VALUE(balance_gral!H746)</f>
        <v>0</v>
      </c>
      <c r="E746">
        <f>VALUE(balance_gral!G746)</f>
        <v>0</v>
      </c>
      <c r="F746" s="2">
        <f>VALUE(balance_gral!J746)</f>
        <v>1712553341</v>
      </c>
    </row>
    <row r="747" spans="2:6" x14ac:dyDescent="0.2">
      <c r="B747" t="str">
        <f>"0"&amp;LEFT(balance_gral!D747,11)</f>
        <v>074000000000</v>
      </c>
      <c r="C747">
        <f>VALUE(balance_gral!F747)</f>
        <v>9682455828</v>
      </c>
      <c r="D747">
        <f>VALUE(balance_gral!H747)</f>
        <v>259598.44</v>
      </c>
      <c r="E747">
        <f>VALUE(balance_gral!G747)</f>
        <v>1867146159</v>
      </c>
      <c r="F747" s="2">
        <f>VALUE(balance_gral!J747)</f>
        <v>11549601987</v>
      </c>
    </row>
    <row r="748" spans="2:6" x14ac:dyDescent="0.2">
      <c r="B748" t="str">
        <f>"0"&amp;LEFT(balance_gral!D748,11)</f>
        <v>074010000000</v>
      </c>
      <c r="C748">
        <f>VALUE(balance_gral!F748)</f>
        <v>9682455828</v>
      </c>
      <c r="D748">
        <f>VALUE(balance_gral!H748)</f>
        <v>259598.44</v>
      </c>
      <c r="E748">
        <f>VALUE(balance_gral!G748)</f>
        <v>1867146159</v>
      </c>
      <c r="F748" s="2">
        <f>VALUE(balance_gral!J748)</f>
        <v>11549601987</v>
      </c>
    </row>
    <row r="749" spans="2:6" x14ac:dyDescent="0.2">
      <c r="B749" t="str">
        <f>"0"&amp;LEFT(balance_gral!D749,11)</f>
        <v>074010789001</v>
      </c>
      <c r="C749">
        <f>VALUE(balance_gral!F749)</f>
        <v>6080907916</v>
      </c>
      <c r="D749">
        <f>VALUE(balance_gral!H749)</f>
        <v>258987.71</v>
      </c>
      <c r="E749">
        <f>VALUE(balance_gral!G749)</f>
        <v>1862631536</v>
      </c>
      <c r="F749" s="2">
        <f>VALUE(balance_gral!J749)</f>
        <v>7943539452</v>
      </c>
    </row>
    <row r="750" spans="2:6" x14ac:dyDescent="0.2">
      <c r="B750" t="str">
        <f>"0"&amp;LEFT(balance_gral!D750,11)</f>
        <v>074010791001</v>
      </c>
      <c r="C750">
        <f>VALUE(balance_gral!F750)</f>
        <v>3185535150</v>
      </c>
      <c r="D750">
        <f>VALUE(balance_gral!H750)</f>
        <v>0</v>
      </c>
      <c r="E750">
        <f>VALUE(balance_gral!G750)</f>
        <v>0</v>
      </c>
      <c r="F750" s="2">
        <f>VALUE(balance_gral!J750)</f>
        <v>3185535150</v>
      </c>
    </row>
    <row r="751" spans="2:6" x14ac:dyDescent="0.2">
      <c r="B751" t="str">
        <f>"0"&amp;LEFT(balance_gral!D751,11)</f>
        <v>074010793001</v>
      </c>
      <c r="C751">
        <f>VALUE(balance_gral!F751)</f>
        <v>416012762</v>
      </c>
      <c r="D751">
        <f>VALUE(balance_gral!H751)</f>
        <v>610.73</v>
      </c>
      <c r="E751">
        <f>VALUE(balance_gral!G751)</f>
        <v>4514623</v>
      </c>
      <c r="F751" s="2">
        <f>VALUE(balance_gral!J751)</f>
        <v>420527385</v>
      </c>
    </row>
    <row r="752" spans="2:6" x14ac:dyDescent="0.2">
      <c r="B752" t="str">
        <f>"0"&amp;LEFT(balance_gral!D752,11)</f>
        <v>075000000000</v>
      </c>
      <c r="C752">
        <f>VALUE(balance_gral!F752)</f>
        <v>1543718136</v>
      </c>
      <c r="D752">
        <f>VALUE(balance_gral!H752)</f>
        <v>178649</v>
      </c>
      <c r="E752">
        <f>VALUE(balance_gral!G752)</f>
        <v>1315790900</v>
      </c>
      <c r="F752" s="2">
        <f>VALUE(balance_gral!J752)</f>
        <v>2859509036</v>
      </c>
    </row>
    <row r="753" spans="2:6" x14ac:dyDescent="0.2">
      <c r="B753" t="str">
        <f>"0"&amp;LEFT(balance_gral!D753,11)</f>
        <v>075010000000</v>
      </c>
      <c r="C753">
        <f>VALUE(balance_gral!F753)</f>
        <v>1543718136</v>
      </c>
      <c r="D753">
        <f>VALUE(balance_gral!H753)</f>
        <v>178649</v>
      </c>
      <c r="E753">
        <f>VALUE(balance_gral!G753)</f>
        <v>1315790900</v>
      </c>
      <c r="F753" s="2">
        <f>VALUE(balance_gral!J753)</f>
        <v>2859509036</v>
      </c>
    </row>
    <row r="754" spans="2:6" x14ac:dyDescent="0.2">
      <c r="B754" t="str">
        <f>"0"&amp;LEFT(balance_gral!D754,11)</f>
        <v>075010795000</v>
      </c>
      <c r="C754">
        <f>VALUE(balance_gral!F754)</f>
        <v>1543718136</v>
      </c>
      <c r="D754">
        <f>VALUE(balance_gral!H754)</f>
        <v>178649</v>
      </c>
      <c r="E754">
        <f>VALUE(balance_gral!G754)</f>
        <v>1315790900</v>
      </c>
      <c r="F754" s="2">
        <f>VALUE(balance_gral!J754)</f>
        <v>2859509036</v>
      </c>
    </row>
    <row r="755" spans="2:6" x14ac:dyDescent="0.2">
      <c r="B755" t="str">
        <f>"0"&amp;LEFT(balance_gral!D755,11)</f>
        <v>075010795002</v>
      </c>
      <c r="C755">
        <f>VALUE(balance_gral!F755)</f>
        <v>1439985760</v>
      </c>
      <c r="D755">
        <f>VALUE(balance_gral!H755)</f>
        <v>173111.66</v>
      </c>
      <c r="E755">
        <f>VALUE(balance_gral!G755)</f>
        <v>1275284398</v>
      </c>
      <c r="F755" s="2">
        <f>VALUE(balance_gral!J755)</f>
        <v>2715270158</v>
      </c>
    </row>
    <row r="756" spans="2:6" x14ac:dyDescent="0.2">
      <c r="B756" t="str">
        <f>"0"&amp;LEFT(balance_gral!D756,11)</f>
        <v>075010795004</v>
      </c>
      <c r="C756">
        <f>VALUE(balance_gral!F756)</f>
        <v>103732376</v>
      </c>
      <c r="D756">
        <f>VALUE(balance_gral!H756)</f>
        <v>5537.34</v>
      </c>
      <c r="E756">
        <f>VALUE(balance_gral!G756)</f>
        <v>40506502</v>
      </c>
      <c r="F756" s="2">
        <f>VALUE(balance_gral!J756)</f>
        <v>144238878</v>
      </c>
    </row>
  </sheetData>
  <sheetProtection selectLockedCells="1" selectUnlockedCells="1"/>
  <pageMargins left="0.78749999999999998" right="0.78749999999999998" top="1.0527777777777778" bottom="1.0527777777777778" header="0.78749999999999998" footer="0.78749999999999998"/>
  <pageSetup paperSize="9" firstPageNumber="0" orientation="portrait" horizontalDpi="300" verticalDpi="300" r:id="rId1"/>
  <headerFooter alignWithMargins="0">
    <oddHeader>&amp;C&amp;"Times New Roman,Normal"&amp;12&amp;A</oddHeader>
    <oddFooter>&amp;C&amp;"Times New Roman,Normal"&amp;12Página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P102"/>
  <sheetViews>
    <sheetView showGridLines="0" zoomScale="90" zoomScaleNormal="90" zoomScaleSheetLayoutView="100" workbookViewId="0">
      <selection activeCell="F371" sqref="F371"/>
    </sheetView>
  </sheetViews>
  <sheetFormatPr baseColWidth="10" defaultColWidth="11.42578125" defaultRowHeight="11.25" customHeight="1" x14ac:dyDescent="0.2"/>
  <cols>
    <col min="1" max="1" width="11.28515625" style="5" customWidth="1"/>
    <col min="2" max="2" width="40.5703125" style="5" customWidth="1"/>
    <col min="3" max="3" width="11.28515625" style="6" customWidth="1"/>
    <col min="4" max="4" width="17.42578125" style="7" customWidth="1"/>
    <col min="5" max="5" width="3.140625" style="7" customWidth="1"/>
    <col min="6" max="6" width="18.5703125" style="7" customWidth="1"/>
    <col min="7" max="7" width="11.42578125" style="5"/>
    <col min="8" max="8" width="19.7109375" style="5" customWidth="1"/>
    <col min="9" max="9" width="1.42578125" style="5" customWidth="1"/>
    <col min="10" max="10" width="19.7109375" style="5" customWidth="1"/>
    <col min="11" max="11" width="1.5703125" style="5" customWidth="1"/>
    <col min="12" max="12" width="16" style="7" customWidth="1"/>
    <col min="13" max="13" width="2.5703125" style="5" customWidth="1"/>
    <col min="14" max="14" width="14.7109375" style="7" customWidth="1"/>
    <col min="15" max="15" width="17.42578125" style="8" customWidth="1"/>
    <col min="16" max="16" width="17" style="8" customWidth="1"/>
    <col min="17" max="16384" width="11.42578125" style="5"/>
  </cols>
  <sheetData>
    <row r="1" spans="1:15" ht="12.75" customHeight="1" x14ac:dyDescent="0.2">
      <c r="B1" s="409" t="s">
        <v>1399</v>
      </c>
      <c r="C1" s="409"/>
      <c r="D1" s="409"/>
      <c r="E1" s="409"/>
      <c r="F1" s="409"/>
      <c r="G1" s="409"/>
      <c r="H1" s="409"/>
      <c r="I1" s="409"/>
      <c r="J1" s="409"/>
      <c r="K1" s="409"/>
      <c r="L1" s="409"/>
      <c r="M1" s="409"/>
      <c r="N1" s="409"/>
    </row>
    <row r="2" spans="1:15" ht="12.75" customHeight="1" x14ac:dyDescent="0.2">
      <c r="B2" s="9"/>
      <c r="C2" s="10"/>
      <c r="D2" s="11"/>
      <c r="E2" s="11"/>
      <c r="F2" s="11"/>
      <c r="G2" s="9"/>
      <c r="H2" s="9"/>
      <c r="I2" s="9"/>
      <c r="J2" s="9"/>
      <c r="K2" s="9"/>
      <c r="L2" s="11"/>
      <c r="M2" s="9"/>
      <c r="N2" s="11"/>
    </row>
    <row r="3" spans="1:15" ht="12.75" customHeight="1" x14ac:dyDescent="0.2">
      <c r="B3" s="409" t="s">
        <v>1400</v>
      </c>
      <c r="C3" s="409"/>
      <c r="D3" s="409"/>
      <c r="E3" s="409"/>
      <c r="F3" s="409"/>
      <c r="G3" s="409"/>
      <c r="H3" s="409"/>
      <c r="I3" s="409"/>
      <c r="J3" s="409"/>
      <c r="K3" s="409"/>
      <c r="L3" s="409"/>
      <c r="M3" s="409"/>
      <c r="N3" s="409"/>
    </row>
    <row r="4" spans="1:15" ht="11.25" customHeight="1" x14ac:dyDescent="0.2">
      <c r="B4" s="410"/>
      <c r="C4" s="410"/>
      <c r="D4" s="410"/>
      <c r="E4" s="410"/>
      <c r="F4" s="410"/>
      <c r="G4" s="410"/>
      <c r="H4" s="410"/>
      <c r="I4" s="410"/>
      <c r="J4" s="410"/>
      <c r="K4" s="410"/>
      <c r="L4" s="410"/>
      <c r="M4" s="410"/>
      <c r="N4" s="410"/>
    </row>
    <row r="5" spans="1:15" ht="11.25" customHeight="1" x14ac:dyDescent="0.2">
      <c r="B5" s="12"/>
      <c r="C5" s="13"/>
      <c r="D5" s="411" t="s">
        <v>1401</v>
      </c>
      <c r="E5" s="411"/>
      <c r="F5" s="411"/>
      <c r="G5" s="12"/>
      <c r="H5" s="12"/>
      <c r="I5" s="12"/>
      <c r="J5" s="12"/>
      <c r="K5" s="12"/>
      <c r="L5" s="411" t="s">
        <v>1401</v>
      </c>
      <c r="M5" s="411"/>
      <c r="N5" s="411"/>
    </row>
    <row r="6" spans="1:15" ht="11.25" customHeight="1" x14ac:dyDescent="0.2">
      <c r="B6" s="12"/>
      <c r="C6" s="13"/>
      <c r="D6" s="14" t="s">
        <v>1402</v>
      </c>
      <c r="E6" s="15"/>
      <c r="F6" s="15" t="s">
        <v>1403</v>
      </c>
      <c r="G6" s="12"/>
      <c r="H6" s="12"/>
      <c r="I6" s="12"/>
      <c r="J6" s="12"/>
      <c r="K6" s="12"/>
      <c r="L6" s="15" t="s">
        <v>1402</v>
      </c>
      <c r="M6" s="15"/>
      <c r="N6" s="15" t="s">
        <v>1403</v>
      </c>
    </row>
    <row r="7" spans="1:15" ht="11.25" customHeight="1" x14ac:dyDescent="0.2">
      <c r="B7" s="16" t="s">
        <v>19</v>
      </c>
      <c r="D7" s="14"/>
      <c r="E7" s="17"/>
      <c r="F7" s="14"/>
      <c r="G7" s="18"/>
      <c r="H7" s="16" t="s">
        <v>508</v>
      </c>
      <c r="I7" s="16"/>
      <c r="J7" s="16"/>
      <c r="K7" s="19"/>
      <c r="L7" s="14"/>
      <c r="M7" s="17"/>
      <c r="N7" s="14"/>
    </row>
    <row r="8" spans="1:15" ht="11.25" customHeight="1" x14ac:dyDescent="0.2">
      <c r="B8" s="16"/>
      <c r="D8" s="14"/>
      <c r="E8" s="14"/>
      <c r="F8" s="14"/>
      <c r="G8" s="18"/>
      <c r="L8" s="20"/>
      <c r="N8" s="20"/>
    </row>
    <row r="9" spans="1:15" ht="11.25" customHeight="1" x14ac:dyDescent="0.2">
      <c r="B9" s="21" t="s">
        <v>21</v>
      </c>
      <c r="D9" s="22"/>
      <c r="E9" s="23"/>
      <c r="F9" s="23" t="s">
        <v>1404</v>
      </c>
      <c r="G9" s="6"/>
      <c r="H9" s="21" t="s">
        <v>1405</v>
      </c>
      <c r="J9" s="16"/>
      <c r="L9" s="24"/>
      <c r="N9" s="24"/>
    </row>
    <row r="10" spans="1:15" ht="11.25" customHeight="1" x14ac:dyDescent="0.2">
      <c r="A10" s="5" t="s">
        <v>1406</v>
      </c>
      <c r="B10" s="21" t="s">
        <v>1407</v>
      </c>
      <c r="D10" s="22">
        <f>IF(ISNUMBER(VLOOKUP(A10,balance!$B$2:$F$954,5,0)),VALUE(VLOOKUP(A10,balance!$B$2:$F$954,5,0)),0)</f>
        <v>483483790137.71997</v>
      </c>
      <c r="E10" s="23"/>
      <c r="F10" s="22">
        <f>IF(ISNUMBER(VLOOKUP(A10,balance0!$B$2:$F$954,5,0)),VALUE(VLOOKUP(A10,balance0!$B$2:$F$954,5,0)),0)</f>
        <v>514489209278.71997</v>
      </c>
      <c r="G10" s="6"/>
      <c r="H10" s="21" t="s">
        <v>1408</v>
      </c>
      <c r="J10" s="16"/>
      <c r="L10" s="24"/>
      <c r="N10" s="24"/>
      <c r="O10" s="25"/>
    </row>
    <row r="11" spans="1:15" ht="11.25" customHeight="1" x14ac:dyDescent="0.2">
      <c r="A11" s="5" t="s">
        <v>1409</v>
      </c>
      <c r="B11" s="21" t="s">
        <v>1410</v>
      </c>
      <c r="D11" s="22">
        <f>IF(ISNUMBER(VLOOKUP(A11,balance!$B$2:$F$954,5,0)),VALUE(VLOOKUP(A11,balance!$B$2:$F$954,5,0)),0)</f>
        <v>3782187909405</v>
      </c>
      <c r="E11" s="23"/>
      <c r="F11" s="22">
        <f>IF(ISNUMBER(VLOOKUP(A11,balance0!$B$2:$F$954,5,0)),VALUE(VLOOKUP(A11,balance0!$B$2:$F$954,5,0)),0)</f>
        <v>2829399504579</v>
      </c>
      <c r="G11" s="5" t="s">
        <v>1411</v>
      </c>
      <c r="H11" s="21" t="s">
        <v>1412</v>
      </c>
      <c r="L11" s="22">
        <f>IF(ISNUMBER(VLOOKUP(G11,balance!$B$2:$F$954,5,0)),VALUE(VLOOKUP(G11,balance!$B$2:$F$954,5,0)),0)*-1</f>
        <v>1741149435440.1572</v>
      </c>
      <c r="N11" s="24">
        <f>IF(ISNUMBER(VLOOKUP(G11,balance0!$B$2:$F$954,5,0)),VALUE(VLOOKUP(G11,balance0!$B$2:$F$954,5,0)),0)*-1</f>
        <v>1439722444123.1572</v>
      </c>
      <c r="O11" s="25"/>
    </row>
    <row r="12" spans="1:15" ht="11.25" customHeight="1" x14ac:dyDescent="0.2">
      <c r="A12" s="5" t="s">
        <v>1413</v>
      </c>
      <c r="B12" s="21" t="s">
        <v>1414</v>
      </c>
      <c r="D12" s="22">
        <f>IF(ISNUMBER(VLOOKUP(A12,balance!$B$2:$F$954,5,0)),VALUE(VLOOKUP(A12,balance!$B$2:$F$954,5,0)),0)</f>
        <v>240276559277</v>
      </c>
      <c r="E12" s="23"/>
      <c r="F12" s="22">
        <f>IF(ISNUMBER(VLOOKUP(A12,balance0!$B$2:$F$954,5,0)),VALUE(VLOOKUP(A12,balance0!$B$2:$F$954,5,0)),0)</f>
        <v>230995224839</v>
      </c>
      <c r="G12" s="5" t="s">
        <v>1415</v>
      </c>
      <c r="H12" s="21" t="s">
        <v>1416</v>
      </c>
      <c r="L12" s="22">
        <f>IF(ISNUMBER(VLOOKUP(G12,balance!$B$2:$F$954,5,0)),VALUE(VLOOKUP(G12,balance!$B$2:$F$954,5,0)),0)*-1</f>
        <v>0</v>
      </c>
      <c r="N12" s="24">
        <f>IF(ISNUMBER(VLOOKUP(G12,balance0!$B$2:$F$954,5,0)),VALUE(VLOOKUP(G12,balance0!$B$2:$F$954,5,0)),0)*-1</f>
        <v>0</v>
      </c>
      <c r="O12" s="25"/>
    </row>
    <row r="13" spans="1:15" ht="11.25" customHeight="1" x14ac:dyDescent="0.2">
      <c r="A13" s="5" t="s">
        <v>1417</v>
      </c>
      <c r="B13" s="21" t="s">
        <v>1418</v>
      </c>
      <c r="D13" s="22">
        <f>IF(ISNUMBER(VLOOKUP(A13,balance!$B$2:$F$954,5,0)),VALUE(VLOOKUP(A13,balance!$B$2:$F$954,5,0)),0)+IF(ISNUMBER(VLOOKUP("011020113000",balance!$B$2:$F$954,5,0)),VALUE(VLOOKUP("011020113000",balance!$B$2:$F$954,5,0)))</f>
        <v>92082976392</v>
      </c>
      <c r="E13" s="23"/>
      <c r="F13" s="22">
        <f>IF(ISNUMBER(VLOOKUP(A13,balance0!$B$2:$F$954,5,0)),VALUE(VLOOKUP(A13,balance0!$B$2:$F$954,5,0)),0)+IF(ISNUMBER(VLOOKUP("011020113000",balance0!$B$2:$F$954,5,0)),VALUE(VLOOKUP("011020113000",balance0!$B$2:$F$954,5,0)),0)</f>
        <v>52109273186</v>
      </c>
      <c r="G13" s="5" t="s">
        <v>1419</v>
      </c>
      <c r="H13" s="21" t="s">
        <v>1420</v>
      </c>
      <c r="L13" s="22">
        <f>IF(ISNUMBER(VLOOKUP(G13,balance!$B$2:$F$954,5,0)),VALUE(VLOOKUP(G13,balance!$B$2:$F$954,5,0)),0)*-1</f>
        <v>936351118046</v>
      </c>
      <c r="N13" s="24">
        <f>IF(ISNUMBER(VLOOKUP(G13,balance0!$B$2:$F$954,5,0)),VALUE(VLOOKUP(G13,balance0!$B$2:$F$954,5,0)),0)*-1</f>
        <v>100859826721</v>
      </c>
      <c r="O13" s="25"/>
    </row>
    <row r="14" spans="1:15" ht="11.25" customHeight="1" x14ac:dyDescent="0.2">
      <c r="A14" s="5" t="s">
        <v>1421</v>
      </c>
      <c r="B14" s="21" t="s">
        <v>1422</v>
      </c>
      <c r="D14" s="22">
        <f>IF(ISNUMBER(VLOOKUP(A14,balance!$B$2:$F$954,5,0)),VALUE(VLOOKUP(A14,balance!$B$2:$F$954,5,0)),0)</f>
        <v>3755153740</v>
      </c>
      <c r="F14" s="22">
        <f>IF(ISNUMBER(VLOOKUP(A14,balance0!$B$2:$F$954,5,0)),VALUE(VLOOKUP(A14,balance0!$B$2:$F$954,5,0)),0)</f>
        <v>2570026858</v>
      </c>
      <c r="G14" s="5" t="s">
        <v>1423</v>
      </c>
      <c r="H14" s="21" t="s">
        <v>1424</v>
      </c>
      <c r="L14" s="22">
        <f>IF(ISNUMBER(VLOOKUP(G14,balance!$B$2:$F$954,5,0)),VALUE(VLOOKUP(G14,balance!$B$2:$F$954,5,0)),0)*-1</f>
        <v>4442183164595</v>
      </c>
      <c r="N14" s="24">
        <f>IF(ISNUMBER(VLOOKUP(G14,balance0!$B$2:$F$954,5,0)),VALUE(VLOOKUP(G14,balance0!$B$2:$F$954,5,0)),0)*-1</f>
        <v>2488193712390</v>
      </c>
      <c r="O14" s="25"/>
    </row>
    <row r="15" spans="1:15" ht="11.25" customHeight="1" x14ac:dyDescent="0.2">
      <c r="A15" s="5" t="s">
        <v>1425</v>
      </c>
      <c r="B15" s="21" t="s">
        <v>1426</v>
      </c>
      <c r="D15" s="26">
        <f>IF(ISNUMBER(VLOOKUP(A15,balance!$B$2:$F$954,5,0)),VALUE(VLOOKUP(A15,balance!$B$2:$F$954,5,0)),0)</f>
        <v>-150736736</v>
      </c>
      <c r="E15" s="27"/>
      <c r="F15" s="26">
        <f>IF(ISNUMBER(VLOOKUP(A15,balance0!$B$2:$F$954,5,0)),VALUE(VLOOKUP(A15,balance0!$B$2:$F$954,5,0)),0)</f>
        <v>-118049876</v>
      </c>
      <c r="G15" s="5" t="s">
        <v>1427</v>
      </c>
      <c r="H15" s="5" t="s">
        <v>1428</v>
      </c>
      <c r="L15" s="22">
        <f>IF(ISNUMBER(VLOOKUP(G15,balance!$B$2:$F$954,5,0)),VALUE(VLOOKUP(G15,balance!$B$2:$F$954,5,0)),0)*-1</f>
        <v>2183511000000</v>
      </c>
      <c r="N15" s="24">
        <f>IF(ISNUMBER(VLOOKUP(G15,balance0!$B$2:$F$954,5,0)),VALUE(VLOOKUP(G15,balance0!$B$2:$F$954,5,0)),0)*-1</f>
        <v>2203779000000</v>
      </c>
      <c r="O15" s="25"/>
    </row>
    <row r="16" spans="1:15" ht="11.25" customHeight="1" x14ac:dyDescent="0.2">
      <c r="B16" s="21"/>
      <c r="D16" s="28">
        <f>SUM(D10:D15)</f>
        <v>4601635652215.7197</v>
      </c>
      <c r="E16" s="23"/>
      <c r="F16" s="28">
        <f>SUM(F10:F15)</f>
        <v>3629445188864.7197</v>
      </c>
      <c r="G16" s="5" t="s">
        <v>1429</v>
      </c>
      <c r="H16" s="21" t="s">
        <v>1430</v>
      </c>
      <c r="L16" s="22">
        <f>IF(ISNUMBER(VLOOKUP(G16,balance!$B$2:$F$954,5,0)),VALUE(VLOOKUP(G16,balance!$B$2:$F$954,5,0)),0)*-1</f>
        <v>69715590304</v>
      </c>
      <c r="N16" s="24">
        <f>IF(ISNUMBER(VLOOKUP(G16,balance0!$B$2:$F$954,5,0)),VALUE(VLOOKUP(G16,balance0!$B$2:$F$954,5,0)),0)*-1</f>
        <v>41420138407</v>
      </c>
      <c r="O16" s="25"/>
    </row>
    <row r="17" spans="1:15" ht="11.25" customHeight="1" x14ac:dyDescent="0.2">
      <c r="B17" s="21"/>
      <c r="D17" s="24"/>
      <c r="F17" s="24"/>
      <c r="H17" s="21"/>
      <c r="L17" s="28">
        <f>SUM(L11:L16)</f>
        <v>9372910308385.1563</v>
      </c>
      <c r="N17" s="28">
        <f>SUM(N11:N16)</f>
        <v>6273975121641.1572</v>
      </c>
      <c r="O17" s="25"/>
    </row>
    <row r="18" spans="1:15" ht="11.25" customHeight="1" x14ac:dyDescent="0.2">
      <c r="A18" s="5" t="s">
        <v>1431</v>
      </c>
      <c r="B18" s="21" t="s">
        <v>1432</v>
      </c>
      <c r="D18" s="29">
        <f>IF(ISNUMBER(VLOOKUP(A18,balance!$B$2:$C$954,2,0)),VALUE(VLOOKUP(A18,balance!$B$2:$BF$954,2,0)),0)</f>
        <v>2717490864133</v>
      </c>
      <c r="E18" s="23"/>
      <c r="F18" s="29">
        <f>IF(ISNUMBER(VLOOKUP(A18,balance0!$B$2:$F$954,5,0)),VALUE(VLOOKUP(A18,balance0!$B$2:$F$954,5,0)),0)</f>
        <v>2550131472266</v>
      </c>
      <c r="G18" s="6"/>
      <c r="H18" s="21"/>
      <c r="J18" s="16"/>
      <c r="L18" s="24"/>
      <c r="N18" s="24"/>
      <c r="O18" s="25"/>
    </row>
    <row r="19" spans="1:15" ht="11.25" customHeight="1" x14ac:dyDescent="0.2">
      <c r="B19" s="21"/>
      <c r="D19" s="22"/>
      <c r="E19" s="23"/>
      <c r="F19" s="22"/>
      <c r="G19" s="6"/>
      <c r="H19" s="21" t="s">
        <v>1405</v>
      </c>
      <c r="J19" s="16"/>
      <c r="L19" s="24"/>
      <c r="N19" s="24"/>
      <c r="O19" s="25"/>
    </row>
    <row r="20" spans="1:15" ht="11.25" customHeight="1" x14ac:dyDescent="0.2">
      <c r="B20" s="21" t="s">
        <v>1433</v>
      </c>
      <c r="D20" s="24"/>
      <c r="F20" s="24"/>
      <c r="H20" s="21" t="s">
        <v>1434</v>
      </c>
      <c r="L20" s="24"/>
      <c r="N20" s="24"/>
      <c r="O20" s="25"/>
    </row>
    <row r="21" spans="1:15" ht="11.25" customHeight="1" x14ac:dyDescent="0.2">
      <c r="B21" s="21" t="s">
        <v>1408</v>
      </c>
      <c r="D21" s="24"/>
      <c r="F21" s="24"/>
      <c r="G21" s="5" t="s">
        <v>1435</v>
      </c>
      <c r="H21" s="21" t="s">
        <v>1436</v>
      </c>
      <c r="L21" s="22">
        <f>IF(ISNUMBER(VLOOKUP(G21,balance!$B$2:$F$954,5,0)),VALUE(VLOOKUP(G21,balance!$B$2:$F$954,5,0)),0)*-1</f>
        <v>16663946974110.563</v>
      </c>
      <c r="N21" s="24">
        <f>IF(ISNUMBER(VLOOKUP(G21,balance0!$B$2:$F$954,5,0)),VALUE(VLOOKUP(G21,balance0!$B$2:$F$954,5,0)),0)*-1</f>
        <v>14366300368477.563</v>
      </c>
      <c r="O21" s="25"/>
    </row>
    <row r="22" spans="1:15" ht="11.25" customHeight="1" x14ac:dyDescent="0.2">
      <c r="A22" s="5" t="s">
        <v>1437</v>
      </c>
      <c r="B22" s="21" t="s">
        <v>1438</v>
      </c>
      <c r="D22" s="22">
        <f>IF(ISNUMBER(VLOOKUP(A22,balance!$B$2:$F$954,5,0)),VALUE(VLOOKUP(A22,balance!$B$2:$F$954,5,0)),0)</f>
        <v>3028226537947</v>
      </c>
      <c r="F22" s="26">
        <f>IF(ISNUMBER(VLOOKUP(A22,balance0!$B$2:$F$954,5,0)),VALUE(VLOOKUP(A22,balance0!$B$2:$F$954,5,0)),0)</f>
        <v>2273997761023</v>
      </c>
      <c r="G22" s="5" t="s">
        <v>1439</v>
      </c>
      <c r="H22" s="21" t="s">
        <v>1440</v>
      </c>
      <c r="L22" s="22">
        <f>IF(ISNUMBER(VLOOKUP(G22,balance!$B$2:$F$954,5,0)),VALUE(VLOOKUP(G22,balance!$B$2:$F$954,5,0)),0)*-1</f>
        <v>732291266100</v>
      </c>
      <c r="N22" s="24">
        <f>IF(ISNUMBER(VLOOKUP(G22,balance0!$B$2:$F$954,5,0)),VALUE(VLOOKUP(G22,balance0!$B$2:$F$954,5,0)),0)*-1</f>
        <v>654120323900</v>
      </c>
      <c r="O22" s="25"/>
    </row>
    <row r="23" spans="1:15" ht="11.25" customHeight="1" x14ac:dyDescent="0.2">
      <c r="A23" s="5" t="s">
        <v>1441</v>
      </c>
      <c r="B23" s="21" t="s">
        <v>1442</v>
      </c>
      <c r="D23" s="22">
        <f>IF(ISNUMBER(VLOOKUP(A23,balance!$B$2:$F$954,5,0)),VALUE(VLOOKUP(A23,balance!$B$2:$F$954,5,0)),0)</f>
        <v>936351118046</v>
      </c>
      <c r="F23" s="26">
        <f>IF(ISNUMBER(VLOOKUP(A23,balance0!$B$2:$F$954,5,0)),VALUE(VLOOKUP(A23,balance0!$B$2:$F$954,5,0)),0)</f>
        <v>100859826721</v>
      </c>
      <c r="G23" s="5" t="s">
        <v>1443</v>
      </c>
      <c r="H23" s="21" t="s">
        <v>1444</v>
      </c>
      <c r="L23" s="22">
        <f>IF(ISNUMBER(VLOOKUP(G23,balance!$B$2:$F$954,5,0)),VALUE(VLOOKUP(G23,balance!$B$2:$F$954,5,0)),0)*-1</f>
        <v>3626218627762</v>
      </c>
      <c r="N23" s="24">
        <f>IF(ISNUMBER(VLOOKUP(G23,balance0!$B$2:$F$954,5,0)),VALUE(VLOOKUP(G23,balance0!$B$2:$F$954,5,0)),0)*-1</f>
        <v>2931282976615</v>
      </c>
      <c r="O23" s="25"/>
    </row>
    <row r="24" spans="1:15" ht="11.25" customHeight="1" x14ac:dyDescent="0.2">
      <c r="A24" s="5" t="s">
        <v>1445</v>
      </c>
      <c r="B24" s="21" t="s">
        <v>1446</v>
      </c>
      <c r="D24" s="22">
        <f>IF(ISNUMBER(VLOOKUP(A24,balance!$B$2:$F$954,5,0)),VALUE(VLOOKUP(A24,balance!$B$2:$F$954,5,0)),0)</f>
        <v>3328407329</v>
      </c>
      <c r="E24" s="23"/>
      <c r="F24" s="26">
        <f>IF(ISNUMBER(VLOOKUP(A24,balance0!$B$2:$F$954,5,0)),VALUE(VLOOKUP(A24,balance0!$B$2:$F$954,5,0)),0)</f>
        <v>409920543</v>
      </c>
      <c r="G24" s="5" t="s">
        <v>1447</v>
      </c>
      <c r="H24" s="21" t="s">
        <v>1448</v>
      </c>
      <c r="L24" s="22">
        <f>IF(ISNUMBER(VLOOKUP(G24,balance!$B$2:$F$954,5,0)),VALUE(VLOOKUP(G24,balance!$B$2:$F$954,5,0)),0)*-1</f>
        <v>3930122694</v>
      </c>
      <c r="N24" s="24">
        <f>IF(ISNUMBER(VLOOKUP(G24,balance0!$B$2:$F$954,5,0)),VALUE(VLOOKUP(G24,balance0!$B$2:$F$954,5,0)),0)*-1</f>
        <v>5277252195</v>
      </c>
      <c r="O24" s="25"/>
    </row>
    <row r="25" spans="1:15" ht="11.25" customHeight="1" x14ac:dyDescent="0.2">
      <c r="A25" s="5" t="s">
        <v>1449</v>
      </c>
      <c r="B25" s="21" t="s">
        <v>1450</v>
      </c>
      <c r="D25" s="22">
        <f>IF(ISNUMBER(VLOOKUP(A25,balance!$B$2:$F$954,5,0)),VALUE(VLOOKUP(A25,balance!$B$2:$F$954,5,0)),0)</f>
        <v>91078379344</v>
      </c>
      <c r="E25" s="23"/>
      <c r="F25" s="26">
        <f>IF(ISNUMBER(VLOOKUP(A25,balance0!$B$2:$F$954,5,0)),VALUE(VLOOKUP(A25,balance0!$B$2:$F$954,5,0)),0)</f>
        <v>65428811944</v>
      </c>
      <c r="G25" s="5" t="s">
        <v>1451</v>
      </c>
      <c r="H25" s="21" t="s">
        <v>1442</v>
      </c>
      <c r="L25" s="22">
        <f>IF(ISNUMBER(VLOOKUP(G25,balance!$B$2:$F$954,5,0)),VALUE(VLOOKUP(G25,balance!$B$2:$F$954,5,0)),0)*-1</f>
        <v>46702558096</v>
      </c>
      <c r="N25" s="24">
        <f>IF(ISNUMBER(VLOOKUP(G25,balance0!$B$2:$F$954,5,0)),VALUE(VLOOKUP(G25,balance0!$B$2:$F$954,5,0)),0)*-1</f>
        <v>0</v>
      </c>
    </row>
    <row r="26" spans="1:15" ht="11.25" customHeight="1" x14ac:dyDescent="0.2">
      <c r="A26" s="5" t="s">
        <v>1452</v>
      </c>
      <c r="B26" s="21" t="s">
        <v>1453</v>
      </c>
      <c r="D26" s="26">
        <f>IF(ISNUMBER(VLOOKUP(A26,balance!$B$2:$F$954,5,0)),VALUE(VLOOKUP(A26,balance!$B$2:$F$954,5,0)),0)</f>
        <v>-15748730</v>
      </c>
      <c r="F26" s="26">
        <f>IF(ISNUMBER(VLOOKUP(A26,balance0!$B$2:$F$954,5,0)),VALUE(VLOOKUP(A26,balance0!$B$2:$F$954,5,0)),0)</f>
        <v>-26426535</v>
      </c>
      <c r="G26" s="5" t="s">
        <v>1454</v>
      </c>
      <c r="H26" s="21" t="s">
        <v>1430</v>
      </c>
      <c r="L26" s="22">
        <f>IF(ISNUMBER(VLOOKUP(G26,balance!$B$2:$F$954,5,0)),VALUE(VLOOKUP(G26,balance!$B$2:$F$954,5,0)),0)*-1</f>
        <v>106038797820</v>
      </c>
      <c r="N26" s="24">
        <f>IF(ISNUMBER(VLOOKUP(G26,balance0!$B$2:$F$954,5,0)),VALUE(VLOOKUP(G26,balance0!$B$2:$F$954,5,0)),0)*-1</f>
        <v>109756664160</v>
      </c>
      <c r="O26" s="25"/>
    </row>
    <row r="27" spans="1:15" ht="11.25" customHeight="1" x14ac:dyDescent="0.2">
      <c r="B27" s="21"/>
      <c r="D27" s="28">
        <f>SUM(D22:D26)</f>
        <v>4058968693936</v>
      </c>
      <c r="E27" s="30"/>
      <c r="F27" s="28">
        <f>SUM(F22:F26)</f>
        <v>2440669893696</v>
      </c>
      <c r="G27" s="6"/>
      <c r="H27" s="21"/>
      <c r="J27" s="16"/>
      <c r="L27" s="28">
        <f>SUM(L21:L26)</f>
        <v>21179128346582.563</v>
      </c>
      <c r="N27" s="28">
        <f>SUM(N21:N26)</f>
        <v>18066737585347.563</v>
      </c>
      <c r="O27" s="25"/>
    </row>
    <row r="28" spans="1:15" ht="11.25" customHeight="1" x14ac:dyDescent="0.2">
      <c r="B28" s="21"/>
      <c r="D28" s="24"/>
      <c r="E28" s="23"/>
      <c r="F28" s="24"/>
      <c r="G28" s="6"/>
      <c r="H28" s="21"/>
      <c r="L28" s="24"/>
      <c r="N28" s="24"/>
      <c r="O28" s="25"/>
    </row>
    <row r="29" spans="1:15" ht="11.25" customHeight="1" x14ac:dyDescent="0.2">
      <c r="B29" s="21" t="s">
        <v>1433</v>
      </c>
      <c r="D29" s="22"/>
      <c r="E29" s="23"/>
      <c r="F29" s="22"/>
      <c r="G29" s="6"/>
      <c r="H29" s="21" t="s">
        <v>1455</v>
      </c>
      <c r="L29" s="24"/>
      <c r="N29" s="24"/>
      <c r="O29" s="25"/>
    </row>
    <row r="30" spans="1:15" ht="11.25" customHeight="1" x14ac:dyDescent="0.2">
      <c r="B30" s="21" t="s">
        <v>1434</v>
      </c>
      <c r="D30" s="22"/>
      <c r="E30" s="23"/>
      <c r="F30" s="22"/>
      <c r="G30" s="5" t="s">
        <v>1456</v>
      </c>
      <c r="H30" s="21" t="s">
        <v>1457</v>
      </c>
      <c r="L30" s="22">
        <f>IF(ISNUMBER(VLOOKUP(G30,balance!$B$2:$F$954,5,0)),VALUE(VLOOKUP(G30,balance!$B$2:$F$954,5,0)),0)*-1</f>
        <v>17794856192</v>
      </c>
      <c r="N30" s="24">
        <f>IF(ISNUMBER(VLOOKUP(G30,balance0!$B$2:$F$954,5,0)),VALUE(VLOOKUP(G30,balance0!$B$2:$F$954,5,0)),0)*-1</f>
        <v>16161802479</v>
      </c>
      <c r="O30" s="25"/>
    </row>
    <row r="31" spans="1:15" ht="11.25" customHeight="1" x14ac:dyDescent="0.2">
      <c r="A31" s="5" t="s">
        <v>1458</v>
      </c>
      <c r="B31" s="21" t="s">
        <v>1459</v>
      </c>
      <c r="D31" s="22">
        <f>IF(ISNUMBER(VLOOKUP(A31,balance!$B$2:$F$954,5,0)),VALUE(VLOOKUP(A31,balance!$B$2:$F$954,5,0)),0)</f>
        <v>20179324673225</v>
      </c>
      <c r="E31" s="23"/>
      <c r="F31" s="26">
        <f>IF(ISNUMBER(VLOOKUP(A31,balance0!$B$2:$F$954,5,0)),VALUE(VLOOKUP(A31,balance0!$B$2:$F$954,5,0)),0)</f>
        <v>16760835883129</v>
      </c>
      <c r="G31" s="5" t="s">
        <v>1460</v>
      </c>
      <c r="H31" s="21" t="s">
        <v>1461</v>
      </c>
      <c r="L31" s="22">
        <f>IF(ISNUMBER(VLOOKUP(G31,balance!$B$2:$F$954,5,0)),VALUE(VLOOKUP(G31,balance!$B$2:$F$954,5,0)),0)*-1</f>
        <v>17985133124</v>
      </c>
      <c r="N31" s="24">
        <f>IF(ISNUMBER(VLOOKUP(G31,balance0!$B$2:$F$954,5,0)),VALUE(VLOOKUP(G31,balance0!$B$2:$F$954,5,0)),0)*-1</f>
        <v>12500705966</v>
      </c>
      <c r="O31" s="25"/>
    </row>
    <row r="32" spans="1:15" ht="11.25" customHeight="1" x14ac:dyDescent="0.2">
      <c r="A32" s="5" t="s">
        <v>1462</v>
      </c>
      <c r="B32" s="21" t="s">
        <v>1442</v>
      </c>
      <c r="D32" s="22">
        <f>IF(ISNUMBER(VLOOKUP(A32,balance!$B$2:$F$954,5,0)),VALUE(VLOOKUP(A32,balance!$B$2:$F$954,5,0)),0)</f>
        <v>46231206189</v>
      </c>
      <c r="E32" s="23"/>
      <c r="F32" s="26">
        <f>IF(ISNUMBER(VLOOKUP(A32,balance0!$B$2:$F$954,5,0)),VALUE(VLOOKUP(A32,balance0!$B$2:$F$954,5,0)),0)</f>
        <v>0</v>
      </c>
      <c r="G32" s="5" t="s">
        <v>1463</v>
      </c>
      <c r="H32" s="21" t="s">
        <v>1464</v>
      </c>
      <c r="L32" s="22">
        <f>IF(ISNUMBER(VLOOKUP(G32,balance!$B$2:$F$954,5,0)),VALUE(VLOOKUP(G32,balance!$B$2:$F$954,5,0)),0)*-1</f>
        <v>65858481333.699997</v>
      </c>
      <c r="N32" s="24">
        <f>IF(ISNUMBER(VLOOKUP(G32,balance0!$B$2:$F$954,5,0)),VALUE(VLOOKUP(G32,balance0!$B$2:$F$954,5,0)),0)*-1</f>
        <v>78569437233.699997</v>
      </c>
      <c r="O32" s="25"/>
    </row>
    <row r="33" spans="1:15" ht="11.25" customHeight="1" x14ac:dyDescent="0.2">
      <c r="A33" s="5" t="s">
        <v>1465</v>
      </c>
      <c r="B33" s="21" t="s">
        <v>1466</v>
      </c>
      <c r="D33" s="22">
        <f>IF(ISNUMBER(VLOOKUP(A33,balance!$B$2:$F$954,5,0)),VALUE(VLOOKUP(A33,balance!$B$2:$F$954,5,0)),0)</f>
        <v>2149290437206</v>
      </c>
      <c r="E33" s="23"/>
      <c r="F33" s="26">
        <f>IF(ISNUMBER(VLOOKUP(A33,balance0!$B$2:$F$954,5,0)),VALUE(VLOOKUP(A33,balance0!$B$2:$F$954,5,0)),0)</f>
        <v>1675806196596</v>
      </c>
      <c r="G33" s="6"/>
      <c r="H33" s="21"/>
      <c r="L33" s="28">
        <f>SUM(L30:L32)</f>
        <v>101638470649.7</v>
      </c>
      <c r="N33" s="28">
        <f>SUM(N30:N32)</f>
        <v>107231945678.7</v>
      </c>
      <c r="O33" s="25"/>
    </row>
    <row r="34" spans="1:15" ht="11.25" customHeight="1" x14ac:dyDescent="0.2">
      <c r="A34" s="5" t="s">
        <v>1467</v>
      </c>
      <c r="B34" s="21" t="s">
        <v>1468</v>
      </c>
      <c r="D34" s="26">
        <f>IF(ISNUMBER(VLOOKUP(A34,balance!$B$2:$F$954,5,0)),VALUE(VLOOKUP(A34,balance!$B$2:$F$954,5,0)),0)</f>
        <v>-5085994872</v>
      </c>
      <c r="E34" s="23"/>
      <c r="F34" s="26">
        <f>IF(ISNUMBER(VLOOKUP(A34,balance0!$B$2:$F$954,5,0)),VALUE(VLOOKUP(A34,balance0!$B$2:$F$954,5,0)),0)</f>
        <v>-7034071892</v>
      </c>
      <c r="G34" s="6"/>
      <c r="H34" s="21"/>
      <c r="L34" s="24"/>
      <c r="N34" s="24"/>
      <c r="O34" s="25"/>
    </row>
    <row r="35" spans="1:15" ht="11.25" customHeight="1" x14ac:dyDescent="0.2">
      <c r="A35" s="5" t="s">
        <v>1469</v>
      </c>
      <c r="B35" s="21" t="s">
        <v>1450</v>
      </c>
      <c r="D35" s="22">
        <f>IF(ISNUMBER(VLOOKUP(A35,balance!$B$2:$F$954,5,0)),VALUE(VLOOKUP(A35,balance!$B$2:$F$954,5,0)),0)</f>
        <v>316347663335</v>
      </c>
      <c r="E35" s="23"/>
      <c r="F35" s="26">
        <f>IF(ISNUMBER(VLOOKUP(A35,balance0!$B$2:$F$954,5,0)),VALUE(VLOOKUP(A35,balance0!$B$2:$F$954,5,0)),0)</f>
        <v>247755939131</v>
      </c>
      <c r="G35" s="5" t="s">
        <v>1470</v>
      </c>
      <c r="H35" s="21" t="s">
        <v>710</v>
      </c>
      <c r="J35" s="16"/>
      <c r="L35" s="29">
        <f>IF(ISNUMBER(VLOOKUP(G35,balance!$B$2:$F$954,5,0)),VALUE(VLOOKUP(G35,balance!$B$2:$F$954,5,0)),0)*-1</f>
        <v>115385887761</v>
      </c>
      <c r="N35" s="29">
        <f>IF(ISNUMBER(VLOOKUP(G35,balance0!$B$2:$F$954,5,0)),VALUE(VLOOKUP(G35,balance0!$B$2:$F$954,5,0)),0)*-1</f>
        <v>99737685864</v>
      </c>
      <c r="O35" s="25"/>
    </row>
    <row r="36" spans="1:15" ht="11.25" customHeight="1" x14ac:dyDescent="0.2">
      <c r="A36" s="5" t="s">
        <v>1471</v>
      </c>
      <c r="B36" s="21" t="s">
        <v>1426</v>
      </c>
      <c r="D36" s="26">
        <f>IF(ISNUMBER(VLOOKUP(A36,balance!$B$2:$F$954,5,0)),VALUE(VLOOKUP(A36,balance!$B$2:$F$954,5,0)),0)+0.14</f>
        <v>-545349159150</v>
      </c>
      <c r="E36" s="30"/>
      <c r="F36" s="26">
        <f>IF(ISNUMBER(VLOOKUP(A36,balance0!$B$2:$F$954,5,0)),VALUE(VLOOKUP(A36,balance0!$B$2:$F$954,5,0)),0)</f>
        <v>-457936244383.14001</v>
      </c>
      <c r="G36" s="6"/>
      <c r="H36" s="21"/>
      <c r="L36" s="24"/>
      <c r="N36" s="24"/>
      <c r="O36" s="25"/>
    </row>
    <row r="37" spans="1:15" ht="11.25" customHeight="1" x14ac:dyDescent="0.2">
      <c r="B37" s="21"/>
      <c r="D37" s="28">
        <f>SUM(D31:D36)</f>
        <v>22140758825933</v>
      </c>
      <c r="E37" s="23"/>
      <c r="F37" s="28">
        <f>SUM(F31:F36)</f>
        <v>18219427702580.859</v>
      </c>
      <c r="G37" s="5" t="s">
        <v>1472</v>
      </c>
      <c r="H37" s="21" t="s">
        <v>1473</v>
      </c>
      <c r="L37" s="22">
        <f>IF(ISNUMBER(VLOOKUP(G37,balance!$B$2:$F$954,5,0)),VALUE(VLOOKUP(G37,balance!$B$2:$F$954,5,0)),0)*-1</f>
        <v>5641131034</v>
      </c>
      <c r="N37" s="24">
        <f>IF(ISNUMBER(VLOOKUP(G37,balance0!$B$2:$F$954,5,0)),VALUE(VLOOKUP(G37,balance0!$B$2:$F$954,5,0)),0)*-1</f>
        <v>9177513642</v>
      </c>
      <c r="O37" s="25"/>
    </row>
    <row r="38" spans="1:15" ht="11.25" customHeight="1" x14ac:dyDescent="0.2">
      <c r="B38" s="21"/>
      <c r="D38" s="31"/>
      <c r="E38" s="30"/>
      <c r="F38" s="31"/>
      <c r="G38" s="19"/>
      <c r="H38" s="32" t="s">
        <v>1474</v>
      </c>
      <c r="L38" s="33">
        <f>+L37+L35+L33+L27+L17</f>
        <v>30774704144412.418</v>
      </c>
      <c r="N38" s="33">
        <f>+N37+N35+N33+N27+N17</f>
        <v>24556859852173.418</v>
      </c>
      <c r="O38" s="25"/>
    </row>
    <row r="39" spans="1:15" ht="11.25" customHeight="1" x14ac:dyDescent="0.2">
      <c r="A39" s="5" t="s">
        <v>1475</v>
      </c>
      <c r="B39" s="21" t="s">
        <v>1476</v>
      </c>
      <c r="D39" s="29">
        <f>IF(ISNUMBER(VLOOKUP(A39,balance!$B$2:$F$954,5,0)),VALUE(VLOOKUP(A39,balance!$B$2:$F$954,5,0)),0)</f>
        <v>526455467816</v>
      </c>
      <c r="E39" s="30"/>
      <c r="F39" s="29">
        <f>IF(ISNUMBER(VLOOKUP(A39,balance0!$B$2:$F$954,5,0)),VALUE(VLOOKUP(A39,balance0!$B$2:$F$954,5,0)),0)</f>
        <v>472826418181</v>
      </c>
      <c r="G39" s="19"/>
      <c r="H39" s="21"/>
      <c r="L39" s="24"/>
      <c r="N39" s="24"/>
      <c r="O39" s="25"/>
    </row>
    <row r="40" spans="1:15" ht="11.25" customHeight="1" x14ac:dyDescent="0.2">
      <c r="B40" s="21"/>
      <c r="D40" s="31"/>
      <c r="E40" s="30"/>
      <c r="F40" s="31"/>
      <c r="G40" s="19"/>
      <c r="H40" s="32" t="s">
        <v>1477</v>
      </c>
      <c r="J40" s="16"/>
      <c r="L40" s="24"/>
      <c r="N40" s="24"/>
      <c r="O40" s="25"/>
    </row>
    <row r="41" spans="1:15" ht="11.25" customHeight="1" x14ac:dyDescent="0.2">
      <c r="B41" s="21" t="s">
        <v>1478</v>
      </c>
      <c r="D41" s="31"/>
      <c r="F41" s="31"/>
      <c r="G41" s="6"/>
      <c r="H41" s="21"/>
      <c r="L41" s="24"/>
      <c r="N41" s="24"/>
      <c r="O41" s="25"/>
    </row>
    <row r="42" spans="1:15" ht="11.25" customHeight="1" x14ac:dyDescent="0.2">
      <c r="B42" s="21" t="s">
        <v>1479</v>
      </c>
      <c r="D42" s="31"/>
      <c r="F42" s="31"/>
      <c r="G42" s="5" t="s">
        <v>1480</v>
      </c>
      <c r="H42" s="21" t="s">
        <v>1481</v>
      </c>
      <c r="J42" s="16"/>
      <c r="L42" s="22">
        <f>IF(ISNUMBER(VLOOKUP(G42,balance!$B$2:$F$954,5,0)),VALUE(VLOOKUP(G42,balance!$B$2:$F$954,5,0)),0)*-1</f>
        <v>1516946130000</v>
      </c>
      <c r="N42" s="24">
        <f>IF(ISNUMBER(VLOOKUP(G42,balance0!$B$2:$F$954,5,0)),VALUE(VLOOKUP(G42,balance0!$B$2:$F$954,5,0)),0)*-1</f>
        <v>1396946130000</v>
      </c>
      <c r="O42" s="25">
        <f>N42+N48</f>
        <v>1400000000000</v>
      </c>
    </row>
    <row r="43" spans="1:15" ht="11.25" customHeight="1" x14ac:dyDescent="0.2">
      <c r="A43" s="5" t="s">
        <v>1482</v>
      </c>
      <c r="B43" s="21" t="s">
        <v>1483</v>
      </c>
      <c r="D43" s="29">
        <f>IF(ISNUMBER(VLOOKUP(A43,balance!$B$2:$F$954,5,0)),VALUE(VLOOKUP(A43,balance!$B$2:$F$954,5,0)),0)+IF(ISNUMBER(VLOOKUP(A44,balance!$B$2:$F$954,5,0)),VALUE(VLOOKUP(A44,balance!$B$2:$F$954,5,0)),0)+IF(ISNUMBER(VLOOKUP(A45,balance!$B$2:$F$954,5,0)),VALUE(VLOOKUP(A45,balance!$B$2:$F$954,5,0)),0)+IF(ISNUMBER(VLOOKUP(A46,balance!$B$2:$F$954,5,0)),VALUE(VLOOKUP(A46,balance!$B$2:$F$954,5,0)),0)</f>
        <v>331559319960</v>
      </c>
      <c r="E43" s="23"/>
      <c r="F43" s="29">
        <f>IF(ISNUMBER(VLOOKUP(A43,balance0!$B$2:$F$954,5,0)),VALUE(VLOOKUP(A43,balance0!$B$2:$F$954,5,0)),0)+IF(ISNUMBER(VLOOKUP(A44,balance0!$B$2:$F$954,5,0)),VALUE(VLOOKUP(A44,balance0!$B$2:$F$954,5,0)),0)++IF(ISNUMBER(VLOOKUP(A45,balance0!$B$2:$F$954,5,0)),VALUE(VLOOKUP(A45,balance0!$B$2:$F$954,5,0)),0)+IF(ISNUMBER(VLOOKUP(A46,balance0!$B$2:$F$954,5,0)),VALUE(VLOOKUP(A46,balance0!$B$2:$F$954,5,0)),0)</f>
        <v>286067965098</v>
      </c>
      <c r="G43" s="23"/>
      <c r="H43" s="21"/>
      <c r="J43" s="16"/>
      <c r="L43" s="24"/>
      <c r="N43" s="24"/>
      <c r="O43" s="25"/>
    </row>
    <row r="44" spans="1:15" ht="11.25" customHeight="1" x14ac:dyDescent="0.2">
      <c r="A44" s="5" t="s">
        <v>1484</v>
      </c>
      <c r="B44" s="21" t="s">
        <v>1485</v>
      </c>
      <c r="D44" s="22">
        <f>+IF(ISNUMBER(VLOOKUP(A47,balance!$B$2:$F$954,5,0)),VALUE(VLOOKUP(A47,balance!$B$2:$F$954,5,0)),0)</f>
        <v>322977450</v>
      </c>
      <c r="E44" s="23"/>
      <c r="F44" s="26">
        <f>+IF(ISNUMBER(VLOOKUP(A47,balance0!$B$2:$F$954,5,0)),VALUE(VLOOKUP(A47,balance0!$B$2:$F$954,5,0)),0)</f>
        <v>4185526041</v>
      </c>
      <c r="G44" s="23"/>
      <c r="H44" s="21"/>
      <c r="J44" s="16"/>
      <c r="L44" s="24"/>
      <c r="N44" s="24"/>
      <c r="O44" s="25"/>
    </row>
    <row r="45" spans="1:15" ht="11.25" customHeight="1" x14ac:dyDescent="0.2">
      <c r="A45" s="5" t="s">
        <v>1486</v>
      </c>
      <c r="B45" s="21"/>
      <c r="D45" s="22"/>
      <c r="E45" s="23"/>
      <c r="F45" s="26"/>
      <c r="G45" s="23"/>
      <c r="H45" s="21"/>
      <c r="J45" s="16"/>
      <c r="L45" s="24"/>
      <c r="N45" s="24"/>
      <c r="O45" s="25"/>
    </row>
    <row r="46" spans="1:15" ht="11.25" customHeight="1" x14ac:dyDescent="0.2">
      <c r="A46" s="5" t="s">
        <v>1487</v>
      </c>
      <c r="B46" s="21"/>
      <c r="D46" s="22"/>
      <c r="E46" s="23"/>
      <c r="F46" s="26"/>
      <c r="G46" s="23"/>
      <c r="H46" s="21"/>
      <c r="J46" s="16"/>
      <c r="L46" s="24"/>
      <c r="N46" s="24"/>
      <c r="O46" s="25"/>
    </row>
    <row r="47" spans="1:15" ht="11.25" customHeight="1" x14ac:dyDescent="0.2">
      <c r="A47" s="5" t="s">
        <v>1488</v>
      </c>
      <c r="B47" s="21"/>
      <c r="D47" s="22"/>
      <c r="E47" s="23"/>
      <c r="F47" s="26"/>
      <c r="G47" s="23"/>
      <c r="H47" s="21"/>
      <c r="J47" s="16"/>
      <c r="L47" s="24"/>
      <c r="N47" s="24"/>
      <c r="O47" s="25"/>
    </row>
    <row r="48" spans="1:15" ht="11.25" customHeight="1" x14ac:dyDescent="0.2">
      <c r="A48" s="5" t="s">
        <v>1489</v>
      </c>
      <c r="B48" s="21" t="s">
        <v>1468</v>
      </c>
      <c r="D48" s="22">
        <f>IF(ISNUMBER(VLOOKUP(A48,balance!$B$2:$F$954,5,0)),VALUE(VLOOKUP(A48,balance!$B$2:$F$954,5,0)),0)</f>
        <v>-4555007733</v>
      </c>
      <c r="E48" s="23"/>
      <c r="F48" s="26">
        <f>IF(ISNUMBER(VLOOKUP(A48,balance0!$B$2:$F$954,5,0)),VALUE(VLOOKUP(A48,balance0!$B$2:$F$954,5,0)),0)</f>
        <v>-8529630029</v>
      </c>
      <c r="G48" s="5" t="s">
        <v>1490</v>
      </c>
      <c r="H48" s="21" t="s">
        <v>733</v>
      </c>
      <c r="J48" s="16"/>
      <c r="L48" s="22">
        <f>IF(ISNUMBER(VLOOKUP(G48,balance!$B$2:$F$954,5,0)),VALUE(VLOOKUP(G48,balance!$B$2:$F$954,5,0)),0)*-1</f>
        <v>3053870000</v>
      </c>
      <c r="N48" s="24">
        <f>IF(ISNUMBER(VLOOKUP(G48,balance0!$B$2:$F$954,5,0)),VALUE(VLOOKUP(G48,balance0!$B$2:$F$954,5,0)),0)*-1</f>
        <v>3053870000</v>
      </c>
      <c r="O48" s="25"/>
    </row>
    <row r="49" spans="1:16" ht="11.25" customHeight="1" x14ac:dyDescent="0.2">
      <c r="A49" s="5" t="s">
        <v>1491</v>
      </c>
      <c r="B49" s="21" t="s">
        <v>1450</v>
      </c>
      <c r="D49" s="22">
        <f>IF(ISNUMBER(VLOOKUP(A49,balance!$B$2:$F$954,5,0)),VALUE(VLOOKUP(A49,balance!$B$2:$F$954,5,0)),0)</f>
        <v>7218752963</v>
      </c>
      <c r="E49" s="30"/>
      <c r="F49" s="26">
        <f>IF(ISNUMBER(VLOOKUP(A49,balance0!$B$2:$F$954,5,0)),VALUE(VLOOKUP(A49,balance0!$B$2:$F$954,5,0)),0)</f>
        <v>8717907600</v>
      </c>
      <c r="G49" s="19"/>
      <c r="H49" s="21"/>
      <c r="J49" s="16"/>
      <c r="L49" s="24"/>
      <c r="N49" s="24"/>
    </row>
    <row r="50" spans="1:16" ht="11.25" customHeight="1" x14ac:dyDescent="0.2">
      <c r="A50" s="5" t="s">
        <v>1492</v>
      </c>
      <c r="B50" s="21" t="s">
        <v>1453</v>
      </c>
      <c r="D50" s="22">
        <f>IF(ISNUMBER(VLOOKUP(A50,balance!$B$2:$F$954,5,0)),VALUE(VLOOKUP(A50,balance!$B$2:$F$954,5,0)),0)</f>
        <v>-203021906416</v>
      </c>
      <c r="E50" s="30"/>
      <c r="F50" s="26">
        <f>IF(ISNUMBER(VLOOKUP(A50,balance0!$B$2:$F$954,5,0)),VALUE(VLOOKUP(A50,balance0!$B$2:$F$954,5,0)),0)</f>
        <v>-183159101010</v>
      </c>
      <c r="G50" s="5" t="s">
        <v>1493</v>
      </c>
      <c r="H50" s="21" t="s">
        <v>743</v>
      </c>
      <c r="J50" s="16"/>
      <c r="L50" s="22">
        <f>IF(ISNUMBER(VLOOKUP(G50,balance!$B$2:$F$954,5,0)),VALUE(VLOOKUP(G50,balance!$B$2:$F$954,5,0)),0)*-1</f>
        <v>39142250845</v>
      </c>
      <c r="N50" s="24">
        <f>IF(ISNUMBER(VLOOKUP(G50,balance0!$B$2:$F$954,5,0)),VALUE(VLOOKUP(G50,balance0!$B$2:$F$954,5,0)),0)*-1</f>
        <v>39142250845</v>
      </c>
      <c r="O50" s="25"/>
    </row>
    <row r="51" spans="1:16" ht="11.25" customHeight="1" x14ac:dyDescent="0.2">
      <c r="A51" s="5" t="s">
        <v>1494</v>
      </c>
      <c r="B51" s="21"/>
      <c r="D51" s="28">
        <f>SUM(D43:D50)</f>
        <v>131524136224</v>
      </c>
      <c r="E51" s="23"/>
      <c r="F51" s="28">
        <f>SUM(F43:F50)</f>
        <v>107282667700</v>
      </c>
      <c r="G51" s="6"/>
      <c r="H51" s="21"/>
      <c r="J51" s="34"/>
      <c r="L51" s="24"/>
      <c r="N51" s="24"/>
      <c r="O51" s="25"/>
    </row>
    <row r="52" spans="1:16" ht="11.25" customHeight="1" x14ac:dyDescent="0.2">
      <c r="B52" s="21"/>
      <c r="D52" s="31"/>
      <c r="E52" s="23"/>
      <c r="F52" s="31"/>
      <c r="G52" s="5" t="s">
        <v>1495</v>
      </c>
      <c r="H52" s="21" t="s">
        <v>736</v>
      </c>
      <c r="J52" s="34"/>
      <c r="L52" s="22">
        <f>IF(ISNUMBER(VLOOKUP(G52,balance!$B$2:$F$954,5,0)),VALUE(VLOOKUP(G52,balance!$B$2:$F$954,5,0)),0)*-1</f>
        <v>932496877765</v>
      </c>
      <c r="N52" s="24">
        <f>IF(ISNUMBER(VLOOKUP(G52,balance0!$B$2:$F$954,5,0)),VALUE(VLOOKUP(G52,balance0!$B$2:$F$954,5,0)),0)*-1</f>
        <v>877496877765</v>
      </c>
      <c r="O52" s="25"/>
    </row>
    <row r="53" spans="1:16" ht="11.25" customHeight="1" x14ac:dyDescent="0.2">
      <c r="B53" s="21" t="s">
        <v>395</v>
      </c>
      <c r="D53" s="31"/>
      <c r="E53" s="23"/>
      <c r="F53" s="31"/>
      <c r="G53" s="6"/>
      <c r="H53" s="21"/>
      <c r="L53" s="24"/>
      <c r="N53" s="24"/>
      <c r="O53" s="25"/>
    </row>
    <row r="54" spans="1:16" ht="11.25" customHeight="1" x14ac:dyDescent="0.2">
      <c r="A54" s="5" t="s">
        <v>1496</v>
      </c>
      <c r="B54" s="21" t="s">
        <v>1497</v>
      </c>
      <c r="D54" s="22">
        <f>IF(ISNUMBER(VLOOKUP(A54,balance!$B$2:$F$954,5,0)),VALUE(VLOOKUP(A54,balance!$B$2:$F$954,5,0)),0)</f>
        <v>265705122833</v>
      </c>
      <c r="F54" s="26">
        <f>IF(ISNUMBER(VLOOKUP(A54,balance0!$B$2:$F$954,5,0)),VALUE(VLOOKUP(A54,balance0!$B$2:$F$954,5,0)),0)</f>
        <v>313942298019</v>
      </c>
      <c r="G54" s="5" t="s">
        <v>1498</v>
      </c>
      <c r="H54" s="21" t="s">
        <v>747</v>
      </c>
      <c r="L54" s="22">
        <f>IF(ISNUMBER(VLOOKUP(G54,balance!$B$2:$F$954,5,0)),VALUE(VLOOKUP(G54,balance!$B$2:$F$954,5,0)),0)*-1</f>
        <v>1230297405964</v>
      </c>
      <c r="M54" s="22"/>
      <c r="N54" s="22">
        <f>IF(ISNUMBER(VLOOKUP(G54,balance0!$B$2:$F$954,5,0)),VALUE(VLOOKUP(G54,balance0!$B$2:$F$954,5,0)),0)*-1</f>
        <v>1102240680100</v>
      </c>
      <c r="O54" s="25"/>
    </row>
    <row r="55" spans="1:16" ht="11.25" customHeight="1" x14ac:dyDescent="0.2">
      <c r="A55" s="5" t="s">
        <v>1499</v>
      </c>
      <c r="B55" s="21" t="s">
        <v>1500</v>
      </c>
      <c r="D55" s="22">
        <f>IF(ISNUMBER(VLOOKUP(A55,balance!$B$2:$F$954,5,0)),VALUE(VLOOKUP(A55,balance!$B$2:$F$954,5,0)),0)</f>
        <v>1057252368022</v>
      </c>
      <c r="E55" s="30"/>
      <c r="F55" s="26">
        <f>IF(ISNUMBER(VLOOKUP(A55,balance0!$B$2:$F$954,5,0)),VALUE(VLOOKUP(A55,balance0!$B$2:$F$954,5,0)),0)</f>
        <v>1002776732166</v>
      </c>
      <c r="G55" s="19"/>
      <c r="H55" s="21"/>
      <c r="J55" s="35"/>
      <c r="L55" s="22"/>
      <c r="M55" s="22"/>
      <c r="N55" s="22"/>
    </row>
    <row r="56" spans="1:16" ht="11.25" customHeight="1" x14ac:dyDescent="0.2">
      <c r="A56" s="5" t="s">
        <v>1501</v>
      </c>
      <c r="B56" s="21" t="s">
        <v>1502</v>
      </c>
      <c r="D56" s="22">
        <f>IF(ISNUMBER(VLOOKUP(A56,balance!$B$2:$F$954,5,0)),VALUE(VLOOKUP(A56,balance!$B$2:$F$954,5,0)),0)</f>
        <v>17742635651</v>
      </c>
      <c r="E56" s="30"/>
      <c r="F56" s="26">
        <f>IF(ISNUMBER(VLOOKUP(A56,balance0!$B$2:$F$954,5,0)),VALUE(VLOOKUP(A56,balance0!$B$2:$F$954,5,0)),0)</f>
        <v>14663064117</v>
      </c>
      <c r="G56" s="5" t="s">
        <v>1503</v>
      </c>
      <c r="H56" s="21" t="s">
        <v>1504</v>
      </c>
      <c r="I56" s="36"/>
      <c r="J56" s="37"/>
      <c r="K56" s="36"/>
      <c r="L56" s="22">
        <f>IF(ISNUMBER(VLOOKUP(G56,balance!$B$2:$F$954,5,0)),VALUE(VLOOKUP(G56,balance!$B$2:$F$954,5,0)),0)*-1</f>
        <v>0.1599999999</v>
      </c>
      <c r="M56" s="22"/>
      <c r="N56" s="22">
        <f>IF(ISNUMBER(VLOOKUP(G56,balance0!$B$2:$F$954,5,0)),VALUE(VLOOKUP(G56,balance0!$B$2:$F$954,5,0)),0)*-1</f>
        <v>0.1599999999</v>
      </c>
    </row>
    <row r="57" spans="1:16" ht="11.25" hidden="1" customHeight="1" x14ac:dyDescent="0.2">
      <c r="A57" s="5" t="s">
        <v>1505</v>
      </c>
      <c r="B57" s="21" t="s">
        <v>1506</v>
      </c>
      <c r="D57" s="22">
        <f>IF(ISNUMBER(VLOOKUP(A57,balance!$B$2:$F$954,5,0)),VALUE(VLOOKUP(A57,balance!$B$2:$F$954,5,0)),0)</f>
        <v>19652611128</v>
      </c>
      <c r="E57" s="23"/>
      <c r="F57" s="26">
        <f>IF(ISNUMBER(VLOOKUP(A57,balance0!$B$2:$F$954,5,0)),VALUE(VLOOKUP(A57,balance0!$B$2:$F$954,5,0)),0)</f>
        <v>14117911002</v>
      </c>
      <c r="H57" s="21"/>
      <c r="I57" s="36"/>
      <c r="J57" s="37"/>
      <c r="K57" s="36"/>
      <c r="L57" s="22"/>
      <c r="M57" s="22"/>
      <c r="N57" s="22"/>
      <c r="O57" s="25"/>
    </row>
    <row r="58" spans="1:16" ht="11.25" customHeight="1" x14ac:dyDescent="0.2">
      <c r="A58" s="5" t="s">
        <v>1507</v>
      </c>
      <c r="B58" s="21" t="s">
        <v>1426</v>
      </c>
      <c r="D58" s="22">
        <f>IF(ISNUMBER(VLOOKUP(A58,balance!$B$2:$F$954,5,0)),VALUE(VLOOKUP(A58,balance!$B$2:$F$954,5,0)),0)</f>
        <v>-623805524842</v>
      </c>
      <c r="E58" s="23"/>
      <c r="F58" s="26">
        <f>IF(ISNUMBER(VLOOKUP(A58,balance0!$B$2:$F$954,5,0)),VALUE(VLOOKUP(A58,balance0!$B$2:$F$954,5,0)),0)</f>
        <v>-552078610641</v>
      </c>
      <c r="G58" s="6"/>
      <c r="H58" s="21"/>
      <c r="J58" s="35"/>
      <c r="L58" s="24"/>
      <c r="N58" s="24"/>
      <c r="O58" s="25"/>
    </row>
    <row r="59" spans="1:16" ht="11.25" customHeight="1" x14ac:dyDescent="0.2">
      <c r="B59" s="21"/>
      <c r="D59" s="28">
        <f>SUM(D54:D58)</f>
        <v>736547212792</v>
      </c>
      <c r="E59" s="23"/>
      <c r="F59" s="28">
        <f>SUM(F54:F58)</f>
        <v>793421394663</v>
      </c>
      <c r="G59" s="5" t="s">
        <v>1508</v>
      </c>
      <c r="H59" s="38" t="s">
        <v>1509</v>
      </c>
      <c r="J59" s="35"/>
      <c r="L59" s="39">
        <f>IF(ISNUMBER(VLOOKUP(G59,balance!$B$2:$F$954,5,0)),VALUE(VLOOKUP(G59,balance!$B$2:$F$954,5,0)),0)*-1</f>
        <v>851938276122</v>
      </c>
      <c r="N59" s="24">
        <f>IF(ISNUMBER(VLOOKUP(G59,balance0!$B$2:$F$954,5,0)),VALUE(VLOOKUP(G59,balance0!$B$2:$F$954,5,0)),0)*-1</f>
        <v>640283629322</v>
      </c>
      <c r="O59" s="24">
        <f>L59-'Estado Resultados'!D69</f>
        <v>918063031474</v>
      </c>
      <c r="P59" s="24">
        <f>N59-'Estado Resultados'!I69</f>
        <v>688468500134</v>
      </c>
    </row>
    <row r="60" spans="1:16" ht="11.25" customHeight="1" x14ac:dyDescent="0.2">
      <c r="B60" s="21"/>
      <c r="D60" s="24"/>
      <c r="E60" s="23"/>
      <c r="F60" s="24"/>
      <c r="G60" s="6"/>
      <c r="H60" s="35" t="s">
        <v>1510</v>
      </c>
      <c r="J60" s="16"/>
      <c r="L60" s="24"/>
      <c r="M60" s="16"/>
      <c r="N60" s="24"/>
      <c r="O60" s="24"/>
      <c r="P60" s="24"/>
    </row>
    <row r="61" spans="1:16" ht="11.25" customHeight="1" x14ac:dyDescent="0.2">
      <c r="B61" s="21" t="s">
        <v>1511</v>
      </c>
      <c r="D61" s="31"/>
      <c r="E61" s="30"/>
      <c r="F61" s="31"/>
      <c r="G61" s="6"/>
      <c r="H61" s="35" t="s">
        <v>1512</v>
      </c>
      <c r="L61" s="7">
        <f>O61</f>
        <v>183612606294.80002</v>
      </c>
      <c r="N61" s="7">
        <f>P61</f>
        <v>137693700026.80002</v>
      </c>
      <c r="O61" s="24">
        <f>O59*0.2</f>
        <v>183612606294.80002</v>
      </c>
      <c r="P61" s="24">
        <f>P59*0.2</f>
        <v>137693700026.80002</v>
      </c>
    </row>
    <row r="62" spans="1:16" ht="11.25" customHeight="1" x14ac:dyDescent="0.2">
      <c r="A62" s="5" t="s">
        <v>1513</v>
      </c>
      <c r="B62" s="21" t="s">
        <v>1514</v>
      </c>
      <c r="D62" s="29">
        <f>IF(ISNUMBER(VLOOKUP(A62,balance!$B$2:$F$954,5,0)),VALUE(VLOOKUP(A62,balance!$B$2:$F$954,5,0)),0)</f>
        <v>106209013663</v>
      </c>
      <c r="F62" s="29">
        <f>IF(ISNUMBER(VLOOKUP(A62,balance0!$B$2:$F$954,5,0)),VALUE(VLOOKUP(A62,balance0!$B$2:$F$954,5,0)),0)</f>
        <v>112074968439</v>
      </c>
      <c r="G62" s="6"/>
      <c r="H62" s="35" t="s">
        <v>1515</v>
      </c>
      <c r="L62" s="7">
        <f>L59-L61</f>
        <v>668325669827.19995</v>
      </c>
      <c r="N62" s="7">
        <f>N59-N61</f>
        <v>502589929295.19995</v>
      </c>
    </row>
    <row r="63" spans="1:16" ht="11.25" customHeight="1" x14ac:dyDescent="0.2">
      <c r="B63" s="21"/>
      <c r="D63" s="22"/>
      <c r="F63" s="22"/>
    </row>
    <row r="64" spans="1:16" ht="12.75" customHeight="1" x14ac:dyDescent="0.2">
      <c r="A64" s="5" t="s">
        <v>1516</v>
      </c>
      <c r="B64" s="21" t="s">
        <v>1517</v>
      </c>
      <c r="D64" s="29">
        <f>IF(ISNUMBER(VLOOKUP(A64,balance!$B$2:$F$954,5,0)),VALUE(VLOOKUP(A64,balance!$B$2:$F$954,5,0)),0)</f>
        <v>9334912449</v>
      </c>
      <c r="F64" s="29">
        <f>IF(ISNUMBER(VLOOKUP(A64,balance0!$B$2:$F$954,5,0)),VALUE(VLOOKUP(A64,balance0!$B$2:$F$954,5,0)),0)</f>
        <v>10961673285</v>
      </c>
      <c r="H64" s="32" t="s">
        <v>1518</v>
      </c>
      <c r="J64" s="35"/>
      <c r="L64" s="33">
        <f>SUM(L42:L60)</f>
        <v>4573874810696.1602</v>
      </c>
      <c r="N64" s="33">
        <f>SUM(N42:N60)</f>
        <v>4059163438032.1602</v>
      </c>
    </row>
    <row r="65" spans="2:16" ht="11.25" customHeight="1" x14ac:dyDescent="0.2">
      <c r="B65" s="21"/>
      <c r="D65" s="22"/>
      <c r="F65" s="22"/>
      <c r="H65" s="38"/>
      <c r="J65" s="16"/>
      <c r="L65" s="24"/>
      <c r="N65" s="24"/>
    </row>
    <row r="66" spans="2:16" ht="11.25" customHeight="1" x14ac:dyDescent="0.2">
      <c r="B66" s="32" t="s">
        <v>1519</v>
      </c>
      <c r="D66" s="40">
        <f>+D64+D62+D59+D51+D39+D37+D27+D18+D16</f>
        <v>35028924779161.719</v>
      </c>
      <c r="F66" s="40">
        <f>+F64+F62+F59+F51+F39+F37+F27+F18+F16</f>
        <v>28336241379675.578</v>
      </c>
      <c r="H66" s="32" t="s">
        <v>1520</v>
      </c>
      <c r="L66" s="40">
        <f>+L64+L38</f>
        <v>35348578955108.578</v>
      </c>
      <c r="N66" s="40">
        <f>+N64+N38</f>
        <v>28616023290205.578</v>
      </c>
      <c r="O66" s="8">
        <f>D66-L66</f>
        <v>-319654175946.85938</v>
      </c>
      <c r="P66" s="8">
        <f>N66-F66</f>
        <v>279781910530</v>
      </c>
    </row>
    <row r="70" spans="2:16" ht="11.25" customHeight="1" x14ac:dyDescent="0.2">
      <c r="B70" s="18" t="s">
        <v>1521</v>
      </c>
      <c r="C70" s="41"/>
      <c r="D70" s="14"/>
      <c r="H70" s="18"/>
      <c r="I70" s="18"/>
      <c r="J70" s="18"/>
    </row>
    <row r="71" spans="2:16" ht="11.25" customHeight="1" x14ac:dyDescent="0.2">
      <c r="B71" s="16"/>
      <c r="H71" s="411" t="s">
        <v>1401</v>
      </c>
      <c r="I71" s="411"/>
      <c r="J71" s="411"/>
    </row>
    <row r="72" spans="2:16" ht="11.25" customHeight="1" x14ac:dyDescent="0.2">
      <c r="H72" s="15" t="s">
        <v>1402</v>
      </c>
      <c r="I72" s="15"/>
      <c r="J72" s="15" t="s">
        <v>1403</v>
      </c>
    </row>
    <row r="73" spans="2:16" ht="11.25" customHeight="1" x14ac:dyDescent="0.2">
      <c r="H73" s="42"/>
      <c r="I73" s="17"/>
      <c r="J73" s="42"/>
    </row>
    <row r="74" spans="2:16" ht="11.25" customHeight="1" x14ac:dyDescent="0.2">
      <c r="H74" s="16"/>
      <c r="I74" s="17"/>
      <c r="J74" s="16"/>
    </row>
    <row r="75" spans="2:16" ht="11.25" customHeight="1" x14ac:dyDescent="0.2">
      <c r="C75" s="6" t="s">
        <v>1522</v>
      </c>
      <c r="D75" s="24" t="s">
        <v>1523</v>
      </c>
      <c r="E75" s="14"/>
      <c r="F75" s="14"/>
      <c r="H75" s="22">
        <f>IF(ISNUMBER(VLOOKUP(C75,balance!$B$2:$F$954,5,0)),VALUE(VLOOKUP(C75,balance!$B$2:$F$954,5,0)),0)</f>
        <v>119440580327</v>
      </c>
      <c r="I75" s="7"/>
      <c r="J75" s="22">
        <f>IF(ISNUMBER(VLOOKUP(C75,balance0!$B$2:$F$954,5,0)),VALUE(VLOOKUP(C75,balance0!$B$2:$F$954,5,0)),0)</f>
        <v>57439340788</v>
      </c>
    </row>
    <row r="76" spans="2:16" ht="11.25" customHeight="1" x14ac:dyDescent="0.2">
      <c r="C76" s="6" t="s">
        <v>1524</v>
      </c>
      <c r="D76" s="24" t="s">
        <v>1525</v>
      </c>
      <c r="G76" s="18"/>
      <c r="H76" s="22">
        <f>IF(ISNUMBER(VLOOKUP(C76,balance!$B$2:$F$954,5,0)),VALUE(VLOOKUP(C76,balance!$B$2:$F$954,5,0)),0)</f>
        <v>691462614446</v>
      </c>
      <c r="I76" s="7"/>
      <c r="J76" s="22">
        <f>IF(ISNUMBER(VLOOKUP(C76,balance0!$B$2:$F$954,5,0)),VALUE(VLOOKUP(C76,balance0!$B$2:$F$954,5,0)),0)</f>
        <v>695895742484</v>
      </c>
      <c r="K76" s="18"/>
      <c r="L76" s="14"/>
      <c r="M76" s="18"/>
      <c r="N76" s="14"/>
    </row>
    <row r="77" spans="2:16" ht="11.25" customHeight="1" x14ac:dyDescent="0.2">
      <c r="C77" s="6" t="s">
        <v>1526</v>
      </c>
      <c r="D77" s="24" t="s">
        <v>1527</v>
      </c>
      <c r="H77" s="22">
        <f>IF(ISNUMBER(VLOOKUP(C77,balance!$B$2:$F$954,5,0)),VALUE(VLOOKUP(C77,balance!$B$2:$F$954,5,0)),0)</f>
        <v>135594609139</v>
      </c>
      <c r="I77" s="7"/>
      <c r="J77" s="22">
        <f>IF(ISNUMBER(VLOOKUP(C77,balance0!$B$2:$F$954,5,0)),VALUE(VLOOKUP(C77,balance0!$B$2:$F$954,5,0)),0)</f>
        <v>107258405771</v>
      </c>
    </row>
    <row r="78" spans="2:16" ht="11.25" customHeight="1" x14ac:dyDescent="0.2">
      <c r="C78" s="6" t="s">
        <v>1528</v>
      </c>
      <c r="D78" s="24" t="s">
        <v>1529</v>
      </c>
      <c r="H78" s="22">
        <f>IF(ISNUMBER(VLOOKUP(C78,balance!$B$2:$F$954,5,0)),VALUE(VLOOKUP(C78,balance!$B$2:$F$954,5,0)),0)</f>
        <v>659942321746</v>
      </c>
      <c r="I78" s="7"/>
      <c r="J78" s="22">
        <f>IF(ISNUMBER(VLOOKUP(C78,balance0!$B$2:$F$954,5,0)),VALUE(VLOOKUP(C78,balance0!$B$2:$F$954,5,0)),0)</f>
        <v>555795773517</v>
      </c>
    </row>
    <row r="79" spans="2:16" ht="11.25" customHeight="1" x14ac:dyDescent="0.2">
      <c r="C79" s="6" t="s">
        <v>1530</v>
      </c>
      <c r="D79" s="24" t="s">
        <v>1531</v>
      </c>
      <c r="H79" s="22">
        <f>IF(ISNUMBER(VLOOKUP(C79,balance!$B$2:$F$954,5,0)),VALUE(VLOOKUP(C79,balance!$B$2:$F$954,5,0)),0)</f>
        <v>417629804858</v>
      </c>
      <c r="I79" s="7"/>
      <c r="J79" s="22">
        <f>IF(ISNUMBER(VLOOKUP(C79,balance0!$B$2:$F$954,5,0)),VALUE(VLOOKUP(C79,balance0!$B$2:$F$954,5,0)),0)</f>
        <v>339568312225</v>
      </c>
    </row>
    <row r="80" spans="2:16" ht="11.25" customHeight="1" x14ac:dyDescent="0.2">
      <c r="D80" s="24" t="s">
        <v>1532</v>
      </c>
      <c r="H80" s="43">
        <f>SUM(H75:H79)</f>
        <v>2024069930516</v>
      </c>
      <c r="I80" s="7"/>
      <c r="J80" s="43">
        <f>SUM(J75:J79)</f>
        <v>1755957574785</v>
      </c>
    </row>
    <row r="81" spans="2:15" ht="11.25" customHeight="1" x14ac:dyDescent="0.2">
      <c r="D81" s="24"/>
      <c r="H81" s="7"/>
      <c r="I81" s="7"/>
      <c r="J81" s="22"/>
    </row>
    <row r="82" spans="2:15" ht="11.25" customHeight="1" x14ac:dyDescent="0.2">
      <c r="C82" s="6" t="s">
        <v>1533</v>
      </c>
      <c r="D82" s="24" t="s">
        <v>1534</v>
      </c>
      <c r="H82" s="44">
        <f>IF(ISNUMBER(VLOOKUP(C82,balance!$B$2:$F$7560,5,0)),VALUE(VLOOKUP(C82,balance!$B$2:$F$756,5,0)),0)</f>
        <v>41268755069448.203</v>
      </c>
      <c r="I82" s="23"/>
      <c r="J82" s="44">
        <f>IF(ISNUMBER(VLOOKUP(C82,balance0!$B$2:$F$756,5,0)),VALUE(VLOOKUP(C82,balance0!$B$2:$F$756,5,0)),0)</f>
        <v>34643437951354.199</v>
      </c>
    </row>
    <row r="83" spans="2:15" ht="11.25" customHeight="1" x14ac:dyDescent="0.2">
      <c r="D83" s="23"/>
    </row>
    <row r="84" spans="2:15" ht="11.25" customHeight="1" x14ac:dyDescent="0.2">
      <c r="B84" s="5" t="s">
        <v>1535</v>
      </c>
      <c r="D84" s="23"/>
    </row>
    <row r="85" spans="2:15" ht="11.25" customHeight="1" x14ac:dyDescent="0.2">
      <c r="D85" s="23"/>
    </row>
    <row r="86" spans="2:15" ht="11.25" customHeight="1" x14ac:dyDescent="0.2">
      <c r="D86" s="23"/>
    </row>
    <row r="87" spans="2:15" ht="11.25" customHeight="1" x14ac:dyDescent="0.2">
      <c r="D87" s="23"/>
    </row>
    <row r="88" spans="2:15" ht="12.75" customHeight="1" x14ac:dyDescent="0.2">
      <c r="B88" s="408" t="s">
        <v>1536</v>
      </c>
      <c r="C88" s="408"/>
      <c r="D88" s="408"/>
      <c r="E88" s="408"/>
      <c r="F88" s="408"/>
      <c r="G88" s="408"/>
      <c r="H88" s="408"/>
    </row>
    <row r="89" spans="2:15" ht="12.75" customHeight="1" x14ac:dyDescent="0.2">
      <c r="B89" s="45" t="s">
        <v>1537</v>
      </c>
      <c r="C89" s="46"/>
      <c r="D89" s="47"/>
      <c r="E89" s="47"/>
    </row>
    <row r="90" spans="2:15" ht="12.75" customHeight="1" x14ac:dyDescent="0.2">
      <c r="D90" s="48"/>
      <c r="E90" s="23"/>
      <c r="F90" s="23"/>
      <c r="G90" s="6"/>
      <c r="H90" s="48"/>
      <c r="L90" s="48"/>
    </row>
    <row r="91" spans="2:15" ht="12.75" customHeight="1" x14ac:dyDescent="0.2">
      <c r="D91" s="49"/>
      <c r="E91" s="23"/>
      <c r="F91" s="23"/>
      <c r="G91" s="6"/>
      <c r="H91" s="50"/>
      <c r="L91" s="49"/>
    </row>
    <row r="92" spans="2:15" ht="11.25" customHeight="1" x14ac:dyDescent="0.2">
      <c r="D92" s="23"/>
    </row>
    <row r="93" spans="2:15" ht="11.25" customHeight="1" x14ac:dyDescent="0.2">
      <c r="D93" s="23"/>
    </row>
    <row r="94" spans="2:15" ht="11.25" customHeight="1" x14ac:dyDescent="0.2">
      <c r="B94" s="51"/>
      <c r="D94" s="23"/>
      <c r="E94" s="23"/>
      <c r="F94" s="23"/>
      <c r="H94" s="7"/>
      <c r="O94" s="52"/>
    </row>
    <row r="95" spans="2:15" ht="11.25" customHeight="1" x14ac:dyDescent="0.2">
      <c r="B95" s="53"/>
      <c r="C95" s="19"/>
      <c r="D95" s="30"/>
      <c r="E95" s="23"/>
      <c r="F95" s="23"/>
      <c r="G95" s="6"/>
    </row>
    <row r="96" spans="2:15" ht="11.25" customHeight="1" x14ac:dyDescent="0.2">
      <c r="B96" s="53"/>
      <c r="C96" s="19"/>
      <c r="D96" s="30"/>
      <c r="E96" s="23"/>
      <c r="F96" s="23"/>
      <c r="G96" s="6"/>
    </row>
    <row r="97" spans="2:7" ht="11.25" customHeight="1" x14ac:dyDescent="0.2">
      <c r="B97" s="51"/>
      <c r="D97" s="23"/>
      <c r="E97" s="23"/>
      <c r="F97" s="23"/>
      <c r="G97" s="6"/>
    </row>
    <row r="98" spans="2:7" ht="11.25" customHeight="1" x14ac:dyDescent="0.2">
      <c r="B98" s="53"/>
      <c r="E98" s="23"/>
      <c r="F98" s="23"/>
      <c r="G98" s="6"/>
    </row>
    <row r="99" spans="2:7" ht="11.25" customHeight="1" x14ac:dyDescent="0.2">
      <c r="E99" s="30"/>
      <c r="F99" s="30"/>
      <c r="G99" s="6"/>
    </row>
    <row r="100" spans="2:7" ht="11.25" customHeight="1" x14ac:dyDescent="0.2">
      <c r="E100" s="30"/>
      <c r="F100" s="30"/>
      <c r="G100" s="19"/>
    </row>
    <row r="101" spans="2:7" ht="11.25" customHeight="1" x14ac:dyDescent="0.2">
      <c r="E101" s="23"/>
      <c r="F101" s="23"/>
      <c r="G101" s="19"/>
    </row>
    <row r="102" spans="2:7" ht="11.25" customHeight="1" x14ac:dyDescent="0.2">
      <c r="G102" s="6"/>
    </row>
  </sheetData>
  <sheetProtection selectLockedCells="1" selectUnlockedCells="1"/>
  <mergeCells count="7">
    <mergeCell ref="B88:H88"/>
    <mergeCell ref="B1:N1"/>
    <mergeCell ref="B3:N3"/>
    <mergeCell ref="B4:N4"/>
    <mergeCell ref="D5:F5"/>
    <mergeCell ref="L5:N5"/>
    <mergeCell ref="H71:J71"/>
  </mergeCells>
  <pageMargins left="0.39374999999999999" right="0.39374999999999999" top="0.39374999999999999" bottom="0.39374999999999999" header="0.51180555555555551" footer="0.51180555555555551"/>
  <pageSetup paperSize="9" scale="54" firstPageNumber="0"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N82"/>
  <sheetViews>
    <sheetView showGridLines="0" tabSelected="1" topLeftCell="B43" zoomScale="104" zoomScaleNormal="104" workbookViewId="0">
      <selection activeCell="B73" sqref="B73:H73"/>
    </sheetView>
  </sheetViews>
  <sheetFormatPr baseColWidth="10" defaultColWidth="11.42578125" defaultRowHeight="12" customHeight="1" x14ac:dyDescent="0.2"/>
  <cols>
    <col min="1" max="1" width="0" style="54" hidden="1" customWidth="1"/>
    <col min="2" max="2" width="42.7109375" style="54" customWidth="1"/>
    <col min="3" max="3" width="1.140625" style="54" customWidth="1"/>
    <col min="4" max="4" width="6" style="55" customWidth="1"/>
    <col min="5" max="5" width="1.140625" style="55" customWidth="1"/>
    <col min="6" max="6" width="21.85546875" style="56" customWidth="1"/>
    <col min="7" max="7" width="2.28515625" style="57" customWidth="1"/>
    <col min="8" max="8" width="21.85546875" style="58" customWidth="1"/>
    <col min="9" max="9" width="4.5703125" style="54" customWidth="1"/>
    <col min="10" max="11" width="11.42578125" style="54"/>
    <col min="12" max="12" width="18.42578125" style="54" customWidth="1"/>
    <col min="13" max="13" width="11.42578125" style="54"/>
    <col min="14" max="14" width="18.42578125" style="54" customWidth="1"/>
    <col min="15" max="16384" width="11.42578125" style="54"/>
  </cols>
  <sheetData>
    <row r="1" spans="1:14" ht="12" customHeight="1" x14ac:dyDescent="0.2">
      <c r="B1" s="413" t="s">
        <v>1399</v>
      </c>
      <c r="C1" s="413"/>
      <c r="D1" s="413"/>
      <c r="E1" s="413"/>
      <c r="F1" s="413"/>
      <c r="G1" s="413"/>
      <c r="H1" s="413"/>
      <c r="I1" s="59"/>
    </row>
    <row r="2" spans="1:14" ht="12" customHeight="1" x14ac:dyDescent="0.2">
      <c r="B2" s="413" t="s">
        <v>1538</v>
      </c>
      <c r="C2" s="413"/>
      <c r="D2" s="413"/>
      <c r="E2" s="413"/>
      <c r="F2" s="413"/>
      <c r="G2" s="413"/>
      <c r="H2" s="413"/>
      <c r="I2" s="60"/>
    </row>
    <row r="3" spans="1:14" ht="12" customHeight="1" x14ac:dyDescent="0.2">
      <c r="B3" s="414" t="s">
        <v>1539</v>
      </c>
      <c r="C3" s="414"/>
      <c r="D3" s="414"/>
      <c r="E3" s="414"/>
      <c r="F3" s="414"/>
      <c r="G3" s="414"/>
      <c r="H3" s="414"/>
      <c r="I3" s="55"/>
    </row>
    <row r="4" spans="1:14" ht="12" customHeight="1" x14ac:dyDescent="0.2">
      <c r="B4" s="414" t="s">
        <v>1540</v>
      </c>
      <c r="C4" s="414"/>
      <c r="D4" s="414"/>
      <c r="E4" s="414"/>
      <c r="F4" s="414"/>
      <c r="G4" s="414"/>
      <c r="H4" s="414"/>
      <c r="I4" s="55"/>
    </row>
    <row r="5" spans="1:14" ht="12" customHeight="1" x14ac:dyDescent="0.2">
      <c r="B5" s="61" t="s">
        <v>19</v>
      </c>
      <c r="C5" s="59"/>
      <c r="D5" s="62" t="s">
        <v>1541</v>
      </c>
      <c r="E5" s="60"/>
      <c r="F5" s="63">
        <v>45291</v>
      </c>
      <c r="G5" s="64"/>
      <c r="H5" s="65">
        <v>44926</v>
      </c>
      <c r="I5" s="66"/>
    </row>
    <row r="6" spans="1:14" ht="12" customHeight="1" x14ac:dyDescent="0.2">
      <c r="B6" s="67" t="s">
        <v>21</v>
      </c>
      <c r="C6" s="67"/>
      <c r="G6" s="58"/>
      <c r="I6" s="55"/>
      <c r="L6" s="68"/>
    </row>
    <row r="7" spans="1:14" ht="12" customHeight="1" x14ac:dyDescent="0.2">
      <c r="A7" s="69" t="s">
        <v>1406</v>
      </c>
      <c r="B7" s="70" t="s">
        <v>1407</v>
      </c>
      <c r="C7" s="70"/>
      <c r="F7" s="71">
        <v>483483790138</v>
      </c>
      <c r="G7" s="58"/>
      <c r="H7" s="72">
        <v>514489209279</v>
      </c>
      <c r="I7" s="55"/>
      <c r="L7" s="73"/>
    </row>
    <row r="8" spans="1:14" ht="12" customHeight="1" x14ac:dyDescent="0.2">
      <c r="A8" s="69" t="s">
        <v>1409</v>
      </c>
      <c r="B8" s="70" t="s">
        <v>1410</v>
      </c>
      <c r="C8" s="70"/>
      <c r="D8" s="55" t="s">
        <v>1542</v>
      </c>
      <c r="F8" s="71">
        <v>3782187909405</v>
      </c>
      <c r="G8" s="58"/>
      <c r="H8" s="72">
        <v>2829399504579</v>
      </c>
      <c r="I8" s="55"/>
    </row>
    <row r="9" spans="1:14" ht="12" customHeight="1" x14ac:dyDescent="0.2">
      <c r="A9" s="69" t="s">
        <v>1413</v>
      </c>
      <c r="B9" s="70" t="s">
        <v>1414</v>
      </c>
      <c r="C9" s="70"/>
      <c r="F9" s="71">
        <v>240276559277</v>
      </c>
      <c r="G9" s="58"/>
      <c r="H9" s="72">
        <v>230995224839</v>
      </c>
    </row>
    <row r="10" spans="1:14" ht="12" customHeight="1" x14ac:dyDescent="0.2">
      <c r="A10" s="69" t="s">
        <v>1417</v>
      </c>
      <c r="B10" s="70" t="s">
        <v>1418</v>
      </c>
      <c r="C10" s="70"/>
      <c r="F10" s="71">
        <v>92082976392</v>
      </c>
      <c r="G10" s="58"/>
      <c r="H10" s="72">
        <v>52109273186</v>
      </c>
    </row>
    <row r="11" spans="1:14" ht="12" customHeight="1" x14ac:dyDescent="0.2">
      <c r="A11" s="69" t="s">
        <v>1421</v>
      </c>
      <c r="B11" s="70" t="s">
        <v>1422</v>
      </c>
      <c r="C11" s="70"/>
      <c r="F11" s="71">
        <v>3755153740</v>
      </c>
      <c r="H11" s="72">
        <v>2570026858</v>
      </c>
    </row>
    <row r="12" spans="1:14" ht="12" customHeight="1" x14ac:dyDescent="0.2">
      <c r="A12" s="69" t="s">
        <v>1425</v>
      </c>
      <c r="B12" s="70" t="s">
        <v>1453</v>
      </c>
      <c r="C12" s="70"/>
      <c r="D12" s="55" t="s">
        <v>1543</v>
      </c>
      <c r="F12" s="56">
        <v>-150736736</v>
      </c>
      <c r="G12" s="58"/>
      <c r="H12" s="58">
        <v>-118049876</v>
      </c>
    </row>
    <row r="13" spans="1:14" ht="12" customHeight="1" x14ac:dyDescent="0.2">
      <c r="B13" s="74"/>
      <c r="C13" s="74"/>
      <c r="F13" s="75">
        <v>4601635652216</v>
      </c>
      <c r="G13" s="76"/>
      <c r="H13" s="77">
        <v>3629445188865</v>
      </c>
      <c r="L13" s="78"/>
      <c r="M13" s="78"/>
      <c r="N13" s="78"/>
    </row>
    <row r="14" spans="1:14" ht="12" customHeight="1" x14ac:dyDescent="0.2">
      <c r="B14" s="74"/>
      <c r="C14" s="74"/>
      <c r="I14" s="55"/>
    </row>
    <row r="15" spans="1:14" ht="12" customHeight="1" x14ac:dyDescent="0.2">
      <c r="A15" s="69" t="s">
        <v>1431</v>
      </c>
      <c r="B15" s="67" t="s">
        <v>1544</v>
      </c>
      <c r="C15" s="67"/>
      <c r="D15" s="55" t="s">
        <v>1545</v>
      </c>
      <c r="F15" s="79">
        <v>2717490864133</v>
      </c>
      <c r="G15" s="76"/>
      <c r="H15" s="80">
        <v>2550131472266</v>
      </c>
      <c r="I15" s="55"/>
    </row>
    <row r="16" spans="1:14" ht="12" customHeight="1" x14ac:dyDescent="0.2">
      <c r="B16" s="74"/>
      <c r="C16" s="74"/>
      <c r="G16" s="58"/>
      <c r="I16" s="55"/>
    </row>
    <row r="17" spans="1:9" ht="12" customHeight="1" x14ac:dyDescent="0.2">
      <c r="B17" s="67" t="s">
        <v>1433</v>
      </c>
      <c r="C17" s="67"/>
    </row>
    <row r="18" spans="1:9" ht="12" customHeight="1" x14ac:dyDescent="0.2">
      <c r="B18" s="81" t="s">
        <v>1546</v>
      </c>
      <c r="C18" s="81"/>
    </row>
    <row r="19" spans="1:9" ht="12" customHeight="1" x14ac:dyDescent="0.2">
      <c r="A19" s="69" t="s">
        <v>1437</v>
      </c>
      <c r="B19" s="70" t="s">
        <v>1547</v>
      </c>
      <c r="C19" s="70"/>
      <c r="F19" s="71">
        <v>3028226537947</v>
      </c>
      <c r="H19" s="58">
        <v>2273997761023</v>
      </c>
    </row>
    <row r="20" spans="1:9" ht="12" customHeight="1" x14ac:dyDescent="0.2">
      <c r="A20" s="69" t="s">
        <v>1441</v>
      </c>
      <c r="B20" s="70" t="s">
        <v>1442</v>
      </c>
      <c r="C20" s="70"/>
      <c r="D20" s="55" t="s">
        <v>1548</v>
      </c>
      <c r="F20" s="71">
        <v>936351118046</v>
      </c>
      <c r="G20" s="58"/>
      <c r="H20" s="58">
        <v>100859826721</v>
      </c>
    </row>
    <row r="21" spans="1:9" ht="12" customHeight="1" x14ac:dyDescent="0.2">
      <c r="A21" s="69" t="s">
        <v>1445</v>
      </c>
      <c r="B21" s="70" t="s">
        <v>1549</v>
      </c>
      <c r="C21" s="70"/>
      <c r="F21" s="71">
        <v>3328407329</v>
      </c>
      <c r="G21" s="58"/>
      <c r="H21" s="58">
        <v>409920543</v>
      </c>
    </row>
    <row r="22" spans="1:9" ht="12" customHeight="1" x14ac:dyDescent="0.2">
      <c r="A22" s="69" t="s">
        <v>1449</v>
      </c>
      <c r="B22" s="70" t="s">
        <v>1450</v>
      </c>
      <c r="C22" s="70"/>
      <c r="F22" s="56">
        <v>91078379344</v>
      </c>
      <c r="G22" s="58"/>
      <c r="H22" s="58">
        <v>65428811944</v>
      </c>
    </row>
    <row r="23" spans="1:9" ht="12" customHeight="1" x14ac:dyDescent="0.2">
      <c r="A23" s="69" t="s">
        <v>1452</v>
      </c>
      <c r="B23" s="82" t="s">
        <v>1453</v>
      </c>
      <c r="C23" s="82"/>
      <c r="D23" s="55" t="s">
        <v>1543</v>
      </c>
      <c r="F23" s="56">
        <v>-15748730</v>
      </c>
      <c r="H23" s="58">
        <v>-26426535</v>
      </c>
    </row>
    <row r="24" spans="1:9" ht="12" customHeight="1" x14ac:dyDescent="0.2">
      <c r="B24" s="74"/>
      <c r="C24" s="74"/>
      <c r="D24" s="55" t="s">
        <v>1550</v>
      </c>
      <c r="F24" s="75">
        <v>4058968693936</v>
      </c>
      <c r="G24" s="76"/>
      <c r="H24" s="77">
        <v>2440669893696</v>
      </c>
    </row>
    <row r="25" spans="1:9" ht="12" customHeight="1" x14ac:dyDescent="0.2">
      <c r="B25" s="67" t="s">
        <v>1433</v>
      </c>
      <c r="C25" s="67"/>
      <c r="G25" s="58"/>
      <c r="I25" s="55"/>
    </row>
    <row r="26" spans="1:9" ht="12" customHeight="1" x14ac:dyDescent="0.2">
      <c r="B26" s="81" t="s">
        <v>1551</v>
      </c>
      <c r="C26" s="81"/>
      <c r="G26" s="58"/>
    </row>
    <row r="27" spans="1:9" ht="12" customHeight="1" x14ac:dyDescent="0.2">
      <c r="A27" s="69" t="s">
        <v>1458</v>
      </c>
      <c r="B27" s="70" t="s">
        <v>1459</v>
      </c>
      <c r="C27" s="70"/>
      <c r="F27" s="56">
        <v>20179324673225</v>
      </c>
      <c r="G27" s="58"/>
      <c r="H27" s="58">
        <v>16760835883129</v>
      </c>
    </row>
    <row r="28" spans="1:9" ht="12" customHeight="1" x14ac:dyDescent="0.2">
      <c r="A28" s="69" t="s">
        <v>1462</v>
      </c>
      <c r="B28" s="70" t="s">
        <v>1442</v>
      </c>
      <c r="C28" s="70"/>
      <c r="D28" s="55" t="s">
        <v>1548</v>
      </c>
      <c r="F28" s="56">
        <v>46231206189</v>
      </c>
      <c r="G28" s="58"/>
      <c r="H28" s="58">
        <v>43411106636</v>
      </c>
    </row>
    <row r="29" spans="1:9" ht="12" customHeight="1" x14ac:dyDescent="0.2">
      <c r="A29" s="69" t="s">
        <v>1465</v>
      </c>
      <c r="B29" s="70" t="s">
        <v>1466</v>
      </c>
      <c r="C29" s="70"/>
      <c r="F29" s="56">
        <v>2149290437206</v>
      </c>
      <c r="G29" s="58"/>
      <c r="H29" s="58">
        <v>1632395089960</v>
      </c>
      <c r="I29" s="55"/>
    </row>
    <row r="30" spans="1:9" ht="12" customHeight="1" x14ac:dyDescent="0.2">
      <c r="A30" s="69" t="s">
        <v>1467</v>
      </c>
      <c r="B30" s="70" t="s">
        <v>1552</v>
      </c>
      <c r="C30" s="70"/>
      <c r="F30" s="56">
        <v>-5085994872</v>
      </c>
      <c r="G30" s="58"/>
      <c r="H30" s="58">
        <v>-7034071892</v>
      </c>
      <c r="I30" s="55"/>
    </row>
    <row r="31" spans="1:9" ht="12" customHeight="1" x14ac:dyDescent="0.2">
      <c r="A31" s="69" t="s">
        <v>1469</v>
      </c>
      <c r="B31" s="70" t="s">
        <v>1450</v>
      </c>
      <c r="C31" s="70"/>
      <c r="F31" s="56">
        <v>316347663335</v>
      </c>
      <c r="G31" s="58"/>
      <c r="H31" s="58">
        <v>247755939131</v>
      </c>
    </row>
    <row r="32" spans="1:9" ht="12" customHeight="1" x14ac:dyDescent="0.2">
      <c r="A32" s="69" t="s">
        <v>1471</v>
      </c>
      <c r="B32" s="82" t="s">
        <v>1426</v>
      </c>
      <c r="C32" s="82"/>
      <c r="D32" s="55" t="s">
        <v>1543</v>
      </c>
      <c r="F32" s="56">
        <v>-545349159150</v>
      </c>
      <c r="G32" s="76"/>
      <c r="H32" s="58">
        <v>-457936244383</v>
      </c>
      <c r="I32" s="55"/>
    </row>
    <row r="33" spans="1:9" ht="12" customHeight="1" x14ac:dyDescent="0.2">
      <c r="B33" s="74"/>
      <c r="C33" s="74"/>
      <c r="D33" s="55" t="s">
        <v>1553</v>
      </c>
      <c r="F33" s="75">
        <v>22140758825933</v>
      </c>
      <c r="G33" s="76"/>
      <c r="H33" s="77">
        <v>18219427702581</v>
      </c>
    </row>
    <row r="34" spans="1:9" ht="12" customHeight="1" x14ac:dyDescent="0.2">
      <c r="B34" s="74"/>
      <c r="C34" s="74"/>
      <c r="G34" s="76"/>
      <c r="I34" s="60"/>
    </row>
    <row r="35" spans="1:9" ht="12" customHeight="1" x14ac:dyDescent="0.2">
      <c r="A35" s="69" t="s">
        <v>1475</v>
      </c>
      <c r="B35" s="83" t="s">
        <v>1476</v>
      </c>
      <c r="C35" s="83"/>
      <c r="D35" s="55" t="s">
        <v>1554</v>
      </c>
      <c r="F35" s="79">
        <v>526455467816</v>
      </c>
      <c r="G35" s="76"/>
      <c r="H35" s="80">
        <v>472826418181</v>
      </c>
      <c r="I35" s="60"/>
    </row>
    <row r="36" spans="1:9" ht="12" customHeight="1" x14ac:dyDescent="0.2">
      <c r="B36" s="67" t="s">
        <v>1555</v>
      </c>
      <c r="C36" s="67"/>
      <c r="I36" s="55"/>
    </row>
    <row r="37" spans="1:9" ht="12" customHeight="1" x14ac:dyDescent="0.2">
      <c r="B37" s="81" t="s">
        <v>1556</v>
      </c>
      <c r="C37" s="81"/>
    </row>
    <row r="38" spans="1:9" ht="12" customHeight="1" x14ac:dyDescent="0.2">
      <c r="A38" s="69" t="s">
        <v>1482</v>
      </c>
      <c r="B38" s="70" t="s">
        <v>1557</v>
      </c>
      <c r="C38" s="70"/>
      <c r="F38" s="56">
        <v>331559319960</v>
      </c>
      <c r="G38" s="58"/>
      <c r="H38" s="58">
        <v>286067965098</v>
      </c>
      <c r="I38" s="84"/>
    </row>
    <row r="39" spans="1:9" ht="12" customHeight="1" x14ac:dyDescent="0.2">
      <c r="A39" s="69" t="s">
        <v>1488</v>
      </c>
      <c r="B39" s="70" t="s">
        <v>1558</v>
      </c>
      <c r="C39" s="70"/>
      <c r="F39" s="56">
        <v>322977450</v>
      </c>
      <c r="G39" s="58"/>
      <c r="H39" s="58">
        <v>4185526041</v>
      </c>
      <c r="I39" s="84"/>
    </row>
    <row r="40" spans="1:9" ht="12" customHeight="1" x14ac:dyDescent="0.2">
      <c r="A40" s="69" t="s">
        <v>1489</v>
      </c>
      <c r="B40" s="70" t="s">
        <v>1552</v>
      </c>
      <c r="C40" s="70"/>
      <c r="F40" s="56">
        <v>-4555007733</v>
      </c>
      <c r="G40" s="58"/>
      <c r="H40" s="58">
        <v>-8529630029</v>
      </c>
    </row>
    <row r="41" spans="1:9" ht="12" customHeight="1" x14ac:dyDescent="0.2">
      <c r="A41" s="69" t="s">
        <v>1491</v>
      </c>
      <c r="B41" s="70" t="s">
        <v>1450</v>
      </c>
      <c r="C41" s="70"/>
      <c r="F41" s="56">
        <v>7218752963</v>
      </c>
      <c r="G41" s="76"/>
      <c r="H41" s="58">
        <v>8717907600</v>
      </c>
      <c r="I41" s="60"/>
    </row>
    <row r="42" spans="1:9" ht="12" customHeight="1" x14ac:dyDescent="0.2">
      <c r="A42" s="69" t="s">
        <v>1492</v>
      </c>
      <c r="B42" s="82" t="s">
        <v>1453</v>
      </c>
      <c r="C42" s="82"/>
      <c r="D42" s="55" t="s">
        <v>1543</v>
      </c>
      <c r="F42" s="56">
        <v>-203021906416</v>
      </c>
      <c r="G42" s="76"/>
      <c r="H42" s="58">
        <v>-183159101010</v>
      </c>
    </row>
    <row r="43" spans="1:9" ht="12" customHeight="1" x14ac:dyDescent="0.2">
      <c r="B43" s="74"/>
      <c r="C43" s="74"/>
      <c r="D43" s="55" t="s">
        <v>1559</v>
      </c>
      <c r="F43" s="75">
        <v>131524136224</v>
      </c>
      <c r="G43" s="76"/>
      <c r="H43" s="77">
        <v>107282667700</v>
      </c>
      <c r="I43" s="55"/>
    </row>
    <row r="44" spans="1:9" ht="12" customHeight="1" x14ac:dyDescent="0.2">
      <c r="B44" s="83" t="s">
        <v>395</v>
      </c>
      <c r="C44" s="83"/>
      <c r="G44" s="58"/>
      <c r="I44" s="55"/>
    </row>
    <row r="45" spans="1:9" ht="12" customHeight="1" x14ac:dyDescent="0.2">
      <c r="A45" s="69" t="s">
        <v>1496</v>
      </c>
      <c r="B45" s="70" t="s">
        <v>1497</v>
      </c>
      <c r="C45" s="70"/>
      <c r="F45" s="56">
        <v>265705122833</v>
      </c>
      <c r="H45" s="58">
        <v>313942298019</v>
      </c>
    </row>
    <row r="46" spans="1:9" ht="12" customHeight="1" x14ac:dyDescent="0.2">
      <c r="A46" s="69" t="s">
        <v>1560</v>
      </c>
      <c r="B46" s="70" t="s">
        <v>1561</v>
      </c>
      <c r="C46" s="70"/>
      <c r="F46" s="56">
        <v>430338342829</v>
      </c>
      <c r="H46" s="58">
        <v>451673836973</v>
      </c>
    </row>
    <row r="47" spans="1:9" ht="12" customHeight="1" x14ac:dyDescent="0.2">
      <c r="A47" s="69" t="s">
        <v>1562</v>
      </c>
      <c r="B47" s="70" t="s">
        <v>1563</v>
      </c>
      <c r="C47" s="70"/>
      <c r="D47" s="55" t="s">
        <v>1564</v>
      </c>
      <c r="F47" s="56">
        <v>626914025193</v>
      </c>
      <c r="G47" s="76"/>
      <c r="H47" s="58">
        <v>551102895193</v>
      </c>
      <c r="I47" s="60"/>
    </row>
    <row r="48" spans="1:9" ht="12" customHeight="1" x14ac:dyDescent="0.2">
      <c r="A48" s="69" t="s">
        <v>1501</v>
      </c>
      <c r="B48" s="70" t="s">
        <v>1565</v>
      </c>
      <c r="C48" s="70"/>
      <c r="F48" s="56">
        <v>17742635651</v>
      </c>
      <c r="G48" s="76"/>
      <c r="H48" s="58">
        <v>14663064117</v>
      </c>
      <c r="I48" s="60"/>
    </row>
    <row r="49" spans="1:10" ht="12" customHeight="1" x14ac:dyDescent="0.2">
      <c r="A49" s="69" t="s">
        <v>1566</v>
      </c>
      <c r="B49" s="70" t="s">
        <v>1567</v>
      </c>
      <c r="C49" s="70"/>
      <c r="F49" s="56">
        <v>319709443353</v>
      </c>
      <c r="G49" s="76"/>
      <c r="H49" s="58">
        <v>279884367998</v>
      </c>
      <c r="I49" s="60"/>
    </row>
    <row r="50" spans="1:10" ht="12" customHeight="1" x14ac:dyDescent="0.2">
      <c r="A50" s="69" t="s">
        <v>1568</v>
      </c>
      <c r="B50" s="70" t="s">
        <v>1569</v>
      </c>
      <c r="C50" s="70"/>
      <c r="F50" s="56">
        <v>-55267406</v>
      </c>
      <c r="G50" s="76"/>
      <c r="H50" s="58">
        <v>-102457468</v>
      </c>
      <c r="I50" s="60"/>
    </row>
    <row r="51" spans="1:10" ht="12" customHeight="1" x14ac:dyDescent="0.2">
      <c r="A51" s="69" t="s">
        <v>1505</v>
      </c>
      <c r="B51" s="70" t="s">
        <v>1570</v>
      </c>
      <c r="C51" s="70"/>
      <c r="F51" s="56">
        <v>19652611128</v>
      </c>
      <c r="G51" s="76"/>
      <c r="H51" s="58">
        <v>14117911002</v>
      </c>
      <c r="I51" s="60"/>
      <c r="J51" s="69"/>
    </row>
    <row r="52" spans="1:10" ht="12" customHeight="1" x14ac:dyDescent="0.2">
      <c r="A52" s="69" t="s">
        <v>1507</v>
      </c>
      <c r="B52" s="82" t="s">
        <v>1453</v>
      </c>
      <c r="C52" s="82"/>
      <c r="D52" s="55" t="s">
        <v>1543</v>
      </c>
      <c r="F52" s="56">
        <v>-623805524842</v>
      </c>
      <c r="G52" s="58"/>
      <c r="H52" s="58">
        <v>-552078610641</v>
      </c>
      <c r="I52" s="55"/>
    </row>
    <row r="53" spans="1:10" ht="12" customHeight="1" x14ac:dyDescent="0.2">
      <c r="B53" s="74"/>
      <c r="C53" s="74"/>
      <c r="D53" s="55" t="s">
        <v>1571</v>
      </c>
      <c r="E53" s="54"/>
      <c r="F53" s="75">
        <v>1056201388739</v>
      </c>
      <c r="G53" s="76"/>
      <c r="H53" s="77">
        <v>1073203305193</v>
      </c>
    </row>
    <row r="54" spans="1:10" ht="12" customHeight="1" x14ac:dyDescent="0.2">
      <c r="B54" s="83" t="s">
        <v>450</v>
      </c>
      <c r="C54" s="83"/>
      <c r="D54" s="54"/>
      <c r="E54" s="54"/>
      <c r="G54" s="76"/>
      <c r="I54" s="55"/>
    </row>
    <row r="55" spans="1:10" ht="12" customHeight="1" x14ac:dyDescent="0.2">
      <c r="A55" s="69" t="s">
        <v>1513</v>
      </c>
      <c r="B55" s="70" t="s">
        <v>1514</v>
      </c>
      <c r="C55" s="74"/>
      <c r="D55" s="54" t="s">
        <v>1572</v>
      </c>
      <c r="E55" s="54"/>
      <c r="F55" s="79">
        <v>106209013663</v>
      </c>
      <c r="G55" s="85"/>
      <c r="H55" s="80">
        <v>112074968439</v>
      </c>
      <c r="I55" s="55"/>
    </row>
    <row r="56" spans="1:10" ht="12" customHeight="1" x14ac:dyDescent="0.2">
      <c r="B56" s="74"/>
      <c r="C56" s="74"/>
      <c r="D56" s="54"/>
      <c r="E56" s="54"/>
    </row>
    <row r="57" spans="1:10" ht="12" customHeight="1" x14ac:dyDescent="0.2">
      <c r="A57" s="69" t="s">
        <v>1516</v>
      </c>
      <c r="B57" s="67" t="s">
        <v>488</v>
      </c>
      <c r="C57" s="67"/>
      <c r="D57" s="54" t="s">
        <v>1573</v>
      </c>
      <c r="E57" s="54"/>
      <c r="F57" s="79">
        <v>9334912449</v>
      </c>
      <c r="G57" s="85"/>
      <c r="H57" s="80">
        <v>10961673285</v>
      </c>
    </row>
    <row r="58" spans="1:10" ht="12" customHeight="1" x14ac:dyDescent="0.2">
      <c r="B58" s="74"/>
      <c r="C58" s="74"/>
      <c r="D58" s="54"/>
      <c r="E58" s="54"/>
    </row>
    <row r="59" spans="1:10" ht="12" customHeight="1" x14ac:dyDescent="0.2">
      <c r="B59" s="67" t="s">
        <v>1519</v>
      </c>
      <c r="C59" s="67"/>
      <c r="D59" s="54"/>
      <c r="E59" s="54"/>
      <c r="F59" s="86">
        <v>35348578955109</v>
      </c>
      <c r="G59" s="85"/>
      <c r="H59" s="87">
        <v>28616023290206</v>
      </c>
    </row>
    <row r="60" spans="1:10" ht="12" customHeight="1" x14ac:dyDescent="0.2">
      <c r="D60" s="54"/>
      <c r="E60" s="54"/>
    </row>
    <row r="61" spans="1:10" ht="12" customHeight="1" x14ac:dyDescent="0.2">
      <c r="B61" s="54" t="s">
        <v>1574</v>
      </c>
      <c r="D61" s="54"/>
      <c r="E61" s="54"/>
    </row>
    <row r="62" spans="1:10" ht="12" customHeight="1" x14ac:dyDescent="0.2">
      <c r="D62" s="54"/>
      <c r="E62" s="54"/>
      <c r="F62" s="56">
        <v>0</v>
      </c>
    </row>
    <row r="63" spans="1:10" ht="12" customHeight="1" x14ac:dyDescent="0.2">
      <c r="D63" s="54"/>
      <c r="E63" s="54"/>
      <c r="F63" s="56">
        <v>0</v>
      </c>
    </row>
    <row r="64" spans="1:10" ht="12" customHeight="1" x14ac:dyDescent="0.2">
      <c r="D64" s="54"/>
      <c r="E64" s="54"/>
      <c r="F64" s="54"/>
      <c r="G64" s="54"/>
      <c r="H64" s="54"/>
    </row>
    <row r="65" spans="2:9" ht="12" customHeight="1" x14ac:dyDescent="0.2">
      <c r="B65" s="415"/>
      <c r="C65" s="415"/>
      <c r="D65" s="415"/>
      <c r="E65" s="415"/>
      <c r="F65" s="415"/>
      <c r="G65" s="415"/>
      <c r="H65" s="415"/>
    </row>
    <row r="66" spans="2:9" ht="12" customHeight="1" x14ac:dyDescent="0.2">
      <c r="B66" s="412"/>
      <c r="C66" s="412"/>
      <c r="D66" s="412"/>
      <c r="E66" s="412"/>
      <c r="F66" s="412"/>
      <c r="G66" s="412"/>
      <c r="H66" s="412"/>
      <c r="I66" s="59"/>
    </row>
    <row r="67" spans="2:9" ht="12" customHeight="1" x14ac:dyDescent="0.2">
      <c r="B67" s="88"/>
      <c r="C67" s="88"/>
      <c r="D67" s="59"/>
      <c r="E67" s="59"/>
      <c r="G67" s="58"/>
      <c r="I67" s="55"/>
    </row>
    <row r="68" spans="2:9" ht="12" customHeight="1" x14ac:dyDescent="0.2">
      <c r="B68" s="415"/>
      <c r="C68" s="415"/>
      <c r="D68" s="415"/>
      <c r="E68" s="415"/>
      <c r="F68" s="415"/>
      <c r="G68" s="415"/>
      <c r="H68" s="415"/>
      <c r="I68" s="55"/>
    </row>
    <row r="69" spans="2:9" ht="12" customHeight="1" x14ac:dyDescent="0.2">
      <c r="B69" s="412"/>
      <c r="C69" s="412"/>
      <c r="D69" s="412"/>
      <c r="E69" s="412"/>
      <c r="F69" s="412"/>
      <c r="G69" s="412"/>
      <c r="H69" s="412"/>
    </row>
    <row r="72" spans="2:9" ht="12" customHeight="1" x14ac:dyDescent="0.2">
      <c r="B72" s="412"/>
      <c r="C72" s="412"/>
      <c r="D72" s="412"/>
      <c r="E72" s="412"/>
      <c r="F72" s="412"/>
      <c r="G72" s="412"/>
      <c r="H72" s="412"/>
    </row>
    <row r="73" spans="2:9" ht="12" customHeight="1" x14ac:dyDescent="0.2">
      <c r="B73" s="415"/>
      <c r="C73" s="415"/>
      <c r="D73" s="415"/>
      <c r="E73" s="415"/>
      <c r="F73" s="415"/>
      <c r="G73" s="415"/>
      <c r="H73" s="415"/>
    </row>
    <row r="77" spans="2:9" ht="79.5" customHeight="1" x14ac:dyDescent="0.2">
      <c r="B77" s="416" t="s">
        <v>2407</v>
      </c>
      <c r="C77" s="417"/>
      <c r="D77" s="418"/>
    </row>
    <row r="82" spans="9:9" ht="12" customHeight="1" x14ac:dyDescent="0.2">
      <c r="I82" s="54">
        <v>1</v>
      </c>
    </row>
  </sheetData>
  <sheetProtection selectLockedCells="1" selectUnlockedCells="1"/>
  <mergeCells count="11">
    <mergeCell ref="B77:D77"/>
    <mergeCell ref="B68:H68"/>
    <mergeCell ref="B69:H69"/>
    <mergeCell ref="B72:H72"/>
    <mergeCell ref="B73:H73"/>
    <mergeCell ref="B66:H66"/>
    <mergeCell ref="B1:H1"/>
    <mergeCell ref="B2:H2"/>
    <mergeCell ref="B3:H3"/>
    <mergeCell ref="B4:H4"/>
    <mergeCell ref="B65:H65"/>
  </mergeCells>
  <pageMargins left="0.70833333333333337" right="0.70833333333333337" top="0.74791666666666667" bottom="0.74791666666666667" header="0.51180555555555551" footer="0.51180555555555551"/>
  <pageSetup paperSize="9" scale="91" firstPageNumber="0" orientation="portrait" horizontalDpi="300" verticalDpi="300" r:id="rId1"/>
  <headerFooter alignWithMargins="0"/>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K69"/>
  <sheetViews>
    <sheetView showGridLines="0" topLeftCell="B40" zoomScaleNormal="100" zoomScaleSheetLayoutView="94" workbookViewId="0">
      <selection activeCell="H49" activeCellId="1" sqref="H44 H49"/>
    </sheetView>
  </sheetViews>
  <sheetFormatPr baseColWidth="10" defaultColWidth="11.42578125" defaultRowHeight="11.25" customHeight="1" x14ac:dyDescent="0.2"/>
  <cols>
    <col min="1" max="1" width="0" style="89" hidden="1" customWidth="1"/>
    <col min="2" max="2" width="48.42578125" style="89" customWidth="1"/>
    <col min="3" max="3" width="1.42578125" style="89" customWidth="1"/>
    <col min="4" max="4" width="6" style="90" customWidth="1"/>
    <col min="5" max="5" width="2.5703125" style="90" customWidth="1"/>
    <col min="6" max="6" width="18.140625" style="91" customWidth="1"/>
    <col min="7" max="7" width="3.5703125" style="91" customWidth="1"/>
    <col min="8" max="8" width="19.7109375" style="92" customWidth="1"/>
    <col min="9" max="9" width="4.140625" style="93" customWidth="1"/>
    <col min="10" max="10" width="0" style="89" hidden="1" customWidth="1"/>
    <col min="11" max="11" width="13.7109375" style="89" hidden="1" customWidth="1"/>
    <col min="12" max="12" width="0" style="89" hidden="1" customWidth="1"/>
    <col min="13" max="16384" width="11.42578125" style="89"/>
  </cols>
  <sheetData>
    <row r="1" spans="1:8" ht="11.25" customHeight="1" x14ac:dyDescent="0.2">
      <c r="B1" s="419"/>
      <c r="C1" s="419"/>
      <c r="D1" s="419"/>
      <c r="E1" s="419"/>
      <c r="F1" s="419"/>
      <c r="G1" s="419"/>
      <c r="H1" s="419"/>
    </row>
    <row r="2" spans="1:8" ht="11.25" customHeight="1" x14ac:dyDescent="0.2">
      <c r="B2" s="419" t="s">
        <v>1575</v>
      </c>
      <c r="C2" s="419"/>
      <c r="D2" s="419"/>
      <c r="E2" s="419"/>
      <c r="F2" s="419"/>
      <c r="G2" s="419"/>
      <c r="H2" s="419"/>
    </row>
    <row r="3" spans="1:8" ht="11.25" customHeight="1" x14ac:dyDescent="0.2">
      <c r="B3" s="420" t="s">
        <v>1539</v>
      </c>
      <c r="C3" s="420"/>
      <c r="D3" s="420"/>
      <c r="E3" s="420"/>
      <c r="F3" s="420"/>
      <c r="G3" s="420"/>
      <c r="H3" s="420"/>
    </row>
    <row r="4" spans="1:8" ht="11.25" customHeight="1" x14ac:dyDescent="0.2">
      <c r="B4" s="420" t="s">
        <v>1540</v>
      </c>
      <c r="C4" s="420"/>
      <c r="D4" s="420"/>
      <c r="E4" s="420"/>
      <c r="F4" s="420"/>
      <c r="G4" s="420"/>
      <c r="H4" s="420"/>
    </row>
    <row r="5" spans="1:8" ht="11.25" customHeight="1" x14ac:dyDescent="0.2">
      <c r="B5" s="90"/>
      <c r="C5" s="90"/>
      <c r="F5" s="94"/>
      <c r="G5" s="94"/>
      <c r="H5" s="95"/>
    </row>
    <row r="6" spans="1:8" ht="11.25" customHeight="1" x14ac:dyDescent="0.2">
      <c r="B6" s="96" t="s">
        <v>508</v>
      </c>
      <c r="C6" s="97"/>
      <c r="D6" s="98" t="s">
        <v>1541</v>
      </c>
      <c r="E6" s="99"/>
      <c r="F6" s="100">
        <v>45291</v>
      </c>
      <c r="G6" s="94"/>
      <c r="H6" s="100">
        <v>44926</v>
      </c>
    </row>
    <row r="7" spans="1:8" ht="11.25" customHeight="1" x14ac:dyDescent="0.2">
      <c r="B7" s="101" t="s">
        <v>1405</v>
      </c>
      <c r="C7" s="101"/>
    </row>
    <row r="8" spans="1:8" ht="11.25" customHeight="1" x14ac:dyDescent="0.2">
      <c r="B8" s="102" t="s">
        <v>1576</v>
      </c>
      <c r="C8" s="102"/>
    </row>
    <row r="9" spans="1:8" ht="11.25" customHeight="1" x14ac:dyDescent="0.2">
      <c r="A9" s="103" t="s">
        <v>1411</v>
      </c>
      <c r="B9" s="104" t="s">
        <v>1412</v>
      </c>
      <c r="C9" s="104"/>
      <c r="D9" s="90" t="s">
        <v>1577</v>
      </c>
      <c r="F9" s="91">
        <v>1741149435440.1572</v>
      </c>
      <c r="H9" s="91">
        <v>1439722444123.1572</v>
      </c>
    </row>
    <row r="10" spans="1:8" ht="11.25" customHeight="1" x14ac:dyDescent="0.2">
      <c r="A10" s="103" t="s">
        <v>1415</v>
      </c>
      <c r="B10" s="104" t="s">
        <v>1416</v>
      </c>
      <c r="C10" s="104"/>
      <c r="F10" s="91">
        <v>0</v>
      </c>
      <c r="H10" s="91">
        <v>0</v>
      </c>
    </row>
    <row r="11" spans="1:8" ht="11.25" customHeight="1" x14ac:dyDescent="0.2">
      <c r="A11" s="103" t="s">
        <v>1419</v>
      </c>
      <c r="B11" s="89" t="s">
        <v>1442</v>
      </c>
      <c r="D11" s="90" t="s">
        <v>1548</v>
      </c>
      <c r="F11" s="91">
        <v>936351118046</v>
      </c>
      <c r="H11" s="91">
        <v>100859826721</v>
      </c>
    </row>
    <row r="12" spans="1:8" ht="11.25" customHeight="1" x14ac:dyDescent="0.2">
      <c r="A12" s="103" t="s">
        <v>1423</v>
      </c>
      <c r="B12" s="104" t="s">
        <v>1578</v>
      </c>
      <c r="C12" s="104"/>
      <c r="F12" s="91">
        <v>4442183164595</v>
      </c>
      <c r="H12" s="91">
        <v>2488193712390</v>
      </c>
    </row>
    <row r="13" spans="1:8" ht="11.25" customHeight="1" x14ac:dyDescent="0.2">
      <c r="A13" s="103" t="s">
        <v>1427</v>
      </c>
      <c r="B13" s="104" t="s">
        <v>1579</v>
      </c>
      <c r="C13" s="104"/>
      <c r="F13" s="91">
        <v>2183511000000</v>
      </c>
      <c r="H13" s="91">
        <v>2203779000000</v>
      </c>
    </row>
    <row r="14" spans="1:8" ht="11.25" customHeight="1" x14ac:dyDescent="0.2">
      <c r="A14" s="103" t="s">
        <v>1429</v>
      </c>
      <c r="B14" s="104" t="s">
        <v>1430</v>
      </c>
      <c r="C14" s="104"/>
      <c r="F14" s="91">
        <v>69715590304</v>
      </c>
      <c r="H14" s="91">
        <v>41420138407</v>
      </c>
    </row>
    <row r="15" spans="1:8" ht="11.25" customHeight="1" x14ac:dyDescent="0.2">
      <c r="B15" s="104"/>
      <c r="C15" s="104"/>
      <c r="D15" s="90" t="s">
        <v>1580</v>
      </c>
      <c r="F15" s="105">
        <v>9372910308385.1563</v>
      </c>
      <c r="G15" s="106"/>
      <c r="H15" s="105">
        <v>6273975121641.1572</v>
      </c>
    </row>
    <row r="16" spans="1:8" ht="11.25" customHeight="1" x14ac:dyDescent="0.2">
      <c r="H16" s="91"/>
    </row>
    <row r="17" spans="1:8" ht="11.25" customHeight="1" x14ac:dyDescent="0.2">
      <c r="B17" s="101" t="s">
        <v>1405</v>
      </c>
      <c r="C17" s="101"/>
      <c r="H17" s="91"/>
    </row>
    <row r="18" spans="1:8" ht="11.25" customHeight="1" x14ac:dyDescent="0.2">
      <c r="B18" s="102" t="s">
        <v>1581</v>
      </c>
      <c r="C18" s="102"/>
      <c r="H18" s="91"/>
    </row>
    <row r="19" spans="1:8" ht="11.25" customHeight="1" x14ac:dyDescent="0.2">
      <c r="A19" s="103" t="s">
        <v>1435</v>
      </c>
      <c r="B19" s="104" t="s">
        <v>1436</v>
      </c>
      <c r="C19" s="104"/>
      <c r="D19" s="90" t="s">
        <v>1577</v>
      </c>
      <c r="F19" s="91">
        <v>16663946974110.563</v>
      </c>
      <c r="H19" s="91">
        <v>14366300368477.563</v>
      </c>
    </row>
    <row r="20" spans="1:8" ht="11.25" customHeight="1" x14ac:dyDescent="0.2">
      <c r="A20" s="103" t="s">
        <v>1439</v>
      </c>
      <c r="B20" s="104" t="s">
        <v>1582</v>
      </c>
      <c r="C20" s="104"/>
      <c r="D20" s="90" t="s">
        <v>1583</v>
      </c>
      <c r="F20" s="91">
        <v>732291266100</v>
      </c>
      <c r="H20" s="91">
        <v>654120323900</v>
      </c>
    </row>
    <row r="21" spans="1:8" ht="11.25" customHeight="1" x14ac:dyDescent="0.2">
      <c r="A21" s="103" t="s">
        <v>1443</v>
      </c>
      <c r="B21" s="104" t="s">
        <v>1444</v>
      </c>
      <c r="C21" s="104"/>
      <c r="D21" s="90" t="s">
        <v>1577</v>
      </c>
      <c r="F21" s="91">
        <v>3626218627762</v>
      </c>
      <c r="H21" s="91">
        <v>2888956172346</v>
      </c>
    </row>
    <row r="22" spans="1:8" ht="11.25" customHeight="1" x14ac:dyDescent="0.2">
      <c r="A22" s="103" t="s">
        <v>1447</v>
      </c>
      <c r="B22" s="104" t="s">
        <v>1448</v>
      </c>
      <c r="C22" s="104"/>
      <c r="F22" s="91">
        <v>3930122694</v>
      </c>
      <c r="H22" s="91">
        <v>5277252195</v>
      </c>
    </row>
    <row r="23" spans="1:8" ht="11.25" customHeight="1" x14ac:dyDescent="0.2">
      <c r="A23" s="103" t="s">
        <v>1451</v>
      </c>
      <c r="B23" s="104" t="s">
        <v>1442</v>
      </c>
      <c r="C23" s="104"/>
      <c r="D23" s="90" t="s">
        <v>1548</v>
      </c>
      <c r="F23" s="91">
        <v>46702558096</v>
      </c>
      <c r="H23" s="91">
        <v>42326804269</v>
      </c>
    </row>
    <row r="24" spans="1:8" ht="11.25" customHeight="1" x14ac:dyDescent="0.2">
      <c r="A24" s="103" t="s">
        <v>1454</v>
      </c>
      <c r="B24" s="104" t="s">
        <v>1430</v>
      </c>
      <c r="C24" s="104"/>
      <c r="F24" s="91">
        <v>106038797820</v>
      </c>
      <c r="H24" s="91">
        <v>109756664160</v>
      </c>
    </row>
    <row r="25" spans="1:8" ht="11.25" customHeight="1" x14ac:dyDescent="0.2">
      <c r="B25" s="104"/>
      <c r="C25" s="104"/>
      <c r="D25" s="90" t="s">
        <v>1584</v>
      </c>
      <c r="F25" s="105">
        <v>21179128346582.563</v>
      </c>
      <c r="G25" s="106"/>
      <c r="H25" s="105">
        <v>18066737585347.563</v>
      </c>
    </row>
    <row r="26" spans="1:8" ht="11.25" customHeight="1" x14ac:dyDescent="0.2">
      <c r="B26" s="104"/>
      <c r="C26" s="104"/>
      <c r="H26" s="91"/>
    </row>
    <row r="27" spans="1:8" ht="11.25" customHeight="1" x14ac:dyDescent="0.2">
      <c r="B27" s="101" t="s">
        <v>1455</v>
      </c>
      <c r="C27" s="101"/>
      <c r="H27" s="91"/>
    </row>
    <row r="28" spans="1:8" ht="11.25" customHeight="1" x14ac:dyDescent="0.2">
      <c r="A28" s="103" t="s">
        <v>1456</v>
      </c>
      <c r="B28" s="104" t="s">
        <v>1457</v>
      </c>
      <c r="C28" s="104"/>
      <c r="F28" s="91">
        <v>17794856192</v>
      </c>
      <c r="H28" s="91">
        <v>16161802479</v>
      </c>
    </row>
    <row r="29" spans="1:8" ht="11.25" customHeight="1" x14ac:dyDescent="0.2">
      <c r="A29" s="103" t="s">
        <v>1460</v>
      </c>
      <c r="B29" s="104" t="s">
        <v>1585</v>
      </c>
      <c r="C29" s="104"/>
      <c r="F29" s="91">
        <v>17985133124</v>
      </c>
      <c r="H29" s="91">
        <v>12500705966</v>
      </c>
    </row>
    <row r="30" spans="1:8" ht="11.25" customHeight="1" x14ac:dyDescent="0.2">
      <c r="A30" s="103" t="s">
        <v>1463</v>
      </c>
      <c r="B30" s="104" t="s">
        <v>1464</v>
      </c>
      <c r="C30" s="104"/>
      <c r="D30" s="90" t="s">
        <v>1586</v>
      </c>
      <c r="F30" s="91">
        <v>65858481333.699997</v>
      </c>
      <c r="H30" s="91">
        <v>78569437233.699997</v>
      </c>
    </row>
    <row r="31" spans="1:8" ht="11.25" customHeight="1" x14ac:dyDescent="0.2">
      <c r="B31" s="104"/>
      <c r="C31" s="104"/>
      <c r="F31" s="105">
        <v>101638470649.7</v>
      </c>
      <c r="G31" s="106"/>
      <c r="H31" s="105">
        <v>107231945678.7</v>
      </c>
    </row>
    <row r="32" spans="1:8" ht="11.25" customHeight="1" x14ac:dyDescent="0.2">
      <c r="B32" s="104"/>
      <c r="C32" s="104"/>
      <c r="H32" s="91"/>
    </row>
    <row r="33" spans="1:11" ht="11.25" customHeight="1" x14ac:dyDescent="0.2">
      <c r="A33" s="103" t="s">
        <v>1470</v>
      </c>
      <c r="B33" s="101" t="s">
        <v>710</v>
      </c>
      <c r="C33" s="101"/>
      <c r="D33" s="107"/>
      <c r="E33" s="107"/>
      <c r="F33" s="108">
        <v>115385887761</v>
      </c>
      <c r="G33" s="106"/>
      <c r="H33" s="108">
        <v>99737685864</v>
      </c>
    </row>
    <row r="34" spans="1:11" ht="11.25" customHeight="1" x14ac:dyDescent="0.2">
      <c r="B34" s="104"/>
      <c r="C34" s="104"/>
      <c r="H34" s="91"/>
    </row>
    <row r="35" spans="1:11" ht="11.25" customHeight="1" x14ac:dyDescent="0.2">
      <c r="A35" s="103" t="s">
        <v>1472</v>
      </c>
      <c r="B35" s="101" t="s">
        <v>716</v>
      </c>
      <c r="C35" s="101"/>
      <c r="D35" s="90" t="s">
        <v>1543</v>
      </c>
      <c r="F35" s="108">
        <v>5641131034</v>
      </c>
      <c r="G35" s="106"/>
      <c r="H35" s="108">
        <v>9177513642</v>
      </c>
    </row>
    <row r="36" spans="1:11" ht="11.25" customHeight="1" x14ac:dyDescent="0.2">
      <c r="B36" s="101"/>
      <c r="C36" s="101"/>
      <c r="D36" s="107"/>
      <c r="E36" s="107"/>
      <c r="H36" s="91"/>
    </row>
    <row r="37" spans="1:11" ht="11.25" customHeight="1" x14ac:dyDescent="0.2">
      <c r="B37" s="101" t="s">
        <v>1474</v>
      </c>
      <c r="C37" s="101"/>
      <c r="F37" s="109">
        <v>30774704144412.418</v>
      </c>
      <c r="G37" s="106"/>
      <c r="H37" s="109">
        <v>24556859852173.418</v>
      </c>
    </row>
    <row r="38" spans="1:11" ht="11.25" customHeight="1" x14ac:dyDescent="0.2">
      <c r="B38" s="104"/>
      <c r="C38" s="104"/>
      <c r="H38" s="91"/>
    </row>
    <row r="39" spans="1:11" ht="11.25" customHeight="1" x14ac:dyDescent="0.2">
      <c r="B39" s="110" t="s">
        <v>1477</v>
      </c>
      <c r="C39" s="110"/>
      <c r="H39" s="91"/>
    </row>
    <row r="40" spans="1:11" ht="11.25" customHeight="1" x14ac:dyDescent="0.2">
      <c r="A40" s="103" t="s">
        <v>1480</v>
      </c>
      <c r="B40" s="89" t="s">
        <v>1587</v>
      </c>
      <c r="D40" s="90" t="s">
        <v>1588</v>
      </c>
      <c r="F40" s="91">
        <v>1516946130000</v>
      </c>
      <c r="H40" s="91">
        <v>1396946130000</v>
      </c>
    </row>
    <row r="41" spans="1:11" ht="11.25" customHeight="1" x14ac:dyDescent="0.2">
      <c r="A41" s="103" t="s">
        <v>1490</v>
      </c>
      <c r="B41" s="104" t="s">
        <v>1589</v>
      </c>
      <c r="C41" s="104"/>
      <c r="D41" s="90" t="s">
        <v>1588</v>
      </c>
      <c r="F41" s="91">
        <v>3053870000</v>
      </c>
      <c r="H41" s="91">
        <v>3053870000</v>
      </c>
    </row>
    <row r="42" spans="1:11" ht="11.25" customHeight="1" x14ac:dyDescent="0.2">
      <c r="A42" s="103" t="s">
        <v>1493</v>
      </c>
      <c r="B42" s="89" t="s">
        <v>1590</v>
      </c>
      <c r="D42" s="89"/>
      <c r="F42" s="91">
        <v>39142250845</v>
      </c>
      <c r="H42" s="91">
        <v>39142250845</v>
      </c>
    </row>
    <row r="43" spans="1:11" ht="11.25" customHeight="1" x14ac:dyDescent="0.2">
      <c r="A43" s="103" t="s">
        <v>1495</v>
      </c>
      <c r="B43" s="104" t="s">
        <v>1591</v>
      </c>
      <c r="C43" s="104"/>
      <c r="D43" s="90" t="s">
        <v>1588</v>
      </c>
      <c r="F43" s="91">
        <v>932496877765</v>
      </c>
      <c r="H43" s="91">
        <v>877496877765</v>
      </c>
    </row>
    <row r="44" spans="1:11" ht="11.25" customHeight="1" x14ac:dyDescent="0.2">
      <c r="A44" s="103" t="s">
        <v>1498</v>
      </c>
      <c r="B44" s="104" t="s">
        <v>1592</v>
      </c>
      <c r="C44" s="104"/>
      <c r="F44" s="91">
        <v>1230297405964</v>
      </c>
      <c r="H44" s="91">
        <v>1102240680101</v>
      </c>
    </row>
    <row r="45" spans="1:11" ht="11.25" customHeight="1" x14ac:dyDescent="0.2">
      <c r="A45" s="103" t="s">
        <v>1503</v>
      </c>
      <c r="B45" s="104" t="s">
        <v>1593</v>
      </c>
      <c r="C45" s="104"/>
      <c r="F45" s="406" t="s">
        <v>1819</v>
      </c>
      <c r="H45" s="406" t="s">
        <v>1819</v>
      </c>
    </row>
    <row r="46" spans="1:11" ht="11.25" customHeight="1" x14ac:dyDescent="0.2">
      <c r="A46" s="103" t="s">
        <v>1508</v>
      </c>
      <c r="B46" s="89" t="s">
        <v>1594</v>
      </c>
      <c r="F46" s="91">
        <v>851938276122</v>
      </c>
      <c r="H46" s="91">
        <v>640283629322</v>
      </c>
    </row>
    <row r="47" spans="1:11" ht="11.25" customHeight="1" x14ac:dyDescent="0.2">
      <c r="B47" s="111" t="s">
        <v>1595</v>
      </c>
      <c r="C47" s="111"/>
      <c r="F47" s="91">
        <v>170387655224.40002</v>
      </c>
      <c r="H47" s="91">
        <v>128056725864.40001</v>
      </c>
      <c r="J47" s="89">
        <v>128056725864</v>
      </c>
      <c r="K47" s="112">
        <f>+F47-J47</f>
        <v>42330929360.400024</v>
      </c>
    </row>
    <row r="48" spans="1:11" ht="11.25" customHeight="1" x14ac:dyDescent="0.2">
      <c r="B48" s="111" t="s">
        <v>1596</v>
      </c>
      <c r="C48" s="111"/>
      <c r="F48" s="91">
        <v>681550620897.59998</v>
      </c>
      <c r="H48" s="91">
        <v>512226903457.59998</v>
      </c>
      <c r="J48" s="89">
        <v>512226903458</v>
      </c>
      <c r="K48" s="112">
        <f>+F48-J48</f>
        <v>169323717439.59998</v>
      </c>
    </row>
    <row r="49" spans="1:11" ht="11.25" customHeight="1" x14ac:dyDescent="0.2">
      <c r="B49" s="101" t="s">
        <v>1597</v>
      </c>
      <c r="C49" s="101"/>
      <c r="F49" s="105">
        <v>4573874810696.1602</v>
      </c>
      <c r="G49" s="106"/>
      <c r="H49" s="105">
        <v>4059163438033</v>
      </c>
    </row>
    <row r="50" spans="1:11" ht="11.25" customHeight="1" x14ac:dyDescent="0.2">
      <c r="B50" s="113"/>
      <c r="C50" s="113"/>
      <c r="H50" s="91"/>
    </row>
    <row r="51" spans="1:11" ht="11.25" customHeight="1" x14ac:dyDescent="0.2">
      <c r="B51" s="101" t="s">
        <v>1598</v>
      </c>
      <c r="C51" s="101"/>
      <c r="F51" s="109">
        <v>35348578955109</v>
      </c>
      <c r="G51" s="106"/>
      <c r="H51" s="109">
        <v>28616023290206</v>
      </c>
    </row>
    <row r="52" spans="1:11" s="93" customFormat="1" ht="11.25" customHeight="1" x14ac:dyDescent="0.2">
      <c r="B52" s="89"/>
      <c r="C52" s="89"/>
      <c r="D52" s="90"/>
      <c r="E52" s="90"/>
      <c r="F52" s="91"/>
      <c r="G52" s="91"/>
      <c r="H52" s="91"/>
      <c r="J52" s="89"/>
      <c r="K52" s="89"/>
    </row>
    <row r="53" spans="1:11" s="93" customFormat="1" ht="11.25" customHeight="1" x14ac:dyDescent="0.2">
      <c r="B53" s="114" t="s">
        <v>1521</v>
      </c>
      <c r="C53" s="114"/>
      <c r="D53" s="90"/>
      <c r="E53" s="90"/>
      <c r="F53" s="91"/>
      <c r="G53" s="91"/>
      <c r="H53" s="91"/>
      <c r="J53" s="89"/>
      <c r="K53" s="89"/>
    </row>
    <row r="54" spans="1:11" s="93" customFormat="1" ht="11.25" customHeight="1" x14ac:dyDescent="0.2">
      <c r="A54" s="115" t="s">
        <v>1599</v>
      </c>
      <c r="B54" s="116" t="s">
        <v>1600</v>
      </c>
      <c r="C54" s="91"/>
      <c r="D54" s="90" t="s">
        <v>1601</v>
      </c>
      <c r="E54" s="90"/>
      <c r="F54" s="309">
        <v>2024069930516</v>
      </c>
      <c r="G54" s="89"/>
      <c r="H54" s="309">
        <v>1755957574785</v>
      </c>
      <c r="J54" s="89"/>
      <c r="K54" s="89"/>
    </row>
    <row r="55" spans="1:11" s="93" customFormat="1" ht="11.25" customHeight="1" x14ac:dyDescent="0.2">
      <c r="B55" s="91"/>
      <c r="C55" s="91"/>
      <c r="D55" s="90"/>
      <c r="E55" s="90"/>
      <c r="F55" s="112"/>
      <c r="G55" s="89"/>
      <c r="H55" s="112"/>
      <c r="J55" s="89"/>
      <c r="K55" s="89"/>
    </row>
    <row r="56" spans="1:11" s="93" customFormat="1" ht="11.25" customHeight="1" x14ac:dyDescent="0.2">
      <c r="A56" s="115" t="s">
        <v>1533</v>
      </c>
      <c r="B56" s="91" t="s">
        <v>1534</v>
      </c>
      <c r="C56" s="91"/>
      <c r="D56" s="90" t="s">
        <v>1602</v>
      </c>
      <c r="E56" s="90"/>
      <c r="F56" s="309">
        <v>41268755069448.203</v>
      </c>
      <c r="G56" s="89"/>
      <c r="H56" s="309">
        <v>34643437951354.199</v>
      </c>
      <c r="J56" s="89"/>
      <c r="K56" s="89"/>
    </row>
    <row r="57" spans="1:11" s="93" customFormat="1" ht="11.25" customHeight="1" x14ac:dyDescent="0.2">
      <c r="B57" s="89"/>
      <c r="C57" s="89"/>
      <c r="D57" s="90"/>
      <c r="E57" s="90"/>
      <c r="F57" s="91"/>
      <c r="G57" s="91"/>
      <c r="H57" s="91"/>
      <c r="J57" s="89"/>
      <c r="K57" s="89"/>
    </row>
    <row r="58" spans="1:11" s="93" customFormat="1" ht="11.25" customHeight="1" x14ac:dyDescent="0.2">
      <c r="B58" s="89" t="s">
        <v>1574</v>
      </c>
      <c r="C58" s="89"/>
      <c r="D58" s="90"/>
      <c r="E58" s="90"/>
      <c r="F58" s="91"/>
      <c r="G58" s="91"/>
      <c r="H58" s="91"/>
      <c r="J58" s="89"/>
      <c r="K58" s="89"/>
    </row>
    <row r="59" spans="1:11" s="93" customFormat="1" ht="11.25" customHeight="1" x14ac:dyDescent="0.2">
      <c r="B59" s="89"/>
      <c r="C59" s="89"/>
      <c r="D59" s="90"/>
      <c r="E59" s="90"/>
      <c r="F59" s="91"/>
      <c r="G59" s="91"/>
      <c r="H59" s="91"/>
      <c r="J59" s="89"/>
      <c r="K59" s="89"/>
    </row>
    <row r="60" spans="1:11" s="93" customFormat="1" ht="11.25" customHeight="1" x14ac:dyDescent="0.2">
      <c r="B60" s="89"/>
      <c r="C60" s="89"/>
      <c r="D60" s="90"/>
      <c r="E60" s="90"/>
      <c r="F60" s="91"/>
      <c r="G60" s="91"/>
      <c r="H60" s="92"/>
      <c r="J60" s="89"/>
      <c r="K60" s="89"/>
    </row>
    <row r="62" spans="1:11" ht="87" customHeight="1" x14ac:dyDescent="0.2">
      <c r="B62" s="416" t="s">
        <v>2407</v>
      </c>
      <c r="C62" s="417"/>
      <c r="D62" s="418"/>
    </row>
    <row r="69" spans="9:9" ht="11.25" customHeight="1" x14ac:dyDescent="0.2">
      <c r="I69" s="117"/>
    </row>
  </sheetData>
  <sheetProtection selectLockedCells="1" selectUnlockedCells="1"/>
  <mergeCells count="5">
    <mergeCell ref="B1:H1"/>
    <mergeCell ref="B2:H2"/>
    <mergeCell ref="B3:H3"/>
    <mergeCell ref="B4:H4"/>
    <mergeCell ref="B62:D62"/>
  </mergeCells>
  <pageMargins left="0.70833333333333337" right="0.70833333333333337" top="0.74791666666666667" bottom="0.74791666666666667" header="0.51180555555555551" footer="0.51180555555555551"/>
  <pageSetup paperSize="9" scale="89" firstPageNumber="0"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T104"/>
  <sheetViews>
    <sheetView showGridLines="0" zoomScale="90" zoomScaleNormal="90" zoomScaleSheetLayoutView="100" workbookViewId="0">
      <selection activeCell="B1" sqref="B1:I1"/>
    </sheetView>
  </sheetViews>
  <sheetFormatPr baseColWidth="10" defaultColWidth="11.42578125" defaultRowHeight="11.25" customHeight="1" x14ac:dyDescent="0.2"/>
  <cols>
    <col min="1" max="1" width="11.42578125" style="5"/>
    <col min="2" max="2" width="70.7109375" style="5" customWidth="1"/>
    <col min="3" max="3" width="2.28515625" style="6" customWidth="1"/>
    <col min="4" max="4" width="20.140625" style="7" customWidth="1"/>
    <col min="5" max="5" width="11.42578125" style="7"/>
    <col min="6" max="6" width="12" style="7" customWidth="1"/>
    <col min="7" max="7" width="13.7109375" style="7" customWidth="1"/>
    <col min="8" max="8" width="3" style="36" customWidth="1"/>
    <col min="9" max="9" width="21" style="7" customWidth="1"/>
    <col min="10" max="10" width="9" style="5" customWidth="1"/>
    <col min="11" max="11" width="17.28515625" style="25" customWidth="1"/>
    <col min="12" max="13" width="17.28515625" style="8" customWidth="1"/>
    <col min="14" max="14" width="12.28515625" style="5" customWidth="1"/>
    <col min="15" max="16" width="14.7109375" style="5" customWidth="1"/>
    <col min="17" max="17" width="15" style="5" customWidth="1"/>
    <col min="18" max="18" width="11.42578125" style="5"/>
    <col min="19" max="19" width="14.85546875" style="5" customWidth="1"/>
    <col min="20" max="20" width="17.7109375" style="5" customWidth="1"/>
    <col min="21" max="16384" width="11.42578125" style="5"/>
  </cols>
  <sheetData>
    <row r="1" spans="1:12" ht="11.25" customHeight="1" x14ac:dyDescent="0.2">
      <c r="B1" s="410">
        <v>4</v>
      </c>
      <c r="C1" s="410"/>
      <c r="D1" s="410"/>
      <c r="E1" s="410"/>
      <c r="F1" s="410"/>
      <c r="G1" s="410"/>
      <c r="H1" s="410"/>
      <c r="I1" s="410"/>
    </row>
    <row r="2" spans="1:12" ht="12.75" customHeight="1" x14ac:dyDescent="0.2">
      <c r="B2" s="118" t="s">
        <v>1399</v>
      </c>
      <c r="C2" s="10"/>
      <c r="D2" s="11"/>
      <c r="E2" s="11"/>
      <c r="F2" s="11"/>
      <c r="G2" s="11"/>
      <c r="H2" s="119"/>
      <c r="I2" s="11"/>
    </row>
    <row r="3" spans="1:12" ht="12.75" customHeight="1" x14ac:dyDescent="0.2">
      <c r="B3" s="9"/>
      <c r="C3" s="10"/>
      <c r="D3" s="11"/>
      <c r="E3" s="11"/>
      <c r="F3" s="11"/>
      <c r="G3" s="11"/>
      <c r="H3" s="119"/>
      <c r="I3" s="11"/>
    </row>
    <row r="4" spans="1:12" ht="12.75" customHeight="1" x14ac:dyDescent="0.2">
      <c r="B4" s="422" t="s">
        <v>1603</v>
      </c>
      <c r="C4" s="422"/>
      <c r="D4" s="422"/>
      <c r="E4" s="422"/>
      <c r="F4" s="422"/>
      <c r="G4" s="422"/>
      <c r="H4" s="422"/>
      <c r="I4" s="422"/>
    </row>
    <row r="5" spans="1:12" ht="11.25" customHeight="1" x14ac:dyDescent="0.2">
      <c r="C5" s="41"/>
      <c r="D5" s="423" t="s">
        <v>1604</v>
      </c>
      <c r="E5" s="423"/>
      <c r="F5" s="423"/>
      <c r="G5" s="423"/>
      <c r="H5" s="423"/>
      <c r="I5" s="423"/>
    </row>
    <row r="6" spans="1:12" ht="11.25" customHeight="1" x14ac:dyDescent="0.2">
      <c r="C6" s="41"/>
      <c r="D6" s="411" t="s">
        <v>1605</v>
      </c>
      <c r="E6" s="411"/>
      <c r="F6" s="411"/>
      <c r="G6" s="411"/>
      <c r="H6" s="411"/>
      <c r="I6" s="411"/>
    </row>
    <row r="7" spans="1:12" ht="11.25" customHeight="1" x14ac:dyDescent="0.2">
      <c r="D7" s="15" t="s">
        <v>1402</v>
      </c>
      <c r="E7" s="15"/>
      <c r="F7" s="15" t="s">
        <v>1606</v>
      </c>
      <c r="G7" s="120"/>
      <c r="H7" s="121"/>
      <c r="I7" s="120">
        <v>2013</v>
      </c>
    </row>
    <row r="8" spans="1:12" ht="11.25" customHeight="1" x14ac:dyDescent="0.2">
      <c r="D8" s="122"/>
      <c r="E8" s="14"/>
      <c r="F8" s="14"/>
      <c r="G8" s="14"/>
      <c r="I8" s="122"/>
    </row>
    <row r="9" spans="1:12" ht="11.25" customHeight="1" x14ac:dyDescent="0.2">
      <c r="B9" s="21" t="s">
        <v>1607</v>
      </c>
      <c r="D9" s="123"/>
      <c r="E9" s="14"/>
      <c r="F9" s="14"/>
      <c r="G9" s="14"/>
      <c r="I9" s="123"/>
    </row>
    <row r="10" spans="1:12" ht="11.25" customHeight="1" x14ac:dyDescent="0.2">
      <c r="A10" s="5" t="s">
        <v>1608</v>
      </c>
      <c r="B10" s="21" t="s">
        <v>1609</v>
      </c>
      <c r="D10" s="22">
        <f>IF(ISNUMBER(VLOOKUP(A10,balance!$B$2:$F$756,5,0)),VALUE(VLOOKUP(A10,balance!$B$2:$F$756,5,0)),0)*-1</f>
        <v>267067267673</v>
      </c>
      <c r="E10" s="7" t="s">
        <v>1610</v>
      </c>
      <c r="G10" s="7">
        <v>18629363424</v>
      </c>
      <c r="I10" s="22">
        <f>IF(ISNUMBER(VLOOKUP(A10,balance0!$B$2:$F$756,5,0)),VALUE(VLOOKUP(A10,balance0!$B$2:$F$756,5,0)),0)*-1</f>
        <v>134351358591</v>
      </c>
      <c r="K10" s="25">
        <f>D10/1000000</f>
        <v>267067.26767299999</v>
      </c>
      <c r="L10" s="8">
        <f>I10/1000000</f>
        <v>134351.358591</v>
      </c>
    </row>
    <row r="11" spans="1:12" ht="11.25" customHeight="1" x14ac:dyDescent="0.2">
      <c r="A11" s="5" t="s">
        <v>1611</v>
      </c>
      <c r="B11" s="21" t="s">
        <v>1612</v>
      </c>
      <c r="D11" s="22">
        <f>IF(ISNUMBER(VLOOKUP(A11,balance!$B$2:$F$756,5,0)),VALUE(VLOOKUP(A11,balance!$B$2:$F$756,5,0)),0)*-1</f>
        <v>1716204320237</v>
      </c>
      <c r="E11" s="7" t="s">
        <v>1610</v>
      </c>
      <c r="G11" s="7">
        <v>128729304110</v>
      </c>
      <c r="I11" s="22">
        <f>IF(ISNUMBER(VLOOKUP(A11,balance0!$B$2:$F$756,5,0)),VALUE(VLOOKUP(A11,balance0!$B$2:$F$756,5,0)),0)*-1</f>
        <v>1330429769891</v>
      </c>
      <c r="K11" s="25">
        <f>D11/1000000</f>
        <v>1716204.320237</v>
      </c>
      <c r="L11" s="8">
        <f>I11/1000000</f>
        <v>1330429.7698909999</v>
      </c>
    </row>
    <row r="12" spans="1:12" ht="11.25" customHeight="1" x14ac:dyDescent="0.2">
      <c r="A12" s="5" t="s">
        <v>1613</v>
      </c>
      <c r="B12" s="21" t="s">
        <v>1614</v>
      </c>
      <c r="D12" s="22">
        <f>IF(ISNUMBER(VLOOKUP(A12,balance!$B$2:$F$756,5,0)),VALUE(VLOOKUP(A12,balance!$B$2:$F$756,5,0)),0)*-1</f>
        <v>25171382824</v>
      </c>
      <c r="E12" s="7" t="s">
        <v>1610</v>
      </c>
      <c r="G12" s="7">
        <v>627639208</v>
      </c>
      <c r="I12" s="22">
        <f>IF(ISNUMBER(VLOOKUP(A12,balance0!$B$2:$F$756,5,0)),VALUE(VLOOKUP(A12,balance0!$B$2:$F$756,5,0)),0)*-1</f>
        <v>13486620986</v>
      </c>
      <c r="K12" s="25">
        <f>D12/1000000</f>
        <v>25171.382824</v>
      </c>
      <c r="L12" s="8">
        <f>I12/1000000</f>
        <v>13486.620986</v>
      </c>
    </row>
    <row r="13" spans="1:12" ht="11.25" customHeight="1" x14ac:dyDescent="0.2">
      <c r="A13" s="5" t="s">
        <v>1615</v>
      </c>
      <c r="B13" s="21" t="s">
        <v>1616</v>
      </c>
      <c r="D13" s="22">
        <f>IF(ISNUMBER(VLOOKUP(A13,balance!$B$2:$F$756,5,0)),VALUE(VLOOKUP(A13,balance!$B$2:$F$756,5,0)),0)*-1</f>
        <v>6655703200231</v>
      </c>
      <c r="E13" s="27"/>
      <c r="F13" s="27"/>
      <c r="G13" s="27">
        <v>276934721549</v>
      </c>
      <c r="I13" s="22">
        <f>IF(ISNUMBER(VLOOKUP(A13,balance0!$B$2:$F$756,5,0)),VALUE(VLOOKUP(A13,balance0!$B$2:$F$756,5,0)),0)*-1</f>
        <v>6974165777881</v>
      </c>
      <c r="K13" s="25">
        <f>D13/1000000</f>
        <v>6655703.2002309998</v>
      </c>
      <c r="L13" s="8">
        <f>I13/1000000</f>
        <v>6974165.7778810002</v>
      </c>
    </row>
    <row r="14" spans="1:12" ht="12.75" customHeight="1" x14ac:dyDescent="0.2">
      <c r="A14" s="5" t="s">
        <v>1617</v>
      </c>
      <c r="B14" s="21" t="s">
        <v>1618</v>
      </c>
      <c r="D14" s="124">
        <f>IF(ISNUMBER(VLOOKUP(A14,balance!$B$2:$F$756,5,0)),VALUE(VLOOKUP(A14,balance!$B$2:$F$756,5,0)),0)*-1</f>
        <v>312632057380</v>
      </c>
      <c r="E14" s="7" t="s">
        <v>1610</v>
      </c>
      <c r="G14" s="7">
        <v>34070833084</v>
      </c>
      <c r="I14" s="125">
        <f>IF(ISNUMBER(VLOOKUP(A14,balance0!$B$2:$F$756,5,0)),VALUE(VLOOKUP(A14,balance0!$B$2:$F$756,5,0)),0)*-1</f>
        <v>207827338282</v>
      </c>
      <c r="K14" s="25">
        <f>D14/1000000</f>
        <v>312632.05738000001</v>
      </c>
      <c r="L14" s="8">
        <f>I14/1000000</f>
        <v>207827.33828200001</v>
      </c>
    </row>
    <row r="15" spans="1:12" ht="11.25" customHeight="1" x14ac:dyDescent="0.2">
      <c r="B15" s="21"/>
      <c r="D15" s="28">
        <f>SUM(D10:D14)</f>
        <v>8976778228345</v>
      </c>
      <c r="E15" s="23"/>
      <c r="F15" s="23"/>
      <c r="I15" s="28">
        <f>SUM(I10:I14)</f>
        <v>8660260865631</v>
      </c>
      <c r="J15" s="5" t="s">
        <v>1619</v>
      </c>
    </row>
    <row r="16" spans="1:12" ht="11.25" customHeight="1" x14ac:dyDescent="0.2">
      <c r="B16" s="21" t="s">
        <v>1620</v>
      </c>
      <c r="D16" s="22"/>
      <c r="I16" s="22"/>
    </row>
    <row r="17" spans="1:13" ht="11.25" customHeight="1" x14ac:dyDescent="0.2">
      <c r="A17" s="5" t="s">
        <v>1621</v>
      </c>
      <c r="B17" s="21" t="s">
        <v>1622</v>
      </c>
      <c r="D17" s="26">
        <f>IF(ISNUMBER(VLOOKUP(A17,balance!$B$2:$F$756,5,0)),VALUE(VLOOKUP(A17,balance!$B$2:$F$756,5,0)),0)*-1</f>
        <v>-275836711652</v>
      </c>
      <c r="E17" s="27" t="s">
        <v>1623</v>
      </c>
      <c r="F17" s="27"/>
      <c r="G17" s="27">
        <v>1236380939</v>
      </c>
      <c r="I17" s="26">
        <f>IF(ISNUMBER(VLOOKUP(A17,balance0!$B$2:$F$756,5,0)),VALUE(VLOOKUP(A17,balance0!$B$2:$F$756,5,0)),0)*-1</f>
        <v>-148244427312</v>
      </c>
      <c r="J17" s="5" t="s">
        <v>1623</v>
      </c>
      <c r="K17" s="25">
        <f>D17/1000000</f>
        <v>-275836.71165200003</v>
      </c>
      <c r="L17" s="8">
        <f>I17/1000000</f>
        <v>-148244.42731200001</v>
      </c>
    </row>
    <row r="18" spans="1:13" ht="11.25" customHeight="1" x14ac:dyDescent="0.2">
      <c r="A18" s="5" t="s">
        <v>1624</v>
      </c>
      <c r="B18" s="21" t="s">
        <v>1625</v>
      </c>
      <c r="D18" s="26">
        <f>IF(ISNUMBER(VLOOKUP(A18,balance!$B$2:$F$756,5,0)),VALUE(VLOOKUP(A18,balance!$B$2:$F$756,5,0)),0)*-1</f>
        <v>-666322021436</v>
      </c>
      <c r="E18" s="27" t="s">
        <v>1623</v>
      </c>
      <c r="F18" s="27"/>
      <c r="G18" s="27">
        <v>14361643812</v>
      </c>
      <c r="I18" s="26">
        <f>IF(ISNUMBER(VLOOKUP(A18,balance0!$B$2:$F$756,5,0)),VALUE(VLOOKUP(A18,balance0!$B$2:$F$756,5,0)),0)*-1</f>
        <v>-493195273170</v>
      </c>
      <c r="J18" s="5" t="s">
        <v>1623</v>
      </c>
      <c r="K18" s="25">
        <f>D18/1000000</f>
        <v>-666322.02143600001</v>
      </c>
      <c r="L18" s="8">
        <f>I18/1000000</f>
        <v>-493195.27317</v>
      </c>
    </row>
    <row r="19" spans="1:13" ht="11.25" customHeight="1" x14ac:dyDescent="0.2">
      <c r="A19" s="5" t="s">
        <v>1626</v>
      </c>
      <c r="B19" s="21" t="s">
        <v>1616</v>
      </c>
      <c r="D19" s="26">
        <f>IF(ISNUMBER(VLOOKUP(A19,balance!$B$2:$F$756,5,0)),VALUE(VLOOKUP(A19,balance!$B$2:$F$756,5,0)),0)*-1</f>
        <v>-6653658373714</v>
      </c>
      <c r="E19" s="27" t="s">
        <v>1623</v>
      </c>
      <c r="F19" s="27">
        <f>+G13-G19</f>
        <v>-540454241</v>
      </c>
      <c r="G19" s="27">
        <v>277475175790</v>
      </c>
      <c r="I19" s="26">
        <f>IF(ISNUMBER(VLOOKUP(A19,balance0!$B$2:$F$756,5,0)),VALUE(VLOOKUP(A19,balance0!$B$2:$F$756,5,0)),0)*-1</f>
        <v>-6987571800804</v>
      </c>
      <c r="J19" s="5" t="s">
        <v>1623</v>
      </c>
      <c r="K19" s="25">
        <f>D19/1000000</f>
        <v>-6653658.373714</v>
      </c>
      <c r="L19" s="8">
        <f>I19/1000000</f>
        <v>-6987571.8008040003</v>
      </c>
    </row>
    <row r="20" spans="1:13" ht="11.25" customHeight="1" x14ac:dyDescent="0.2">
      <c r="B20" s="21"/>
      <c r="D20" s="126">
        <f>SUM(D17:D19)</f>
        <v>-7595817106802</v>
      </c>
      <c r="E20" s="27"/>
      <c r="F20" s="27"/>
      <c r="I20" s="126">
        <f>SUM(I17:I19)</f>
        <v>-7629011501286</v>
      </c>
    </row>
    <row r="21" spans="1:13" ht="11.25" customHeight="1" x14ac:dyDescent="0.2">
      <c r="B21" s="21"/>
      <c r="D21" s="22"/>
      <c r="I21" s="22"/>
    </row>
    <row r="22" spans="1:13" ht="11.25" customHeight="1" x14ac:dyDescent="0.2">
      <c r="B22" s="21" t="s">
        <v>1627</v>
      </c>
      <c r="D22" s="29">
        <f>+D15+D20</f>
        <v>1380961121543</v>
      </c>
      <c r="I22" s="29">
        <f>+I15+I20</f>
        <v>1031249364345</v>
      </c>
    </row>
    <row r="23" spans="1:13" ht="6" customHeight="1" x14ac:dyDescent="0.2">
      <c r="B23" s="21"/>
      <c r="D23" s="22"/>
      <c r="I23" s="22"/>
    </row>
    <row r="24" spans="1:13" ht="11.25" customHeight="1" x14ac:dyDescent="0.2">
      <c r="B24" s="21" t="s">
        <v>1473</v>
      </c>
      <c r="D24" s="22"/>
      <c r="I24" s="22"/>
    </row>
    <row r="25" spans="1:13" ht="11.25" customHeight="1" x14ac:dyDescent="0.2">
      <c r="A25" s="5" t="s">
        <v>1628</v>
      </c>
      <c r="B25" s="21" t="s">
        <v>1629</v>
      </c>
      <c r="D25" s="26">
        <f>IF(ISNUMBER(VLOOKUP(A25,balance!$B$2:$F$756,5,0)),VALUE(VLOOKUP(A25,balance!$B$2:$F$756,5,0)),0)*-1</f>
        <v>-856414191755</v>
      </c>
      <c r="E25" s="27" t="s">
        <v>1623</v>
      </c>
      <c r="F25" s="27"/>
      <c r="G25" s="27">
        <v>30526192336</v>
      </c>
      <c r="I25" s="26">
        <f>IF(ISNUMBER(VLOOKUP(A25,balance0!$B$2:$F$756,5,0)),VALUE(VLOOKUP(A25,balance0!$B$2:$F$756,5,0)),0)*-1</f>
        <v>-590531712518</v>
      </c>
      <c r="J25" s="5" t="s">
        <v>1623</v>
      </c>
      <c r="K25" s="25">
        <f>+D25+D20</f>
        <v>-8452231298557</v>
      </c>
      <c r="L25" s="8">
        <v>-3253411334207</v>
      </c>
      <c r="M25" s="8">
        <f>+L25-K25</f>
        <v>5198819964350</v>
      </c>
    </row>
    <row r="26" spans="1:13" ht="11.25" customHeight="1" x14ac:dyDescent="0.2">
      <c r="A26" s="5" t="s">
        <v>1630</v>
      </c>
      <c r="B26" s="21" t="s">
        <v>1631</v>
      </c>
      <c r="D26" s="26">
        <f>IF(ISNUMBER(VLOOKUP(A26,balance!$B$2:$F$756,5,0)),VALUE(VLOOKUP(A26,balance!$B$2:$F$756,5,0)),0)*-1</f>
        <v>649000392986</v>
      </c>
      <c r="E26" s="27"/>
      <c r="F26" s="27"/>
      <c r="G26" s="27"/>
      <c r="I26" s="22">
        <f>IF(ISNUMBER(VLOOKUP(A26,balance0!$B$2:$F$756,5,0)),VALUE(VLOOKUP(A26,balance0!$B$2:$F$756,5,0)),0)*-1</f>
        <v>391134492266</v>
      </c>
      <c r="K26" s="25">
        <f>+D26+D15</f>
        <v>9625778621331</v>
      </c>
      <c r="L26" s="8">
        <v>3560867837652</v>
      </c>
      <c r="M26" s="8">
        <f>+L26-K26</f>
        <v>-6064910783679</v>
      </c>
    </row>
    <row r="27" spans="1:13" ht="11.25" customHeight="1" x14ac:dyDescent="0.2">
      <c r="B27" s="21"/>
      <c r="D27" s="126">
        <f>+D25+D26</f>
        <v>-207413798769</v>
      </c>
      <c r="E27" s="7" t="s">
        <v>1610</v>
      </c>
      <c r="F27" s="27"/>
      <c r="G27" s="23">
        <v>5252957132</v>
      </c>
      <c r="I27" s="126">
        <f>+I25+I26</f>
        <v>-199397220252</v>
      </c>
      <c r="J27" s="5" t="s">
        <v>1610</v>
      </c>
      <c r="K27" s="25" t="s">
        <v>1404</v>
      </c>
    </row>
    <row r="28" spans="1:13" ht="11.25" customHeight="1" x14ac:dyDescent="0.2">
      <c r="B28" s="21"/>
      <c r="D28" s="22"/>
      <c r="E28" s="27"/>
      <c r="F28" s="27"/>
      <c r="G28" s="27"/>
      <c r="I28" s="22"/>
      <c r="K28" s="25" t="s">
        <v>1404</v>
      </c>
    </row>
    <row r="29" spans="1:13" ht="11.25" customHeight="1" x14ac:dyDescent="0.2">
      <c r="B29" s="21" t="s">
        <v>1632</v>
      </c>
      <c r="D29" s="29">
        <f>+D22+D27</f>
        <v>1173547322774</v>
      </c>
      <c r="I29" s="29">
        <f>+I22+I27</f>
        <v>831852144093</v>
      </c>
      <c r="K29" s="25" t="s">
        <v>1404</v>
      </c>
    </row>
    <row r="30" spans="1:13" ht="6" customHeight="1" x14ac:dyDescent="0.2">
      <c r="B30" s="21"/>
      <c r="D30" s="22"/>
      <c r="I30" s="22"/>
    </row>
    <row r="31" spans="1:13" ht="11.25" customHeight="1" x14ac:dyDescent="0.2">
      <c r="B31" s="21" t="s">
        <v>1633</v>
      </c>
      <c r="D31" s="22"/>
      <c r="I31" s="22"/>
    </row>
    <row r="32" spans="1:13" ht="11.25" customHeight="1" x14ac:dyDescent="0.2">
      <c r="A32" s="5" t="s">
        <v>1634</v>
      </c>
      <c r="B32" s="21" t="s">
        <v>1635</v>
      </c>
      <c r="D32" s="26">
        <f>IF(ISNUMBER(VLOOKUP(A32,balance!$B$2:$F$756,5,0)),VALUE(VLOOKUP(A32,balance!$B$2:$F$756,5,0)),0)*-1</f>
        <v>280772842674</v>
      </c>
      <c r="I32" s="22">
        <f>IF(ISNUMBER(VLOOKUP(A32,balance0!$B$2:$F$756,5,0)),VALUE(VLOOKUP(A32,balance0!$B$2:$F$756,5,0)),0)*-1</f>
        <v>250290557879</v>
      </c>
      <c r="K32" s="25">
        <v>113486259289</v>
      </c>
      <c r="L32" s="8">
        <f>+K32-D32</f>
        <v>-167286583385</v>
      </c>
    </row>
    <row r="33" spans="1:16" ht="11.25" customHeight="1" x14ac:dyDescent="0.2">
      <c r="A33" s="5" t="s">
        <v>1636</v>
      </c>
      <c r="B33" s="21" t="s">
        <v>1637</v>
      </c>
      <c r="D33" s="26">
        <f>IF(ISNUMBER(VLOOKUP(A33,balance!$B$2:$F$756,5,0)),VALUE(VLOOKUP(A33,balance!$B$2:$F$756,5,0)),0)*-1</f>
        <v>-72082970172</v>
      </c>
      <c r="E33" s="23" t="s">
        <v>1623</v>
      </c>
      <c r="F33" s="23"/>
      <c r="G33" s="23">
        <v>63143344270</v>
      </c>
      <c r="I33" s="26">
        <f>IF(ISNUMBER(VLOOKUP(A33,balance0!$B$2:$F$756,5,0)),VALUE(VLOOKUP(A33,balance0!$B$2:$F$756,5,0)),0)*-1</f>
        <v>-64095963650</v>
      </c>
      <c r="J33" s="5" t="s">
        <v>1610</v>
      </c>
      <c r="K33" s="25">
        <v>-12871008633</v>
      </c>
      <c r="L33" s="8">
        <f>+K33-D33</f>
        <v>59211961539</v>
      </c>
    </row>
    <row r="34" spans="1:16" ht="11.25" customHeight="1" x14ac:dyDescent="0.2">
      <c r="B34" s="21"/>
      <c r="D34" s="28">
        <f>+D32+D33</f>
        <v>208689872502</v>
      </c>
      <c r="E34" s="27" t="s">
        <v>1623</v>
      </c>
      <c r="F34" s="27"/>
      <c r="G34" s="27">
        <v>7870385760</v>
      </c>
      <c r="H34" s="127"/>
      <c r="I34" s="28">
        <f>+I32+I33</f>
        <v>186194594229</v>
      </c>
      <c r="J34" s="5" t="s">
        <v>1623</v>
      </c>
    </row>
    <row r="35" spans="1:16" ht="11.25" customHeight="1" x14ac:dyDescent="0.2">
      <c r="B35" s="21"/>
      <c r="D35" s="22"/>
      <c r="I35" s="22"/>
    </row>
    <row r="36" spans="1:16" ht="11.25" customHeight="1" x14ac:dyDescent="0.2">
      <c r="B36" s="21" t="s">
        <v>1638</v>
      </c>
      <c r="D36" s="29">
        <f>+D29+D34</f>
        <v>1382237195276</v>
      </c>
      <c r="I36" s="29">
        <f>+I29+I34</f>
        <v>1018046738322</v>
      </c>
    </row>
    <row r="37" spans="1:16" ht="6" customHeight="1" x14ac:dyDescent="0.2">
      <c r="B37" s="21"/>
      <c r="D37" s="22"/>
      <c r="I37" s="22"/>
    </row>
    <row r="38" spans="1:16" ht="11.25" customHeight="1" x14ac:dyDescent="0.2">
      <c r="B38" s="21" t="s">
        <v>1639</v>
      </c>
      <c r="D38" s="22"/>
      <c r="I38" s="22"/>
    </row>
    <row r="39" spans="1:16" ht="11.25" customHeight="1" x14ac:dyDescent="0.2">
      <c r="B39" s="21" t="s">
        <v>1640</v>
      </c>
      <c r="D39" s="22">
        <f>+M41-O61</f>
        <v>34018571332</v>
      </c>
      <c r="I39" s="22">
        <f>+N41-P61</f>
        <v>39908338830</v>
      </c>
      <c r="M39" s="8">
        <v>2012</v>
      </c>
      <c r="N39" s="8">
        <v>2011</v>
      </c>
    </row>
    <row r="40" spans="1:16" ht="11.25" customHeight="1" x14ac:dyDescent="0.2">
      <c r="A40" s="5" t="s">
        <v>1641</v>
      </c>
      <c r="B40" s="21" t="s">
        <v>1642</v>
      </c>
      <c r="D40" s="26">
        <f>+M40</f>
        <v>26522035428</v>
      </c>
      <c r="H40" s="36">
        <f>D40/1000000</f>
        <v>26522.035427999999</v>
      </c>
      <c r="I40" s="22">
        <f>+N40</f>
        <v>23872959242</v>
      </c>
      <c r="J40" s="5">
        <f>I40/1000000</f>
        <v>23872.959242000001</v>
      </c>
      <c r="K40" s="25" t="s">
        <v>1404</v>
      </c>
      <c r="L40" s="128" t="s">
        <v>1643</v>
      </c>
      <c r="M40" s="129">
        <f>IF(ISNUMBER(VLOOKUP(L40,balance!$B$2:$F$756,5,0)),VALUE(VLOOKUP(L40,balance!$B$2:$BF$756,5,0)),0)*-1</f>
        <v>26522035428</v>
      </c>
      <c r="N40" s="129">
        <f>IF(ISNUMBER(VLOOKUP(L40,balance0!$B$2:$F$756,5,0)),VALUE(VLOOKUP(L40,balance0!$B$2:$BF$756,5,0)),0)*-1</f>
        <v>23872959242</v>
      </c>
      <c r="O40" s="129">
        <f>IF(ISNUMBER(VLOOKUP(M40,balance!$B$2:$C$756,2,0)),VALUE(VLOOKUP(M40,balance!$B$2:$BF$756,2,0)),0)</f>
        <v>0</v>
      </c>
    </row>
    <row r="41" spans="1:16" ht="12.75" customHeight="1" x14ac:dyDescent="0.2">
      <c r="A41" s="5" t="s">
        <v>1644</v>
      </c>
      <c r="B41" s="21" t="s">
        <v>1645</v>
      </c>
      <c r="D41" s="26">
        <f>IF(ISNUMBER(VLOOKUP(A41,balance!$B$2:$F$756,5,0)),VALUE(VLOOKUP(A41,balance!$B$2:$F$756,5,0)),0)*-1</f>
        <v>344856199</v>
      </c>
      <c r="E41" s="23"/>
      <c r="F41" s="23"/>
      <c r="G41" s="23">
        <v>32987769216</v>
      </c>
      <c r="H41" s="36">
        <f>D41/1000000</f>
        <v>344.856199</v>
      </c>
      <c r="I41" s="125">
        <f>IF(ISNUMBER(VLOOKUP(A41,balance0!$B$2:$F$756,5,0)),VALUE(VLOOKUP(A41,balance0!$B$2:$F$756,5,0)),0)*-1</f>
        <v>1561957414</v>
      </c>
      <c r="J41" s="5">
        <f>I41/1000000</f>
        <v>1561.957414</v>
      </c>
      <c r="K41" s="25" t="s">
        <v>1404</v>
      </c>
      <c r="L41" s="128" t="s">
        <v>1646</v>
      </c>
      <c r="M41" s="129">
        <f>IF(ISNUMBER(VLOOKUP(L41,balance!$B$2:$F$756,5,0)),VALUE(VLOOKUP(L41,balance!$B$2:$BF$756,5,0)),0)*-1</f>
        <v>71475383587</v>
      </c>
      <c r="N41" s="129">
        <f>IF(ISNUMBER(VLOOKUP(L41,balance0!$B$2:$F$756,5,0)),VALUE(VLOOKUP(L41,balance0!$B$2:$BF$756,5,0)),0)*-1</f>
        <v>74625420228</v>
      </c>
    </row>
    <row r="42" spans="1:16" ht="11.25" customHeight="1" x14ac:dyDescent="0.2">
      <c r="A42" s="5" t="s">
        <v>1647</v>
      </c>
      <c r="B42" s="21" t="s">
        <v>1648</v>
      </c>
      <c r="D42" s="26">
        <f>IF(ISNUMBER(VLOOKUP(A42,balance!$B$2:$F$756,5,0)),VALUE(VLOOKUP(A42,balance!$B$2:$F$756,5,0)),0)*-1</f>
        <v>130454932</v>
      </c>
      <c r="E42" s="23" t="s">
        <v>1623</v>
      </c>
      <c r="G42" s="23">
        <v>312062636</v>
      </c>
      <c r="H42" s="36">
        <f>D42/1000000</f>
        <v>130.45493200000001</v>
      </c>
      <c r="I42" s="22">
        <f>IF(ISNUMBER(VLOOKUP(A42,balance0!$B$2:$F$756,5,0)),VALUE(VLOOKUP(A42,balance0!$B$2:$F$756,5,0)),0)*-1</f>
        <v>228690379</v>
      </c>
      <c r="J42" s="5">
        <f>I42/1000000</f>
        <v>228.69037900000001</v>
      </c>
      <c r="K42" s="25" t="s">
        <v>1404</v>
      </c>
    </row>
    <row r="43" spans="1:16" ht="11.25" customHeight="1" x14ac:dyDescent="0.2">
      <c r="A43" s="5" t="s">
        <v>1649</v>
      </c>
      <c r="B43" s="21" t="s">
        <v>1650</v>
      </c>
      <c r="D43" s="26">
        <f>IF(ISNUMBER(VLOOKUP(A43,balance!$B$2:$F$756,5,0)),VALUE(VLOOKUP(A43,balance!$B$2:$F$756,5,0)),0)*-1</f>
        <v>9022469471</v>
      </c>
      <c r="E43" s="23"/>
      <c r="G43" s="23"/>
      <c r="H43" s="36">
        <f>D43/1000000</f>
        <v>9022.4694710000003</v>
      </c>
      <c r="I43" s="22">
        <f>IF(ISNUMBER(VLOOKUP(A43,balance0!$B$2:$F$756,5,0)),VALUE(VLOOKUP(A43,balance0!$B$2:$F$756,5,0)),0)*-1</f>
        <v>6842229927</v>
      </c>
      <c r="J43" s="5">
        <f>I43/1000000</f>
        <v>6842.2299270000003</v>
      </c>
      <c r="K43" s="25" t="s">
        <v>1404</v>
      </c>
    </row>
    <row r="44" spans="1:16" ht="11.25" customHeight="1" x14ac:dyDescent="0.2">
      <c r="A44" s="5" t="s">
        <v>1651</v>
      </c>
      <c r="B44" s="21" t="s">
        <v>1652</v>
      </c>
      <c r="D44" s="26">
        <f>IF(ISNUMBER(VLOOKUP(A44,balance!$B$2:$F$756,5,0)),VALUE(VLOOKUP(A44,balance!$B$2:$F$756,5,0)),0)*-1</f>
        <v>1529078969135</v>
      </c>
      <c r="E44" s="23"/>
      <c r="G44" s="23">
        <v>501103328</v>
      </c>
      <c r="H44" s="36">
        <f>D44/1000000</f>
        <v>1529078.9691349999</v>
      </c>
      <c r="I44" s="22">
        <f>IF(ISNUMBER(VLOOKUP(A44,balance0!$B$2:$F$756,5,0)),VALUE(VLOOKUP(A44,balance0!$B$2:$F$756,5,0)),0)*-1</f>
        <v>1700118916293</v>
      </c>
      <c r="J44" s="5">
        <f>I44/1000000</f>
        <v>1700118.9162930001</v>
      </c>
      <c r="K44" s="25" t="s">
        <v>1404</v>
      </c>
      <c r="N44" s="130"/>
    </row>
    <row r="45" spans="1:16" ht="11.25" customHeight="1" x14ac:dyDescent="0.2">
      <c r="B45" s="21"/>
      <c r="D45" s="28">
        <f>SUM(D39:D44)</f>
        <v>1599117356497</v>
      </c>
      <c r="E45" s="27"/>
      <c r="F45" s="27"/>
      <c r="G45" s="23">
        <v>4089799222</v>
      </c>
      <c r="I45" s="28">
        <f>SUM(I39:I44)</f>
        <v>1772533092085</v>
      </c>
      <c r="J45" s="5" t="s">
        <v>1623</v>
      </c>
      <c r="K45" s="25">
        <v>874567171641</v>
      </c>
      <c r="L45" s="25">
        <f>+K45-D45</f>
        <v>-724550184856</v>
      </c>
      <c r="N45" s="130"/>
    </row>
    <row r="46" spans="1:16" ht="11.25" customHeight="1" x14ac:dyDescent="0.2">
      <c r="B46" s="21" t="s">
        <v>1653</v>
      </c>
      <c r="D46" s="22"/>
      <c r="E46" s="23"/>
      <c r="F46" s="23"/>
      <c r="G46" s="23"/>
      <c r="I46" s="22"/>
    </row>
    <row r="47" spans="1:16" ht="11.25" customHeight="1" x14ac:dyDescent="0.2">
      <c r="A47" s="5" t="s">
        <v>1654</v>
      </c>
      <c r="B47" s="21" t="s">
        <v>1655</v>
      </c>
      <c r="D47" s="26">
        <f>IF(ISNUMBER(VLOOKUP(A47,balance!$B$2:$F$756,5,0)),VALUE(VLOOKUP(A47,balance!$B$2:$F$756,5,0)),0)*-1</f>
        <v>-223672201785</v>
      </c>
      <c r="H47" s="36">
        <f t="shared" ref="H47:H52" si="0">D47/1000000</f>
        <v>-223672.20178500001</v>
      </c>
      <c r="I47" s="26">
        <f>IF(ISNUMBER(VLOOKUP(A47,balance0!$B$2:$F$756,5,0)),VALUE(VLOOKUP(A47,balance0!$B$2:$F$756,5,0)),0)*-1</f>
        <v>-205219635911</v>
      </c>
      <c r="J47" s="5">
        <f t="shared" ref="J47:J52" si="1">I47/1000000</f>
        <v>-205219.63591099999</v>
      </c>
      <c r="O47" s="5" t="s">
        <v>1656</v>
      </c>
      <c r="P47" s="5" t="s">
        <v>1657</v>
      </c>
    </row>
    <row r="48" spans="1:16" ht="11.25" customHeight="1" x14ac:dyDescent="0.2">
      <c r="B48" s="21" t="s">
        <v>1658</v>
      </c>
      <c r="D48" s="26">
        <f>O50+O51</f>
        <v>-313905763617</v>
      </c>
      <c r="E48" s="27" t="s">
        <v>1623</v>
      </c>
      <c r="F48" s="27"/>
      <c r="G48" s="27">
        <v>37888907420</v>
      </c>
      <c r="H48" s="36">
        <f t="shared" si="0"/>
        <v>-313905.76361700002</v>
      </c>
      <c r="I48" s="26">
        <f>P50+P51</f>
        <v>-269463926868</v>
      </c>
      <c r="J48" s="5">
        <f t="shared" si="1"/>
        <v>-269463.92686800001</v>
      </c>
      <c r="M48" s="8" t="s">
        <v>1659</v>
      </c>
      <c r="O48" s="5" t="s">
        <v>1404</v>
      </c>
      <c r="P48" s="5" t="s">
        <v>1404</v>
      </c>
    </row>
    <row r="49" spans="1:20" ht="11.25" customHeight="1" x14ac:dyDescent="0.2">
      <c r="A49" s="5" t="s">
        <v>1660</v>
      </c>
      <c r="B49" s="21" t="s">
        <v>1661</v>
      </c>
      <c r="D49" s="26">
        <f>IF(ISNUMBER(VLOOKUP(A49,balance!$B$2:$F$756,5,0)),VALUE(VLOOKUP(A49,balance!$B$2:$F$756,5,0)),0)*-1</f>
        <v>-16060623055</v>
      </c>
      <c r="E49" s="27"/>
      <c r="F49" s="27"/>
      <c r="G49" s="27">
        <v>35944394429</v>
      </c>
      <c r="H49" s="36">
        <f t="shared" si="0"/>
        <v>-16060.623055</v>
      </c>
      <c r="I49" s="26">
        <f>IF(ISNUMBER(VLOOKUP(A49,balance0!$B$2:$F$756,5,0)),VALUE(VLOOKUP(A49,balance0!$B$2:$F$756,5,0)),0)*-1</f>
        <v>-15166153115</v>
      </c>
      <c r="J49" s="5">
        <f t="shared" si="1"/>
        <v>-15166.153114999999</v>
      </c>
      <c r="K49" s="25">
        <v>1040257278621</v>
      </c>
      <c r="M49" s="8" t="s">
        <v>1662</v>
      </c>
      <c r="O49" s="129">
        <f>IF(ISNUMBER(VLOOKUP(M49,balance!$B$2:$C$756,2,0)),VALUE(VLOOKUP(M49,balance!$B$2:$BF$756,2,0)),0)</f>
        <v>663479203546</v>
      </c>
      <c r="P49" s="129">
        <f>IF(ISNUMBER(VLOOKUP(M49,balance0!$B$2:$F$756,5,0)),VALUE(VLOOKUP(M49,balance0!$B$2:$F$756,5,0)),0)</f>
        <v>611765761741</v>
      </c>
      <c r="Q49" s="129">
        <f>O49-P49</f>
        <v>51713441805</v>
      </c>
    </row>
    <row r="50" spans="1:20" ht="11.25" customHeight="1" x14ac:dyDescent="0.2">
      <c r="A50" s="5" t="s">
        <v>1663</v>
      </c>
      <c r="B50" s="21" t="s">
        <v>1664</v>
      </c>
      <c r="D50" s="26">
        <f>IF(ISNUMBER(VLOOKUP(A50,balance!$B$2:$F$756,5,0)),VALUE(VLOOKUP(A50,balance!$B$2:$F$756,5,0)),0)*-1</f>
        <v>-2710783715</v>
      </c>
      <c r="E50" s="27" t="s">
        <v>1623</v>
      </c>
      <c r="F50" s="27"/>
      <c r="G50" s="27">
        <v>4090501736</v>
      </c>
      <c r="H50" s="36">
        <f t="shared" si="0"/>
        <v>-2710.783715</v>
      </c>
      <c r="I50" s="26">
        <f>IF(ISNUMBER(VLOOKUP(A50,balance0!$B$2:$F$756,5,0)),VALUE(VLOOKUP(A50,balance0!$B$2:$F$756,5,0)),0)*-1</f>
        <v>-3623558755</v>
      </c>
      <c r="J50" s="5">
        <f t="shared" si="1"/>
        <v>-3623.558755</v>
      </c>
      <c r="K50" s="25">
        <f>D69</f>
        <v>-66124755352</v>
      </c>
      <c r="M50" s="8" t="s">
        <v>1665</v>
      </c>
      <c r="O50" s="129">
        <f>IF(ISNUMBER(VLOOKUP(M50,balance!$B$2:$F$756,5,0)),VALUE(VLOOKUP(M50,balance!$B$2:$BF$756,5,0)),0)*-1</f>
        <v>-4192298110</v>
      </c>
      <c r="P50" s="129">
        <f>IF(ISNUMBER(VLOOKUP(M50,balance0!$B$2:$F$756,5,0)),VALUE(VLOOKUP(M50,balance0!$B$2:$F$756,5,0)),0)*-1</f>
        <v>-3803412973</v>
      </c>
      <c r="Q50" s="129">
        <f>O50-P50</f>
        <v>-388885137</v>
      </c>
      <c r="T50" s="131"/>
    </row>
    <row r="51" spans="1:20" ht="12.75" customHeight="1" x14ac:dyDescent="0.2">
      <c r="B51" s="21" t="s">
        <v>1648</v>
      </c>
      <c r="D51" s="26">
        <f>O53</f>
        <v>-85537150882</v>
      </c>
      <c r="E51" s="27" t="s">
        <v>1623</v>
      </c>
      <c r="F51" s="27"/>
      <c r="G51" s="27">
        <v>1354216668</v>
      </c>
      <c r="H51" s="36">
        <f t="shared" si="0"/>
        <v>-85537.150882000002</v>
      </c>
      <c r="I51" s="26">
        <f>P53</f>
        <v>-70107616280</v>
      </c>
      <c r="J51" s="5">
        <f t="shared" si="1"/>
        <v>-70107.616280000002</v>
      </c>
      <c r="K51" s="25">
        <f>SUM(K49:K50)</f>
        <v>974132523269</v>
      </c>
      <c r="M51" s="8" t="s">
        <v>1324</v>
      </c>
      <c r="O51" s="129">
        <f>IF(ISNUMBER(VLOOKUP(M51,balance!$B$2:$F$756,5,0)),VALUE(VLOOKUP(M51,balance!$B$2:$BF$756,5,0)),0)*-1</f>
        <v>-309713465507</v>
      </c>
      <c r="P51" s="129">
        <f>IF(ISNUMBER(VLOOKUP(M51,balance0!$B$2:$F$756,5,0)),VALUE(VLOOKUP(M51,balance0!$B$2:$F$756,5,0)),0)*-1</f>
        <v>-265660513895</v>
      </c>
      <c r="Q51" s="129">
        <f>O51-P51</f>
        <v>-44052951612</v>
      </c>
      <c r="S51" s="128"/>
      <c r="T51" s="124"/>
    </row>
    <row r="52" spans="1:20" ht="11.25" customHeight="1" x14ac:dyDescent="0.2">
      <c r="A52" s="5" t="s">
        <v>1666</v>
      </c>
      <c r="B52" s="21" t="s">
        <v>1652</v>
      </c>
      <c r="D52" s="26">
        <f>IF(ISNUMBER(VLOOKUP(A52,balance!$B$2:$F$756,5,0)),VALUE(VLOOKUP(A52,balance!$B$2:$F$756,5,0)),0)*-1</f>
        <v>-1530559820181</v>
      </c>
      <c r="E52" s="27"/>
      <c r="F52" s="27"/>
      <c r="G52" s="27">
        <v>27499420741</v>
      </c>
      <c r="H52" s="36">
        <f t="shared" si="0"/>
        <v>-1530559.820181</v>
      </c>
      <c r="I52" s="26">
        <f>IF(ISNUMBER(VLOOKUP(A52,balance0!$B$2:$F$756,5,0)),VALUE(VLOOKUP(A52,balance0!$B$2:$F$756,5,0)),0)*-1</f>
        <v>-1688121373945</v>
      </c>
      <c r="J52" s="5">
        <f t="shared" si="1"/>
        <v>-1688121.3739450001</v>
      </c>
      <c r="K52" s="25">
        <f>K51+D53</f>
        <v>-1198313819966</v>
      </c>
      <c r="Q52" s="129"/>
    </row>
    <row r="53" spans="1:20" ht="11.25" customHeight="1" x14ac:dyDescent="0.2">
      <c r="B53" s="21"/>
      <c r="D53" s="126">
        <f>SUM(D47:D52)</f>
        <v>-2172446343235</v>
      </c>
      <c r="E53" s="27" t="s">
        <v>1623</v>
      </c>
      <c r="F53" s="27">
        <f>+G45-G53</f>
        <v>-25018996</v>
      </c>
      <c r="G53" s="27">
        <v>4114818218</v>
      </c>
      <c r="H53" s="127"/>
      <c r="I53" s="126">
        <f>SUM(I47:I52)</f>
        <v>-2251702264874</v>
      </c>
      <c r="M53" s="8" t="s">
        <v>1667</v>
      </c>
      <c r="O53" s="8">
        <f>SUM(O54:O61)*-1</f>
        <v>-85537150882</v>
      </c>
      <c r="P53" s="8">
        <f>SUM(P54:P61)*-1</f>
        <v>-70107616280</v>
      </c>
      <c r="Q53" s="129">
        <f t="shared" ref="Q53:Q61" si="2">O53-P53</f>
        <v>-15429534602</v>
      </c>
    </row>
    <row r="54" spans="1:20" ht="11.25" customHeight="1" x14ac:dyDescent="0.2">
      <c r="B54" s="21"/>
      <c r="D54" s="24"/>
      <c r="E54" s="27"/>
      <c r="F54" s="27"/>
      <c r="G54" s="27"/>
      <c r="H54" s="127"/>
      <c r="I54" s="24"/>
      <c r="M54" s="8" t="s">
        <v>1668</v>
      </c>
      <c r="O54" s="129">
        <f>IF(ISNUMBER(VLOOKUP(M54,balance!$B$2:$F$756,5,0)),VALUE(VLOOKUP(M54,balance!$B$2:$BF$756,5,0)),0)</f>
        <v>18773211997</v>
      </c>
      <c r="P54" s="129">
        <f>IF(ISNUMBER(VLOOKUP(M54,balance0!$B$2:$F$756,5,0)),VALUE(VLOOKUP(M54,balance0!$B$2:$F$756,5,0)),0)</f>
        <v>8699031659</v>
      </c>
      <c r="Q54" s="129">
        <f t="shared" si="2"/>
        <v>10074180338</v>
      </c>
    </row>
    <row r="55" spans="1:20" ht="11.25" customHeight="1" x14ac:dyDescent="0.2">
      <c r="B55" s="21" t="s">
        <v>1669</v>
      </c>
      <c r="D55" s="132">
        <f>+D36+D45+D53</f>
        <v>808908208538</v>
      </c>
      <c r="I55" s="132">
        <f>+I36+I45+I53</f>
        <v>538877565533</v>
      </c>
      <c r="M55" s="8" t="s">
        <v>1670</v>
      </c>
      <c r="O55" s="129">
        <f>IF(ISNUMBER(VLOOKUP(M55,balance!$B$2:$F$756,5,0)),VALUE(VLOOKUP(M55,balance!$B$2:$BF$756,5,0)),0)</f>
        <v>0</v>
      </c>
      <c r="P55" s="129">
        <f>IF(ISNUMBER(VLOOKUP(M55,balance0!$B$2:$F$756,5,0)),VALUE(VLOOKUP(M55,balance0!$B$2:$F$756,5,0)),0)</f>
        <v>0</v>
      </c>
      <c r="Q55" s="129">
        <f t="shared" si="2"/>
        <v>0</v>
      </c>
    </row>
    <row r="56" spans="1:20" ht="11.25" customHeight="1" x14ac:dyDescent="0.2">
      <c r="B56" s="21"/>
      <c r="D56" s="24"/>
      <c r="I56" s="24"/>
      <c r="M56" s="8" t="s">
        <v>1671</v>
      </c>
      <c r="O56" s="129">
        <f>IF(ISNUMBER(VLOOKUP(M56,balance!$B$2:$F$756,5,0)),VALUE(VLOOKUP(M56,balance!$B$2:$BF$756,5,0)),0)</f>
        <v>0</v>
      </c>
      <c r="P56" s="129">
        <f>IF(ISNUMBER(VLOOKUP(M56,balance0!$B$2:$F$756,5,0)),VALUE(VLOOKUP(M56,balance0!$B$2:$F$756,5,0)),0)</f>
        <v>0</v>
      </c>
      <c r="Q56" s="129">
        <f t="shared" si="2"/>
        <v>0</v>
      </c>
    </row>
    <row r="57" spans="1:20" ht="11.25" customHeight="1" x14ac:dyDescent="0.2">
      <c r="B57" s="21" t="s">
        <v>1672</v>
      </c>
      <c r="D57" s="24"/>
      <c r="I57" s="24"/>
      <c r="M57" s="8" t="s">
        <v>1673</v>
      </c>
      <c r="O57" s="129">
        <f>IF(ISNUMBER(VLOOKUP(M57,balance!$B$2:$F$756,5,0)),VALUE(VLOOKUP(M57,balance!$B$2:$BF$756,5,0)),0)</f>
        <v>0</v>
      </c>
      <c r="P57" s="129">
        <f>IF(ISNUMBER(VLOOKUP(M57,balance0!$B$2:$F$756,5,0)),VALUE(VLOOKUP(M57,balance0!$B$2:$F$756,5,0)),0)</f>
        <v>0</v>
      </c>
      <c r="Q57" s="129">
        <f t="shared" si="2"/>
        <v>0</v>
      </c>
    </row>
    <row r="58" spans="1:20" ht="11.25" customHeight="1" x14ac:dyDescent="0.2">
      <c r="A58" s="5" t="s">
        <v>1674</v>
      </c>
      <c r="B58" s="21" t="s">
        <v>1675</v>
      </c>
      <c r="D58" s="26">
        <f>IF(ISNUMBER(VLOOKUP(A58,balance!$B$2:$F$756,5,0)),VALUE(VLOOKUP(A58,balance!$B$2:$F$756,5,0)),0)*-1</f>
        <v>-11549601987</v>
      </c>
      <c r="I58" s="26">
        <f>IF(ISNUMBER(VLOOKUP(A58,balance0!$B$2:$F$756,5,0)),VALUE(VLOOKUP(A58,balance0!$B$2:$F$756,5,0)),0)*-1</f>
        <v>-1195568609</v>
      </c>
      <c r="M58" s="8" t="s">
        <v>1676</v>
      </c>
      <c r="O58" s="129">
        <f>IF(ISNUMBER(VLOOKUP(M58,balance!$B$2:$F$756,5,0)),VALUE(VLOOKUP(M58,balance!$B$2:$BF$756,5,0)),0)</f>
        <v>27538369055</v>
      </c>
      <c r="P58" s="129">
        <f>IF(ISNUMBER(VLOOKUP(M58,balance0!$B$2:$F$756,5,0)),VALUE(VLOOKUP(M58,balance0!$B$2:$F$756,5,0)),0)</f>
        <v>22880036614</v>
      </c>
      <c r="Q58" s="129">
        <f t="shared" si="2"/>
        <v>4658332441</v>
      </c>
    </row>
    <row r="59" spans="1:20" ht="11.25" customHeight="1" x14ac:dyDescent="0.2">
      <c r="A59" s="5" t="s">
        <v>1677</v>
      </c>
      <c r="B59" s="21" t="s">
        <v>1678</v>
      </c>
      <c r="D59" s="26">
        <f>IF(ISNUMBER(VLOOKUP(A59,balance!$B$2:$F$756,5,0)),VALUE(VLOOKUP(A59,balance!$B$2:$F$756,5,0)),0)*-1</f>
        <v>86107121704</v>
      </c>
      <c r="E59" s="27" t="s">
        <v>1623</v>
      </c>
      <c r="F59" s="27"/>
      <c r="G59" s="27">
        <v>3566984199</v>
      </c>
      <c r="H59" s="127"/>
      <c r="I59" s="26">
        <f>IF(ISNUMBER(VLOOKUP(A59,balance0!$B$2:$F$756,5,0)),VALUE(VLOOKUP(A59,balance0!$B$2:$F$756,5,0)),0)*-1</f>
        <v>117037522057</v>
      </c>
      <c r="J59" s="5" t="s">
        <v>1623</v>
      </c>
      <c r="M59" s="8" t="s">
        <v>1679</v>
      </c>
      <c r="O59" s="129">
        <f>IF(ISNUMBER(VLOOKUP(M59,balance!$B$2:$F$756,5,0)),VALUE(VLOOKUP(M59,balance!$B$2:$BF$756,5,0)),0)</f>
        <v>1768757575</v>
      </c>
      <c r="P59" s="129">
        <f>IF(ISNUMBER(VLOOKUP(M59,balance0!$B$2:$F$756,5,0)),VALUE(VLOOKUP(M59,balance0!$B$2:$F$756,5,0)),0)</f>
        <v>3811466609</v>
      </c>
      <c r="Q59" s="129">
        <f t="shared" si="2"/>
        <v>-2042709034</v>
      </c>
    </row>
    <row r="60" spans="1:20" ht="11.25" customHeight="1" x14ac:dyDescent="0.2">
      <c r="B60" s="21"/>
      <c r="D60" s="126">
        <f>+D58+D59</f>
        <v>74557519717</v>
      </c>
      <c r="E60" s="27" t="s">
        <v>1623</v>
      </c>
      <c r="F60" s="27"/>
      <c r="G60" s="27">
        <v>448013005</v>
      </c>
      <c r="H60" s="127"/>
      <c r="I60" s="126">
        <f>+I58+I59</f>
        <v>115841953448</v>
      </c>
      <c r="J60" s="5" t="s">
        <v>1610</v>
      </c>
      <c r="M60" s="8" t="s">
        <v>1680</v>
      </c>
      <c r="O60" s="129">
        <f>IF(ISNUMBER(VLOOKUP(M60,balance!$B$2:$F$756,5,0)),VALUE(VLOOKUP(M60,balance!$B$2:$BF$756,5,0)),0)</f>
        <v>0</v>
      </c>
      <c r="P60" s="129">
        <f>IF(ISNUMBER(VLOOKUP(M60,balance0!$B$2:$F$756,5,0)),VALUE(VLOOKUP(M60,balance0!$B$2:$F$756,5,0)),0)</f>
        <v>0</v>
      </c>
      <c r="Q60" s="129">
        <f t="shared" si="2"/>
        <v>0</v>
      </c>
    </row>
    <row r="61" spans="1:20" ht="11.25" customHeight="1" x14ac:dyDescent="0.2">
      <c r="B61" s="21"/>
      <c r="D61" s="24"/>
      <c r="E61" s="27"/>
      <c r="F61" s="27"/>
      <c r="G61" s="27"/>
      <c r="H61" s="127"/>
      <c r="I61" s="24"/>
      <c r="M61" s="8" t="s">
        <v>1681</v>
      </c>
      <c r="O61" s="129">
        <f>IF(ISNUMBER(VLOOKUP(M61,balance!$B$2:$F$756,5,0)),VALUE(VLOOKUP(M61,balance!$B$2:$BF$756,5,0)),0)</f>
        <v>37456812255</v>
      </c>
      <c r="P61" s="129">
        <f>IF(ISNUMBER(VLOOKUP(M61,balance0!$B$2:$F$756,5,0)),VALUE(VLOOKUP(M61,balance0!$B$2:$F$756,5,0)),0)</f>
        <v>34717081398</v>
      </c>
      <c r="Q61" s="129">
        <f t="shared" si="2"/>
        <v>2739730857</v>
      </c>
    </row>
    <row r="62" spans="1:20" ht="12.75" customHeight="1" x14ac:dyDescent="0.2">
      <c r="B62" s="21" t="s">
        <v>1682</v>
      </c>
      <c r="D62" s="125"/>
      <c r="E62" s="125"/>
      <c r="F62" s="125"/>
      <c r="G62" s="125"/>
      <c r="H62" s="125"/>
      <c r="I62" s="125"/>
      <c r="Q62" s="129"/>
    </row>
    <row r="63" spans="1:20" ht="12.75" customHeight="1" x14ac:dyDescent="0.2">
      <c r="A63" s="5" t="s">
        <v>1683</v>
      </c>
      <c r="B63" s="21" t="s">
        <v>1684</v>
      </c>
      <c r="D63" s="26">
        <f>IF(ISNUMBER(VLOOKUP(A63,balance!$B$2:$F$756,5,0)),VALUE(VLOOKUP(A63,balance!$B$2:$F$756,5,0)),0)*-1</f>
        <v>0</v>
      </c>
      <c r="E63" s="125"/>
      <c r="F63" s="125"/>
      <c r="G63" s="125"/>
      <c r="H63" s="125"/>
      <c r="I63" s="125">
        <f>IF(ISNUMBER(VLOOKUP(A63,balance0!$B$2:$F$756,5,0)),VALUE(VLOOKUP(A63,balance0!$B$2:$F$756,5,0)),0)*-1</f>
        <v>0</v>
      </c>
    </row>
    <row r="64" spans="1:20" ht="11.25" customHeight="1" x14ac:dyDescent="0.2">
      <c r="A64" s="5" t="s">
        <v>1685</v>
      </c>
      <c r="B64" s="21" t="s">
        <v>1686</v>
      </c>
      <c r="D64" s="26">
        <f>IF(ISNUMBER(VLOOKUP(A64,balance!$B$2:$F$756,5,0)),VALUE(VLOOKUP(A64,balance!$B$2:$F$756,5,0)),0)*-1</f>
        <v>-2859509036</v>
      </c>
      <c r="I64" s="26">
        <f>IF(ISNUMBER(VLOOKUP(A64,balance0!$B$2:$F$756,5,0)),VALUE(VLOOKUP(A64,balance0!$B$2:$F$756,5,0)),0)*-1</f>
        <v>-968100245</v>
      </c>
      <c r="K64" s="25">
        <f>D64/1000000</f>
        <v>-2859.5090359999999</v>
      </c>
      <c r="L64" s="25">
        <f>I64/1000000</f>
        <v>-968.10024499999997</v>
      </c>
    </row>
    <row r="65" spans="1:13" ht="11.25" customHeight="1" x14ac:dyDescent="0.2">
      <c r="B65" s="21"/>
      <c r="D65" s="126">
        <f>SUM(D63:D64)</f>
        <v>-2859509036</v>
      </c>
      <c r="E65" s="133" t="s">
        <v>1623</v>
      </c>
      <c r="F65" s="133"/>
      <c r="G65" s="133">
        <v>18692485</v>
      </c>
      <c r="I65" s="126">
        <f>SUM(I63:I64)</f>
        <v>-968100245</v>
      </c>
    </row>
    <row r="66" spans="1:13" ht="11.25" customHeight="1" x14ac:dyDescent="0.2">
      <c r="B66" s="21"/>
      <c r="D66" s="134"/>
      <c r="E66" s="133"/>
      <c r="F66" s="133"/>
      <c r="G66" s="133"/>
      <c r="I66" s="134"/>
    </row>
    <row r="67" spans="1:13" ht="11.25" customHeight="1" x14ac:dyDescent="0.2">
      <c r="B67" s="16" t="s">
        <v>1687</v>
      </c>
      <c r="D67" s="132">
        <f>+D55+D60+D65</f>
        <v>880606219219</v>
      </c>
      <c r="E67" s="133"/>
      <c r="F67" s="133"/>
      <c r="G67" s="133"/>
      <c r="I67" s="132">
        <f>+I55+I60+I65</f>
        <v>653751418736</v>
      </c>
    </row>
    <row r="68" spans="1:13" ht="6" customHeight="1" x14ac:dyDescent="0.2">
      <c r="B68" s="21"/>
      <c r="D68" s="24"/>
      <c r="E68" s="133"/>
      <c r="F68" s="133"/>
      <c r="G68" s="133"/>
      <c r="I68" s="24"/>
    </row>
    <row r="69" spans="1:13" ht="11.25" customHeight="1" x14ac:dyDescent="0.2">
      <c r="A69" s="5" t="s">
        <v>1688</v>
      </c>
      <c r="B69" s="21" t="s">
        <v>1689</v>
      </c>
      <c r="D69" s="26">
        <f>IF(ISNUMBER(VLOOKUP(A69,balance!$B$2:$F$756,5,0)),VALUE(VLOOKUP(A69,balance!$B$2:$F$756,5,0)),0)*-1</f>
        <v>-66124755352</v>
      </c>
      <c r="I69" s="26">
        <f>IF(ISNUMBER(VLOOKUP(A69,balance0!$B$2:$F$756,5,0)),VALUE(VLOOKUP(A69,balance0!$B$2:$F$756,5,0)),0)*-1</f>
        <v>-48184870812</v>
      </c>
    </row>
    <row r="70" spans="1:13" ht="6" customHeight="1" x14ac:dyDescent="0.2">
      <c r="B70" s="21"/>
      <c r="D70" s="24"/>
      <c r="I70" s="24"/>
    </row>
    <row r="71" spans="1:13" ht="11.25" customHeight="1" x14ac:dyDescent="0.2">
      <c r="B71" s="32" t="s">
        <v>1690</v>
      </c>
      <c r="D71" s="135">
        <f>+D55+D60+D65+D69</f>
        <v>814481463867</v>
      </c>
      <c r="I71" s="135">
        <f>+I67+I69</f>
        <v>605566547924</v>
      </c>
      <c r="K71" s="25">
        <f>D71-Balance00!L59</f>
        <v>-37456812255</v>
      </c>
      <c r="L71" s="8">
        <f>I71-Balance00!N59</f>
        <v>-34717081398</v>
      </c>
    </row>
    <row r="72" spans="1:13" ht="11.25" customHeight="1" x14ac:dyDescent="0.2">
      <c r="B72" s="16"/>
      <c r="C72" s="19"/>
      <c r="D72" s="122"/>
      <c r="E72" s="122"/>
      <c r="F72" s="122"/>
      <c r="G72" s="122"/>
      <c r="I72" s="122"/>
    </row>
    <row r="73" spans="1:13" ht="11.25" customHeight="1" x14ac:dyDescent="0.2">
      <c r="B73" s="16" t="s">
        <v>1691</v>
      </c>
      <c r="C73" s="19"/>
      <c r="D73" s="136">
        <f>+D71/K74</f>
        <v>53584.306833355266</v>
      </c>
      <c r="E73" s="122"/>
      <c r="F73" s="122"/>
      <c r="G73" s="122"/>
      <c r="I73" s="136">
        <f>+I71/L74</f>
        <v>43254.753423142858</v>
      </c>
      <c r="K73" s="25">
        <f>Balance00!L42+Balance00!L48</f>
        <v>1520000000000</v>
      </c>
      <c r="L73" s="25">
        <f>Balance00!N42+Balance00!N48</f>
        <v>1400000000000</v>
      </c>
      <c r="M73" s="25"/>
    </row>
    <row r="74" spans="1:13" ht="11.25" customHeight="1" x14ac:dyDescent="0.2">
      <c r="K74" s="25">
        <f>+K73/100000</f>
        <v>15200000</v>
      </c>
      <c r="L74" s="25">
        <f>+L73/100000</f>
        <v>14000000</v>
      </c>
    </row>
    <row r="75" spans="1:13" ht="11.25" customHeight="1" x14ac:dyDescent="0.2">
      <c r="B75" s="5" t="s">
        <v>1535</v>
      </c>
      <c r="D75" s="23" t="s">
        <v>1404</v>
      </c>
      <c r="E75" s="23"/>
      <c r="F75" s="23"/>
      <c r="G75" s="23"/>
      <c r="H75" s="137"/>
      <c r="I75" s="23" t="s">
        <v>1404</v>
      </c>
    </row>
    <row r="76" spans="1:13" ht="11.25" customHeight="1" x14ac:dyDescent="0.2">
      <c r="D76" s="23"/>
      <c r="E76" s="23"/>
      <c r="F76" s="23"/>
      <c r="G76" s="23"/>
      <c r="H76" s="137"/>
      <c r="I76" s="23"/>
    </row>
    <row r="77" spans="1:13" ht="11.25" customHeight="1" x14ac:dyDescent="0.2">
      <c r="D77" s="23"/>
      <c r="E77" s="23"/>
      <c r="F77" s="23"/>
      <c r="G77" s="23"/>
      <c r="H77" s="137"/>
      <c r="I77" s="23"/>
    </row>
    <row r="78" spans="1:13" ht="12.75" customHeight="1" x14ac:dyDescent="0.2">
      <c r="B78" s="408" t="s">
        <v>1536</v>
      </c>
      <c r="C78" s="408"/>
      <c r="D78" s="408"/>
      <c r="E78" s="408"/>
      <c r="I78" s="7" t="s">
        <v>1404</v>
      </c>
    </row>
    <row r="79" spans="1:13" ht="12.75" customHeight="1" x14ac:dyDescent="0.2">
      <c r="B79" s="421" t="s">
        <v>1692</v>
      </c>
      <c r="C79" s="421"/>
      <c r="D79" s="421"/>
      <c r="E79" s="421"/>
    </row>
    <row r="80" spans="1:13" ht="12.75" customHeight="1" x14ac:dyDescent="0.2">
      <c r="B80" s="138"/>
      <c r="C80" s="10"/>
      <c r="D80" s="48"/>
      <c r="E80" s="11"/>
      <c r="F80" s="11"/>
      <c r="G80" s="11"/>
      <c r="H80" s="9"/>
      <c r="I80" s="48"/>
    </row>
    <row r="81" spans="2:9" ht="12.75" customHeight="1" x14ac:dyDescent="0.2">
      <c r="B81" s="50"/>
      <c r="C81" s="10"/>
      <c r="D81" s="49"/>
      <c r="E81" s="11"/>
      <c r="F81" s="11"/>
      <c r="G81" s="11"/>
      <c r="H81" s="9"/>
      <c r="I81" s="49"/>
    </row>
    <row r="82" spans="2:9" ht="11.25" customHeight="1" x14ac:dyDescent="0.2">
      <c r="B82" s="51"/>
    </row>
    <row r="83" spans="2:9" ht="11.25" customHeight="1" x14ac:dyDescent="0.2">
      <c r="B83" s="139"/>
      <c r="D83" s="7" t="s">
        <v>1404</v>
      </c>
    </row>
    <row r="84" spans="2:9" ht="11.25" customHeight="1" x14ac:dyDescent="0.2">
      <c r="B84" s="51"/>
    </row>
    <row r="85" spans="2:9" ht="11.25" customHeight="1" x14ac:dyDescent="0.2">
      <c r="B85" s="140"/>
    </row>
    <row r="86" spans="2:9" ht="11.25" customHeight="1" x14ac:dyDescent="0.2">
      <c r="B86" s="53"/>
      <c r="D86" s="141"/>
    </row>
    <row r="92" spans="2:9" ht="11.25" customHeight="1" x14ac:dyDescent="0.2">
      <c r="B92" s="142" t="s">
        <v>1693</v>
      </c>
      <c r="D92" s="7">
        <f>D15+D26+D32</f>
        <v>9906551464005</v>
      </c>
      <c r="I92" s="7">
        <f>I15+I26+I32</f>
        <v>9301685915776</v>
      </c>
    </row>
    <row r="93" spans="2:9" ht="11.25" customHeight="1" x14ac:dyDescent="0.2">
      <c r="B93" s="142" t="s">
        <v>1694</v>
      </c>
      <c r="D93" s="7">
        <f>D20+D25+D33</f>
        <v>-8524314268729</v>
      </c>
      <c r="I93" s="7">
        <f>I20+I25+I33</f>
        <v>-8283639177454</v>
      </c>
    </row>
    <row r="94" spans="2:9" ht="11.25" customHeight="1" x14ac:dyDescent="0.2">
      <c r="D94" s="7">
        <f>SUM(D92:D93)</f>
        <v>1382237195276</v>
      </c>
      <c r="I94" s="7">
        <f>SUM(I92:I93)</f>
        <v>1018046738322</v>
      </c>
    </row>
    <row r="96" spans="2:9" ht="11.25" customHeight="1" x14ac:dyDescent="0.2">
      <c r="B96" s="142" t="s">
        <v>1695</v>
      </c>
      <c r="D96" s="7">
        <f>D45</f>
        <v>1599117356497</v>
      </c>
      <c r="I96" s="7">
        <f>I45</f>
        <v>1772533092085</v>
      </c>
    </row>
    <row r="97" spans="2:9" ht="11.25" customHeight="1" x14ac:dyDescent="0.2">
      <c r="B97" s="142" t="s">
        <v>1696</v>
      </c>
      <c r="D97" s="7">
        <f>D53</f>
        <v>-2172446343235</v>
      </c>
      <c r="I97" s="7">
        <f>I53</f>
        <v>-2251702264874</v>
      </c>
    </row>
    <row r="98" spans="2:9" ht="11.25" customHeight="1" x14ac:dyDescent="0.2">
      <c r="D98" s="7">
        <f>D94+D96+D97</f>
        <v>808908208538</v>
      </c>
      <c r="I98" s="7">
        <f>I94+I96+I97</f>
        <v>538877565533</v>
      </c>
    </row>
    <row r="100" spans="2:9" ht="11.25" customHeight="1" x14ac:dyDescent="0.2">
      <c r="B100" s="143" t="s">
        <v>1672</v>
      </c>
      <c r="D100" s="7">
        <f>D60+D65</f>
        <v>71698010681</v>
      </c>
      <c r="I100" s="7">
        <f>I60+I65</f>
        <v>114873853203</v>
      </c>
    </row>
    <row r="102" spans="2:9" ht="11.25" customHeight="1" x14ac:dyDescent="0.2">
      <c r="B102" s="144" t="s">
        <v>1697</v>
      </c>
      <c r="D102" s="7">
        <f>D98+D100</f>
        <v>880606219219</v>
      </c>
      <c r="I102" s="7">
        <f>I98+I100</f>
        <v>653751418736</v>
      </c>
    </row>
    <row r="103" spans="2:9" ht="11.25" customHeight="1" x14ac:dyDescent="0.2">
      <c r="B103" s="144" t="s">
        <v>1698</v>
      </c>
      <c r="D103" s="7">
        <f>D69</f>
        <v>-66124755352</v>
      </c>
      <c r="I103" s="7">
        <f>I69</f>
        <v>-48184870812</v>
      </c>
    </row>
    <row r="104" spans="2:9" ht="11.25" customHeight="1" x14ac:dyDescent="0.2">
      <c r="D104" s="7">
        <f>SUM(D102:D103)</f>
        <v>814481463867</v>
      </c>
      <c r="I104" s="7">
        <f>SUM(I102:I103)</f>
        <v>605566547924</v>
      </c>
    </row>
  </sheetData>
  <sheetProtection selectLockedCells="1" selectUnlockedCells="1"/>
  <mergeCells count="6">
    <mergeCell ref="B79:E79"/>
    <mergeCell ref="B1:I1"/>
    <mergeCell ref="B4:I4"/>
    <mergeCell ref="D5:I5"/>
    <mergeCell ref="D6:I6"/>
    <mergeCell ref="B78:E78"/>
  </mergeCells>
  <conditionalFormatting sqref="S51">
    <cfRule type="expression" dxfId="0" priority="1" stopIfTrue="1">
      <formula>AND(COUNTIF($S$51:$S$51,S51)&gt;1,NOT(ISBLANK(S51)))</formula>
    </cfRule>
  </conditionalFormatting>
  <pageMargins left="1.0631944444444446" right="0.20972222222222223" top="0.24027777777777778" bottom="0.2" header="0.51180555555555551" footer="0.51180555555555551"/>
  <pageSetup scale="76" firstPageNumber="0" pageOrder="overThenDown"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M73"/>
  <sheetViews>
    <sheetView showGridLines="0" topLeftCell="B71" workbookViewId="0">
      <selection activeCell="E89" sqref="E89"/>
    </sheetView>
  </sheetViews>
  <sheetFormatPr baseColWidth="10" defaultColWidth="11.42578125" defaultRowHeight="11.25" customHeight="1" x14ac:dyDescent="0.2"/>
  <cols>
    <col min="1" max="1" width="0" style="89" hidden="1" customWidth="1"/>
    <col min="2" max="2" width="55.140625" style="89" customWidth="1"/>
    <col min="3" max="3" width="5.28515625" style="145" customWidth="1"/>
    <col min="4" max="4" width="1.42578125" style="145" customWidth="1"/>
    <col min="5" max="5" width="15" style="91" customWidth="1"/>
    <col min="6" max="6" width="3.5703125" style="89" customWidth="1"/>
    <col min="7" max="7" width="17.28515625" style="91" customWidth="1"/>
    <col min="8" max="8" width="11.42578125" style="89"/>
    <col min="9" max="9" width="16.140625" style="89" hidden="1" customWidth="1"/>
    <col min="10" max="10" width="10.5703125" style="89" hidden="1" customWidth="1"/>
    <col min="11" max="12" width="13.28515625" style="89" hidden="1" customWidth="1"/>
    <col min="13" max="13" width="13.5703125" style="89" hidden="1" customWidth="1"/>
    <col min="14" max="14" width="0" style="89" hidden="1" customWidth="1"/>
    <col min="15" max="16384" width="11.42578125" style="89"/>
  </cols>
  <sheetData>
    <row r="1" spans="1:9" ht="11.25" customHeight="1" x14ac:dyDescent="0.2">
      <c r="B1" s="419" t="s">
        <v>1399</v>
      </c>
      <c r="C1" s="419"/>
      <c r="D1" s="419"/>
      <c r="E1" s="419"/>
      <c r="F1" s="419"/>
      <c r="G1" s="419"/>
    </row>
    <row r="2" spans="1:9" ht="11.25" customHeight="1" x14ac:dyDescent="0.2">
      <c r="B2" s="419" t="s">
        <v>1699</v>
      </c>
      <c r="C2" s="419"/>
      <c r="D2" s="419"/>
      <c r="E2" s="419"/>
      <c r="F2" s="419"/>
      <c r="G2" s="419"/>
    </row>
    <row r="3" spans="1:9" ht="11.25" customHeight="1" x14ac:dyDescent="0.2">
      <c r="B3" s="419" t="s">
        <v>1700</v>
      </c>
      <c r="C3" s="419"/>
      <c r="D3" s="419"/>
      <c r="E3" s="419"/>
      <c r="F3" s="419"/>
      <c r="G3" s="419"/>
    </row>
    <row r="4" spans="1:9" ht="11.25" customHeight="1" x14ac:dyDescent="0.2">
      <c r="B4" s="420" t="s">
        <v>1539</v>
      </c>
      <c r="C4" s="420"/>
      <c r="D4" s="420"/>
      <c r="E4" s="420"/>
      <c r="F4" s="420"/>
      <c r="G4" s="420"/>
    </row>
    <row r="5" spans="1:9" ht="11.25" customHeight="1" x14ac:dyDescent="0.2">
      <c r="B5" s="420" t="s">
        <v>1540</v>
      </c>
      <c r="C5" s="420"/>
      <c r="D5" s="420"/>
      <c r="E5" s="420"/>
      <c r="F5" s="420"/>
      <c r="G5" s="420"/>
    </row>
    <row r="6" spans="1:9" ht="2.25" customHeight="1" x14ac:dyDescent="0.2">
      <c r="E6" s="94"/>
      <c r="F6" s="146"/>
      <c r="G6" s="94"/>
    </row>
    <row r="7" spans="1:9" ht="11.25" customHeight="1" x14ac:dyDescent="0.2">
      <c r="C7" s="147" t="s">
        <v>1541</v>
      </c>
      <c r="D7" s="148"/>
      <c r="E7" s="100">
        <v>45291</v>
      </c>
      <c r="G7" s="100">
        <v>44926</v>
      </c>
    </row>
    <row r="8" spans="1:9" ht="11.25" customHeight="1" x14ac:dyDescent="0.2">
      <c r="B8" s="101" t="s">
        <v>1607</v>
      </c>
      <c r="E8" s="94"/>
      <c r="G8" s="94"/>
    </row>
    <row r="9" spans="1:9" ht="11.25" customHeight="1" x14ac:dyDescent="0.2">
      <c r="A9" s="103" t="s">
        <v>1608</v>
      </c>
      <c r="B9" s="149" t="s">
        <v>1609</v>
      </c>
      <c r="E9" s="91">
        <v>267067267673</v>
      </c>
      <c r="G9" s="91">
        <v>134351358591</v>
      </c>
      <c r="I9" s="89" t="s">
        <v>1701</v>
      </c>
    </row>
    <row r="10" spans="1:9" ht="11.25" customHeight="1" x14ac:dyDescent="0.2">
      <c r="A10" s="103" t="s">
        <v>1611</v>
      </c>
      <c r="B10" s="149" t="s">
        <v>1612</v>
      </c>
      <c r="E10" s="91">
        <v>1716204320237</v>
      </c>
      <c r="G10" s="91">
        <v>1330429769891</v>
      </c>
    </row>
    <row r="11" spans="1:9" ht="11.25" customHeight="1" x14ac:dyDescent="0.2">
      <c r="A11" s="103" t="s">
        <v>1613</v>
      </c>
      <c r="B11" s="149" t="s">
        <v>1614</v>
      </c>
      <c r="E11" s="91">
        <v>25171382824</v>
      </c>
      <c r="G11" s="91">
        <v>13486620986</v>
      </c>
    </row>
    <row r="12" spans="1:9" ht="11.25" customHeight="1" x14ac:dyDescent="0.2">
      <c r="A12" s="103" t="s">
        <v>1702</v>
      </c>
      <c r="B12" s="149" t="s">
        <v>1703</v>
      </c>
      <c r="E12" s="91">
        <v>312632057380</v>
      </c>
      <c r="G12" s="91">
        <v>207827338282</v>
      </c>
      <c r="I12" s="89">
        <v>61010704004</v>
      </c>
    </row>
    <row r="13" spans="1:9" ht="11.25" customHeight="1" x14ac:dyDescent="0.2">
      <c r="A13" s="103" t="s">
        <v>1617</v>
      </c>
      <c r="B13" s="104"/>
      <c r="E13" s="105">
        <v>2321075028114</v>
      </c>
      <c r="F13" s="97"/>
      <c r="G13" s="105">
        <v>1686095087750</v>
      </c>
    </row>
    <row r="14" spans="1:9" ht="11.25" customHeight="1" x14ac:dyDescent="0.2">
      <c r="B14" s="101" t="s">
        <v>1620</v>
      </c>
    </row>
    <row r="15" spans="1:9" ht="11.25" customHeight="1" x14ac:dyDescent="0.2">
      <c r="A15" s="103" t="s">
        <v>1621</v>
      </c>
      <c r="B15" s="104" t="s">
        <v>1622</v>
      </c>
      <c r="E15" s="91">
        <v>-275836711652</v>
      </c>
      <c r="G15" s="91">
        <v>-148244427312</v>
      </c>
    </row>
    <row r="16" spans="1:9" ht="11.25" customHeight="1" x14ac:dyDescent="0.2">
      <c r="A16" s="103" t="s">
        <v>1624</v>
      </c>
      <c r="B16" s="104" t="s">
        <v>1625</v>
      </c>
      <c r="E16" s="91">
        <v>-666322021436</v>
      </c>
      <c r="G16" s="91">
        <v>-493195273170</v>
      </c>
      <c r="I16" s="89">
        <v>61575893</v>
      </c>
    </row>
    <row r="17" spans="1:9" ht="11.25" customHeight="1" x14ac:dyDescent="0.2">
      <c r="A17" s="103" t="s">
        <v>1626</v>
      </c>
      <c r="B17" s="89" t="s">
        <v>1704</v>
      </c>
      <c r="C17" s="145" t="s">
        <v>1705</v>
      </c>
      <c r="E17" s="91">
        <v>2044826517</v>
      </c>
      <c r="G17" s="91">
        <v>-13406022922.52</v>
      </c>
    </row>
    <row r="18" spans="1:9" ht="11.25" customHeight="1" x14ac:dyDescent="0.2">
      <c r="A18" s="103" t="s">
        <v>1615</v>
      </c>
      <c r="B18" s="104"/>
      <c r="E18" s="105">
        <v>-940113906571</v>
      </c>
      <c r="F18" s="97"/>
      <c r="G18" s="105">
        <v>-654845723404.52002</v>
      </c>
      <c r="I18" s="89">
        <f>+I16-I17</f>
        <v>61575893</v>
      </c>
    </row>
    <row r="19" spans="1:9" ht="4.5" customHeight="1" x14ac:dyDescent="0.2">
      <c r="B19" s="104"/>
    </row>
    <row r="20" spans="1:9" ht="11.25" customHeight="1" x14ac:dyDescent="0.2">
      <c r="B20" s="101" t="s">
        <v>1706</v>
      </c>
      <c r="E20" s="108">
        <v>1380961121543</v>
      </c>
      <c r="F20" s="97"/>
      <c r="G20" s="108">
        <v>1031249364345.48</v>
      </c>
    </row>
    <row r="21" spans="1:9" ht="5.25" customHeight="1" x14ac:dyDescent="0.2">
      <c r="B21" s="104"/>
    </row>
    <row r="22" spans="1:9" ht="11.25" customHeight="1" x14ac:dyDescent="0.2">
      <c r="B22" s="101" t="s">
        <v>1473</v>
      </c>
    </row>
    <row r="23" spans="1:9" ht="11.25" customHeight="1" x14ac:dyDescent="0.2">
      <c r="A23" s="103" t="s">
        <v>1628</v>
      </c>
      <c r="B23" s="89" t="s">
        <v>1707</v>
      </c>
      <c r="C23" s="145" t="s">
        <v>1543</v>
      </c>
      <c r="E23" s="91">
        <v>-856414191755</v>
      </c>
      <c r="G23" s="91">
        <v>-590531712518</v>
      </c>
    </row>
    <row r="24" spans="1:9" ht="11.25" customHeight="1" x14ac:dyDescent="0.2">
      <c r="A24" s="103" t="s">
        <v>1630</v>
      </c>
      <c r="B24" s="89" t="s">
        <v>1631</v>
      </c>
      <c r="C24" s="145" t="s">
        <v>1543</v>
      </c>
      <c r="E24" s="91">
        <v>649000392986</v>
      </c>
      <c r="G24" s="91">
        <v>391134492266</v>
      </c>
    </row>
    <row r="25" spans="1:9" ht="11.25" customHeight="1" x14ac:dyDescent="0.2">
      <c r="B25" s="104"/>
      <c r="E25" s="105">
        <v>-207413798769</v>
      </c>
      <c r="G25" s="105">
        <v>-199397220252</v>
      </c>
    </row>
    <row r="26" spans="1:9" ht="2.25" customHeight="1" x14ac:dyDescent="0.2">
      <c r="B26" s="104"/>
    </row>
    <row r="27" spans="1:9" ht="11.25" customHeight="1" x14ac:dyDescent="0.2">
      <c r="B27" s="101" t="s">
        <v>1708</v>
      </c>
      <c r="E27" s="108">
        <v>1173547322774</v>
      </c>
      <c r="F27" s="97"/>
      <c r="G27" s="108">
        <v>831852144093.47998</v>
      </c>
    </row>
    <row r="28" spans="1:9" ht="3.75" customHeight="1" x14ac:dyDescent="0.2">
      <c r="B28" s="104"/>
    </row>
    <row r="29" spans="1:9" ht="11.25" customHeight="1" x14ac:dyDescent="0.2">
      <c r="B29" s="101" t="s">
        <v>1633</v>
      </c>
    </row>
    <row r="30" spans="1:9" ht="11.25" customHeight="1" x14ac:dyDescent="0.2">
      <c r="A30" s="103" t="s">
        <v>1634</v>
      </c>
      <c r="B30" s="104" t="s">
        <v>1635</v>
      </c>
      <c r="E30" s="91">
        <v>280772842674</v>
      </c>
      <c r="G30" s="91">
        <v>250290557879</v>
      </c>
    </row>
    <row r="31" spans="1:9" ht="11.25" customHeight="1" x14ac:dyDescent="0.2">
      <c r="A31" s="103" t="s">
        <v>1636</v>
      </c>
      <c r="B31" s="104" t="s">
        <v>1637</v>
      </c>
      <c r="E31" s="91">
        <v>-72082970172</v>
      </c>
      <c r="G31" s="91">
        <v>-64095963650</v>
      </c>
    </row>
    <row r="32" spans="1:9" ht="11.25" customHeight="1" x14ac:dyDescent="0.2">
      <c r="B32" s="104"/>
      <c r="E32" s="105">
        <v>208689872502</v>
      </c>
      <c r="F32" s="91"/>
      <c r="G32" s="105">
        <v>186194594229</v>
      </c>
    </row>
    <row r="33" spans="1:13" ht="6" customHeight="1" x14ac:dyDescent="0.2">
      <c r="B33" s="104"/>
    </row>
    <row r="34" spans="1:13" ht="11.25" customHeight="1" x14ac:dyDescent="0.2">
      <c r="B34" s="101" t="s">
        <v>1709</v>
      </c>
      <c r="E34" s="108">
        <v>1382237195276</v>
      </c>
      <c r="G34" s="108">
        <v>1018046738322.48</v>
      </c>
    </row>
    <row r="35" spans="1:13" ht="6" customHeight="1" x14ac:dyDescent="0.2">
      <c r="B35" s="104"/>
    </row>
    <row r="36" spans="1:13" ht="11.25" customHeight="1" x14ac:dyDescent="0.2">
      <c r="B36" s="101" t="s">
        <v>1639</v>
      </c>
    </row>
    <row r="37" spans="1:13" ht="11.25" customHeight="1" x14ac:dyDescent="0.2">
      <c r="A37" s="103" t="s">
        <v>1646</v>
      </c>
      <c r="B37" s="104" t="s">
        <v>1710</v>
      </c>
      <c r="E37" s="91">
        <v>71475383587</v>
      </c>
      <c r="G37" s="91">
        <v>74625420228</v>
      </c>
    </row>
    <row r="38" spans="1:13" ht="11.25" customHeight="1" x14ac:dyDescent="0.2">
      <c r="A38" s="103" t="s">
        <v>1643</v>
      </c>
      <c r="B38" s="104" t="s">
        <v>1642</v>
      </c>
      <c r="E38" s="91">
        <v>26522035428</v>
      </c>
      <c r="G38" s="91">
        <v>23872959242</v>
      </c>
    </row>
    <row r="39" spans="1:13" ht="11.25" customHeight="1" x14ac:dyDescent="0.2">
      <c r="A39" s="103" t="s">
        <v>1644</v>
      </c>
      <c r="B39" s="104" t="s">
        <v>1645</v>
      </c>
      <c r="E39" s="91">
        <v>344856199</v>
      </c>
      <c r="G39" s="91">
        <v>1561957414</v>
      </c>
    </row>
    <row r="40" spans="1:13" ht="11.25" customHeight="1" x14ac:dyDescent="0.2">
      <c r="A40" s="103" t="s">
        <v>1647</v>
      </c>
      <c r="B40" s="104" t="s">
        <v>1648</v>
      </c>
      <c r="E40" s="91">
        <v>130454932</v>
      </c>
      <c r="F40" s="150"/>
      <c r="G40" s="91">
        <v>228690379</v>
      </c>
    </row>
    <row r="41" spans="1:13" ht="11.25" customHeight="1" x14ac:dyDescent="0.2">
      <c r="A41" s="103" t="s">
        <v>1651</v>
      </c>
      <c r="B41" s="89" t="s">
        <v>1711</v>
      </c>
      <c r="C41" s="145" t="s">
        <v>1705</v>
      </c>
      <c r="E41" s="91">
        <v>-1480851046</v>
      </c>
      <c r="F41" s="150"/>
      <c r="G41" s="91">
        <v>11997542348</v>
      </c>
      <c r="I41" s="89">
        <f>1139272092496-1130490669582</f>
        <v>8781422914</v>
      </c>
    </row>
    <row r="42" spans="1:13" ht="11.25" customHeight="1" x14ac:dyDescent="0.2">
      <c r="A42" s="103" t="s">
        <v>1649</v>
      </c>
      <c r="B42" s="104" t="s">
        <v>1712</v>
      </c>
      <c r="C42" s="145" t="s">
        <v>1713</v>
      </c>
      <c r="E42" s="91">
        <v>9022469471</v>
      </c>
      <c r="F42" s="150"/>
      <c r="G42" s="91">
        <v>6842229927</v>
      </c>
    </row>
    <row r="43" spans="1:13" ht="11.25" customHeight="1" x14ac:dyDescent="0.2">
      <c r="A43" s="103" t="s">
        <v>1666</v>
      </c>
      <c r="B43" s="104"/>
      <c r="E43" s="105">
        <v>106014348571</v>
      </c>
      <c r="G43" s="105">
        <v>119128799538</v>
      </c>
    </row>
    <row r="44" spans="1:13" ht="11.25" customHeight="1" x14ac:dyDescent="0.2">
      <c r="B44" s="101" t="s">
        <v>1203</v>
      </c>
    </row>
    <row r="45" spans="1:13" ht="11.25" customHeight="1" x14ac:dyDescent="0.2">
      <c r="A45" s="103" t="s">
        <v>1654</v>
      </c>
      <c r="B45" s="104" t="s">
        <v>1714</v>
      </c>
      <c r="E45" s="91">
        <v>-223672201785</v>
      </c>
      <c r="G45" s="91">
        <v>-205219635911</v>
      </c>
      <c r="I45" s="151"/>
      <c r="J45" s="103"/>
      <c r="K45" s="103" t="s">
        <v>1656</v>
      </c>
      <c r="L45" s="103" t="s">
        <v>1657</v>
      </c>
      <c r="M45" s="103"/>
    </row>
    <row r="46" spans="1:13" ht="11.25" customHeight="1" x14ac:dyDescent="0.2">
      <c r="A46" s="103"/>
      <c r="B46" s="104" t="s">
        <v>1658</v>
      </c>
      <c r="E46" s="91">
        <v>-313905763617</v>
      </c>
      <c r="F46" s="91"/>
      <c r="G46" s="91">
        <v>-269463926868</v>
      </c>
      <c r="I46" s="151" t="s">
        <v>1659</v>
      </c>
      <c r="J46" s="103"/>
      <c r="K46" s="103" t="s">
        <v>1404</v>
      </c>
      <c r="L46" s="103" t="s">
        <v>1404</v>
      </c>
      <c r="M46" s="103"/>
    </row>
    <row r="47" spans="1:13" ht="11.25" customHeight="1" x14ac:dyDescent="0.2">
      <c r="A47" s="103" t="s">
        <v>1660</v>
      </c>
      <c r="B47" s="89" t="s">
        <v>1715</v>
      </c>
      <c r="C47" s="89"/>
      <c r="D47" s="89"/>
      <c r="E47" s="91">
        <v>-16060623055</v>
      </c>
      <c r="G47" s="91">
        <v>-15166153115</v>
      </c>
      <c r="I47" s="151" t="s">
        <v>1662</v>
      </c>
      <c r="J47" s="103"/>
      <c r="K47" s="152">
        <f>IF(ISNUMBER(VLOOKUP(I47,balance!$B$2:$C$756,2,0)),VALUE(VLOOKUP(I47,balance!$B$2:$BF$756,2,0)),0)</f>
        <v>663479203546</v>
      </c>
      <c r="L47" s="152">
        <f>IF(ISNUMBER(VLOOKUP(I47,balance0!$B$2:$F$756,5,0)),VALUE(VLOOKUP(I47,balance0!$B$2:$F$756,5,0)),0)</f>
        <v>611765761741</v>
      </c>
      <c r="M47" s="152">
        <f>K47-L47</f>
        <v>51713441805</v>
      </c>
    </row>
    <row r="48" spans="1:13" ht="11.25" customHeight="1" x14ac:dyDescent="0.2">
      <c r="A48" s="103" t="s">
        <v>1663</v>
      </c>
      <c r="B48" s="104" t="s">
        <v>1664</v>
      </c>
      <c r="C48" s="89"/>
      <c r="D48" s="89"/>
      <c r="E48" s="91">
        <v>-2710783715</v>
      </c>
      <c r="G48" s="91">
        <v>-3623558755</v>
      </c>
      <c r="I48" s="151" t="s">
        <v>1665</v>
      </c>
      <c r="J48" s="103"/>
      <c r="K48" s="152">
        <f>IF(ISNUMBER(VLOOKUP(I48,balance!$B$2:$F$756,5,0)),VALUE(VLOOKUP(I48,balance!$B$2:$BF$756,5,0)),0)*-1</f>
        <v>-4192298110</v>
      </c>
      <c r="L48" s="152">
        <f>IF(ISNUMBER(VLOOKUP(I48,balance0!$B$2:$F$756,5,0)),VALUE(VLOOKUP(I48,balance0!$B$2:$F$756,5,0)),0)*-1</f>
        <v>-3803412973</v>
      </c>
      <c r="M48" s="152">
        <f>K48-L48</f>
        <v>-388885137</v>
      </c>
    </row>
    <row r="49" spans="1:13" ht="11.25" customHeight="1" x14ac:dyDescent="0.2">
      <c r="A49" s="103"/>
      <c r="B49" s="89" t="s">
        <v>1716</v>
      </c>
      <c r="C49" s="89" t="s">
        <v>1717</v>
      </c>
      <c r="D49" s="89"/>
      <c r="E49" s="91">
        <v>-85537150882</v>
      </c>
      <c r="F49" s="91"/>
      <c r="G49" s="91">
        <v>-70107616280</v>
      </c>
      <c r="I49" s="151" t="s">
        <v>1324</v>
      </c>
      <c r="J49" s="103"/>
      <c r="K49" s="152">
        <f>IF(ISNUMBER(VLOOKUP(I49,balance!$B$2:$F$756,5,0)),VALUE(VLOOKUP(I49,balance!$B$2:$BF$756,5,0)),0)*-1</f>
        <v>-309713465507</v>
      </c>
      <c r="L49" s="152">
        <f>IF(ISNUMBER(VLOOKUP(I49,balance0!$B$2:$F$756,5,0)),VALUE(VLOOKUP(I49,balance0!$B$2:$F$756,5,0)),0)*-1</f>
        <v>-265660513895</v>
      </c>
      <c r="M49" s="152">
        <f>K49-L49</f>
        <v>-44052951612</v>
      </c>
    </row>
    <row r="50" spans="1:13" ht="11.25" customHeight="1" x14ac:dyDescent="0.2">
      <c r="A50" s="103" t="s">
        <v>1651</v>
      </c>
      <c r="B50" s="89" t="s">
        <v>1711</v>
      </c>
      <c r="C50" s="89" t="s">
        <v>1705</v>
      </c>
      <c r="D50" s="89"/>
      <c r="E50" s="91">
        <v>0</v>
      </c>
      <c r="F50" s="91"/>
      <c r="I50" s="151"/>
      <c r="J50" s="103"/>
      <c r="K50" s="103"/>
      <c r="L50" s="103"/>
      <c r="M50" s="152"/>
    </row>
    <row r="51" spans="1:13" ht="11.25" customHeight="1" x14ac:dyDescent="0.2">
      <c r="A51" s="103" t="s">
        <v>1666</v>
      </c>
      <c r="B51" s="104"/>
      <c r="E51" s="105">
        <v>-641886523054</v>
      </c>
      <c r="F51" s="91"/>
      <c r="G51" s="105">
        <v>-563580890929</v>
      </c>
      <c r="I51" s="151" t="s">
        <v>1667</v>
      </c>
      <c r="J51" s="103"/>
      <c r="K51" s="151">
        <f>SUM(K52:K59)*-1</f>
        <v>-85537150882</v>
      </c>
      <c r="L51" s="151">
        <f>SUM(L52:L59)*-1</f>
        <v>-70107616280</v>
      </c>
      <c r="M51" s="152">
        <f t="shared" ref="M51:M59" si="0">K51-L51</f>
        <v>-15429534602</v>
      </c>
    </row>
    <row r="52" spans="1:13" ht="11.25" customHeight="1" x14ac:dyDescent="0.2">
      <c r="B52" s="104"/>
      <c r="F52" s="91"/>
      <c r="I52" s="151" t="s">
        <v>1668</v>
      </c>
      <c r="J52" s="103"/>
      <c r="K52" s="152">
        <f>IF(ISNUMBER(VLOOKUP(I52,balance!$B$2:$F$756,5,0)),VALUE(VLOOKUP(I52,balance!$B$2:$BF$756,5,0)),0)</f>
        <v>18773211997</v>
      </c>
      <c r="L52" s="152">
        <f>IF(ISNUMBER(VLOOKUP(I52,balance0!$B$2:$F$756,5,0)),VALUE(VLOOKUP(I52,balance0!$B$2:$F$756,5,0)),0)</f>
        <v>8699031659</v>
      </c>
      <c r="M52" s="152">
        <f t="shared" si="0"/>
        <v>10074180338</v>
      </c>
    </row>
    <row r="53" spans="1:13" ht="11.25" customHeight="1" x14ac:dyDescent="0.2">
      <c r="B53" s="101" t="s">
        <v>1718</v>
      </c>
      <c r="E53" s="108">
        <v>846365020793</v>
      </c>
      <c r="G53" s="108">
        <v>573594646931.47998</v>
      </c>
      <c r="I53" s="151" t="s">
        <v>1670</v>
      </c>
      <c r="J53" s="103"/>
      <c r="K53" s="152">
        <f>IF(ISNUMBER(VLOOKUP(I53,balance!$B$2:$F$756,5,0)),VALUE(VLOOKUP(I53,balance!$B$2:$BF$756,5,0)),0)</f>
        <v>0</v>
      </c>
      <c r="L53" s="152">
        <f>IF(ISNUMBER(VLOOKUP(I53,balance0!$B$2:$F$756,5,0)),VALUE(VLOOKUP(I53,balance0!$B$2:$F$756,5,0)),0)</f>
        <v>0</v>
      </c>
      <c r="M53" s="152">
        <f t="shared" si="0"/>
        <v>0</v>
      </c>
    </row>
    <row r="54" spans="1:13" ht="7.5" customHeight="1" x14ac:dyDescent="0.2">
      <c r="B54" s="104"/>
      <c r="I54" s="151" t="s">
        <v>1671</v>
      </c>
      <c r="J54" s="103"/>
      <c r="K54" s="152">
        <f>IF(ISNUMBER(VLOOKUP(I54,balance!$B$2:$F$756,5,0)),VALUE(VLOOKUP(I54,balance!$B$2:$BF$756,5,0)),0)</f>
        <v>0</v>
      </c>
      <c r="L54" s="152">
        <f>IF(ISNUMBER(VLOOKUP(I54,balance0!$B$2:$F$756,5,0)),VALUE(VLOOKUP(I54,balance0!$B$2:$F$756,5,0)),0)</f>
        <v>0</v>
      </c>
      <c r="M54" s="152">
        <f t="shared" si="0"/>
        <v>0</v>
      </c>
    </row>
    <row r="55" spans="1:13" ht="11.25" customHeight="1" x14ac:dyDescent="0.2">
      <c r="B55" s="101" t="s">
        <v>1672</v>
      </c>
      <c r="I55" s="151" t="s">
        <v>1673</v>
      </c>
      <c r="J55" s="103"/>
      <c r="K55" s="152">
        <f>IF(ISNUMBER(VLOOKUP(I55,balance!$B$2:$F$756,5,0)),VALUE(VLOOKUP(I55,balance!$B$2:$BF$756,5,0)),0)</f>
        <v>0</v>
      </c>
      <c r="L55" s="152">
        <f>IF(ISNUMBER(VLOOKUP(I55,balance0!$B$2:$F$756,5,0)),VALUE(VLOOKUP(I55,balance0!$B$2:$F$756,5,0)),0)</f>
        <v>0</v>
      </c>
      <c r="M55" s="152">
        <f t="shared" si="0"/>
        <v>0</v>
      </c>
    </row>
    <row r="56" spans="1:13" ht="11.25" customHeight="1" x14ac:dyDescent="0.2">
      <c r="A56" s="103" t="s">
        <v>1674</v>
      </c>
      <c r="B56" s="89" t="s">
        <v>1675</v>
      </c>
      <c r="E56" s="91">
        <v>-11549601987</v>
      </c>
      <c r="G56" s="91">
        <v>-1195568609</v>
      </c>
      <c r="I56" s="151" t="s">
        <v>1676</v>
      </c>
      <c r="J56" s="103"/>
      <c r="K56" s="152">
        <f>IF(ISNUMBER(VLOOKUP(I56,balance!$B$2:$F$756,5,0)),VALUE(VLOOKUP(I56,balance!$B$2:$BF$756,5,0)),0)</f>
        <v>27538369055</v>
      </c>
      <c r="L56" s="152">
        <f>IF(ISNUMBER(VLOOKUP(I56,balance0!$B$2:$F$756,5,0)),VALUE(VLOOKUP(I56,balance0!$B$2:$F$756,5,0)),0)</f>
        <v>22880036614</v>
      </c>
      <c r="M56" s="152">
        <f t="shared" si="0"/>
        <v>4658332441</v>
      </c>
    </row>
    <row r="57" spans="1:13" ht="11.25" customHeight="1" x14ac:dyDescent="0.2">
      <c r="A57" s="103" t="s">
        <v>1677</v>
      </c>
      <c r="B57" s="104" t="s">
        <v>1719</v>
      </c>
      <c r="E57" s="91">
        <v>86107121704</v>
      </c>
      <c r="G57" s="91">
        <v>117037522057</v>
      </c>
      <c r="I57" s="151" t="s">
        <v>1679</v>
      </c>
      <c r="J57" s="103"/>
      <c r="K57" s="152">
        <f>IF(ISNUMBER(VLOOKUP(I57,balance!$B$2:$F$756,5,0)),VALUE(VLOOKUP(I57,balance!$B$2:$BF$756,5,0)),0)</f>
        <v>1768757575</v>
      </c>
      <c r="L57" s="152">
        <f>IF(ISNUMBER(VLOOKUP(I57,balance0!$B$2:$F$756,5,0)),VALUE(VLOOKUP(I57,balance0!$B$2:$F$756,5,0)),0)</f>
        <v>3811466609</v>
      </c>
      <c r="M57" s="152">
        <f t="shared" si="0"/>
        <v>-2042709034</v>
      </c>
    </row>
    <row r="58" spans="1:13" ht="11.25" customHeight="1" x14ac:dyDescent="0.2">
      <c r="B58" s="104"/>
      <c r="C58" s="89"/>
      <c r="D58" s="89"/>
      <c r="E58" s="105">
        <v>74557519717</v>
      </c>
      <c r="F58" s="91"/>
      <c r="G58" s="105">
        <v>115841953448</v>
      </c>
      <c r="I58" s="151" t="s">
        <v>1680</v>
      </c>
      <c r="J58" s="103"/>
      <c r="K58" s="152">
        <f>IF(ISNUMBER(VLOOKUP(I58,balance!$B$2:$F$756,5,0)),VALUE(VLOOKUP(I58,balance!$B$2:$BF$756,5,0)),0)</f>
        <v>0</v>
      </c>
      <c r="L58" s="152">
        <f>IF(ISNUMBER(VLOOKUP(I58,balance0!$B$2:$F$756,5,0)),VALUE(VLOOKUP(I58,balance0!$B$2:$F$756,5,0)),0)</f>
        <v>0</v>
      </c>
      <c r="M58" s="152">
        <f t="shared" si="0"/>
        <v>0</v>
      </c>
    </row>
    <row r="59" spans="1:13" ht="11.25" customHeight="1" x14ac:dyDescent="0.2">
      <c r="B59" s="101" t="s">
        <v>1720</v>
      </c>
      <c r="I59" s="151" t="s">
        <v>1681</v>
      </c>
      <c r="J59" s="103"/>
      <c r="K59" s="152">
        <f>IF(ISNUMBER(VLOOKUP(I59,balance!$B$2:$F$756,5,0)),VALUE(VLOOKUP(I59,balance!$B$2:$BF$756,5,0)),0)</f>
        <v>37456812255</v>
      </c>
      <c r="L59" s="152">
        <f>IF(ISNUMBER(VLOOKUP(I59,balance0!$B$2:$F$756,5,0)),VALUE(VLOOKUP(I59,balance0!$B$2:$F$756,5,0)),0)</f>
        <v>34717081398</v>
      </c>
      <c r="M59" s="152">
        <f t="shared" si="0"/>
        <v>2739730857</v>
      </c>
    </row>
    <row r="60" spans="1:13" ht="11.25" customHeight="1" x14ac:dyDescent="0.2">
      <c r="A60" s="103" t="s">
        <v>1685</v>
      </c>
      <c r="B60" s="104" t="s">
        <v>1686</v>
      </c>
      <c r="E60" s="91">
        <v>-2859509036</v>
      </c>
      <c r="G60" s="91">
        <v>-968100245</v>
      </c>
    </row>
    <row r="61" spans="1:13" ht="11.25" customHeight="1" x14ac:dyDescent="0.2">
      <c r="B61" s="104"/>
      <c r="E61" s="105">
        <v>-2859509036</v>
      </c>
      <c r="G61" s="105">
        <v>-968100245</v>
      </c>
    </row>
    <row r="62" spans="1:13" ht="2.25" customHeight="1" x14ac:dyDescent="0.2">
      <c r="B62" s="104"/>
    </row>
    <row r="63" spans="1:13" ht="11.25" customHeight="1" x14ac:dyDescent="0.2">
      <c r="B63" s="110" t="s">
        <v>1721</v>
      </c>
      <c r="E63" s="108">
        <v>918063031474</v>
      </c>
      <c r="G63" s="108">
        <v>688468500134.47998</v>
      </c>
    </row>
    <row r="64" spans="1:13" ht="6" customHeight="1" x14ac:dyDescent="0.2">
      <c r="B64" s="104"/>
    </row>
    <row r="65" spans="1:10" ht="11.25" customHeight="1" x14ac:dyDescent="0.2">
      <c r="A65" s="103" t="s">
        <v>1688</v>
      </c>
      <c r="B65" s="104" t="s">
        <v>1698</v>
      </c>
      <c r="C65" s="145" t="s">
        <v>1722</v>
      </c>
      <c r="E65" s="91">
        <v>-66124755352</v>
      </c>
      <c r="G65" s="91">
        <v>-48184870812</v>
      </c>
    </row>
    <row r="66" spans="1:10" ht="3" customHeight="1" x14ac:dyDescent="0.2">
      <c r="B66" s="104"/>
    </row>
    <row r="67" spans="1:10" ht="11.25" customHeight="1" x14ac:dyDescent="0.2">
      <c r="B67" s="101" t="s">
        <v>1723</v>
      </c>
      <c r="E67" s="153">
        <v>851938276122</v>
      </c>
      <c r="G67" s="153">
        <v>640283629322.47998</v>
      </c>
      <c r="I67" s="154">
        <f>'Balance Gral.-Pasivo'!F40+'Balance Gral.-Pasivo'!F41</f>
        <v>1520000000000</v>
      </c>
      <c r="J67" s="89">
        <f>'Balance Gral.-Pasivo'!H40+'Balance Gral.-Pasivo'!H41</f>
        <v>1400000000000</v>
      </c>
    </row>
    <row r="68" spans="1:10" ht="3.75" customHeight="1" x14ac:dyDescent="0.2">
      <c r="B68" s="97"/>
      <c r="C68" s="155"/>
      <c r="D68" s="155"/>
    </row>
    <row r="69" spans="1:10" ht="11.25" customHeight="1" x14ac:dyDescent="0.2">
      <c r="B69" s="97" t="s">
        <v>1724</v>
      </c>
      <c r="C69" s="145" t="s">
        <v>1725</v>
      </c>
      <c r="D69" s="155"/>
      <c r="E69" s="108">
        <v>56048.570797499997</v>
      </c>
      <c r="F69" s="97"/>
      <c r="G69" s="310">
        <v>45734.544951605712</v>
      </c>
      <c r="I69" s="156">
        <f>I67/100000</f>
        <v>15200000</v>
      </c>
      <c r="J69" s="156">
        <f>J67/100000</f>
        <v>14000000</v>
      </c>
    </row>
    <row r="70" spans="1:10" ht="7.5" customHeight="1" x14ac:dyDescent="0.2"/>
    <row r="71" spans="1:10" ht="11.25" customHeight="1" x14ac:dyDescent="0.2">
      <c r="B71" s="89" t="s">
        <v>1574</v>
      </c>
    </row>
    <row r="72" spans="1:10" ht="11.25" customHeight="1" x14ac:dyDescent="0.2">
      <c r="B72" s="157"/>
      <c r="F72" s="112"/>
    </row>
    <row r="73" spans="1:10" ht="93.6" customHeight="1" x14ac:dyDescent="0.2">
      <c r="B73" s="416" t="s">
        <v>2407</v>
      </c>
      <c r="C73" s="417"/>
      <c r="D73" s="418"/>
      <c r="E73" s="424"/>
      <c r="F73" s="424"/>
      <c r="G73" s="424"/>
    </row>
  </sheetData>
  <sheetProtection selectLockedCells="1" selectUnlockedCells="1"/>
  <mergeCells count="7">
    <mergeCell ref="B73:D73"/>
    <mergeCell ref="E73:G73"/>
    <mergeCell ref="B1:G1"/>
    <mergeCell ref="B2:G2"/>
    <mergeCell ref="B3:G3"/>
    <mergeCell ref="B4:G4"/>
    <mergeCell ref="B5:G5"/>
  </mergeCells>
  <pageMargins left="0.70833333333333337" right="0.70833333333333337" top="0.74791666666666667" bottom="0.74791666666666667" header="0.51180555555555551" footer="0.51180555555555551"/>
  <pageSetup paperSize="9" scale="85" firstPageNumber="0" orientation="portrait" horizontalDpi="300" verticalDpi="300" r:id="rId1"/>
  <headerFooter alignWithMargins="0"/>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 Id="rId5" Type="http://schemas.openxmlformats.org/package/2006/relationships/digital-signature/signature" Target="sig5.xml"/><Relationship Id="rId4" Type="http://schemas.openxmlformats.org/package/2006/relationships/digital-signature/signature" Target="sig4.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T13bGiV7TIozR13Xuh1j7SAhTiU/z5l3mNw2AaYrWR4=</DigestValue>
    </Reference>
    <Reference Type="http://www.w3.org/2000/09/xmldsig#Object" URI="#idOfficeObject">
      <DigestMethod Algorithm="http://www.w3.org/2001/04/xmlenc#sha256"/>
      <DigestValue>JtDVKpgznQ6tiMeRwTkc7Fq22B/KMDmaR2ijfA+OgpA=</DigestValue>
    </Reference>
    <Reference Type="http://uri.etsi.org/01903#SignedProperties" URI="#idSignedProperties">
      <Transforms>
        <Transform Algorithm="http://www.w3.org/TR/2001/REC-xml-c14n-20010315"/>
      </Transforms>
      <DigestMethod Algorithm="http://www.w3.org/2001/04/xmlenc#sha256"/>
      <DigestValue>VsjJoNb7D33uO3WBPe5Kg7bptpBiObdnbWqCsTZsKs8=</DigestValue>
    </Reference>
    <Reference Type="http://www.w3.org/2000/09/xmldsig#Object" URI="#idValidSigLnImg">
      <DigestMethod Algorithm="http://www.w3.org/2001/04/xmlenc#sha256"/>
      <DigestValue>f5XjsIdnxyt8+gw0KtNTrpebPxeFNDyUVUQkaLHBDSU=</DigestValue>
    </Reference>
    <Reference Type="http://www.w3.org/2000/09/xmldsig#Object" URI="#idInvalidSigLnImg">
      <DigestMethod Algorithm="http://www.w3.org/2001/04/xmlenc#sha256"/>
      <DigestValue>s+a6dSoy64A+yZZUl3ccrLbnt5XsE/ly3xH8P5LtUxw=</DigestValue>
    </Reference>
  </SignedInfo>
  <SignatureValue>K0sohmD8spoqRbwdzBNZt32i+Hl1bygi0x5sQUnsCz0xs/UbzxCI2Z3GnvItxFnySG9ano27boMh
d2X7zfEI4xj5M6Au2rS6qfkbpYAm5ezjqLzfEMlGQI7WgWsQuKyWiyDHFkkcaA5fPQiz03hgGMZT
3C/IcVkVaelhiFFcl/XtnMUfB81g7ucqoZFB/dYissJzPGf9nyZc9u/xyTILrtD07H30upcMnsBh
vfEn8TbKupAt9AOhciZAWOLCPxQT/XgqJ9t1f/gumJ7kIQ2N0S+OYG4G0CQIj//1ouaA2/XFK/Uk
dYXFxM2784hbRIUJu9WBVR+yJzlL2U1kcmvTkQ==</SignatureValue>
  <KeyInfo>
    <X509Data>
      <X509Certificate>MIIIijCCBnKgAwIBAgIIcwEiCt7axjQwDQYJKoZIhvcNAQELBQAwWjEaMBgGA1UEAwwRQ0EtRE9DVU1FTlRBIFMuQS4xFjAUBgNVBAUTDVJVQzgwMDUwMTcyLTExFzAVBgNVBAoMDkRPQ1VNRU5UQSBTLkEuMQswCQYDVQQGEwJQWTAeFw0yMzAzMjgyMDAyMDBaFw0yNTAzMjcyMDAyMDBaMIHDMSgwJgYDVQQDDB9HQUJSSUVMIFJJQ0FSRE8gQkVOSVRFWiBNRVJFTEVTMRIwEAYDVQQFEwlDSTI4NzY1NTIxGDAWBgNVBCoMD0dBQlJJRUwgUklDQVJETzEYMBYGA1UEBAwPQkVOSVRFWiBNRVJFTEVTMQswCQYDVQQLDAJGMjE1MDMGA1UECgwsQ0VSVElGSUNBRE8gQ1VBTElGSUNBRE8gREUgRklSTUEgRUxFQ1RST05JQ0ExCzAJBgNVBAYTAlBZMIIBIjANBgkqhkiG9w0BAQEFAAOCAQ8AMIIBCgKCAQEAxiEFg1B0ULEHbhv0QXFVvEcGArCduAgX1JNCbRxAxqRfJfPS2kxVs79R5ntzaFRpYdbpWuE+saJOvJJ95jLEVT5hD9XPMqv0mOJPuQx/cKtPSACBvzn9daiSx8RH5/NoQ1yZBjQrBeBl3ibTfI367CRtuaHuDTU+Uzpo9beBvzHXiqEPK1hGojn0Gz3PjQoqaa69QsDHN8imdKtpseMmsKBH/cQ+NK+/82QB/HXHsCAx+OT4IupxkTg1xsl7+j1k9inZ0DKp/qYJ1unDsgC3P7grxtKCXctvmuzHIXNh9LScWagf/+19b50FObuxZ/pQG3RuYRhZD09GJ+s50u6iWwIDAQABo4ID6DCCA+QwDAYDVR0TAQH/BAIwADAfBgNVHSMEGDAWgBShPYUrzdgslh85AgyfUztY2JULezCBlAYIKwYBBQUHAQEEgYcwgYQwVQYIKwYBBQUHMAKGSWh0dHBzOi8vd3d3LmRpZ2l0by5jb20ucHkvdXBsb2Fkcy9jZXJ0aWZpY2Fkby1kb2N1bWVudGEtc2EtMTUzNTExNzc3MS5jcnQwKwYIKwYBBQUHMAGGH2h0dHBzOi8vd3d3LmRpZ2l0by5jb20ucHkvb2NzcC8wSwYDVR0RBEQwQoEUZ3JiYmVuaXRlekBnbWFpbC5jb22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RQil2EwqFYKGHiKspzC6WQ7jOrzzAOBgNVHQ8BAf8EBAMCBeAwDQYJKoZIhvcNAQELBQADggIBADmo0D80WMH6dreWbYFEXUH3JQIUcaEDBw/JHm6EMaiYVAKitbP6psolg85tYopWBQSTgbK5P97jFP+rJ2XP91uSckr/KLNYH4yhzULuqP6cSntKa+ojYXcfzxGUZau2yxB3rXF5hYz+shn+RtJqBVFe8TX0PmFcMBXpdlQvb/HsZEyN/mAfOu/6Gf/WFQh/voXH+XZT95xvDHtQ7d57aZBxtfIUOHd4axRStChh8sDDWmVOX4+NkojjhVmGdc4nfop3VlENffNn0sk9cvyGA2NT/0mFdT0sP2AqqwE+wtz/HkDAp/2xiLXFzPedfi+CwnYpKx8YxzAOc/P3mmkqTmE5BAAo/RBDyzUVtUsSgK/lhgz8mHV63niU42hktOuz0V0ffrO5A27hUImUU7bzpMSFzQdkIdVhiFps2QEu5i95aOXNz0I1T1sndac2uZCiuS/9AeIJW9P3lBECHKgLXLYoY50LvKKIt9h1rEU3XMeyBLYmG1kqBRWh/NgWbmrXAwn7x0VQMOIK9qY2BQcaeEODwUrDSLnToglCoQmZ3G7XltnQohFOy5v4rja4nD9IJnVqPu3ZtXqSijOWKUxpNgM/R8cWYDhIMy7Lr3XigdTLDWfkS9BDxkC1mIPnUQ/8bR7O5q0Cuy7eHI9z/ti7AdRlFnQLRX7muQw5c4Je22PM</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1"/>
          </Transform>
          <Transform Algorithm="http://www.w3.org/TR/2001/REC-xml-c14n-20010315"/>
        </Transforms>
        <DigestMethod Algorithm="http://www.w3.org/2001/04/xmlenc#sha256"/>
        <DigestValue>A86zVTj70nB/9aR3XUP5lCsvi9G/KrK3r+DW6c7tGf8=</DigestValue>
      </Reference>
      <Reference URI="/xl/calcChain.xml?ContentType=application/vnd.openxmlformats-officedocument.spreadsheetml.calcChain+xml">
        <DigestMethod Algorithm="http://www.w3.org/2001/04/xmlenc#sha256"/>
        <DigestValue>p9q+coswZAblx7uDMhkDblYU0HzQEBuawwiA/q7Ttwg=</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ysY7u8LLyl7naQrzFRAwountIREwV1elZfBQr4/fz6I=</DigestValue>
      </Reference>
      <Reference URI="/xl/drawings/drawing1.xml?ContentType=application/vnd.openxmlformats-officedocument.drawing+xml">
        <DigestMethod Algorithm="http://www.w3.org/2001/04/xmlenc#sha256"/>
        <DigestValue>Gx6ZTv1ZKpnEzSP96DNbd9L8IJPrqGiA0pHwA2G1rek=</DigestValue>
      </Reference>
      <Reference URI="/xl/drawings/vmlDrawing1.vml?ContentType=application/vnd.openxmlformats-officedocument.vmlDrawing">
        <DigestMethod Algorithm="http://www.w3.org/2001/04/xmlenc#sha256"/>
        <DigestValue>ze8VtOHxKKv4hJztPng3P61XQ3QWJ8I25eX6ofCR2mI=</DigestValue>
      </Reference>
      <Reference URI="/xl/media/image1.emf?ContentType=image/x-emf">
        <DigestMethod Algorithm="http://www.w3.org/2001/04/xmlenc#sha256"/>
        <DigestValue>HD3Y0ZhZsKHOy3uGWiupDl+jrY8IZXRT8qr78PQnmJA=</DigestValue>
      </Reference>
      <Reference URI="/xl/media/image2.emf?ContentType=image/x-emf">
        <DigestMethod Algorithm="http://www.w3.org/2001/04/xmlenc#sha256"/>
        <DigestValue>cnV6rIaI6xyaGFYlPKpxc6IE37Lbnkk2R6OmevGlR4g=</DigestValue>
      </Reference>
      <Reference URI="/xl/media/image3.emf?ContentType=image/x-emf">
        <DigestMethod Algorithm="http://www.w3.org/2001/04/xmlenc#sha256"/>
        <DigestValue>kQQNBwZoqCro1OMpDAVwOCi8JOBMh5XsBNwI5FDMl/E=</DigestValue>
      </Reference>
      <Reference URI="/xl/media/image4.emf?ContentType=image/x-emf">
        <DigestMethod Algorithm="http://www.w3.org/2001/04/xmlenc#sha256"/>
        <DigestValue>B+fO2XefcI8ArtSgN4z5/k9dX0XXncHHepQGxukiwnA=</DigestValue>
      </Reference>
      <Reference URI="/xl/printerSettings/printerSettings1.bin?ContentType=application/vnd.openxmlformats-officedocument.spreadsheetml.printerSettings">
        <DigestMethod Algorithm="http://www.w3.org/2001/04/xmlenc#sha256"/>
        <DigestValue>gwtPLngm3gcYZRdTDfZtdIF//3ATaCFExL1OeDtcSVs=</DigestValue>
      </Reference>
      <Reference URI="/xl/printerSettings/printerSettings10.bin?ContentType=application/vnd.openxmlformats-officedocument.spreadsheetml.printerSettings">
        <DigestMethod Algorithm="http://www.w3.org/2001/04/xmlenc#sha256"/>
        <DigestValue>aEX+0Bc081wwcX+tfTTfFA5eWwvQFq5d0PMBhnyeFvQ=</DigestValue>
      </Reference>
      <Reference URI="/xl/printerSettings/printerSettings11.bin?ContentType=application/vnd.openxmlformats-officedocument.spreadsheetml.printerSettings">
        <DigestMethod Algorithm="http://www.w3.org/2001/04/xmlenc#sha256"/>
        <DigestValue>gwtPLngm3gcYZRdTDfZtdIF//3ATaCFExL1OeDtcSVs=</DigestValue>
      </Reference>
      <Reference URI="/xl/printerSettings/printerSettings12.bin?ContentType=application/vnd.openxmlformats-officedocument.spreadsheetml.printerSettings">
        <DigestMethod Algorithm="http://www.w3.org/2001/04/xmlenc#sha256"/>
        <DigestValue>gwtPLngm3gcYZRdTDfZtdIF//3ATaCFExL1OeDtcSVs=</DigestValue>
      </Reference>
      <Reference URI="/xl/printerSettings/printerSettings2.bin?ContentType=application/vnd.openxmlformats-officedocument.spreadsheetml.printerSettings">
        <DigestMethod Algorithm="http://www.w3.org/2001/04/xmlenc#sha256"/>
        <DigestValue>gwtPLngm3gcYZRdTDfZtdIF//3ATaCFExL1OeDtcSVs=</DigestValue>
      </Reference>
      <Reference URI="/xl/printerSettings/printerSettings3.bin?ContentType=application/vnd.openxmlformats-officedocument.spreadsheetml.printerSettings">
        <DigestMethod Algorithm="http://www.w3.org/2001/04/xmlenc#sha256"/>
        <DigestValue>gwtPLngm3gcYZRdTDfZtdIF//3ATaCFExL1OeDtcSVs=</DigestValue>
      </Reference>
      <Reference URI="/xl/printerSettings/printerSettings4.bin?ContentType=application/vnd.openxmlformats-officedocument.spreadsheetml.printerSettings">
        <DigestMethod Algorithm="http://www.w3.org/2001/04/xmlenc#sha256"/>
        <DigestValue>gwtPLngm3gcYZRdTDfZtdIF//3ATaCFExL1OeDtcSVs=</DigestValue>
      </Reference>
      <Reference URI="/xl/printerSettings/printerSettings5.bin?ContentType=application/vnd.openxmlformats-officedocument.spreadsheetml.printerSettings">
        <DigestMethod Algorithm="http://www.w3.org/2001/04/xmlenc#sha256"/>
        <DigestValue>gwtPLngm3gcYZRdTDfZtdIF//3ATaCFExL1OeDtcSVs=</DigestValue>
      </Reference>
      <Reference URI="/xl/printerSettings/printerSettings6.bin?ContentType=application/vnd.openxmlformats-officedocument.spreadsheetml.printerSettings">
        <DigestMethod Algorithm="http://www.w3.org/2001/04/xmlenc#sha256"/>
        <DigestValue>Qyng1fsjyk2EY3G4GXFc3OXbc5j9wOQDOE0ma2WwmA4=</DigestValue>
      </Reference>
      <Reference URI="/xl/printerSettings/printerSettings7.bin?ContentType=application/vnd.openxmlformats-officedocument.spreadsheetml.printerSettings">
        <DigestMethod Algorithm="http://www.w3.org/2001/04/xmlenc#sha256"/>
        <DigestValue>Qyng1fsjyk2EY3G4GXFc3OXbc5j9wOQDOE0ma2WwmA4=</DigestValue>
      </Reference>
      <Reference URI="/xl/printerSettings/printerSettings8.bin?ContentType=application/vnd.openxmlformats-officedocument.spreadsheetml.printerSettings">
        <DigestMethod Algorithm="http://www.w3.org/2001/04/xmlenc#sha256"/>
        <DigestValue>V2Rh8iItDn5CPB4UPq5laB3l6c7zUY1ixPUugNiNUcc=</DigestValue>
      </Reference>
      <Reference URI="/xl/printerSettings/printerSettings9.bin?ContentType=application/vnd.openxmlformats-officedocument.spreadsheetml.printerSettings">
        <DigestMethod Algorithm="http://www.w3.org/2001/04/xmlenc#sha256"/>
        <DigestValue>Qyng1fsjyk2EY3G4GXFc3OXbc5j9wOQDOE0ma2WwmA4=</DigestValue>
      </Reference>
      <Reference URI="/xl/sharedStrings.xml?ContentType=application/vnd.openxmlformats-officedocument.spreadsheetml.sharedStrings+xml">
        <DigestMethod Algorithm="http://www.w3.org/2001/04/xmlenc#sha256"/>
        <DigestValue>y1L02XZ6sV0TnchF0kuQw+mjUIUcvhktIwgtlY/tr3A=</DigestValue>
      </Reference>
      <Reference URI="/xl/styles.xml?ContentType=application/vnd.openxmlformats-officedocument.spreadsheetml.styles+xml">
        <DigestMethod Algorithm="http://www.w3.org/2001/04/xmlenc#sha256"/>
        <DigestValue>sUzrwbAlu/mLE1MGBoh6RfqqV1ztNtJWpobBW/nWC20=</DigestValue>
      </Reference>
      <Reference URI="/xl/theme/theme1.xml?ContentType=application/vnd.openxmlformats-officedocument.theme+xml">
        <DigestMethod Algorithm="http://www.w3.org/2001/04/xmlenc#sha256"/>
        <DigestValue>KZhEmngVuF4p6V/fFzGbJl/eY4ApA1tQKprDfyyqf2o=</DigestValue>
      </Reference>
      <Reference URI="/xl/workbook.xml?ContentType=application/vnd.openxmlformats-officedocument.spreadsheetml.sheet.main+xml">
        <DigestMethod Algorithm="http://www.w3.org/2001/04/xmlenc#sha256"/>
        <DigestValue>NUmhx5yS4mDWwOLQrC4/Po0wX8iASQ5poNAmvVbHz/g=</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jKXVFx1HGVIO24c9gNTdtZXWAhN/RaoLgU3SJbP+8Bw=</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vl8xLDneCfmICoinYSqYoDNVXtqBCFGfNOh4xxRDeEQ=</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nZKw4hKw2+3pXeBTsC/ZBicbgnGu7zTAAE186sjLnDw=</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CbSvei0UfzLsONWMmXFfql9N8enIRi6l+NsDBuxTUEM=</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yc48oc/QmVpCKOyTQC/b+mtn1WuyjRR/gC7AuLuMWdI=</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FDvnHPD6/CGwKxcEIE18HsOXjfGgVY46IoBPe6h8Lj0=</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VBtVSFlIxzcUXhEx+UnzQXmVxs4DIyAhk4b2Ww66f00=</DigestValue>
      </Reference>
      <Reference URI="/xl/worksheets/sheet1.xml?ContentType=application/vnd.openxmlformats-officedocument.spreadsheetml.worksheet+xml">
        <DigestMethod Algorithm="http://www.w3.org/2001/04/xmlenc#sha256"/>
        <DigestValue>yThjSCROUSdBsHPnwWc8z985XA3lRLlZ7mGDlLYz+7w=</DigestValue>
      </Reference>
      <Reference URI="/xl/worksheets/sheet10.xml?ContentType=application/vnd.openxmlformats-officedocument.spreadsheetml.worksheet+xml">
        <DigestMethod Algorithm="http://www.w3.org/2001/04/xmlenc#sha256"/>
        <DigestValue>tKssLzqk/jHXfvl4b2j/hGTY0ssfIMwyV694KC46nKE=</DigestValue>
      </Reference>
      <Reference URI="/xl/worksheets/sheet11.xml?ContentType=application/vnd.openxmlformats-officedocument.spreadsheetml.worksheet+xml">
        <DigestMethod Algorithm="http://www.w3.org/2001/04/xmlenc#sha256"/>
        <DigestValue>rQCF0v4+01FX8x2cGAe/W6lzkh37/+lWagnB2y2iiwc=</DigestValue>
      </Reference>
      <Reference URI="/xl/worksheets/sheet12.xml?ContentType=application/vnd.openxmlformats-officedocument.spreadsheetml.worksheet+xml">
        <DigestMethod Algorithm="http://www.w3.org/2001/04/xmlenc#sha256"/>
        <DigestValue>noLnbHmcacZBQTbHPuoyK0zsZmMSqiPFnhR2SiXT+KE=</DigestValue>
      </Reference>
      <Reference URI="/xl/worksheets/sheet2.xml?ContentType=application/vnd.openxmlformats-officedocument.spreadsheetml.worksheet+xml">
        <DigestMethod Algorithm="http://www.w3.org/2001/04/xmlenc#sha256"/>
        <DigestValue>bYS1+4bRCZsd/7aBGzsVsd5MRJHqcOCuwZSjWspZsq4=</DigestValue>
      </Reference>
      <Reference URI="/xl/worksheets/sheet3.xml?ContentType=application/vnd.openxmlformats-officedocument.spreadsheetml.worksheet+xml">
        <DigestMethod Algorithm="http://www.w3.org/2001/04/xmlenc#sha256"/>
        <DigestValue>D6IJYBEXUv1qwpEnFAM9AeYiF121xnA/VHkar9Nw2So=</DigestValue>
      </Reference>
      <Reference URI="/xl/worksheets/sheet4.xml?ContentType=application/vnd.openxmlformats-officedocument.spreadsheetml.worksheet+xml">
        <DigestMethod Algorithm="http://www.w3.org/2001/04/xmlenc#sha256"/>
        <DigestValue>7sPOnIh0klIhyr3I6EQc12tQO7DKraXHlI78O+76pBo=</DigestValue>
      </Reference>
      <Reference URI="/xl/worksheets/sheet5.xml?ContentType=application/vnd.openxmlformats-officedocument.spreadsheetml.worksheet+xml">
        <DigestMethod Algorithm="http://www.w3.org/2001/04/xmlenc#sha256"/>
        <DigestValue>TNxdB4t2ooTKNcw7FOuiFhxIwPaTA0JaLLxBGPudyHE=</DigestValue>
      </Reference>
      <Reference URI="/xl/worksheets/sheet6.xml?ContentType=application/vnd.openxmlformats-officedocument.spreadsheetml.worksheet+xml">
        <DigestMethod Algorithm="http://www.w3.org/2001/04/xmlenc#sha256"/>
        <DigestValue>DESnK96DLM1mGDR7i5n7FUHkWa4NQkHF9Dfo3LKNA8A=</DigestValue>
      </Reference>
      <Reference URI="/xl/worksheets/sheet7.xml?ContentType=application/vnd.openxmlformats-officedocument.spreadsheetml.worksheet+xml">
        <DigestMethod Algorithm="http://www.w3.org/2001/04/xmlenc#sha256"/>
        <DigestValue>JzAe9xtblD+pfJNEKtdnTfoJ9e6uHxCEZfOJN0aG4q0=</DigestValue>
      </Reference>
      <Reference URI="/xl/worksheets/sheet8.xml?ContentType=application/vnd.openxmlformats-officedocument.spreadsheetml.worksheet+xml">
        <DigestMethod Algorithm="http://www.w3.org/2001/04/xmlenc#sha256"/>
        <DigestValue>U8ZLh6lJLC+1S1dZILF1x0jLnJDnbpd8yRkHIp5/kNc=</DigestValue>
      </Reference>
      <Reference URI="/xl/worksheets/sheet9.xml?ContentType=application/vnd.openxmlformats-officedocument.spreadsheetml.worksheet+xml">
        <DigestMethod Algorithm="http://www.w3.org/2001/04/xmlenc#sha256"/>
        <DigestValue>yW8E83AunsXVyNFAj+cTwXTsrIsQ2HdM6s+m6XM7A+s=</DigestValue>
      </Reference>
    </Manifest>
    <SignatureProperties>
      <SignatureProperty Id="idSignatureTime" Target="#idPackageSignature">
        <mdssi:SignatureTime xmlns:mdssi="http://schemas.openxmlformats.org/package/2006/digital-signature">
          <mdssi:Format>YYYY-MM-DDThh:mm:ssTZD</mdssi:Format>
          <mdssi:Value>2024-02-26T11:54:08Z</mdssi:Value>
        </mdssi:SignatureTime>
      </SignatureProperty>
    </SignatureProperties>
  </Object>
  <Object Id="idOfficeObject">
    <SignatureProperties>
      <SignatureProperty Id="idOfficeV1Details" Target="#idPackageSignature">
        <SignatureInfoV1 xmlns="http://schemas.microsoft.com/office/2006/digsig">
          <SetupID>{A4346755-103C-4689-BE76-A06138FC2688}</SetupID>
          <SignatureText>G. Benitez</SignatureText>
          <SignatureImage/>
          <SignatureComments/>
          <WindowsVersion>10.0</WindowsVersion>
          <OfficeVersion>16.0.17231/26</OfficeVersion>
          <ApplicationVersion>16.0.17231</ApplicationVersion>
          <Monitors>1</Monitors>
          <HorizontalResolution>1600</HorizontalResolution>
          <VerticalResolution>900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2024-02-26T11:54:08Z</xd:SigningTime>
          <xd:SigningCertificate>
            <xd:Cert>
              <xd:CertDigest>
                <DigestMethod Algorithm="http://www.w3.org/2001/04/xmlenc#sha256"/>
                <DigestValue>snGSFkTTMMIKBVlnDjUnXq2K60EZBwj72+ni/rVWKuk=</DigestValue>
              </xd:CertDigest>
              <xd:IssuerSerial>
                <X509IssuerName>C=PY, O=DOCUMENTA S.A., SERIALNUMBER=RUC80050172-1, CN=CA-DOCUMENTA S.A.</X509IssuerName>
                <X509SerialNumber>8286942219422320180</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BIBAAB/AAAAAAAAAAAAAAABHQAAVg0AACBFTUYAAAEA6BsAAKoAAAAGAAAAAAAAAAAAAAAAAAAAQAYAAIQDAACwAQAA8AAAAAAAAAAAAAAAAAAAAICXBgCAqQMACgAAABAAAAAAAAAAAAAAAEsAAAAQAAAAAAAAAAUAAAAeAAAAGAAAAAAAAAAAAAAAEwEAAIAAAAAnAAAAGAAAAAEAAAAAAAAAAAAAAAAAAAAlAAAADAAAAAEAAABMAAAAZAAAAAAAAAAAAAAAEgEAAH8AAAAAAAAAAAAAABM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SAQAAfwAAAAAAAAAAAAAAEwEAAIAAAAAhAPAAAAAAAAAAAAAAAIA/AAAAAAAAAAAAAIA/AAAAAAAAAAAAAAAAAAAAAAAAAAAAAAAAAAAAAAAAAAAlAAAADAAAAAAAAIAoAAAADAAAAAEAAAAnAAAAGAAAAAEAAAAAAAAA8PDwAAAAAAAlAAAADAAAAAEAAABMAAAAZAAAAAAAAAAAAAAAEgEAAH8AAAAAAAAAAAAAABMBAACAAAAAIQDwAAAAAAAAAAAAAACAPwAAAAAAAAAAAACAPwAAAAAAAAAAAAAAAAAAAAAAAAAAAAAAAAAAAAAAAAAAJQAAAAwAAAAAAACAKAAAAAwAAAABAAAAJwAAABgAAAABAAAAAAAAAPDw8AAAAAAAJQAAAAwAAAABAAAATAAAAGQAAAAAAAAAAAAAABIBAAB/AAAAAAAAAAAAAAATAQAAgAAAACEA8AAAAAAAAAAAAAAAgD8AAAAAAAAAAAAAgD8AAAAAAAAAAAAAAAAAAAAAAAAAAAAAAAAAAAAAAAAAACUAAAAMAAAAAAAAgCgAAAAMAAAAAQAAACcAAAAYAAAAAQAAAAAAAADw8PAAAAAAACUAAAAMAAAAAQAAAEwAAABkAAAAAAAAAAAAAAASAQAAfwAAAAAAAAAAAAAAEwEAAIAAAAAhAPAAAAAAAAAAAAAAAIA/AAAAAAAAAAAAAIA/AAAAAAAAAAAAAAAAAAAAAAAAAAAAAAAAAAAAAAAAAAAlAAAADAAAAAAAAIAoAAAADAAAAAEAAAAnAAAAGAAAAAEAAAAAAAAA////AAAAAAAlAAAADAAAAAEAAABMAAAAZAAAAAAAAAAAAAAAEgEAAH8AAAAAAAAAAAAAABMBAACAAAAAIQDwAAAAAAAAAAAAAACAPwAAAAAAAAAAAACAPwAAAAAAAAAAAAAAAAAAAAAAAAAAAAAAAAAAAAAAAAAAJQAAAAwAAAAAAACAKAAAAAwAAAABAAAAJwAAABgAAAABAAAAAAAAAP///wAAAAAAJQAAAAwAAAABAAAATAAAAGQAAAAAAAAAAAAAABIBAAB/AAAAAAAAAAAAAAAT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CAAAAAAAAAAMB5B+X8AAAAwHkH5fwAAEwAAAAAAAAAAAJ7E+X8AACXcNkD5fwAAMBaexPl/AAATAAAAAAAAAAgXAAAAAAAAQAAAwPl/AAAAAJ7E+X8AAPXeNkD5fwAABAAAAAAAAAAwFp7E+X8AANC5bwWFAAAAEwAAAAAAAABIAAAAAAAAAExCBEH5fwAAkDMeQfl/AACARgRB+X8AAAEAAAAAAAAAEGwEQfl/AAAAAJ7E+X8AAAAAAAAAAAAAAAAAAAAAAAAgAAAAAAAAALC3DF0rAgAAqzILxPl/AACgum8FhQAAADm7bwWFAAAAAAAAAAAAAAAAAAAAZHYACAAAAAAlAAAADAAAAAEAAAAYAAAADAAAAAAAAAASAAAADAAAAAEAAAAeAAAAGAAAAL0AAAAEAAAA9wAAABEAAAAlAAAADAAAAAEAAABUAAAAiAAAAL4AAAAEAAAA9QAAABAAAAABAAAAAADYQVVV1UG+AAAABAAAAAoAAABMAAAAAAAAAAAAAAAAAAAA//////////9gAAAAMgA2AC8AMAAyAC8AMgAwADIANAAGAAAABgAAAAQAAAAGAAAABgAAAAQAAAAGAAAABgAAAAYAAAAGAAAASwAAAEAAAAAwAAAABQAAACAAAAABAAAAAQAAABAAAAAAAAAAAAAAABMBAACAAAAAAAAAAAAAAAATAQAAgAAAAFIAAABwAQAAAgAAABAAAAAHAAAAAAAAAAAAAAC8AgAAAAAAAAECAiJTAHkAcwB0AGUAbQAAAAAAAAAAAAAAAAAAAAAAAAAAAAAAAAAAAAAAAAAAAAAAAAAAAAAAAAAAAAAAAAAAAAAAAAAAAAEAAAAAAAAAuBxuBYUAAAAAvNFcKwIAANBuMcT5fwAAAAAAAAAAAAAJAAAAAAAAAP////8rAgAAaN42QPl/AAAAAAAAAAAAAAAAAAAAAAAAzbPtVIUuAAA4Hm4FhQAAAP7/////////YHmWaisCAACwtwxdKwIAAGAfbgUAAAAAAAAAAAAAAAAHAAAAAAAAALhKv2orAgAAnB5uBYUAAADZHm4FhQAAANHNB8T5fwAA////////////////AAD/////////////SmApwj3nAACwtwxdKwIAAKsyC8T5fwAAQB5uBYUAAADZHm4FhQAAAGDRwmorAg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CsCAAAAAAAAAAAAAAMAAAAAAAAA0G4xxPl/AAAAAAAAAAAAAAAAAAAAAAAA2rWlihg/AAAAAAAAAAAAAAAAAAAAAAAAAAAAAAAAAACNxO1UhS4AAAAAAAAAAAAAUObAP/l/AAAAAAAAAAAAALC3DF0rAgAAuHBuBQAAAAAAAAAAAAAAAAYAAAAAAAAAAAAAAAAAAADcb24FhQAAABlwbgWFAAAA0c0HxPl/AAAwcG4FhQAAADRW7UQAAAAAAAAAAAAAAAAoAAAAAAAAALC3DF0rAgAAqzILxPl/AACAb24FhQAAABlwbgWFAAAAkGbuBSsCAAAAAAAAZHYACAAAAAAlAAAADAAAAAMAAAAYAAAADAAAAAAAAAASAAAADAAAAAEAAAAWAAAADAAAAAgAAABUAAAAVAAAAAoAAAAnAAAAHgAAAEoAAAABAAAAAADYQVVV1U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BuAAAARwAAACkAAAAzAAAARgAAABUAAAAhAPAAAAAAAAAAAAAAAIA/AAAAAAAAAAAAAIA/AAAAAAAAAAAAAAAAAAAAAAAAAAAAAAAAAAAAAAAAAAAlAAAADAAAAAAAAIAoAAAADAAAAAQAAABSAAAAcAEAAAQAAADw////AAAAAAAAAAAAAAAAkAEAAAAAAAEAAAAAcwBlAGcAbwBlACAAdQBpAAAAAAAAAAAAAAAAAAAAAAAAAAAAAAAAAAAAAAAAAAAAAAAAAAAAAAAAAAAAAAAAAAAAAAA4lvNcKwIAAAUAAAAAAAAAOrSlihg/AADQbjHE+X8AAAAAAAAAAAAAA0AAgAAAAAAAAAAAAAAAAAAAAAAAAAAAAAAAAAAAAAAAAAAAAAAAAJ3F7VSFLgAAAgAAAAAAAAAwXNdcKwIAAAAAAAAAAAAAsLcMXSsCAACocW4FAAAAAAAAAAAAAAAACQAAAAAAAAAAAAAAAAAAAMxwbgWFAAAACXFuBYUAAADRzQfE+X8AAECvwD/5fwAAA0AAgAAAAAABNq0JKwIAAE4yJz/5fwAAsLcMXSsCAACrMgvE+X8AAHBwbgWFAAAACXFuBYUAAAAwwhQGKwIAAAAAAABkdgAIAAAAACUAAAAMAAAABAAAABgAAAAMAAAAAAAAABIAAAAMAAAAAQAAAB4AAAAYAAAAKQAAADMAAABvAAAASAAAACUAAAAMAAAABAAAAFQAAACIAAAAKgAAADMAAABtAAAARwAAAAEAAAAAANhBVVXVQSoAAAAzAAAACgAAAEwAAAAAAAAAAAAAAAAAAAD//////////2AAAABHAC4AIABCAGUAbgBpAHQAZQB6AAsAAAADAAAABAAAAAkAAAAIAAAACQAAAAQAAAAFAAAACAAAAAcAAABLAAAAQAAAADAAAAAFAAAAIAAAAAEAAAABAAAAEAAAAAAAAAAAAAAAEwEAAIAAAAAAAAAAAAAAABMBAACAAAAAJQAAAAwAAAACAAAAJwAAABgAAAAFAAAAAAAAAP///wAAAAAAJQAAAAwAAAAFAAAATAAAAGQAAAAAAAAAUAAAABIBAAB8AAAAAAAAAFAAAAATAQAALQAAACEA8AAAAAAAAAAAAAAAgD8AAAAAAAAAAAAAgD8AAAAAAAAAAAAAAAAAAAAAAAAAAAAAAAAAAAAAAAAAACUAAAAMAAAAAAAAgCgAAAAMAAAABQAAACcAAAAYAAAABQAAAAAAAAD///8AAAAAACUAAAAMAAAABQAAAEwAAABkAAAACQAAAFAAAAD/AAAAXAAAAAkAAABQAAAA9wAAAA0AAAAhAPAAAAAAAAAAAAAAAIA/AAAAAAAAAAAAAIA/AAAAAAAAAAAAAAAAAAAAAAAAAAAAAAAAAAAAAAAAAAAlAAAADAAAAAAAAIAoAAAADAAAAAUAAAAlAAAADAAAAAEAAAAYAAAADAAAAAAAAAASAAAADAAAAAEAAAAeAAAAGAAAAAkAAABQAAAAAAEAAF0AAAAlAAAADAAAAAEAAABUAAAAzAAAAAoAAABQAAAAfAAAAFwAAAABAAAAAADYQVVV1UEKAAAAUAAAABUAAABMAAAAAAAAAAAAAAAAAAAA//////////94AAAARwBBAEIAUgBJAEUATAAgAFIALgAgAEIARQBOAEkAVABFAFoAIABNAC4AAAAIAAAABwAAAAYAAAAHAAAAAwAAAAYAAAAFAAAAAwAAAAcAAAADAAAAAwAAAAYAAAAGAAAACAAAAAMAAAAGAAAABgAAAAYAAAADAAAACgAAAAMAAABLAAAAQAAAADAAAAAFAAAAIAAAAAEAAAABAAAAEAAAAAAAAAAAAAAAEwEAAIAAAAAAAAAAAAAAABMBAACAAAAAJQAAAAwAAAACAAAAJwAAABgAAAAFAAAAAAAAAP///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CsAAAACgAAAGAAAAB4AAAAbAAAAAEAAAAAANhBVVXVQQoAAABgAAAAEAAAAEwAAAAAAAAAAAAAAAAAAAD//////////2wAAABDAE8ATgBUAEEARABPAFIAIABHAEUATgBFAFIAQQBMAAcAAAAJAAAACAAAAAYAAAAHAAAACAAAAAkAAAAHAAAAAwAAAAgAAAAGAAAACAAAAAYAAAAHAAAABwAAAAUAAABLAAAAQAAAADAAAAAFAAAAIAAAAAEAAAABAAAAEAAAAAAAAAAAAAAAEwEAAIAAAAAAAAAAAAAAABMBAACAAAAAJQAAAAwAAAACAAAAJwAAABgAAAAFAAAAAAAAAP///wAAAAAAJQAAAAwAAAAFAAAATAAAAGQAAAAJAAAAcAAAAAkBAAB8AAAACQAAAHAAAAABAQAADQAAACEA8AAAAAAAAAAAAAAAgD8AAAAAAAAAAAAAgD8AAAAAAAAAAAAAAAAAAAAAAAAAAAAAAAAAAAAAAAAAACUAAAAMAAAAAAAAgCgAAAAMAAAABQAAACUAAAAMAAAAAQAAABgAAAAMAAAAAAAAABIAAAAMAAAAAQAAABYAAAAMAAAAAAAAAFQAAABUAQAACgAAAHAAAAAIAQAAfAAAAAEAAAAAANhBVVXVQQoAAABwAAAALAAAAEwAAAAEAAAACQAAAHAAAAAKAQAAfQAAAKQAAABGAGkAcgBtAGEAZABvACAAcABvAHIAOgAgAEcAQQBCAFIASQBFAEwAIABSAEkAQwBBAFIARABPACAAQgBFAE4ASQBUAEUAWgAgAE0ARQBSAEUATABFAFMABgAAAAMAAAAEAAAACQAAAAYAAAAHAAAABwAAAAMAAAAHAAAABwAAAAQAAAADAAAAAwAAAAgAAAAHAAAABgAAAAcAAAADAAAABgAAAAUAAAADAAAABwAAAAMAAAAHAAAABwAAAAcAAAAIAAAACQAAAAMAAAAGAAAABgAAAAgAAAADAAAABgAAAAYAAAAGAAAAAwAAAAoAAAAGAAAABwAAAAYAAAAFAAAABgAAAAYAAAAWAAAADAAAAAAAAAAlAAAADAAAAAIAAAAOAAAAFAAAAAAAAAAQAAAAFAAAAA==</Object>
  <Object Id="idInvalidSigLnImg">AQAAAGwAAAAAAAAAAAAAABIBAAB/AAAAAAAAAAAAAAABHQAAVg0AACBFTUYAAAEAVCEAALEAAAAGAAAAAAAAAAAAAAAAAAAAQAYAAIQDAACwAQAA8AAAAAAAAAAAAAAAAAAAAICXBgCAqQMACgAAABAAAAAAAAAAAAAAAEsAAAAQAAAAAAAAAAUAAAAeAAAAGAAAAAAAAAAAAAAAEwEAAIAAAAAnAAAAGAAAAAEAAAAAAAAAAAAAAAAAAAAlAAAADAAAAAEAAABMAAAAZAAAAAAAAAAAAAAAEgEAAH8AAAAAAAAAAAAAABM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SAQAAfwAAAAAAAAAAAAAAEwEAAIAAAAAhAPAAAAAAAAAAAAAAAIA/AAAAAAAAAAAAAIA/AAAAAAAAAAAAAAAAAAAAAAAAAAAAAAAAAAAAAAAAAAAlAAAADAAAAAAAAIAoAAAADAAAAAEAAAAnAAAAGAAAAAEAAAAAAAAA8PDwAAAAAAAlAAAADAAAAAEAAABMAAAAZAAAAAAAAAAAAAAAEgEAAH8AAAAAAAAAAAAAABMBAACAAAAAIQDwAAAAAAAAAAAAAACAPwAAAAAAAAAAAACAPwAAAAAAAAAAAAAAAAAAAAAAAAAAAAAAAAAAAAAAAAAAJQAAAAwAAAAAAACAKAAAAAwAAAABAAAAJwAAABgAAAABAAAAAAAAAPDw8AAAAAAAJQAAAAwAAAABAAAATAAAAGQAAAAAAAAAAAAAABIBAAB/AAAAAAAAAAAAAAATAQAAgAAAACEA8AAAAAAAAAAAAAAAgD8AAAAAAAAAAAAAgD8AAAAAAAAAAAAAAAAAAAAAAAAAAAAAAAAAAAAAAAAAACUAAAAMAAAAAAAAgCgAAAAMAAAAAQAAACcAAAAYAAAAAQAAAAAAAADw8PAAAAAAACUAAAAMAAAAAQAAAEwAAABkAAAAAAAAAAAAAAASAQAAfwAAAAAAAAAAAAAAEwEAAIAAAAAhAPAAAAAAAAAAAAAAAIA/AAAAAAAAAAAAAIA/AAAAAAAAAAAAAAAAAAAAAAAAAAAAAAAAAAAAAAAAAAAlAAAADAAAAAAAAIAoAAAADAAAAAEAAAAnAAAAGAAAAAEAAAAAAAAA////AAAAAAAlAAAADAAAAAEAAABMAAAAZAAAAAAAAAAAAAAAEgEAAH8AAAAAAAAAAAAAABMBAACAAAAAIQDwAAAAAAAAAAAAAACAPwAAAAAAAAAAAACAPwAAAAAAAAAAAAAAAAAAAAAAAAAAAAAAAAAAAAAAAAAAJQAAAAwAAAAAAACAKAAAAAwAAAABAAAAJwAAABgAAAABAAAAAAAAAP///wAAAAAAJQAAAAwAAAABAAAATAAAAGQAAAAAAAAAAAAAABIBAAB/AAAAAAAAAAAAAAAT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MB5B+X8AAAAwHkH5fwAAEwAAAAAAAAAAAJ7E+X8AACXcNkD5fwAAMBaexPl/AAATAAAAAAAAAAgXAAAAAAAAQAAAwPl/AAAAAJ7E+X8AAPXeNkD5fwAABAAAAAAAAAAwFp7E+X8AANC5bwWFAAAAEwAAAAAAAABIAAAAAAAAAExCBEH5fwAAkDMeQfl/AACARgRB+X8AAAEAAAAAAAAAEGwEQfl/AAAAAJ7E+X8AAAAAAAAAAAAAAAAAAAAAAAAgAAAAAAAAALC3DF0rAgAAqzILxPl/AACgum8FhQAAADm7bwWFAAAAAAAAAAAAAAAAAAAAZHYACAAAAAAlAAAADAAAAAEAAAAYAAAADAAAAP8AAAASAAAADAAAAAEAAAAeAAAAGAAAACIAAAAEAAAAcgAAABEAAAAlAAAADAAAAAEAAABUAAAAqAAAACMAAAAEAAAAcAAAABAAAAABAAAAAADYQVVV1UEjAAAABAAAAA8AAABMAAAAAAAAAAAAAAAAAAAA//////////9sAAAARgBpAHIAbQBhACAAbgBvACAAdgDhAGwAaQBkAGEAAAAGAAAAAwAAAAQAAAAJAAAABgAAAAMAAAAHAAAABwAAAAMAAAAFAAAABgAAAAMAAAADAAAABwAAAAYAAABLAAAAQAAAADAAAAAFAAAAIAAAAAEAAAABAAAAEAAAAAAAAAAAAAAAEwEAAIAAAAAAAAAAAAAAABMBAACAAAAAUgAAAHABAAACAAAAEAAAAAcAAAAAAAAAAAAAALwCAAAAAAAAAQICIlMAeQBzAHQAZQBtAAAAAAAAAAAAAAAAAAAAAAAAAAAAAAAAAAAAAAAAAAAAAAAAAAAAAAAAAAAAAAAAAAAAAAAAAAAAAQAAAAAAAAC4HG4FhQAAAAC80VwrAgAA0G4xxPl/AAAAAAAAAAAAAAkAAAAAAAAA/////ysCAABo3jZA+X8AAAAAAAAAAAAAAAAAAAAAAADNs+1UhS4AADgebgWFAAAA/v////////9geZZqKwIAALC3DF0rAgAAYB9uBQAAAAAAAAAAAAAAAAcAAAAAAAAAuEq/aisCAACcHm4FhQAAANkebgWFAAAA0c0HxPl/AAD///////////////8AAP////////////9KYCnCPecAALC3DF0rAgAAqzILxPl/AABAHm4FhQAAANkebgWFAAAAYNHCaisC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KwIAAAAAAAAAAAAAAwAAAAAAAADQbjHE+X8AAAAAAAAAAAAAAAAAAAAAAADataWKGD8AAAAAAAAAAAAAAAAAAAAAAAAAAAAAAAAAAI3E7VSFLgAAAAAAAAAAAABQ5sA/+X8AAAAAAAAAAAAAsLcMXSsCAAC4cG4FAAAAAAAAAAAAAAAABgAAAAAAAAAAAAAAAAAAANxvbgWFAAAAGXBuBYUAAADRzQfE+X8AADBwbgWFAAAANFbtRAAAAAAAAAAAAAAAACgAAAAAAAAAsLcMXSsCAACrMgvE+X8AAIBvbgWFAAAAGXBuBYUAAACQZu4FKwIAAAAAAABkdgAIAAAAACUAAAAMAAAAAwAAABgAAAAMAAAAAAAAABIAAAAMAAAAAQAAABYAAAAMAAAACAAAAFQAAABUAAAACgAAACcAAAAeAAAASgAAAAEAAAAAANhBVVXV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G4AAABHAAAAKQAAADMAAABGAAAAFQAAACEA8AAAAAAAAAAAAAAAgD8AAAAAAAAAAAAAgD8AAAAAAAAAAAAAAAAAAAAAAAAAAAAAAAAAAAAAAAAAACUAAAAMAAAAAAAAgCgAAAAMAAAABAAAAFIAAABwAQAABAAAAPD///8AAAAAAAAAAAAAAACQAQAAAAAAAQAAAABzAGUAZwBvAGUAIAB1AGkAAAAAAAAAAAAAAAAAAAAAAAAAAAAAAAAAAAAAAAAAAAAAAAAAAAAAAAAAAAAAAAAAAAAAADiW81wrAgAABQAAAAAAAAA6tKWKGD8AANBuMcT5fwAAAAAAAAAAAAADQACAAAAAAAAAAAAAAAAAAAAAAAAAAAAAAAAAAAAAAAAAAAAAAAAAncXtVIUuAAACAAAAAAAAADBc11wrAgAAAAAAAAAAAACwtwxdKwIAAKhxbgUAAAAAAAAAAAAAAAAJAAAAAAAAAAAAAAAAAAAAzHBuBYUAAAAJcW4FhQAAANHNB8T5fwAAQK/AP/l/AAADQACAAAAAAAE2rQkrAgAATjInP/l/AACwtwxdKwIAAKsyC8T5fwAAcHBuBYUAAAAJcW4FhQAAADDCFAYrAgAAAAAAAGR2AAgAAAAAJQAAAAwAAAAEAAAAGAAAAAwAAAAAAAAAEgAAAAwAAAABAAAAHgAAABgAAAApAAAAMwAAAG8AAABIAAAAJQAAAAwAAAAEAAAAVAAAAIgAAAAqAAAAMwAAAG0AAABHAAAAAQAAAAAA2EFVVdVBKgAAADMAAAAKAAAATAAAAAAAAAAAAAAAAAAAAP//////////YAAAAEcALgAgAEIAZQBuAGkAdABlAHoACwAAAAMAAAAEAAAACQAAAAgAAAAJAAAABAAAAAUAAAAIAAAABwAAAEsAAABAAAAAMAAAAAUAAAAgAAAAAQAAAAEAAAAQAAAAAAAAAAAAAAATAQAAgAAAAAAAAAAAAAAAEwEAAIAAAAAlAAAADAAAAAIAAAAnAAAAGAAAAAUAAAAAAAAA////AAAAAAAlAAAADAAAAAUAAABMAAAAZAAAAAAAAABQAAAAEgEAAHwAAAAAAAAAUAAAABM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DMAAAACgAAAFAAAAB8AAAAXAAAAAEAAAAAANhBVVXVQQoAAABQAAAAFQAAAEwAAAAAAAAAAAAAAAAAAAD//////////3gAAABHAEEAQgBSAEkARQBMACAAUgAuACAAQgBFAE4ASQBUAEUAWgAgAE0ALgAAAAgAAAAHAAAABgAAAAcAAAADAAAABgAAAAUAAAADAAAABwAAAAMAAAADAAAABgAAAAYAAAAIAAAAAwAAAAYAAAAGAAAABgAAAAMAAAAKAAAAAwAAAEsAAABAAAAAMAAAAAUAAAAgAAAAAQAAAAEAAAAQAAAAAAAAAAAAAAATAQAAgAAAAAAAAAAAAAAAEwEAAIAAAAAlAAAADAAAAAIAAAAnAAAAGAAAAAUAAAAAAAAA////AAAAAAAlAAAADAAAAAUAAABMAAAAZAAAAAkAAABgAAAA/wAAAGwAAAAJAAAAYAAAAPcAAAANAAAAIQDwAAAAAAAAAAAAAACAPwAAAAAAAAAAAACAPwAAAAAAAAAAAAAAAAAAAAAAAAAAAAAAAAAAAAAAAAAAJQAAAAwAAAAAAACAKAAAAAwAAAAFAAAAJQAAAAwAAAABAAAAGAAAAAwAAAAAAAAAEgAAAAwAAAABAAAAHgAAABgAAAAJAAAAYAAAAAABAABtAAAAJQAAAAwAAAABAAAAVAAAAKwAAAAKAAAAYAAAAHgAAABsAAAAAQAAAAAA2EFVVdVBCgAAAGAAAAAQAAAATAAAAAAAAAAAAAAAAAAAAP//////////bAAAAEMATwBOAFQAQQBEAE8AUgAgAEcARQBOAEUAUgBBAEwABwAAAAkAAAAIAAAABgAAAAcAAAAIAAAACQAAAAcAAAADAAAACAAAAAYAAAAIAAAABgAAAAcAAAAHAAAABQAAAEsAAABAAAAAMAAAAAUAAAAgAAAAAQAAAAEAAAAQAAAAAAAAAAAAAAATAQAAgAAAAAAAAAAAAAAAEwEAAIAAAAAlAAAADAAAAAIAAAAnAAAAGAAAAAUAAAAAAAAA////AAAAAAAlAAAADAAAAAUAAABMAAAAZAAAAAkAAABwAAAACQEAAHwAAAAJAAAAcAAAAAEBAAANAAAAIQDwAAAAAAAAAAAAAACAPwAAAAAAAAAAAACAPwAAAAAAAAAAAAAAAAAAAAAAAAAAAAAAAAAAAAAAAAAAJQAAAAwAAAAAAACAKAAAAAwAAAAFAAAAJQAAAAwAAAABAAAAGAAAAAwAAAAAAAAAEgAAAAwAAAABAAAAFgAAAAwAAAAAAAAAVAAAAFQBAAAKAAAAcAAAAAgBAAB8AAAAAQAAAAAA2EFVVdVBCgAAAHAAAAAsAAAATAAAAAQAAAAJAAAAcAAAAAoBAAB9AAAApAAAAEYAaQByAG0AYQBkAG8AIABwAG8AcgA6ACAARwBBAEIAUgBJAEUATAAgAFIASQBDAEEAUgBEAE8AIABCAEUATgBJAFQARQBaACAATQBFAFIARQBMAEUAUwAGAAAAAwAAAAQAAAAJAAAABgAAAAcAAAAHAAAAAwAAAAcAAAAHAAAABAAAAAMAAAADAAAACAAAAAcAAAAGAAAABwAAAAMAAAAGAAAABQAAAAMAAAAHAAAAAwAAAAcAAAAHAAAABwAAAAgAAAAJAAAAAwAAAAYAAAAGAAAACAAAAAMAAAAGAAAABgAAAAYAAAADAAAACgAAAAYAAAAHAAAABgAAAAUAAAAGAAAABgAAABYAAAAMAAAAAAAAACUAAAAMAAAAAgAAAA4AAAAUAAAAAAAAABAAAAAU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TB9LozflsS7gZAcMnhoi83pPZQ1jPhWdzU6E5egOcrU=</DigestValue>
    </Reference>
    <Reference Type="http://www.w3.org/2000/09/xmldsig#Object" URI="#idOfficeObject">
      <DigestMethod Algorithm="http://www.w3.org/2001/04/xmlenc#sha256"/>
      <DigestValue>amgtCXz+blISVxSYAEGsojQJlENTAf4tF2mWTCIQ0FU=</DigestValue>
    </Reference>
    <Reference Type="http://uri.etsi.org/01903#SignedProperties" URI="#idSignedProperties">
      <Transforms>
        <Transform Algorithm="http://www.w3.org/TR/2001/REC-xml-c14n-20010315"/>
      </Transforms>
      <DigestMethod Algorithm="http://www.w3.org/2001/04/xmlenc#sha256"/>
      <DigestValue>XqCQyPVa4Fop6ao1PAK506MzbGYvVe0em1e5T3Nmjjw=</DigestValue>
    </Reference>
    <Reference Type="http://www.w3.org/2000/09/xmldsig#Object" URI="#idValidSigLnImg">
      <DigestMethod Algorithm="http://www.w3.org/2001/04/xmlenc#sha256"/>
      <DigestValue>1l8L5LRzg4opO9rX6aX0ncjcx+Ipzza/bOMvYJEe0GU=</DigestValue>
    </Reference>
    <Reference Type="http://www.w3.org/2000/09/xmldsig#Object" URI="#idInvalidSigLnImg">
      <DigestMethod Algorithm="http://www.w3.org/2001/04/xmlenc#sha256"/>
      <DigestValue>FZCvA6qAPr5fA43js9Gaty1h9UpYrzK+y/ut412Rjvg=</DigestValue>
    </Reference>
  </SignedInfo>
  <SignatureValue>TtAafKnYo+SwPQX1lW66rTTrOlHoiWgYT+yW1mfRo+4Cp5TaPlm0CS6U6cMmAwierGZp8uY3mHDU
bsG8h15eZ4E/or+1bcOh7KapNorvZlHOlKWZOPdOY+o46FRkX5GRC+laBM63MwrRTixCaNutuLX9
fe1oDHENqK6C4vw4b0PPUntTBJA9FodYQDAyAzAcU4VoLu/vnMeInvvZs1oLt2UGByvdKLsDCVtD
asM5Axt0f8wjkYBHnm8ptUaM2we7Uuc2impYNSa6vA13WoUrbVVNfbAdzQfpS7k7HKeHXpeBRE1f
ISVe8ltK5VEY161zz28zfwkqbQkpvos3cnbmbA==</SignatureValue>
  <KeyInfo>
    <X509Data>
      <X509Certificate>MIIIjzCCBnegAwIBAgIINbsE3yqyZ5QwDQYJKoZIhvcNAQELBQAwWjEaMBgGA1UEAwwRQ0EtRE9DVU1FTlRBIFMuQS4xFjAUBgNVBAUTDVJVQzgwMDUwMTcyLTExFzAVBgNVBAoMDkRPQ1VNRU5UQSBTLkEuMQswCQYDVQQGEwJQWTAeFw0yMzAyMTQxODQ3MDBaFw0yNTAyMTMxODQ3MDBaMIG7MSQwIgYDVQQDDBtPU0NBUiBJU1JBRUwgQUNPU1RBIElOU0ZSQU4xEjAQBgNVBAUTCUNJMzMyNzMyMTEVMBMGA1UEKgwMT1NDQVIgSVNSQUVMMRcwFQYDVQQEDA5BQ09TVEEgSU5TRlJBTjELMAkGA1UECwwCRjIxNTAzBgNVBAoMLENFUlRJRklDQURPIENVQUxJRklDQURPIERFIEZJUk1BIEVMRUNUUk9OSUNBMQswCQYDVQQGEwJQWTCCASIwDQYJKoZIhvcNAQEBBQADggEPADCCAQoCggEBAMdByW4fwrYnmYNRl547fmVevILThuxGkvgtJr1XL6YC2tMNEt8c0Gnkma9P/a0/lYY6pj4y+tLsE1HQaZ2aYuCjPaSheDDvlm91jIexc+xQLirB5oZr1j/gTwyP0KkcwlI/QE+blgfVTARa3BcZjnB4QynfUvmewglWg6STxPKeAeWXlNetyNEi08i0TK1e3t3gF4U/eS6kVYyULxA4Wp5Zw55NCKBcdN7mBHoeBLY3Fk+nnfCJYljUzI4zqZacH3Frm5B+XnrNbLlxQJad306UYaEix7T698OS8YZr3wM2YstY5OINTqTkQ9kGK0bzcZjW6bvK+iwsUKVkXimle+0CAwEAAaOCA/UwggPxMAwGA1UdEwEB/wQCMAAwHwYDVR0jBBgwFoAUoT2FK83YLJYfOQIMn1M7WNiVC3swgZQGCCsGAQUFBwEBBIGHMIGEMFUGCCsGAQUFBzAChklodHRwczovL3d3dy5kaWdpdG8uY29tLnB5L3VwbG9hZHMvY2VydGlmaWNhZG8tZG9jdW1lbnRhLXNhLTE1MzUxMTc3NzEuY3J0MCsGCCsGAQUFBzABhh9odHRwczovL3d3dy5kaWdpdG8uY29tLnB5L29jc3AvMFgGA1UdEQRRME+BIW9zY2FyLmFjb3N0YUBzZWd1cm9zcGF0cmlh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EIeMaM3TBt7AQRUR73hIzzdWV+8MA4GA1UdDwEB/wQEAwIF4DANBgkqhkiG9w0BAQsFAAOCAgEAV5aAjLoobjXRI8d1tzn5yHWiJ7zLejH/liw3dB1o4XhHx/kj3sierrcE9SAYYLNPvCUZ5ZdZTq5DSK/JsCJv8idIN+CgmKKehaNImS8eq6MCoj5DVF56oX7oA+VYHeLbeXobR7G9uLhZndgzvr9oYEm2+pgvFT/k7q6ECwcspOa4NOskJU8WfxZQ7PSGhjIP/gMsDu5y3NlYDo7r3TtEyE22a8kmF1PvBUcvb3mv7J78W70EzFxJjIxpmMowPSkS00676kp2Ogfr4AQ/dYt+ZUK3kjz2SHGJJU9RU4S0MaxvuYkai8lHPZBcX5mS1wQ+zzo2WzsXdWKVuyWVhKQeNyD9quXhGDpIazN2aJom1pH9lZc2QVJCQUKWWhEgT948p/hUoDNq8xy5kuBQm5eoH9xhsU+6wdrE9nt/y6amw1wtB6ZcsrTDziycjKU+F6Xqs9dB0KGnw2VpqC0zJR+/t87B+tjZq/NHMAD8wWD6kDGH+Amh0RujOq7L154r4R9o7GV+g4+QpK/iDPB6Q5VNcefn7qrXrHW17/J3dJkI0uitL+9yDYfBSPS+Do5i39BQwKuwl8cV0Q4c9+syiE1+cG4KDVCYSFtyThX1tIAKjRb2IC9TedU7kxYt/biN0ffAUT1SNQNRUzVnH439xKLn/UlFfV7X0UIE3j9eobQsEMY=</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Transform>
          <Transform Algorithm="http://www.w3.org/TR/2001/REC-xml-c14n-20010315"/>
        </Transforms>
        <DigestMethod Algorithm="http://www.w3.org/2001/04/xmlenc#sha256"/>
        <DigestValue>A86zVTj70nB/9aR3XUP5lCsvi9G/KrK3r+DW6c7tGf8=</DigestValue>
      </Reference>
      <Reference URI="/xl/calcChain.xml?ContentType=application/vnd.openxmlformats-officedocument.spreadsheetml.calcChain+xml">
        <DigestMethod Algorithm="http://www.w3.org/2001/04/xmlenc#sha256"/>
        <DigestValue>p9q+coswZAblx7uDMhkDblYU0HzQEBuawwiA/q7Ttwg=</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ysY7u8LLyl7naQrzFRAwountIREwV1elZfBQr4/fz6I=</DigestValue>
      </Reference>
      <Reference URI="/xl/drawings/drawing1.xml?ContentType=application/vnd.openxmlformats-officedocument.drawing+xml">
        <DigestMethod Algorithm="http://www.w3.org/2001/04/xmlenc#sha256"/>
        <DigestValue>Gx6ZTv1ZKpnEzSP96DNbd9L8IJPrqGiA0pHwA2G1rek=</DigestValue>
      </Reference>
      <Reference URI="/xl/drawings/vmlDrawing1.vml?ContentType=application/vnd.openxmlformats-officedocument.vmlDrawing">
        <DigestMethod Algorithm="http://www.w3.org/2001/04/xmlenc#sha256"/>
        <DigestValue>ze8VtOHxKKv4hJztPng3P61XQ3QWJ8I25eX6ofCR2mI=</DigestValue>
      </Reference>
      <Reference URI="/xl/media/image1.emf?ContentType=image/x-emf">
        <DigestMethod Algorithm="http://www.w3.org/2001/04/xmlenc#sha256"/>
        <DigestValue>HD3Y0ZhZsKHOy3uGWiupDl+jrY8IZXRT8qr78PQnmJA=</DigestValue>
      </Reference>
      <Reference URI="/xl/media/image2.emf?ContentType=image/x-emf">
        <DigestMethod Algorithm="http://www.w3.org/2001/04/xmlenc#sha256"/>
        <DigestValue>cnV6rIaI6xyaGFYlPKpxc6IE37Lbnkk2R6OmevGlR4g=</DigestValue>
      </Reference>
      <Reference URI="/xl/media/image3.emf?ContentType=image/x-emf">
        <DigestMethod Algorithm="http://www.w3.org/2001/04/xmlenc#sha256"/>
        <DigestValue>kQQNBwZoqCro1OMpDAVwOCi8JOBMh5XsBNwI5FDMl/E=</DigestValue>
      </Reference>
      <Reference URI="/xl/media/image4.emf?ContentType=image/x-emf">
        <DigestMethod Algorithm="http://www.w3.org/2001/04/xmlenc#sha256"/>
        <DigestValue>B+fO2XefcI8ArtSgN4z5/k9dX0XXncHHepQGxukiwnA=</DigestValue>
      </Reference>
      <Reference URI="/xl/printerSettings/printerSettings1.bin?ContentType=application/vnd.openxmlformats-officedocument.spreadsheetml.printerSettings">
        <DigestMethod Algorithm="http://www.w3.org/2001/04/xmlenc#sha256"/>
        <DigestValue>gwtPLngm3gcYZRdTDfZtdIF//3ATaCFExL1OeDtcSVs=</DigestValue>
      </Reference>
      <Reference URI="/xl/printerSettings/printerSettings10.bin?ContentType=application/vnd.openxmlformats-officedocument.spreadsheetml.printerSettings">
        <DigestMethod Algorithm="http://www.w3.org/2001/04/xmlenc#sha256"/>
        <DigestValue>aEX+0Bc081wwcX+tfTTfFA5eWwvQFq5d0PMBhnyeFvQ=</DigestValue>
      </Reference>
      <Reference URI="/xl/printerSettings/printerSettings11.bin?ContentType=application/vnd.openxmlformats-officedocument.spreadsheetml.printerSettings">
        <DigestMethod Algorithm="http://www.w3.org/2001/04/xmlenc#sha256"/>
        <DigestValue>gwtPLngm3gcYZRdTDfZtdIF//3ATaCFExL1OeDtcSVs=</DigestValue>
      </Reference>
      <Reference URI="/xl/printerSettings/printerSettings12.bin?ContentType=application/vnd.openxmlformats-officedocument.spreadsheetml.printerSettings">
        <DigestMethod Algorithm="http://www.w3.org/2001/04/xmlenc#sha256"/>
        <DigestValue>gwtPLngm3gcYZRdTDfZtdIF//3ATaCFExL1OeDtcSVs=</DigestValue>
      </Reference>
      <Reference URI="/xl/printerSettings/printerSettings2.bin?ContentType=application/vnd.openxmlformats-officedocument.spreadsheetml.printerSettings">
        <DigestMethod Algorithm="http://www.w3.org/2001/04/xmlenc#sha256"/>
        <DigestValue>gwtPLngm3gcYZRdTDfZtdIF//3ATaCFExL1OeDtcSVs=</DigestValue>
      </Reference>
      <Reference URI="/xl/printerSettings/printerSettings3.bin?ContentType=application/vnd.openxmlformats-officedocument.spreadsheetml.printerSettings">
        <DigestMethod Algorithm="http://www.w3.org/2001/04/xmlenc#sha256"/>
        <DigestValue>gwtPLngm3gcYZRdTDfZtdIF//3ATaCFExL1OeDtcSVs=</DigestValue>
      </Reference>
      <Reference URI="/xl/printerSettings/printerSettings4.bin?ContentType=application/vnd.openxmlformats-officedocument.spreadsheetml.printerSettings">
        <DigestMethod Algorithm="http://www.w3.org/2001/04/xmlenc#sha256"/>
        <DigestValue>gwtPLngm3gcYZRdTDfZtdIF//3ATaCFExL1OeDtcSVs=</DigestValue>
      </Reference>
      <Reference URI="/xl/printerSettings/printerSettings5.bin?ContentType=application/vnd.openxmlformats-officedocument.spreadsheetml.printerSettings">
        <DigestMethod Algorithm="http://www.w3.org/2001/04/xmlenc#sha256"/>
        <DigestValue>gwtPLngm3gcYZRdTDfZtdIF//3ATaCFExL1OeDtcSVs=</DigestValue>
      </Reference>
      <Reference URI="/xl/printerSettings/printerSettings6.bin?ContentType=application/vnd.openxmlformats-officedocument.spreadsheetml.printerSettings">
        <DigestMethod Algorithm="http://www.w3.org/2001/04/xmlenc#sha256"/>
        <DigestValue>Qyng1fsjyk2EY3G4GXFc3OXbc5j9wOQDOE0ma2WwmA4=</DigestValue>
      </Reference>
      <Reference URI="/xl/printerSettings/printerSettings7.bin?ContentType=application/vnd.openxmlformats-officedocument.spreadsheetml.printerSettings">
        <DigestMethod Algorithm="http://www.w3.org/2001/04/xmlenc#sha256"/>
        <DigestValue>Qyng1fsjyk2EY3G4GXFc3OXbc5j9wOQDOE0ma2WwmA4=</DigestValue>
      </Reference>
      <Reference URI="/xl/printerSettings/printerSettings8.bin?ContentType=application/vnd.openxmlformats-officedocument.spreadsheetml.printerSettings">
        <DigestMethod Algorithm="http://www.w3.org/2001/04/xmlenc#sha256"/>
        <DigestValue>V2Rh8iItDn5CPB4UPq5laB3l6c7zUY1ixPUugNiNUcc=</DigestValue>
      </Reference>
      <Reference URI="/xl/printerSettings/printerSettings9.bin?ContentType=application/vnd.openxmlformats-officedocument.spreadsheetml.printerSettings">
        <DigestMethod Algorithm="http://www.w3.org/2001/04/xmlenc#sha256"/>
        <DigestValue>Qyng1fsjyk2EY3G4GXFc3OXbc5j9wOQDOE0ma2WwmA4=</DigestValue>
      </Reference>
      <Reference URI="/xl/sharedStrings.xml?ContentType=application/vnd.openxmlformats-officedocument.spreadsheetml.sharedStrings+xml">
        <DigestMethod Algorithm="http://www.w3.org/2001/04/xmlenc#sha256"/>
        <DigestValue>y1L02XZ6sV0TnchF0kuQw+mjUIUcvhktIwgtlY/tr3A=</DigestValue>
      </Reference>
      <Reference URI="/xl/styles.xml?ContentType=application/vnd.openxmlformats-officedocument.spreadsheetml.styles+xml">
        <DigestMethod Algorithm="http://www.w3.org/2001/04/xmlenc#sha256"/>
        <DigestValue>sUzrwbAlu/mLE1MGBoh6RfqqV1ztNtJWpobBW/nWC20=</DigestValue>
      </Reference>
      <Reference URI="/xl/theme/theme1.xml?ContentType=application/vnd.openxmlformats-officedocument.theme+xml">
        <DigestMethod Algorithm="http://www.w3.org/2001/04/xmlenc#sha256"/>
        <DigestValue>KZhEmngVuF4p6V/fFzGbJl/eY4ApA1tQKprDfyyqf2o=</DigestValue>
      </Reference>
      <Reference URI="/xl/workbook.xml?ContentType=application/vnd.openxmlformats-officedocument.spreadsheetml.sheet.main+xml">
        <DigestMethod Algorithm="http://www.w3.org/2001/04/xmlenc#sha256"/>
        <DigestValue>NUmhx5yS4mDWwOLQrC4/Po0wX8iASQ5poNAmvVbHz/g=</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jKXVFx1HGVIO24c9gNTdtZXWAhN/RaoLgU3SJbP+8Bw=</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vl8xLDneCfmICoinYSqYoDNVXtqBCFGfNOh4xxRDeEQ=</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nZKw4hKw2+3pXeBTsC/ZBicbgnGu7zTAAE186sjLnDw=</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CbSvei0UfzLsONWMmXFfql9N8enIRi6l+NsDBuxTUEM=</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yc48oc/QmVpCKOyTQC/b+mtn1WuyjRR/gC7AuLuMWdI=</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FDvnHPD6/CGwKxcEIE18HsOXjfGgVY46IoBPe6h8Lj0=</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VBtVSFlIxzcUXhEx+UnzQXmVxs4DIyAhk4b2Ww66f00=</DigestValue>
      </Reference>
      <Reference URI="/xl/worksheets/sheet1.xml?ContentType=application/vnd.openxmlformats-officedocument.spreadsheetml.worksheet+xml">
        <DigestMethod Algorithm="http://www.w3.org/2001/04/xmlenc#sha256"/>
        <DigestValue>yThjSCROUSdBsHPnwWc8z985XA3lRLlZ7mGDlLYz+7w=</DigestValue>
      </Reference>
      <Reference URI="/xl/worksheets/sheet10.xml?ContentType=application/vnd.openxmlformats-officedocument.spreadsheetml.worksheet+xml">
        <DigestMethod Algorithm="http://www.w3.org/2001/04/xmlenc#sha256"/>
        <DigestValue>tKssLzqk/jHXfvl4b2j/hGTY0ssfIMwyV694KC46nKE=</DigestValue>
      </Reference>
      <Reference URI="/xl/worksheets/sheet11.xml?ContentType=application/vnd.openxmlformats-officedocument.spreadsheetml.worksheet+xml">
        <DigestMethod Algorithm="http://www.w3.org/2001/04/xmlenc#sha256"/>
        <DigestValue>rQCF0v4+01FX8x2cGAe/W6lzkh37/+lWagnB2y2iiwc=</DigestValue>
      </Reference>
      <Reference URI="/xl/worksheets/sheet12.xml?ContentType=application/vnd.openxmlformats-officedocument.spreadsheetml.worksheet+xml">
        <DigestMethod Algorithm="http://www.w3.org/2001/04/xmlenc#sha256"/>
        <DigestValue>noLnbHmcacZBQTbHPuoyK0zsZmMSqiPFnhR2SiXT+KE=</DigestValue>
      </Reference>
      <Reference URI="/xl/worksheets/sheet2.xml?ContentType=application/vnd.openxmlformats-officedocument.spreadsheetml.worksheet+xml">
        <DigestMethod Algorithm="http://www.w3.org/2001/04/xmlenc#sha256"/>
        <DigestValue>bYS1+4bRCZsd/7aBGzsVsd5MRJHqcOCuwZSjWspZsq4=</DigestValue>
      </Reference>
      <Reference URI="/xl/worksheets/sheet3.xml?ContentType=application/vnd.openxmlformats-officedocument.spreadsheetml.worksheet+xml">
        <DigestMethod Algorithm="http://www.w3.org/2001/04/xmlenc#sha256"/>
        <DigestValue>D6IJYBEXUv1qwpEnFAM9AeYiF121xnA/VHkar9Nw2So=</DigestValue>
      </Reference>
      <Reference URI="/xl/worksheets/sheet4.xml?ContentType=application/vnd.openxmlformats-officedocument.spreadsheetml.worksheet+xml">
        <DigestMethod Algorithm="http://www.w3.org/2001/04/xmlenc#sha256"/>
        <DigestValue>7sPOnIh0klIhyr3I6EQc12tQO7DKraXHlI78O+76pBo=</DigestValue>
      </Reference>
      <Reference URI="/xl/worksheets/sheet5.xml?ContentType=application/vnd.openxmlformats-officedocument.spreadsheetml.worksheet+xml">
        <DigestMethod Algorithm="http://www.w3.org/2001/04/xmlenc#sha256"/>
        <DigestValue>TNxdB4t2ooTKNcw7FOuiFhxIwPaTA0JaLLxBGPudyHE=</DigestValue>
      </Reference>
      <Reference URI="/xl/worksheets/sheet6.xml?ContentType=application/vnd.openxmlformats-officedocument.spreadsheetml.worksheet+xml">
        <DigestMethod Algorithm="http://www.w3.org/2001/04/xmlenc#sha256"/>
        <DigestValue>DESnK96DLM1mGDR7i5n7FUHkWa4NQkHF9Dfo3LKNA8A=</DigestValue>
      </Reference>
      <Reference URI="/xl/worksheets/sheet7.xml?ContentType=application/vnd.openxmlformats-officedocument.spreadsheetml.worksheet+xml">
        <DigestMethod Algorithm="http://www.w3.org/2001/04/xmlenc#sha256"/>
        <DigestValue>JzAe9xtblD+pfJNEKtdnTfoJ9e6uHxCEZfOJN0aG4q0=</DigestValue>
      </Reference>
      <Reference URI="/xl/worksheets/sheet8.xml?ContentType=application/vnd.openxmlformats-officedocument.spreadsheetml.worksheet+xml">
        <DigestMethod Algorithm="http://www.w3.org/2001/04/xmlenc#sha256"/>
        <DigestValue>U8ZLh6lJLC+1S1dZILF1x0jLnJDnbpd8yRkHIp5/kNc=</DigestValue>
      </Reference>
      <Reference URI="/xl/worksheets/sheet9.xml?ContentType=application/vnd.openxmlformats-officedocument.spreadsheetml.worksheet+xml">
        <DigestMethod Algorithm="http://www.w3.org/2001/04/xmlenc#sha256"/>
        <DigestValue>yW8E83AunsXVyNFAj+cTwXTsrIsQ2HdM6s+m6XM7A+s=</DigestValue>
      </Reference>
    </Manifest>
    <SignatureProperties>
      <SignatureProperty Id="idSignatureTime" Target="#idPackageSignature">
        <mdssi:SignatureTime xmlns:mdssi="http://schemas.openxmlformats.org/package/2006/digital-signature">
          <mdssi:Format>YYYY-MM-DDThh:mm:ssTZD</mdssi:Format>
          <mdssi:Value>2024-03-07T17:19:27Z</mdssi:Value>
        </mdssi:SignatureTime>
      </SignatureProperty>
    </SignatureProperties>
  </Object>
  <Object Id="idOfficeObject">
    <SignatureProperties>
      <SignatureProperty Id="idOfficeV1Details" Target="#idPackageSignature">
        <SignatureInfoV1 xmlns="http://schemas.microsoft.com/office/2006/digsig">
          <SetupID>{F17309C7-AF96-46B4-A287-DA03B13D5290}</SetupID>
          <SignatureText>Oscar Israel Acosta Insfran</SignatureText>
          <SignatureImage/>
          <SignatureComments/>
          <WindowsVersion>10.0</WindowsVersion>
          <OfficeVersion>16.0.17231/26</OfficeVersion>
          <ApplicationVersion>16.0.17231</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2024-03-07T17:19:27Z</xd:SigningTime>
          <xd:SigningCertificate>
            <xd:Cert>
              <xd:CertDigest>
                <DigestMethod Algorithm="http://www.w3.org/2001/04/xmlenc#sha256"/>
                <DigestValue>GKV/B8qUtxaqN7Kyx8RZgyOwbW+Y+06J64Rkanzi94s=</DigestValue>
              </xd:CertDigest>
              <xd:IssuerSerial>
                <X509IssuerName>C=PY, O=DOCUMENTA S.A., SERIALNUMBER=RUC80050172-1, CN=CA-DOCUMENTA S.A.</X509IssuerName>
                <X509SerialNumber>3871693661195626388</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OwsAACBFTUYAAAEAOBwAAKo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O4AAAAFAAAAMQEAABUAAADuAAAABQAAAEQ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O4AAAAFAAAAMgEAABYAAAAlAAAADAAAAAEAAABUAAAAiAAAAO8AAAAFAAAAMAEAABUAAAABAAAAVVWPQSa0j0HvAAAABQAAAAoAAABMAAAAAAAAAAAAAAAAAAAA//////////9gAAAAMAA3AC8AMAAzAC8AMgAwADIANAAHAAAABwAAAAUAAAAHAAAABwAAAAUAAAAHAAAABwAAAAcAAAAHAAAASwAAAEAAAAAwAAAABQAAACAAAAABAAAAAQAAABAAAAAAAAAAAAAAAEABAACgAAAAAAAAAAAAAABAAQAAo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wAAAAAAAAAPwAAACEA8AAAAAAAAAAAAAAAgD8AAAAAAAAAAAAAgD8AAAAAAAAAAAAAAAAAAAAAAAAAAAAAAAAAAAAAAAAAACUAAAAMAAAAAAAAgCgAAAAMAAAAAwAAACcAAAAYAAAAAwAAAAAAAAAAAAAAAAAAACUAAAAMAAAAAwAAAEwAAABkAAAAAAAAAAAAAAD//////////wAAAAAcAAAAQAEAAAAAAAAhAPAAAAAAAAAAAAAAAIA/AAAAAAAAAAAAAIA/AAAAAAAAAAAAAAAAAAAAAAAAAAAAAAAAAAAAAAAAAAAlAAAADAAAAAAAAIAoAAAADAAAAAMAAAAnAAAAGAAAAAMAAAAAAAAAAAAAAAAAAAAlAAAADAAAAAMAAABMAAAAZAAAAAAAAAAAAAAA//////////9AAQAAHAAAAAAAAAA/AAAAIQDwAAAAAAAAAAAAAACAPwAAAAAAAAAAAACAPwAAAAAAAAAAAAAAAAAAAAAAAAAAAAAAAAAAAAAAAAAAJQAAAAwAAAAAAACAKAAAAAwAAAADAAAAJwAAABgAAAADAAAAAAAAAAAAAAAAAAAAJQAAAAwAAAADAAAATAAAAGQAAAAAAAAAWwAAAD8BAABcAAAAAAAAAFsAAABAAQAAAgAAACEA8AAAAAAAAAAAAAAAgD8AAAAAAAAAAAAAgD8AAAAAAAAAAAAAAAAAAAAAAAAAAAAAAAAAAAAAAAAAACUAAAAMAAAAAAAAgCgAAAAMAAAAAwAAACcAAAAYAAAAAwAAAAAAAAD///8AAAAAACUAAAAMAAAAAwAAAEwAAABkAAAAAAAAABwAAAA/AQAAWgAAAAAAAAAcAAAAQAEAAD8AAAAhAPAAAAAAAAAAAAAAAIA/AAAAAAAAAAAAAIA/AAAAAAAAAAAAAAAAAAAAAAAAAAAAAAAAAAAAAAAAAAAlAAAADAAAAAAAAIAoAAAADAAAAAMAAAAnAAAAGAAAAAMAAAAAAAAA////AAAAAAAlAAAADAAAAAMAAABMAAAAZAAAAAsAAAA3AAAAIQAAAFoAAAALAAAAN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wAAAA3AAAAIAAAAFoAAAABAAAAVVWPQSa0j0EMAAAAWwAAAAEAAABMAAAABAAAAAsAAAA3AAAAIgAAAFsAAABQAAAAWAByABUAAAAWAAAADAAAAAAAAAAlAAAADAAAAAIAAAAnAAAAGAAAAAQAAAAAAAAA////AAAAAAAlAAAADAAAAAQAAABMAAAAZAAAADAAAAAgAAAANAEAAFoAAAAwAAAAIAAAAAUBAAA7AAAAIQDwAAAAAAAAAAAAAACAPwAAAAAAAAAAAACAPwAAAAAAAAAAAAAAAAAAAAAAAAAAAAAAAAAAAAAAAAAAJQAAAAwAAAAAAACAKAAAAAwAAAAEAAAAJwAAABgAAAAEAAAAAAAAAP///wAAAAAAJQAAAAwAAAAEAAAATAAAAGQAAAAwAAAAIAAAADQBAABWAAAAMAAAACAAAAAFAQAANwAAACEA8AAAAAAAAAAAAAAAgD8AAAAAAAAAAAAAgD8AAAAAAAAAAAAAAAAAAAAAAAAAAAAAAAAAAAAAAAAAACUAAAAMAAAAAAAAgCgAAAAMAAAABAAAACcAAAAYAAAABAAAAAAAAAD///8AAAAAACUAAAAMAAAABAAAAEwAAABkAAAAMAAAADsAAAATAQAAVgAAADAAAAA7AAAA5AAAABwAAAAhAPAAAAAAAAAAAAAAAIA/AAAAAAAAAAAAAIA/AAAAAAAAAAAAAAAAAAAAAAAAAAAAAAAAAAAAAAAAAAAlAAAADAAAAAAAAIAoAAAADAAAAAQAAABSAAAAcAEAAAQAAADs////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MAAAADsAAAAUAQAAVwAAACUAAAAMAAAABAAAAFQAAADwAAAAMQAAADsAAAASAQAAVgAAAAEAAABVVY9BJrSPQTEAAAA7AAAAGwAAAEwAAAAAAAAAAAAAAAAAAAD//////////4QAAABPAHMAYwBhAHIAIABJAHMAcgBhAGUAbAAgAEEAYwBvAHMAdABhACAASQBuAHMAZgByAGEAbgAiAA8AAAAIAAAACQAAAAoAAAAHAAAABQAAAAUAAAAIAAAABwAAAAoAAAAKAAAABQAAAAUAAAANAAAACQAAAAwAAAAIAAAABwAAAAoAAAAFAAAABQAAAAsAAAAIAAAABgAAAAcAAAAKAAAACw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UAAAAMAAAAAQAAABgAAAAMAAAAAAAAABIAAAAMAAAAAQAAAB4AAAAYAAAADgAAAGEAAAAyAQAAcgAAACUAAAAMAAAAAQAAAFQAAADQAAAADwAAAGEAAACgAAAAcQAAAAEAAABVVY9BJrSPQQ8AAABhAAAAFgAAAEwAAAAAAAAAAAAAAAAAAAD//////////3gAAABPAFMAQwBBAFIAIABJAFMAUgBBAEUATAAgAEEAQwBPAFMAVABBACAASQAuAAoAAAAHAAAACAAAAAgAAAAIAAAABAAAAAMAAAAHAAAACAAAAAgAAAAHAAAABgAAAAQAAAAIAAAACAAAAAoAAAAHAAAABwAAAAgAAAAEAAAAAwAAAAMAAABLAAAAQAAAADAAAAAFAAAAIAAAAAEAAAABAAAAEAAAAAAAAAAAAAAAQAEAAKAAAAAAAAAAAAAAAEABAACgAAAAJQAAAAwAAAAC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CoAAAADwAAAHYAAAB0AAAAhgAAAAEAAABVVY9BJrSPQQ8AAAB2AAAADwAAAEwAAAAAAAAAAAAAAAAAAAD//////////2wAAABTAEkATgBEAEkAQwBPACAAVABJAFQAVQBMAEEAUgAAAAcAAAADAAAACgAAAAkAAAADAAAACAAAAAoAAAAEAAAABwAAAAMAAAAHAAAACQAAAAYAAAAIAAAACAAAAEsAAABAAAAAMAAAAAUAAAAgAAAAAQAAAAEAAAAQAAAAAAAAAAAAAABAAQAAoAAAAAAAAAAAAAAAQAEAAKAAAAAlAAAADAAAAAIAAAAnAAAAGAAAAAUAAAAAAAAA////AAAAAAAlAAAADAAAAAUAAABMAAAAZAAAAA4AAACLAAAAHwEAAJsAAAAOAAAAiwAAABIBAAARAAAAIQDwAAAAAAAAAAAAAACAPwAAAAAAAAAAAACAPwAAAAAAAAAAAAAAAAAAAAAAAAAAAAAAAAAAAAAAAAAAJQAAAAwAAAAAAACAKAAAAAwAAAAFAAAAJQAAAAwAAAABAAAAGAAAAAwAAAAAAAAAEgAAAAwAAAABAAAAFgAAAAwAAAAAAAAAVAAAADwBAAAPAAAAiwAAAB4BAACbAAAAAQAAAFVVj0EmtI9BDwAAAIsAAAAoAAAATAAAAAQAAAAOAAAAiwAAACABAACcAAAAnAAAAEYAaQByAG0AYQBkAG8AIABwAG8AcgA6ACAATwBTAEMAQQBSACAASQBTAFIAQQBFAEwAIABBAEMATwBTAFQAQQAgAEkATgBTAEYAUgBBAE4ABgAAAAMAAAAFAAAACwAAAAcAAAAIAAAACAAAAAQAAAAIAAAACAAAAAUAAAADAAAABAAAAAoAAAAHAAAACAAAAAgAAAAIAAAABAAAAAMAAAAHAAAACAAAAAgAAAAHAAAABgAAAAQAAAAIAAAACAAAAAoAAAAHAAAABwAAAAgAAAAEAAAAAwAAAAoAAAAHAAAABgAAAAgAAAAIAAAACgAAABYAAAAMAAAAAAAAACUAAAAMAAAAAgAAAA4AAAAUAAAAAAAAABAAAAAUAAAA</Object>
  <Object Id="idInvalidSigLnImg">AQAAAGwAAAAAAAAAAAAAAD8BAACfAAAAAAAAAAAAAABmFgAAOwsAACBFTUYAAAEAtCIAALE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EwEAAFYAAAAwAAAAOwAAAOQ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FAEAAFcAAAAlAAAADAAAAAQAAABUAAAA8AAAADEAAAA7AAAAEgEAAFYAAAABAAAAVVWPQSa0j0ExAAAAOwAAABsAAABMAAAAAAAAAAAAAAAAAAAA//////////+EAAAATwBzAGMAYQByACAASQBzAHIAYQBlAGwAIABBAGMAbwBzAHQAYQAgAEkAbgBzAGYAcgBhAG4AAAAPAAAACAAAAAkAAAAKAAAABwAAAAUAAAAFAAAACAAAAAcAAAAKAAAACgAAAAUAAAAFAAAADQAAAAkAAAAMAAAACAAAAAcAAAAKAAAABQAAAAUAAAALAAAACAAAAAYAAAAHAAAACgAAAAsAAABLAAAAQAAAADAAAAAFAAAAIAAAAAEAAAABAAAAEAAAAAAAAAAAAAAAQAEAAKAAAAAAAAAAAAAAAEABAACgAAAAJQAAAAwAAAACAAAAJwAAABgAAAAFAAAAAAAAAP///wAAAAAAJQAAAAwAAAAFAAAATAAAAGQAAAAAAAAAYQAAAD8BAACbAAAAAAAAAGEAAABAAQAAOwAAACEA8AAAAAAAAAAAAAAAgD8AAAAAAAAAAAAAgD8AAAAAAAAAAAAAAAAAAAAAAAAAAAAAAAAAAAAAAAAAACUAAAAMAAAAAAAAgCgAAAAMAAAABQAAACcAAAAYAAAABQAAAAAAAAD///8AAAAAACUAAAAMAAAABQAAAEwAAABkAAAADgAAAGEAAAAxAQAAcQAAAA4AAABhAAAAJAEAABEAAAAhAPAAAAAAAAAAAAAAAIA/AAAAAAAAAAAAAIA/AAAAAAAAAAAAAAAAAAAAAAAAAAAAAAAAAAAAAAAAAAAlAAAADAAAAAAAAIAoAAAADAAAAAUAAAAlAAAADAAAAAEAAAAYAAAADAAAAAAAAAASAAAADAAAAAEAAAAeAAAAGAAAAA4AAABhAAAAMgEAAHIAAAAlAAAADAAAAAEAAABUAAAA0AAAAA8AAABhAAAAoAAAAHEAAAABAAAAVVWPQSa0j0EPAAAAYQAAABYAAABMAAAAAAAAAAAAAAAAAAAA//////////94AAAATwBTAEMAQQBSACAASQBTAFIAQQBFAEwAIABBAEMATwBTAFQAQQAgAEkALgAKAAAABwAAAAgAAAAIAAAACAAAAAQAAAADAAAABwAAAAgAAAAIAAAABwAAAAYAAAAEAAAACAAAAAgAAAAKAAAABwAAAAcAAAAIAAAABAAAAAMAAAADAAAASwAAAEAAAAAwAAAABQAAACAAAAABAAAAAQAAABAAAAAAAAAAAAAAAEABAACgAAAAAAAAAAAAAABAAQAAoAAAACUAAAAMAAAAAgAAACcAAAAYAAAABQAAAAAAAAD///8AAAAAACUAAAAMAAAABQAAAEwAAABkAAAADgAAAHYAAAAxAQAAhgAAAA4AAAB2AAAAJAEAABEAAAAhAPAAAAAAAAAAAAAAAIA/AAAAAAAAAAAAAIA/AAAAAAAAAAAAAAAAAAAAAAAAAAAAAAAAAAAAAAAAAAAlAAAADAAAAAAAAIAoAAAADAAAAAUAAAAlAAAADAAAAAEAAAAYAAAADAAAAAAAAAASAAAADAAAAAEAAAAeAAAAGAAAAA4AAAB2AAAAMgEAAIcAAAAlAAAADAAAAAEAAABUAAAAqAAAAA8AAAB2AAAAdAAAAIYAAAABAAAAVVWPQSa0j0EPAAAAdgAAAA8AAABMAAAAAAAAAAAAAAAAAAAA//////////9sAAAAUwBJAE4ARABJAEMATwAgAFQASQBUAFUATABBAFIAAAAHAAAAAwAAAAoAAAAJAAAAAwAAAAgAAAAKAAAABAAAAAcAAAADAAAABwAAAAkAAAAGAAAACAAAAAgAAABLAAAAQAAAADAAAAAFAAAAIAAAAAEAAAABAAAAEAAAAAAAAAAAAAAAQAEAAKAAAAAAAAAAAAAAAEABAACgAAAAJQAAAAwAAAACAAAAJwAAABgAAAAFAAAAAAAAAP///wAAAAAAJQAAAAwAAAAFAAAATAAAAGQAAAAOAAAAiwAAAB8BAACbAAAADgAAAIsAAAASAQAAEQAAACEA8AAAAAAAAAAAAAAAgD8AAAAAAAAAAAAAgD8AAAAAAAAAAAAAAAAAAAAAAAAAAAAAAAAAAAAAAAAAACUAAAAMAAAAAAAAgCgAAAAMAAAABQAAACUAAAAMAAAAAQAAABgAAAAMAAAAAAAAABIAAAAMAAAAAQAAABYAAAAMAAAAAAAAAFQAAAA8AQAADwAAAIsAAAAeAQAAmwAAAAEAAABVVY9BJrSPQQ8AAACLAAAAKAAAAEwAAAAEAAAADgAAAIsAAAAgAQAAnAAAAJwAAABGAGkAcgBtAGEAZABvACAAcABvAHIAOgAgAE8AUwBDAEEAUgAgAEkAUwBSAEEARQBMACAAQQBDAE8AUwBUAEEAIABJAE4AUwBGAFIAQQBOAAYAAAADAAAABQAAAAsAAAAHAAAACAAAAAgAAAAEAAAACAAAAAgAAAAFAAAAAwAAAAQAAAAKAAAABwAAAAgAAAAIAAAACAAAAAQAAAADAAAABwAAAAgAAAAIAAAABwAAAAYAAAAEAAAACAAAAAgAAAAKAAAABwAAAAcAAAAIAAAABAAAAAMAAAAKAAAABwAAAAYAAAAIAAAACAAAAAoAAAAWAAAADAAAAAAAAAAlAAAADAAAAAIAAAAOAAAAFAAAAAAAAAAQAAAAFA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89+fDPWinBtUkNgxVtwRBQ7vfixIJaLMTMDOO2QxVU0=</DigestValue>
    </Reference>
    <Reference Type="http://www.w3.org/2000/09/xmldsig#Object" URI="#idOfficeObject">
      <DigestMethod Algorithm="http://www.w3.org/2001/04/xmlenc#sha256"/>
      <DigestValue>9lMY77zpNtagab9gIVa3ddjHiI0nGg7lQzVExIMMJPA=</DigestValue>
    </Reference>
    <Reference Type="http://uri.etsi.org/01903#SignedProperties" URI="#idSignedProperties">
      <Transforms>
        <Transform Algorithm="http://www.w3.org/TR/2001/REC-xml-c14n-20010315"/>
      </Transforms>
      <DigestMethod Algorithm="http://www.w3.org/2001/04/xmlenc#sha256"/>
      <DigestValue>7B9d+L/9YyWhWx2CwGwqPizJDYI0vsT35K0RB9LGr+w=</DigestValue>
    </Reference>
    <Reference Type="http://www.w3.org/2000/09/xmldsig#Object" URI="#idValidSigLnImg">
      <DigestMethod Algorithm="http://www.w3.org/2001/04/xmlenc#sha256"/>
      <DigestValue>YuTDC7Q1Q/0tVPYEI8APaLHolsGHcWXtnPJAYNuLIo8=</DigestValue>
    </Reference>
    <Reference Type="http://www.w3.org/2000/09/xmldsig#Object" URI="#idInvalidSigLnImg">
      <DigestMethod Algorithm="http://www.w3.org/2001/04/xmlenc#sha256"/>
      <DigestValue>cvNVJPlNHsIuJEIuAN9jTJk4whC9WPSH6n+R3vsuIhM=</DigestValue>
    </Reference>
  </SignedInfo>
  <SignatureValue>SIYKxLk7Tdmqc2P0HbPly/t9h6zdOh4XGra+odi/SUKdI+EIYL9Er2INc3g8iXtkCrnTmyFoAeKa
PVkgZR48s1Nt13XQp0kWHQZRMukpRA3t7am7qYTuoB7GUNy1w/dRd/PtddJ3o5jsSDiH6BU3lzEW
2T9h3L+TwMuDAKSNsbkJ2iLNAV6rtsCPnzsoKaM8LCqYdaNzFul1HR+b0pfa/c6puegNIwk8+eql
+9dwW+8p6gDNYgA1MWzzVzcX6p1T9jEgEXASJTeBB+EaXpMpkypel+ztp8MFk6nH47YGeAlrSH+2
YftiqH12xjxss4Bmwt3Rm2QofrKB0nE+GlRqPA==</SignatureValue>
  <KeyInfo>
    <X509Data>
      <X509Certificate>MIIIjzCCBnegAwIBAgIIBLLl3lii/4cwDQYJKoZIhvcNAQELBQAwWjEaMBgGA1UEAwwRQ0EtRE9DVU1FTlRBIFMuQS4xFjAUBgNVBAUTDVJVQzgwMDUwMTcyLTExFzAVBgNVBAoMDkRPQ1VNRU5UQSBTLkEuMQswCQYDVQQGEwJQWTAeFw0yMjEwMDYxMjM3MDBaFw0yNDEwMDUxMjM3MDBaMIG5MSMwIQYDVQQDDBpKVUFOIENBUkxPUyBDQVJSQU5aQSBPUlRJWjESMBAGA1UEBRMJQ0kzNTA1MTAyMRQwEgYDVQQqDAtKVUFOIENBUkxPUzEXMBUGA1UEBAwOQ0FSUkFOWkEgT1JUSVoxCzAJBgNVBAsMAkYyMTUwMwYDVQQKDCxDRVJUSUZJQ0FETyBDVUFMSUZJQ0FETyBERSBGSVJNQSBFTEVDVFJPTklDQTELMAkGA1UEBhMCUFkwggEiMA0GCSqGSIb3DQEBAQUAA4IBDwAwggEKAoIBAQD0xzdPGzg1LWdVE2Ho7PqMC+BfHDHCtFAEiUj+EWHNNhBEjAOHeRWEUYZ2upbuE9xwMHv4PCMhc8ODnW8gOu8ro8li5GT3Lgd9atu2rH6Ul3HgjZSgYdjSW8iV+E/PqObuZRPg/f95/Ag/6ungYMVCYbMzZT1w/Rb5D2ecIyMCE2Faqe3ro+B8TY/7FBKpCKOq1oqpED6nocO0p6WtLe95lCbhC9ye5jyswBL9J9gw97frTVMsxKOOUcKtn5Sg5DLggbsI1gi0Uel2yesYRfT+6XtjDpsemw3Bfxb6V7pCna5Y6L/WwdPej4nQMPB/JQ1v6PTU4JfY2B0YyDYBvrQ5AgMBAAGjggP3MIID8zAMBgNVHRMBAf8EAjAAMB8GA1UdIwQYMBaAFKE9hSvN2CyWHzkCDJ9TO1jYlQt7MIGUBggrBgEFBQcBAQSBhzCBhDBVBggrBgEFBQcwAoZJaHR0cHM6Ly93d3cuZGlnaXRvLmNvbS5weS91cGxvYWRzL2NlcnRpZmljYWRvLWRvY3VtZW50YS1zYS0xNTM1MTE3NzcxLmNydDArBggrBgEFBQcwAYYfaHR0cHM6Ly93d3cuZGlnaXRvLmNvbS5weS9vY3NwLzBaBgNVHREEUzBRgSNqdWFuLmNhcnJhbnphQGJhbmNvbnRpbmVudGFs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H2sR3XOynheBHXnUHi/12Ie+ToIMA4GA1UdDwEB/wQEAwIF4DANBgkqhkiG9w0BAQsFAAOCAgEAA/8W2a0bMbHyYMSfEkvjx39iUM4bbNhw99RCiTCVgTD7x77Tl16axHhUkxRht6LqzR+RtJBvqxSIQ3MGum345wh3QRvv7Bn43d7AmFUToFrLrigsQ60L/rxvjp5rYiI4dOXd9irm8lI54BqW57SlTpl/BF1TmY+X5aqVHMkWNoe4mxkMXMcGEDfT6La9YeZx5zyNDvwhZ343+ctdgiBuJaETIRI5Cm1kroCcXeWZOgTdYFiY94AbVDCHAOqusyHLrplkSSCpXJk0MufJGpqGkpWeYxUL/KrsT+eRJ6HO9L0l74CUGFqV961rhy95F086vGw/M0BKEtogRrqUFpAMGxahrUjh9edQshoMtonwO1WTGORE95Rh6Ho2zjExKjCDsF3UXO743CW9aHw1JNXM28L1hT0UQjrN2H+m9qNgurWQz5JNn0kSCCpkaHsRjb2naJsHVaTuApJKyyJN/uwWjA33nN6+EIx2uwVi0xX0fOaAVMvleQl6tDQjbkc6i5zvy9Tx9boPEvXJCL+SScZDB5j+8ZwAIQtLgDAuVOCg6L3RX5aFSLEkWm1AZe/TBST6GNv2NYnHYeu/AXOkte4aG5HXbnJ88A6rXPbIgQJLf82r/mfFD7yuDoXDEtVm8gY5WiG1TpyB6EfxUXE0+vF+ivIp1j/WVFb2s491V5n45iM=</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Transform>
          <Transform Algorithm="http://www.w3.org/TR/2001/REC-xml-c14n-20010315"/>
        </Transforms>
        <DigestMethod Algorithm="http://www.w3.org/2001/04/xmlenc#sha256"/>
        <DigestValue>A86zVTj70nB/9aR3XUP5lCsvi9G/KrK3r+DW6c7tGf8=</DigestValue>
      </Reference>
      <Reference URI="/xl/calcChain.xml?ContentType=application/vnd.openxmlformats-officedocument.spreadsheetml.calcChain+xml">
        <DigestMethod Algorithm="http://www.w3.org/2001/04/xmlenc#sha256"/>
        <DigestValue>p9q+coswZAblx7uDMhkDblYU0HzQEBuawwiA/q7Ttwg=</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ysY7u8LLyl7naQrzFRAwountIREwV1elZfBQr4/fz6I=</DigestValue>
      </Reference>
      <Reference URI="/xl/drawings/drawing1.xml?ContentType=application/vnd.openxmlformats-officedocument.drawing+xml">
        <DigestMethod Algorithm="http://www.w3.org/2001/04/xmlenc#sha256"/>
        <DigestValue>Gx6ZTv1ZKpnEzSP96DNbd9L8IJPrqGiA0pHwA2G1rek=</DigestValue>
      </Reference>
      <Reference URI="/xl/drawings/vmlDrawing1.vml?ContentType=application/vnd.openxmlformats-officedocument.vmlDrawing">
        <DigestMethod Algorithm="http://www.w3.org/2001/04/xmlenc#sha256"/>
        <DigestValue>ze8VtOHxKKv4hJztPng3P61XQ3QWJ8I25eX6ofCR2mI=</DigestValue>
      </Reference>
      <Reference URI="/xl/media/image1.emf?ContentType=image/x-emf">
        <DigestMethod Algorithm="http://www.w3.org/2001/04/xmlenc#sha256"/>
        <DigestValue>HD3Y0ZhZsKHOy3uGWiupDl+jrY8IZXRT8qr78PQnmJA=</DigestValue>
      </Reference>
      <Reference URI="/xl/media/image2.emf?ContentType=image/x-emf">
        <DigestMethod Algorithm="http://www.w3.org/2001/04/xmlenc#sha256"/>
        <DigestValue>cnV6rIaI6xyaGFYlPKpxc6IE37Lbnkk2R6OmevGlR4g=</DigestValue>
      </Reference>
      <Reference URI="/xl/media/image3.emf?ContentType=image/x-emf">
        <DigestMethod Algorithm="http://www.w3.org/2001/04/xmlenc#sha256"/>
        <DigestValue>kQQNBwZoqCro1OMpDAVwOCi8JOBMh5XsBNwI5FDMl/E=</DigestValue>
      </Reference>
      <Reference URI="/xl/media/image4.emf?ContentType=image/x-emf">
        <DigestMethod Algorithm="http://www.w3.org/2001/04/xmlenc#sha256"/>
        <DigestValue>B+fO2XefcI8ArtSgN4z5/k9dX0XXncHHepQGxukiwnA=</DigestValue>
      </Reference>
      <Reference URI="/xl/printerSettings/printerSettings1.bin?ContentType=application/vnd.openxmlformats-officedocument.spreadsheetml.printerSettings">
        <DigestMethod Algorithm="http://www.w3.org/2001/04/xmlenc#sha256"/>
        <DigestValue>gwtPLngm3gcYZRdTDfZtdIF//3ATaCFExL1OeDtcSVs=</DigestValue>
      </Reference>
      <Reference URI="/xl/printerSettings/printerSettings10.bin?ContentType=application/vnd.openxmlformats-officedocument.spreadsheetml.printerSettings">
        <DigestMethod Algorithm="http://www.w3.org/2001/04/xmlenc#sha256"/>
        <DigestValue>aEX+0Bc081wwcX+tfTTfFA5eWwvQFq5d0PMBhnyeFvQ=</DigestValue>
      </Reference>
      <Reference URI="/xl/printerSettings/printerSettings11.bin?ContentType=application/vnd.openxmlformats-officedocument.spreadsheetml.printerSettings">
        <DigestMethod Algorithm="http://www.w3.org/2001/04/xmlenc#sha256"/>
        <DigestValue>gwtPLngm3gcYZRdTDfZtdIF//3ATaCFExL1OeDtcSVs=</DigestValue>
      </Reference>
      <Reference URI="/xl/printerSettings/printerSettings12.bin?ContentType=application/vnd.openxmlformats-officedocument.spreadsheetml.printerSettings">
        <DigestMethod Algorithm="http://www.w3.org/2001/04/xmlenc#sha256"/>
        <DigestValue>gwtPLngm3gcYZRdTDfZtdIF//3ATaCFExL1OeDtcSVs=</DigestValue>
      </Reference>
      <Reference URI="/xl/printerSettings/printerSettings2.bin?ContentType=application/vnd.openxmlformats-officedocument.spreadsheetml.printerSettings">
        <DigestMethod Algorithm="http://www.w3.org/2001/04/xmlenc#sha256"/>
        <DigestValue>gwtPLngm3gcYZRdTDfZtdIF//3ATaCFExL1OeDtcSVs=</DigestValue>
      </Reference>
      <Reference URI="/xl/printerSettings/printerSettings3.bin?ContentType=application/vnd.openxmlformats-officedocument.spreadsheetml.printerSettings">
        <DigestMethod Algorithm="http://www.w3.org/2001/04/xmlenc#sha256"/>
        <DigestValue>gwtPLngm3gcYZRdTDfZtdIF//3ATaCFExL1OeDtcSVs=</DigestValue>
      </Reference>
      <Reference URI="/xl/printerSettings/printerSettings4.bin?ContentType=application/vnd.openxmlformats-officedocument.spreadsheetml.printerSettings">
        <DigestMethod Algorithm="http://www.w3.org/2001/04/xmlenc#sha256"/>
        <DigestValue>gwtPLngm3gcYZRdTDfZtdIF//3ATaCFExL1OeDtcSVs=</DigestValue>
      </Reference>
      <Reference URI="/xl/printerSettings/printerSettings5.bin?ContentType=application/vnd.openxmlformats-officedocument.spreadsheetml.printerSettings">
        <DigestMethod Algorithm="http://www.w3.org/2001/04/xmlenc#sha256"/>
        <DigestValue>gwtPLngm3gcYZRdTDfZtdIF//3ATaCFExL1OeDtcSVs=</DigestValue>
      </Reference>
      <Reference URI="/xl/printerSettings/printerSettings6.bin?ContentType=application/vnd.openxmlformats-officedocument.spreadsheetml.printerSettings">
        <DigestMethod Algorithm="http://www.w3.org/2001/04/xmlenc#sha256"/>
        <DigestValue>Qyng1fsjyk2EY3G4GXFc3OXbc5j9wOQDOE0ma2WwmA4=</DigestValue>
      </Reference>
      <Reference URI="/xl/printerSettings/printerSettings7.bin?ContentType=application/vnd.openxmlformats-officedocument.spreadsheetml.printerSettings">
        <DigestMethod Algorithm="http://www.w3.org/2001/04/xmlenc#sha256"/>
        <DigestValue>Qyng1fsjyk2EY3G4GXFc3OXbc5j9wOQDOE0ma2WwmA4=</DigestValue>
      </Reference>
      <Reference URI="/xl/printerSettings/printerSettings8.bin?ContentType=application/vnd.openxmlformats-officedocument.spreadsheetml.printerSettings">
        <DigestMethod Algorithm="http://www.w3.org/2001/04/xmlenc#sha256"/>
        <DigestValue>V2Rh8iItDn5CPB4UPq5laB3l6c7zUY1ixPUugNiNUcc=</DigestValue>
      </Reference>
      <Reference URI="/xl/printerSettings/printerSettings9.bin?ContentType=application/vnd.openxmlformats-officedocument.spreadsheetml.printerSettings">
        <DigestMethod Algorithm="http://www.w3.org/2001/04/xmlenc#sha256"/>
        <DigestValue>Qyng1fsjyk2EY3G4GXFc3OXbc5j9wOQDOE0ma2WwmA4=</DigestValue>
      </Reference>
      <Reference URI="/xl/sharedStrings.xml?ContentType=application/vnd.openxmlformats-officedocument.spreadsheetml.sharedStrings+xml">
        <DigestMethod Algorithm="http://www.w3.org/2001/04/xmlenc#sha256"/>
        <DigestValue>y1L02XZ6sV0TnchF0kuQw+mjUIUcvhktIwgtlY/tr3A=</DigestValue>
      </Reference>
      <Reference URI="/xl/styles.xml?ContentType=application/vnd.openxmlformats-officedocument.spreadsheetml.styles+xml">
        <DigestMethod Algorithm="http://www.w3.org/2001/04/xmlenc#sha256"/>
        <DigestValue>sUzrwbAlu/mLE1MGBoh6RfqqV1ztNtJWpobBW/nWC20=</DigestValue>
      </Reference>
      <Reference URI="/xl/theme/theme1.xml?ContentType=application/vnd.openxmlformats-officedocument.theme+xml">
        <DigestMethod Algorithm="http://www.w3.org/2001/04/xmlenc#sha256"/>
        <DigestValue>KZhEmngVuF4p6V/fFzGbJl/eY4ApA1tQKprDfyyqf2o=</DigestValue>
      </Reference>
      <Reference URI="/xl/workbook.xml?ContentType=application/vnd.openxmlformats-officedocument.spreadsheetml.sheet.main+xml">
        <DigestMethod Algorithm="http://www.w3.org/2001/04/xmlenc#sha256"/>
        <DigestValue>NUmhx5yS4mDWwOLQrC4/Po0wX8iASQ5poNAmvVbHz/g=</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jKXVFx1HGVIO24c9gNTdtZXWAhN/RaoLgU3SJbP+8Bw=</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vl8xLDneCfmICoinYSqYoDNVXtqBCFGfNOh4xxRDeEQ=</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nZKw4hKw2+3pXeBTsC/ZBicbgnGu7zTAAE186sjLnDw=</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CbSvei0UfzLsONWMmXFfql9N8enIRi6l+NsDBuxTUEM=</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yc48oc/QmVpCKOyTQC/b+mtn1WuyjRR/gC7AuLuMWdI=</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FDvnHPD6/CGwKxcEIE18HsOXjfGgVY46IoBPe6h8Lj0=</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VBtVSFlIxzcUXhEx+UnzQXmVxs4DIyAhk4b2Ww66f00=</DigestValue>
      </Reference>
      <Reference URI="/xl/worksheets/sheet1.xml?ContentType=application/vnd.openxmlformats-officedocument.spreadsheetml.worksheet+xml">
        <DigestMethod Algorithm="http://www.w3.org/2001/04/xmlenc#sha256"/>
        <DigestValue>yThjSCROUSdBsHPnwWc8z985XA3lRLlZ7mGDlLYz+7w=</DigestValue>
      </Reference>
      <Reference URI="/xl/worksheets/sheet10.xml?ContentType=application/vnd.openxmlformats-officedocument.spreadsheetml.worksheet+xml">
        <DigestMethod Algorithm="http://www.w3.org/2001/04/xmlenc#sha256"/>
        <DigestValue>tKssLzqk/jHXfvl4b2j/hGTY0ssfIMwyV694KC46nKE=</DigestValue>
      </Reference>
      <Reference URI="/xl/worksheets/sheet11.xml?ContentType=application/vnd.openxmlformats-officedocument.spreadsheetml.worksheet+xml">
        <DigestMethod Algorithm="http://www.w3.org/2001/04/xmlenc#sha256"/>
        <DigestValue>rQCF0v4+01FX8x2cGAe/W6lzkh37/+lWagnB2y2iiwc=</DigestValue>
      </Reference>
      <Reference URI="/xl/worksheets/sheet12.xml?ContentType=application/vnd.openxmlformats-officedocument.spreadsheetml.worksheet+xml">
        <DigestMethod Algorithm="http://www.w3.org/2001/04/xmlenc#sha256"/>
        <DigestValue>noLnbHmcacZBQTbHPuoyK0zsZmMSqiPFnhR2SiXT+KE=</DigestValue>
      </Reference>
      <Reference URI="/xl/worksheets/sheet2.xml?ContentType=application/vnd.openxmlformats-officedocument.spreadsheetml.worksheet+xml">
        <DigestMethod Algorithm="http://www.w3.org/2001/04/xmlenc#sha256"/>
        <DigestValue>bYS1+4bRCZsd/7aBGzsVsd5MRJHqcOCuwZSjWspZsq4=</DigestValue>
      </Reference>
      <Reference URI="/xl/worksheets/sheet3.xml?ContentType=application/vnd.openxmlformats-officedocument.spreadsheetml.worksheet+xml">
        <DigestMethod Algorithm="http://www.w3.org/2001/04/xmlenc#sha256"/>
        <DigestValue>D6IJYBEXUv1qwpEnFAM9AeYiF121xnA/VHkar9Nw2So=</DigestValue>
      </Reference>
      <Reference URI="/xl/worksheets/sheet4.xml?ContentType=application/vnd.openxmlformats-officedocument.spreadsheetml.worksheet+xml">
        <DigestMethod Algorithm="http://www.w3.org/2001/04/xmlenc#sha256"/>
        <DigestValue>7sPOnIh0klIhyr3I6EQc12tQO7DKraXHlI78O+76pBo=</DigestValue>
      </Reference>
      <Reference URI="/xl/worksheets/sheet5.xml?ContentType=application/vnd.openxmlformats-officedocument.spreadsheetml.worksheet+xml">
        <DigestMethod Algorithm="http://www.w3.org/2001/04/xmlenc#sha256"/>
        <DigestValue>TNxdB4t2ooTKNcw7FOuiFhxIwPaTA0JaLLxBGPudyHE=</DigestValue>
      </Reference>
      <Reference URI="/xl/worksheets/sheet6.xml?ContentType=application/vnd.openxmlformats-officedocument.spreadsheetml.worksheet+xml">
        <DigestMethod Algorithm="http://www.w3.org/2001/04/xmlenc#sha256"/>
        <DigestValue>DESnK96DLM1mGDR7i5n7FUHkWa4NQkHF9Dfo3LKNA8A=</DigestValue>
      </Reference>
      <Reference URI="/xl/worksheets/sheet7.xml?ContentType=application/vnd.openxmlformats-officedocument.spreadsheetml.worksheet+xml">
        <DigestMethod Algorithm="http://www.w3.org/2001/04/xmlenc#sha256"/>
        <DigestValue>JzAe9xtblD+pfJNEKtdnTfoJ9e6uHxCEZfOJN0aG4q0=</DigestValue>
      </Reference>
      <Reference URI="/xl/worksheets/sheet8.xml?ContentType=application/vnd.openxmlformats-officedocument.spreadsheetml.worksheet+xml">
        <DigestMethod Algorithm="http://www.w3.org/2001/04/xmlenc#sha256"/>
        <DigestValue>U8ZLh6lJLC+1S1dZILF1x0jLnJDnbpd8yRkHIp5/kNc=</DigestValue>
      </Reference>
      <Reference URI="/xl/worksheets/sheet9.xml?ContentType=application/vnd.openxmlformats-officedocument.spreadsheetml.worksheet+xml">
        <DigestMethod Algorithm="http://www.w3.org/2001/04/xmlenc#sha256"/>
        <DigestValue>yW8E83AunsXVyNFAj+cTwXTsrIsQ2HdM6s+m6XM7A+s=</DigestValue>
      </Reference>
    </Manifest>
    <SignatureProperties>
      <SignatureProperty Id="idSignatureTime" Target="#idPackageSignature">
        <mdssi:SignatureTime xmlns:mdssi="http://schemas.openxmlformats.org/package/2006/digital-signature">
          <mdssi:Format>YYYY-MM-DDThh:mm:ssTZD</mdssi:Format>
          <mdssi:Value>2024-03-07T19:55:26Z</mdssi:Value>
        </mdssi:SignatureTime>
      </SignatureProperty>
    </SignatureProperties>
  </Object>
  <Object Id="idOfficeObject">
    <SignatureProperties>
      <SignatureProperty Id="idOfficeV1Details" Target="#idPackageSignature">
        <SignatureInfoV1 xmlns="http://schemas.microsoft.com/office/2006/digsig">
          <SetupID>{3FD1F357-CAD2-4FCA-A121-A8FCA27DF190}</SetupID>
          <SignatureText>Juan Carlos Carranza</SignatureText>
          <SignatureImage/>
          <SignatureComments/>
          <WindowsVersion>10.0</WindowsVersion>
          <OfficeVersion>16.0.16227/24</OfficeVersion>
          <ApplicationVersion>16.0.16227</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2024-03-07T19:55:26Z</xd:SigningTime>
          <xd:SigningCertificate>
            <xd:Cert>
              <xd:CertDigest>
                <DigestMethod Algorithm="http://www.w3.org/2001/04/xmlenc#sha256"/>
                <DigestValue>9qr9k+D6/6yOTD+re71/0Np51I65aslZ2LcnXu6nU5E=</DigestValue>
              </xd:CertDigest>
              <xd:IssuerSerial>
                <X509IssuerName>C=PY, O=DOCUMENTA S.A., SERIALNUMBER=RUC80050172-1, CN=CA-DOCUMENTA S.A.</X509IssuerName>
                <X509SerialNumber>338585665138786183</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LAsAACBFTUYAAAEAEBwAAKoAAAAGAAAAAAAAAAAAAAAAAAAAgAcAADgEAABYAQAAwQAAAAAAAAAAAAAAAAAAAMA/BQDo8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O4AAAAFAAAAMQEAABUAAADuAAAABQAAAEQ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O4AAAAFAAAAMgEAABYAAAAlAAAADAAAAAEAAABUAAAAiAAAAO8AAAAFAAAAMAEAABUAAAABAAAAVVWPQYX2jkHvAAAABQAAAAoAAABMAAAAAAAAAAAAAAAAAAAA//////////9gAAAAMAA3AC8AMAAzAC8AMgAwADIANAAHAAAABwAAAAUAAAAHAAAABwAAAAUAAAAHAAAABwAAAAcAAAAHAAAASwAAAEAAAAAwAAAABQAAACAAAAABAAAAAQAAABAAAAAAAAAAAAAAAEABAACgAAAAAAAAAAAAAABAAQAAo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wAAAAAAAAAPwAAACEA8AAAAAAAAAAAAAAAgD8AAAAAAAAAAAAAgD8AAAAAAAAAAAAAAAAAAAAAAAAAAAAAAAAAAAAAAAAAACUAAAAMAAAAAAAAgCgAAAAMAAAAAwAAACcAAAAYAAAAAwAAAAAAAAAAAAAAAAAAACUAAAAMAAAAAwAAAEwAAABkAAAAAAAAAAAAAAD//////////wAAAAAcAAAAQAEAAAAAAAAhAPAAAAAAAAAAAAAAAIA/AAAAAAAAAAAAAIA/AAAAAAAAAAAAAAAAAAAAAAAAAAAAAAAAAAAAAAAAAAAlAAAADAAAAAAAAIAoAAAADAAAAAMAAAAnAAAAGAAAAAMAAAAAAAAAAAAAAAAAAAAlAAAADAAAAAMAAABMAAAAZAAAAAAAAAAAAAAA//////////9AAQAAHAAAAAAAAAA/AAAAIQDwAAAAAAAAAAAAAACAPwAAAAAAAAAAAACAPwAAAAAAAAAAAAAAAAAAAAAAAAAAAAAAAAAAAAAAAAAAJQAAAAwAAAAAAACAKAAAAAwAAAADAAAAJwAAABgAAAADAAAAAAAAAAAAAAAAAAAAJQAAAAwAAAADAAAATAAAAGQAAAAAAAAAWwAAAD8BAABcAAAAAAAAAFsAAABAAQAAAgAAACEA8AAAAAAAAAAAAAAAgD8AAAAAAAAAAAAAgD8AAAAAAAAAAAAAAAAAAAAAAAAAAAAAAAAAAAAAAAAAACUAAAAMAAAAAAAAgCgAAAAMAAAAAwAAACcAAAAYAAAAAwAAAAAAAAD///8AAAAAACUAAAAMAAAAAwAAAEwAAABkAAAAAAAAABwAAAA/AQAAWgAAAAAAAAAcAAAAQAEAAD8AAAAhAPAAAAAAAAAAAAAAAIA/AAAAAAAAAAAAAIA/AAAAAAAAAAAAAAAAAAAAAAAAAAAAAAAAAAAAAAAAAAAlAAAADAAAAAAAAIAoAAAADAAAAAMAAAAnAAAAGAAAAAMAAAAAAAAA////AAAAAAAlAAAADAAAAAMAAABMAAAAZAAAAAsAAAA3AAAAIQAAAFoAAAALAAAAN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wAAAA3AAAAIAAAAFoAAAABAAAAVVWPQYX2jkEMAAAAWwAAAAEAAABMAAAABAAAAAsAAAA3AAAAIgAAAFsAAABQAAAAWABdERUAAAAWAAAADAAAAAAAAAAlAAAADAAAAAIAAAAnAAAAGAAAAAQAAAAAAAAA////AAAAAAAlAAAADAAAAAQAAABMAAAAZAAAADAAAAAgAAAANAEAAFoAAAAwAAAAIAAAAAUBAAA7AAAAIQDwAAAAAAAAAAAAAACAPwAAAAAAAAAAAACAPwAAAAAAAAAAAAAAAAAAAAAAAAAAAAAAAAAAAAAAAAAAJQAAAAwAAAAAAACAKAAAAAwAAAAEAAAAJwAAABgAAAAEAAAAAAAAAP///wAAAAAAJQAAAAwAAAAEAAAATAAAAGQAAAAwAAAAIAAAADQBAABWAAAAMAAAACAAAAAFAQAANwAAACEA8AAAAAAAAAAAAAAAgD8AAAAAAAAAAAAAgD8AAAAAAAAAAAAAAAAAAAAAAAAAAAAAAAAAAAAAAAAAACUAAAAMAAAAAAAAgCgAAAAMAAAABAAAACcAAAAYAAAABAAAAAAAAAD///8AAAAAACUAAAAMAAAABAAAAEwAAABkAAAAMAAAADsAAADkAAAAVgAAADAAAAA7AAAAtQAAABwAAAAhAPAAAAAAAAAAAAAAAIA/AAAAAAAAAAAAAIA/AAAAAAAAAAAAAAAAAAAAAAAAAAAAAAAAAAAAAAAAAAAlAAAADAAAAAAAAIAoAAAADAAAAAQAAABSAAAAcAEAAAQAAADs////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MAAAADsAAADlAAAAVwAAACUAAAAMAAAABAAAAFQAAADEAAAAMQAAADsAAADjAAAAVgAAAAEAAABVVY9BhfaOQTEAAAA7AAAAFAAAAEwAAAAAAAAAAAAAAAAAAAD//////////3QAAABKAHUAYQBuACAAQwBhAHIAbABvAHMAIABDAGEAcgByAGEAbgB6AGEABwAAAAsAAAAKAAAACwAAAAUAAAAMAAAACgAAAAcAAAAFAAAADAAAAAgAAAAFAAAADAAAAAoAAAAHAAAABwAAAAoAAAALAAAACQAAAAoAAABLAAAAQAAAADAAAAAFAAAAIAAAAAEAAAABAAAAEAAAAAAAAAAAAAAAQAEAAKAAAAAAAAAAAAAAAEABAACgAAAAJQAAAAwAAAACAAAAJwAAABgAAAAFAAAAAAAAAP///wAAAAAAJQAAAAwAAAAFAAAATAAAAGQAAAAAAAAAYQAAAD8BAACbAAAAAAAAAGEAAABAAQAAOwAAACEA8AAAAAAAAAAAAAAAgD8AAAAAAAAAAAAAgD8AAAAAAAAAAAAAAAAAAAAAAAAAAAAAAAAAAAAAAAAAACUAAAAMAAAAAAAAgCgAAAAMAAAABQAAACcAAAAYAAAABQAAAAAAAAD///8AAAAAACUAAAAMAAAABQAAAEwAAABkAAAADgAAAGEAAAAxAQAAcQAAAA4AAABhAAAAJAEAABEAAAAhAPAAAAAAAAAAAAAAAIA/AAAAAAAAAAAAAIA/AAAAAAAAAAAAAAAAAAAAAAAAAAAAAAAAAAAAAAAAAAAlAAAADAAAAAAAAIAoAAAADAAAAAUAAAAlAAAADAAAAAEAAAAYAAAADAAAAAAAAAASAAAADAAAAAEAAAAeAAAAGAAAAA4AAABhAAAAMgEAAHIAAAAlAAAADAAAAAEAAABUAAAA2AAAAA8AAABhAAAAtwAAAHEAAAABAAAAVVWPQYX2jkEPAAAAYQAAABcAAABMAAAAAAAAAAAAAAAAAAAA//////////98AAAASgBVAEEATgAgAEMAQQBSAEwATwBTACAAQwBBAFIAUgBBAE4AWgBBACAATwAuAAAABQAAAAkAAAAIAAAACgAAAAQAAAAIAAAACAAAAAgAAAAGAAAACgAAAAcAAAAEAAAACAAAAAgAAAAIAAAACAAAAAgAAAAKAAAABwAAAAgAAAAEAAAACgAAAAMAAABLAAAAQAAAADAAAAAFAAAAIAAAAAEAAAABAAAAEAAAAAAAAAAAAAAAQAEAAKAAAAAAAAAAAAAAAEABAACgAAAAJQAAAAwAAAAC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CoAAAADwAAAHYAAACAAAAAhgAAAAEAAABVVY9BhfaOQQ8AAAB2AAAADwAAAEwAAAAAAAAAAAAAAAAAAAD//////////2wAAABHAEUAUgBFAE4AVABFACAARwBFAE4ARQBSAEEATAAAAAkAAAAHAAAACAAAAAcAAAAKAAAABwAAAAcAAAAEAAAACQAAAAcAAAAKAAAABwAAAAgAAAAIAAAABgAAAEsAAABAAAAAMAAAAAUAAAAgAAAAAQAAAAEAAAAQAAAAAAAAAAAAAABAAQAAoAAAAAAAAAAAAAAAQAEAAKAAAAAlAAAADAAAAAIAAAAnAAAAGAAAAAUAAAAAAAAA////AAAAAAAlAAAADAAAAAUAAABMAAAAZAAAAA4AAACLAAAAHgEAAJsAAAAOAAAAiwAAABEBAAARAAAAIQDwAAAAAAAAAAAAAACAPwAAAAAAAAAAAACAPwAAAAAAAAAAAAAAAAAAAAAAAAAAAAAAAAAAAAAAAAAAJQAAAAwAAAAAAACAKAAAAAwAAAAFAAAAJQAAAAwAAAABAAAAGAAAAAwAAAAAAAAAEgAAAAwAAAABAAAAFgAAAAwAAAAAAAAAVAAAADgBAAAPAAAAiwAAAB0BAACbAAAAAQAAAFVVj0GF9o5BDwAAAIsAAAAnAAAATAAAAAQAAAAOAAAAiwAAAB8BAACcAAAAnAAAAEYAaQByAG0AYQBkAG8AIABwAG8AcgA6ACAASgBVAEEATgAgAEMAQQBSAEwATwBTACAAQwBBAFIAUgBBAE4AWgBBACAATwBSAFQASQBaAAAABgAAAAMAAAAFAAAACwAAAAcAAAAIAAAACAAAAAQAAAAIAAAACAAAAAUAAAADAAAABAAAAAUAAAAJAAAACAAAAAoAAAAEAAAACAAAAAgAAAAIAAAABgAAAAoAAAAHAAAABAAAAAgAAAAIAAAACAAAAAgAAAAIAAAACgAAAAcAAAAIAAAABAAAAAoAAAAIAAAABwAAAAMAAAAHAAAAFgAAAAwAAAAAAAAAJQAAAAwAAAACAAAADgAAABQAAAAAAAAAEAAAABQAAAA=</Object>
  <Object Id="idInvalidSigLnImg">AQAAAGwAAAAAAAAAAAAAAD8BAACfAAAAAAAAAAAAAABmFgAALAsAACBFTUYAAAEAjCIAALEAAAAGAAAAAAAAAAAAAAAAAAAAgAcAADgEAABYAQAAwQAAAAAAAAAAAAAAAAAAAMA/BQDo8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hfaO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GF9o5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5AAAAFYAAAAwAAAAOwAAALU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5QAAAFcAAAAlAAAADAAAAAQAAABUAAAAxAAAADEAAAA7AAAA4wAAAFYAAAABAAAAVVWPQYX2jkExAAAAOwAAABQAAABMAAAAAAAAAAAAAAAAAAAA//////////90AAAASgB1AGEAbgAgAEMAYQByAGwAbwBzACAAQwBhAHIAcgBhAG4AegBhAAcAAAALAAAACgAAAAsAAAAFAAAADAAAAAoAAAAHAAAABQAAAAwAAAAIAAAABQAAAAwAAAAKAAAABwAAAAcAAAAKAAAACwAAAAkAAAAK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QAAAAwAAAABAAAAGAAAAAwAAAAAAAAAEgAAAAwAAAABAAAAHgAAABgAAAAOAAAAYQAAADIBAAByAAAAJQAAAAwAAAABAAAAVAAAANgAAAAPAAAAYQAAALcAAABxAAAAAQAAAFVVj0GF9o5BDwAAAGEAAAAXAAAATAAAAAAAAAAAAAAAAAAAAP//////////fAAAAEoAVQBBAE4AIABDAEEAUgBMAE8AUwAgAEMAQQBSAFIAQQBOAFoAQQAgAE8ALgAAAAUAAAAJAAAACAAAAAoAAAAEAAAACAAAAAgAAAAIAAAABgAAAAoAAAAHAAAABAAAAAgAAAAIAAAACAAAAAgAAAAIAAAACgAAAAcAAAAIAAAABAAAAAoAAAADAAAASwAAAEAAAAAwAAAABQAAACAAAAABAAAAAQAAABAAAAAAAAAAAAAAAEABAACgAAAAAAAAAAAAAABAAQAAoAAAACUAAAAMAAAAAgAAACcAAAAYAAAABQAAAAAAAAD///8AAAAAACUAAAAMAAAABQAAAEwAAABkAAAADgAAAHYAAAAxAQAAhgAAAA4AAAB2AAAAJAEAABEAAAAhAPAAAAAAAAAAAAAAAIA/AAAAAAAAAAAAAIA/AAAAAAAAAAAAAAAAAAAAAAAAAAAAAAAAAAAAAAAAAAAlAAAADAAAAAAAAIAoAAAADAAAAAUAAAAlAAAADAAAAAEAAAAYAAAADAAAAAAAAAASAAAADAAAAAEAAAAeAAAAGAAAAA4AAAB2AAAAMgEAAIcAAAAlAAAADAAAAAEAAABUAAAAqAAAAA8AAAB2AAAAgAAAAIYAAAABAAAAVVWPQYX2jkEPAAAAdgAAAA8AAABMAAAAAAAAAAAAAAAAAAAA//////////9sAAAARwBFAFIARQBOAFQARQAgAEcARQBOAEUAUgBBAEwAAAAJAAAABwAAAAgAAAAHAAAACgAAAAcAAAAHAAAABAAAAAkAAAAHAAAACgAAAAcAAAAIAAAACAAAAAYAAABLAAAAQAAAADAAAAAFAAAAIAAAAAEAAAABAAAAEAAAAAAAAAAAAAAAQAEAAKAAAAAAAAAAAAAAAEABAACgAAAAJQAAAAwAAAACAAAAJwAAABgAAAAFAAAAAAAAAP///wAAAAAAJQAAAAwAAAAFAAAATAAAAGQAAAAOAAAAiwAAAB4BAACbAAAADgAAAIsAAAARAQAAEQAAACEA8AAAAAAAAAAAAAAAgD8AAAAAAAAAAAAAgD8AAAAAAAAAAAAAAAAAAAAAAAAAAAAAAAAAAAAAAAAAACUAAAAMAAAAAAAAgCgAAAAMAAAABQAAACUAAAAMAAAAAQAAABgAAAAMAAAAAAAAABIAAAAMAAAAAQAAABYAAAAMAAAAAAAAAFQAAAA4AQAADwAAAIsAAAAdAQAAmwAAAAEAAABVVY9BhfaOQQ8AAACLAAAAJwAAAEwAAAAEAAAADgAAAIsAAAAfAQAAnAAAAJwAAABGAGkAcgBtAGEAZABvACAAcABvAHIAOgAgAEoAVQBBAE4AIABDAEEAUgBMAE8AUwAgAEMAQQBSAFIAQQBOAFoAQQAgAE8AUgBUAEkAWgAAAAYAAAADAAAABQAAAAsAAAAHAAAACAAAAAgAAAAEAAAACAAAAAgAAAAFAAAAAwAAAAQAAAAFAAAACQAAAAgAAAAKAAAABAAAAAgAAAAIAAAACAAAAAYAAAAKAAAABwAAAAQAAAAIAAAACAAAAAgAAAAIAAAACAAAAAoAAAAHAAAACAAAAAQAAAAKAAAACAAAAAcAAAADAAAABwAAABYAAAAMAAAAAAAAACUAAAAMAAAAAgAAAA4AAAAUAAAAAAAAABAAAAAUAAAA</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Af5h77JtZBnWv2d8gBO7Y5HcJTa/I7QuPRAJf4CGDBs=</DigestValue>
    </Reference>
    <Reference Type="http://www.w3.org/2000/09/xmldsig#Object" URI="#idOfficeObject">
      <DigestMethod Algorithm="http://www.w3.org/2001/04/xmlenc#sha256"/>
      <DigestValue>foHRVBu7WqnUWPtkMrIZU+QNMs9Sd8DxAivbkctV4KA=</DigestValue>
    </Reference>
    <Reference Type="http://uri.etsi.org/01903#SignedProperties" URI="#idSignedProperties">
      <Transforms>
        <Transform Algorithm="http://www.w3.org/TR/2001/REC-xml-c14n-20010315"/>
      </Transforms>
      <DigestMethod Algorithm="http://www.w3.org/2001/04/xmlenc#sha256"/>
      <DigestValue>I20HjBTtHljLctsnLOFadikJ5OM1wVN7hMGaaL+P2UE=</DigestValue>
    </Reference>
    <Reference Type="http://www.w3.org/2000/09/xmldsig#Object" URI="#idValidSigLnImg">
      <DigestMethod Algorithm="http://www.w3.org/2001/04/xmlenc#sha256"/>
      <DigestValue>7UPDLrJzAl6phnY+mBajwHerVgyuc6E0ragdc6reaZg=</DigestValue>
    </Reference>
    <Reference Type="http://www.w3.org/2000/09/xmldsig#Object" URI="#idInvalidSigLnImg">
      <DigestMethod Algorithm="http://www.w3.org/2001/04/xmlenc#sha256"/>
      <DigestValue>99OYPTqiijiw0FH/uwAPxWEGfBuZrGZzoRj4YtZ2SBQ=</DigestValue>
    </Reference>
  </SignedInfo>
  <SignatureValue>F/prLqm7bSIg2hHA8a/PoEff0zao+rfwbxJoQN6jFg9h61AO159LUzcKabwnJjozRwnv2AZjgayj
/pDA1pX4xV77CcK0bhynSxR63X3DqSV4HvILdHZEcvx+xbSpCOKjUuo6oaH4xeiCS/dqqEtDFsB0
r9fzyPc/L3TVMMLSM3BYC9Qj6rqtyAsnfTn8L6vovKClHoBz1Fz2quSvQbbcOeAip96u9/845hgo
SH2hfWCVUni0aF8wimAHhC0MInYO+893F/OG3SgC07jJQwcHzu7pY7NHU3B2QhCnvNy3Q1yoX0r0
b6C70t/nZAfu3fDlvfrJub6Xl/HZjDsU5oFIxA==</SignatureValue>
  <KeyInfo>
    <X509Data>
      <X509Certificate>MIIImzCCBoOgAwIBAgIISmi9CkKyGE4wDQYJKoZIhvcNAQELBQAwWjEaMBgGA1UEAwwRQ0EtRE9DVU1FTlRBIFMuQS4xFjAUBgNVBAUTDVJVQzgwMDUwMTcyLTExFzAVBgNVBAoMDkRPQ1VNRU5UQSBTLkEuMQswCQYDVQQGEwJQWTAeFw0yMzA0MTQxOTA0MDBaFw0yNTA0MTMxOTA0MDBaMIHGMSowKAYDVQQDDCFURVJFU0EgREVKRVNVUyBHQU9OQSBERSBCT0JBRElMTEExETAPBgNVBAUTCENJNjUzMjcwMRcwFQYDVQQqDA5URVJFU0EgREVKRVNVUzEbMBkGA1UEBAwSR0FPTkEgREUgQk9CQURJTExBMQswCQYDVQQLDAJGMjE1MDMGA1UECgwsQ0VSVElGSUNBRE8gQ1VBTElGSUNBRE8gREUgRklSTUEgRUxFQ1RST05JQ0ExCzAJBgNVBAYTAlBZMIIBIjANBgkqhkiG9w0BAQEFAAOCAQ8AMIIBCgKCAQEAmlPvFBwfiXO3NqQRjBj6A/Fjowum7UfCj7RY4gVchTOU4VRd6DK8NnjCNdZDW/dwEje3aw9BY8w13oCJ3Pd9CzcbQDwcllRIgqnTTVUyGktA2NCDFKQi5nQIm+ZEaOKVVZPFHopB22Li6BZz4HiWYzbY+GuamV2wrpjHCPdJSTfk5hcO08XA7hS1uv8JpHTTIxYaE2fiSCJTdGVKLKf27tlcFjph5Tr/ZiN9VYZe3FEjxnqRXHO3ZHWmUYr4oF9+nyLVZdqQVWz8YQVXac3EJnV91je8gzTXhqVKSKDhJ2lW6OrtZDTczcHN6HjzdCYiW3k2xrELpFXBlWJXbVLVXwIDAQABo4ID9jCCA/IwDAYDVR0TAQH/BAIwADAfBgNVHSMEGDAWgBShPYUrzdgslh85AgyfUztY2JULezCBlAYIKwYBBQUHAQEEgYcwgYQwVQYIKwYBBQUHMAKGSWh0dHBzOi8vd3d3LmRpZ2l0by5jb20ucHkvdXBsb2Fkcy9jZXJ0aWZpY2Fkby1kb2N1bWVudGEtc2EtMTUzNTExNzc3MS5jcnQwKwYIKwYBBQUHMAGGH2h0dHBzOi8vd3d3LmRpZ2l0by5jb20ucHkvb2NzcC8wWQYDVR0RBFIwUIEidGVyZXNhLmdhb25hQGJhbmNvbnRpbmVudGFs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E5aIKPEiUCulHq0kD+fx29/OcMCMA4GA1UdDwEB/wQEAwIF4DANBgkqhkiG9w0BAQsFAAOCAgEAmzzYNkgc+Cez6bAIC7oUVaET7GjEM397ZksoIeW4kA/IeD3osHWgMJ5FQcy3Wd5kP9s3B5nxH0zXOp6qKQ8UmIybIF52ARPbBLyUPBuhjy/5zrU5Eic9xpoozGxhFiYeS2VSOzM+VhMCveur1ct2SEj98NkwP21UbBzUnvmRnEHDa4uMWn5WEiY99t1Mdfb+UwnIb+SKZYPU3Zb4JSZsHbivNxJtBHlL1jHfqQO7Oiop5581hOMJ9j/RYv6Bjo/jZlKmzsNSZahz6hEld1hel1jqiPqyJc1tsHUha6LjbmgqrJ6YxpfgL7SGKRTSAsgFMYhst70pTHrrp38S1o+EAJ4Z3u3ENbYX3ItMTT2VcI9yUawqMdQz0xmdxltUw4h5BS8eixkgw1OqHsvcr7lfubolN7ocELH5sH23QT2YxmXQGDUJqZvomnCtMKUAMt7V95oa7rfEPGPr/v1P95T4NewiVf/UGO7RmxKaesVkr3gSG8f0ALkAyAUOyyr3Go5gI3or7+yC/v7aJt4EFBDVlKUb7qQ5OuW0LepXDGqsdsnVSMnf4afGowdsNlxka1HhN4N0z/yV2bihbWfcXPh+vsLQHwSTlu+HODWeAOnwq9SqrY0HIHCTNzAjn7uXAhYaiCuSWdX3vUEepIQIXNFZyf8z2wt8qJl8lZlOWvdMrj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Transform>
          <Transform Algorithm="http://www.w3.org/TR/2001/REC-xml-c14n-20010315"/>
        </Transforms>
        <DigestMethod Algorithm="http://www.w3.org/2001/04/xmlenc#sha256"/>
        <DigestValue>A86zVTj70nB/9aR3XUP5lCsvi9G/KrK3r+DW6c7tGf8=</DigestValue>
      </Reference>
      <Reference URI="/xl/calcChain.xml?ContentType=application/vnd.openxmlformats-officedocument.spreadsheetml.calcChain+xml">
        <DigestMethod Algorithm="http://www.w3.org/2001/04/xmlenc#sha256"/>
        <DigestValue>p9q+coswZAblx7uDMhkDblYU0HzQEBuawwiA/q7Ttwg=</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ysY7u8LLyl7naQrzFRAwountIREwV1elZfBQr4/fz6I=</DigestValue>
      </Reference>
      <Reference URI="/xl/drawings/drawing1.xml?ContentType=application/vnd.openxmlformats-officedocument.drawing+xml">
        <DigestMethod Algorithm="http://www.w3.org/2001/04/xmlenc#sha256"/>
        <DigestValue>Gx6ZTv1ZKpnEzSP96DNbd9L8IJPrqGiA0pHwA2G1rek=</DigestValue>
      </Reference>
      <Reference URI="/xl/drawings/vmlDrawing1.vml?ContentType=application/vnd.openxmlformats-officedocument.vmlDrawing">
        <DigestMethod Algorithm="http://www.w3.org/2001/04/xmlenc#sha256"/>
        <DigestValue>ze8VtOHxKKv4hJztPng3P61XQ3QWJ8I25eX6ofCR2mI=</DigestValue>
      </Reference>
      <Reference URI="/xl/media/image1.emf?ContentType=image/x-emf">
        <DigestMethod Algorithm="http://www.w3.org/2001/04/xmlenc#sha256"/>
        <DigestValue>HD3Y0ZhZsKHOy3uGWiupDl+jrY8IZXRT8qr78PQnmJA=</DigestValue>
      </Reference>
      <Reference URI="/xl/media/image2.emf?ContentType=image/x-emf">
        <DigestMethod Algorithm="http://www.w3.org/2001/04/xmlenc#sha256"/>
        <DigestValue>cnV6rIaI6xyaGFYlPKpxc6IE37Lbnkk2R6OmevGlR4g=</DigestValue>
      </Reference>
      <Reference URI="/xl/media/image3.emf?ContentType=image/x-emf">
        <DigestMethod Algorithm="http://www.w3.org/2001/04/xmlenc#sha256"/>
        <DigestValue>kQQNBwZoqCro1OMpDAVwOCi8JOBMh5XsBNwI5FDMl/E=</DigestValue>
      </Reference>
      <Reference URI="/xl/media/image4.emf?ContentType=image/x-emf">
        <DigestMethod Algorithm="http://www.w3.org/2001/04/xmlenc#sha256"/>
        <DigestValue>B+fO2XefcI8ArtSgN4z5/k9dX0XXncHHepQGxukiwnA=</DigestValue>
      </Reference>
      <Reference URI="/xl/printerSettings/printerSettings1.bin?ContentType=application/vnd.openxmlformats-officedocument.spreadsheetml.printerSettings">
        <DigestMethod Algorithm="http://www.w3.org/2001/04/xmlenc#sha256"/>
        <DigestValue>gwtPLngm3gcYZRdTDfZtdIF//3ATaCFExL1OeDtcSVs=</DigestValue>
      </Reference>
      <Reference URI="/xl/printerSettings/printerSettings10.bin?ContentType=application/vnd.openxmlformats-officedocument.spreadsheetml.printerSettings">
        <DigestMethod Algorithm="http://www.w3.org/2001/04/xmlenc#sha256"/>
        <DigestValue>aEX+0Bc081wwcX+tfTTfFA5eWwvQFq5d0PMBhnyeFvQ=</DigestValue>
      </Reference>
      <Reference URI="/xl/printerSettings/printerSettings11.bin?ContentType=application/vnd.openxmlformats-officedocument.spreadsheetml.printerSettings">
        <DigestMethod Algorithm="http://www.w3.org/2001/04/xmlenc#sha256"/>
        <DigestValue>gwtPLngm3gcYZRdTDfZtdIF//3ATaCFExL1OeDtcSVs=</DigestValue>
      </Reference>
      <Reference URI="/xl/printerSettings/printerSettings12.bin?ContentType=application/vnd.openxmlformats-officedocument.spreadsheetml.printerSettings">
        <DigestMethod Algorithm="http://www.w3.org/2001/04/xmlenc#sha256"/>
        <DigestValue>gwtPLngm3gcYZRdTDfZtdIF//3ATaCFExL1OeDtcSVs=</DigestValue>
      </Reference>
      <Reference URI="/xl/printerSettings/printerSettings2.bin?ContentType=application/vnd.openxmlformats-officedocument.spreadsheetml.printerSettings">
        <DigestMethod Algorithm="http://www.w3.org/2001/04/xmlenc#sha256"/>
        <DigestValue>gwtPLngm3gcYZRdTDfZtdIF//3ATaCFExL1OeDtcSVs=</DigestValue>
      </Reference>
      <Reference URI="/xl/printerSettings/printerSettings3.bin?ContentType=application/vnd.openxmlformats-officedocument.spreadsheetml.printerSettings">
        <DigestMethod Algorithm="http://www.w3.org/2001/04/xmlenc#sha256"/>
        <DigestValue>gwtPLngm3gcYZRdTDfZtdIF//3ATaCFExL1OeDtcSVs=</DigestValue>
      </Reference>
      <Reference URI="/xl/printerSettings/printerSettings4.bin?ContentType=application/vnd.openxmlformats-officedocument.spreadsheetml.printerSettings">
        <DigestMethod Algorithm="http://www.w3.org/2001/04/xmlenc#sha256"/>
        <DigestValue>gwtPLngm3gcYZRdTDfZtdIF//3ATaCFExL1OeDtcSVs=</DigestValue>
      </Reference>
      <Reference URI="/xl/printerSettings/printerSettings5.bin?ContentType=application/vnd.openxmlformats-officedocument.spreadsheetml.printerSettings">
        <DigestMethod Algorithm="http://www.w3.org/2001/04/xmlenc#sha256"/>
        <DigestValue>gwtPLngm3gcYZRdTDfZtdIF//3ATaCFExL1OeDtcSVs=</DigestValue>
      </Reference>
      <Reference URI="/xl/printerSettings/printerSettings6.bin?ContentType=application/vnd.openxmlformats-officedocument.spreadsheetml.printerSettings">
        <DigestMethod Algorithm="http://www.w3.org/2001/04/xmlenc#sha256"/>
        <DigestValue>Qyng1fsjyk2EY3G4GXFc3OXbc5j9wOQDOE0ma2WwmA4=</DigestValue>
      </Reference>
      <Reference URI="/xl/printerSettings/printerSettings7.bin?ContentType=application/vnd.openxmlformats-officedocument.spreadsheetml.printerSettings">
        <DigestMethod Algorithm="http://www.w3.org/2001/04/xmlenc#sha256"/>
        <DigestValue>Qyng1fsjyk2EY3G4GXFc3OXbc5j9wOQDOE0ma2WwmA4=</DigestValue>
      </Reference>
      <Reference URI="/xl/printerSettings/printerSettings8.bin?ContentType=application/vnd.openxmlformats-officedocument.spreadsheetml.printerSettings">
        <DigestMethod Algorithm="http://www.w3.org/2001/04/xmlenc#sha256"/>
        <DigestValue>V2Rh8iItDn5CPB4UPq5laB3l6c7zUY1ixPUugNiNUcc=</DigestValue>
      </Reference>
      <Reference URI="/xl/printerSettings/printerSettings9.bin?ContentType=application/vnd.openxmlformats-officedocument.spreadsheetml.printerSettings">
        <DigestMethod Algorithm="http://www.w3.org/2001/04/xmlenc#sha256"/>
        <DigestValue>Qyng1fsjyk2EY3G4GXFc3OXbc5j9wOQDOE0ma2WwmA4=</DigestValue>
      </Reference>
      <Reference URI="/xl/sharedStrings.xml?ContentType=application/vnd.openxmlformats-officedocument.spreadsheetml.sharedStrings+xml">
        <DigestMethod Algorithm="http://www.w3.org/2001/04/xmlenc#sha256"/>
        <DigestValue>y1L02XZ6sV0TnchF0kuQw+mjUIUcvhktIwgtlY/tr3A=</DigestValue>
      </Reference>
      <Reference URI="/xl/styles.xml?ContentType=application/vnd.openxmlformats-officedocument.spreadsheetml.styles+xml">
        <DigestMethod Algorithm="http://www.w3.org/2001/04/xmlenc#sha256"/>
        <DigestValue>sUzrwbAlu/mLE1MGBoh6RfqqV1ztNtJWpobBW/nWC20=</DigestValue>
      </Reference>
      <Reference URI="/xl/theme/theme1.xml?ContentType=application/vnd.openxmlformats-officedocument.theme+xml">
        <DigestMethod Algorithm="http://www.w3.org/2001/04/xmlenc#sha256"/>
        <DigestValue>KZhEmngVuF4p6V/fFzGbJl/eY4ApA1tQKprDfyyqf2o=</DigestValue>
      </Reference>
      <Reference URI="/xl/workbook.xml?ContentType=application/vnd.openxmlformats-officedocument.spreadsheetml.sheet.main+xml">
        <DigestMethod Algorithm="http://www.w3.org/2001/04/xmlenc#sha256"/>
        <DigestValue>NUmhx5yS4mDWwOLQrC4/Po0wX8iASQ5poNAmvVbHz/g=</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jKXVFx1HGVIO24c9gNTdtZXWAhN/RaoLgU3SJbP+8Bw=</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vl8xLDneCfmICoinYSqYoDNVXtqBCFGfNOh4xxRDeEQ=</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nZKw4hKw2+3pXeBTsC/ZBicbgnGu7zTAAE186sjLnDw=</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CbSvei0UfzLsONWMmXFfql9N8enIRi6l+NsDBuxTUEM=</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yc48oc/QmVpCKOyTQC/b+mtn1WuyjRR/gC7AuLuMWdI=</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FDvnHPD6/CGwKxcEIE18HsOXjfGgVY46IoBPe6h8Lj0=</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VBtVSFlIxzcUXhEx+UnzQXmVxs4DIyAhk4b2Ww66f00=</DigestValue>
      </Reference>
      <Reference URI="/xl/worksheets/sheet1.xml?ContentType=application/vnd.openxmlformats-officedocument.spreadsheetml.worksheet+xml">
        <DigestMethod Algorithm="http://www.w3.org/2001/04/xmlenc#sha256"/>
        <DigestValue>yThjSCROUSdBsHPnwWc8z985XA3lRLlZ7mGDlLYz+7w=</DigestValue>
      </Reference>
      <Reference URI="/xl/worksheets/sheet10.xml?ContentType=application/vnd.openxmlformats-officedocument.spreadsheetml.worksheet+xml">
        <DigestMethod Algorithm="http://www.w3.org/2001/04/xmlenc#sha256"/>
        <DigestValue>tKssLzqk/jHXfvl4b2j/hGTY0ssfIMwyV694KC46nKE=</DigestValue>
      </Reference>
      <Reference URI="/xl/worksheets/sheet11.xml?ContentType=application/vnd.openxmlformats-officedocument.spreadsheetml.worksheet+xml">
        <DigestMethod Algorithm="http://www.w3.org/2001/04/xmlenc#sha256"/>
        <DigestValue>rQCF0v4+01FX8x2cGAe/W6lzkh37/+lWagnB2y2iiwc=</DigestValue>
      </Reference>
      <Reference URI="/xl/worksheets/sheet12.xml?ContentType=application/vnd.openxmlformats-officedocument.spreadsheetml.worksheet+xml">
        <DigestMethod Algorithm="http://www.w3.org/2001/04/xmlenc#sha256"/>
        <DigestValue>noLnbHmcacZBQTbHPuoyK0zsZmMSqiPFnhR2SiXT+KE=</DigestValue>
      </Reference>
      <Reference URI="/xl/worksheets/sheet2.xml?ContentType=application/vnd.openxmlformats-officedocument.spreadsheetml.worksheet+xml">
        <DigestMethod Algorithm="http://www.w3.org/2001/04/xmlenc#sha256"/>
        <DigestValue>bYS1+4bRCZsd/7aBGzsVsd5MRJHqcOCuwZSjWspZsq4=</DigestValue>
      </Reference>
      <Reference URI="/xl/worksheets/sheet3.xml?ContentType=application/vnd.openxmlformats-officedocument.spreadsheetml.worksheet+xml">
        <DigestMethod Algorithm="http://www.w3.org/2001/04/xmlenc#sha256"/>
        <DigestValue>D6IJYBEXUv1qwpEnFAM9AeYiF121xnA/VHkar9Nw2So=</DigestValue>
      </Reference>
      <Reference URI="/xl/worksheets/sheet4.xml?ContentType=application/vnd.openxmlformats-officedocument.spreadsheetml.worksheet+xml">
        <DigestMethod Algorithm="http://www.w3.org/2001/04/xmlenc#sha256"/>
        <DigestValue>7sPOnIh0klIhyr3I6EQc12tQO7DKraXHlI78O+76pBo=</DigestValue>
      </Reference>
      <Reference URI="/xl/worksheets/sheet5.xml?ContentType=application/vnd.openxmlformats-officedocument.spreadsheetml.worksheet+xml">
        <DigestMethod Algorithm="http://www.w3.org/2001/04/xmlenc#sha256"/>
        <DigestValue>TNxdB4t2ooTKNcw7FOuiFhxIwPaTA0JaLLxBGPudyHE=</DigestValue>
      </Reference>
      <Reference URI="/xl/worksheets/sheet6.xml?ContentType=application/vnd.openxmlformats-officedocument.spreadsheetml.worksheet+xml">
        <DigestMethod Algorithm="http://www.w3.org/2001/04/xmlenc#sha256"/>
        <DigestValue>DESnK96DLM1mGDR7i5n7FUHkWa4NQkHF9Dfo3LKNA8A=</DigestValue>
      </Reference>
      <Reference URI="/xl/worksheets/sheet7.xml?ContentType=application/vnd.openxmlformats-officedocument.spreadsheetml.worksheet+xml">
        <DigestMethod Algorithm="http://www.w3.org/2001/04/xmlenc#sha256"/>
        <DigestValue>JzAe9xtblD+pfJNEKtdnTfoJ9e6uHxCEZfOJN0aG4q0=</DigestValue>
      </Reference>
      <Reference URI="/xl/worksheets/sheet8.xml?ContentType=application/vnd.openxmlformats-officedocument.spreadsheetml.worksheet+xml">
        <DigestMethod Algorithm="http://www.w3.org/2001/04/xmlenc#sha256"/>
        <DigestValue>U8ZLh6lJLC+1S1dZILF1x0jLnJDnbpd8yRkHIp5/kNc=</DigestValue>
      </Reference>
      <Reference URI="/xl/worksheets/sheet9.xml?ContentType=application/vnd.openxmlformats-officedocument.spreadsheetml.worksheet+xml">
        <DigestMethod Algorithm="http://www.w3.org/2001/04/xmlenc#sha256"/>
        <DigestValue>yW8E83AunsXVyNFAj+cTwXTsrIsQ2HdM6s+m6XM7A+s=</DigestValue>
      </Reference>
    </Manifest>
    <SignatureProperties>
      <SignatureProperty Id="idSignatureTime" Target="#idPackageSignature">
        <mdssi:SignatureTime xmlns:mdssi="http://schemas.openxmlformats.org/package/2006/digital-signature">
          <mdssi:Format>YYYY-MM-DDThh:mm:ssTZD</mdssi:Format>
          <mdssi:Value>2024-03-08T12:27:02Z</mdssi:Value>
        </mdssi:SignatureTime>
      </SignatureProperty>
    </SignatureProperties>
  </Object>
  <Object Id="idOfficeObject">
    <SignatureProperties>
      <SignatureProperty Id="idOfficeV1Details" Target="#idPackageSignature">
        <SignatureInfoV1 xmlns="http://schemas.microsoft.com/office/2006/digsig">
          <SetupID>{55A74EA8-7DC6-470C-AE00-DFA8E7FB20A4}</SetupID>
          <SignatureText>teresa gaona</SignatureText>
          <SignatureImage/>
          <SignatureComments/>
          <WindowsVersion>10.0</WindowsVersion>
          <OfficeVersion>16.0.17328/26</OfficeVersion>
          <ApplicationVersion>16.0.17328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2024-03-08T12:27:02Z</xd:SigningTime>
          <xd:SigningCertificate>
            <xd:Cert>
              <xd:CertDigest>
                <DigestMethod Algorithm="http://www.w3.org/2001/04/xmlenc#sha256"/>
                <DigestValue>a98hZZkTc7UR1umz667dKQV7+c6aZKw8pA9Arj1ZuNc=</DigestValue>
              </xd:CertDigest>
              <xd:IssuerSerial>
                <X509IssuerName>C=PY, O=DOCUMENTA S.A., SERIALNUMBER=RUC80050172-1, CN=CA-DOCUMENTA S.A.</X509IssuerName>
                <X509SerialNumber>5361743208150865998</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FkBAACfAAAAAAAAAAAAAAA4GAAALAsAACBFTUYAAAEADBwAAKoAAAAGAAAAAAAAAAAAAAAAAAAAgAcAADgEAABYAQAAwQAAAAAAAAAAAAAAAAAAAMA/BQDo8QIACgAAABAAAAAAAAAAAAAAAEsAAAAQAAAAAAAAAAUAAAAeAAAAGAAAAAAAAAAAAAAAWgEAAKAAAAAnAAAAGAAAAAEAAAAAAAAAAAAAAAAAAAAlAAAADAAAAAEAAABMAAAAZAAAAAAAAAAAAAAAWQEAAJ8AAAAAAAAAAAAAAFo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ZAQAAnwAAAAAAAAAAAAAAWgEAAKAAAAAhAPAAAAAAAAAAAAAAAIA/AAAAAAAAAAAAAIA/AAAAAAAAAAAAAAAAAAAAAAAAAAAAAAAAAAAAAAAAAAAlAAAADAAAAAAAAIAoAAAADAAAAAEAAAAnAAAAGAAAAAEAAAAAAAAA8PDwAAAAAAAlAAAADAAAAAEAAABMAAAAZAAAAAAAAAAAAAAAWQEAAJ8AAAAAAAAAAAAAAFoBAACgAAAAIQDwAAAAAAAAAAAAAACAPwAAAAAAAAAAAACAPwAAAAAAAAAAAAAAAAAAAAAAAAAAAAAAAAAAAAAAAAAAJQAAAAwAAAAAAACAKAAAAAwAAAABAAAAJwAAABgAAAABAAAAAAAAAPDw8AAAAAAAJQAAAAwAAAABAAAATAAAAGQAAAAAAAAAAAAAAFkBAACfAAAAAAAAAAAAAABaAQAAoAAAACEA8AAAAAAAAAAAAAAAgD8AAAAAAAAAAAAAgD8AAAAAAAAAAAAAAAAAAAAAAAAAAAAAAAAAAAAAAAAAACUAAAAMAAAAAAAAgCgAAAAMAAAAAQAAACcAAAAYAAAAAQAAAAAAAADw8PAAAAAAACUAAAAMAAAAAQAAAEwAAABkAAAAAAAAAAAAAABZAQAAnwAAAAAAAAAAAAAAWgEAAKAAAAAhAPAAAAAAAAAAAAAAAIA/AAAAAAAAAAAAAIA/AAAAAAAAAAAAAAAAAAAAAAAAAAAAAAAAAAAAAAAAAAAlAAAADAAAAAAAAIAoAAAADAAAAAEAAAAnAAAAGAAAAAEAAAAAAAAA////AAAAAAAlAAAADAAAAAEAAABMAAAAZAAAAAAAAAAAAAAAWQEAAJ8AAAAAAAAAAAAAAFoBAACgAAAAIQDwAAAAAAAAAAAAAACAPwAAAAAAAAAAAACAPwAAAAAAAAAAAAAAAAAAAAAAAAAAAAAAAAAAAAAAAAAAJQAAAAwAAAAAAACAKAAAAAwAAAABAAAAJwAAABgAAAABAAAAAAAAAP///wAAAAAAJQAAAAwAAAABAAAATAAAAGQAAAAAAAAAAAAAAFk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O4AAAAFAAAAMQEAABUAAADuAAAABQAAAEQAAAARAAAAIQDwAAAAAAAAAAAAAACAPwAAAAAAAAAAAACAPwAAAAAAAAAAAAAAAAAAAAAAAAAAAAAAAAAAAAAAAAAAJQAAAAwAAAAAAACAKAAAAAwAAAABAAAAUgAAAHABAAABAAAA8////wAAAAAAAAAAAAAAAJABAAAAAAABAAAAAHMAZQBnAG8AZQAgAHUAaQAAAAAAAAAAAAAAAAAAAAAAAAAAAAAAAAAAAAAAAAAAAAAAAAAAAAAAAAAAAAAAAAAAAAAAMBZq0/9/AAACAAAAAAAAANCtdGUeAAAAEwAAAAAAAAAAAGrT/38AAHWkiXP/fwAAMBZq0/9/AAATAAAAAAAAAAgXAAAAAAAAQAAAwP9/AAAAAGrT/38AAEWniXP/fwAABAAAAAAAAAAwFmrT/38AAECudGUeAAAAEwAAAAAAAABIAAAAAAAAAGTZL3T/fwAAkKNOdP9/AADA3S90/38AAAEAAAAAAAAAUAMwdP9/AAAAAGrT/38AAAAAAAAAAAAAAAAAAAAAAABKUrev/38AAOAR65YkAQAAqzLH0v9/AAAQr3RlHgAAAKmvdGUeAAAAAAAAAAAAAAAAAAAAZHYACAAAAAAlAAAADAAAAAEAAAAYAAAADAAAAAAAAAASAAAADAAAAAEAAAAeAAAAGAAAAO4AAAAFAAAAMgEAABYAAAAlAAAADAAAAAEAAABUAAAAiAAAAO8AAAAFAAAAMAEAABUAAAABAAAAVVWPQYX2jkHvAAAABQAAAAoAAABMAAAAAAAAAAAAAAAAAAAA//////////9gAAAAMAA4AC8AMAAzAC8AMgAwADIANAAHAAAABwAAAAUAAAAHAAAABwAAAAUAAAAHAAAABwAAAAcAAAAHAAAASwAAAEAAAAAwAAAABQAAACAAAAABAAAAAQAAABAAAAAAAAAAAAAAAFoBAACgAAAAAAAAAAAAAABaAQAAoAAAAFIAAABwAQAAAgAAABQAAAAJAAAAAAAAAAAAAAC8AgAAAAAAAAECAiJTAHkAcwB0AGUAbQAAAAAAAAAAAAAAAAAAAAAAAAAAAAAAAAAAAAAAAAAAAAAAAAAAAAAAAAAAAAAAAAAAAAAAAAAAAFiSRoIkAQAA9sO3r/9/AAAAIAAAAAAAANBu7dL/fwAAAAAAAAAAAACshrev/38AAECSRoIkAQAAAAEBc/9/AAAAAAAAAAAAAAAAAAAAAAAA8ysKeEjLAAAAoE50/38AAACgTnT/fwAAsCo6niQBAADgEeuWJAEAALAgc2UAAAAAAAAAAAAAAAAHAAAAAAAAABjX6ZgkAQAA7B9zZR4AAAApIHNlHgAAANHNw9L/fwAAaQBhAGwAAAAAAAAAAAAAAAEAAAAAAAAAAAEBAAAAAADgEeuWJAEAAKsyx9L/fwAAkB9zZR4AAAApIHNlHgAAALAqOp4kAQAAAAAAAGR2AAgAAAAAJQAAAAwAAAACAAAAJwAAABgAAAADAAAAAAAAAAAAAAAAAAAAJQAAAAwAAAADAAAATAAAAGQAAAAAAAAAAAAAAP//////////AAAAABwAAAAAAAAAPwAAACEA8AAAAAAAAAAAAAAAgD8AAAAAAAAAAAAAgD8AAAAAAAAAAAAAAAAAAAAAAAAAAAAAAAAAAAAAAAAAACUAAAAMAAAAAAAAgCgAAAAMAAAAAwAAACcAAAAYAAAAAwAAAAAAAAAAAAAAAAAAACUAAAAMAAAAAwAAAEwAAABkAAAAAAAAAAAAAAD//////////wAAAAAcAAAAQAEAAAAAAAAhAPAAAAAAAAAAAAAAAIA/AAAAAAAAAAAAAIA/AAAAAAAAAAAAAAAAAAAAAAAAAAAAAAAAAAAAAAAAAAAlAAAADAAAAAAAAIAoAAAADAAAAAMAAAAnAAAAGAAAAAMAAAAAAAAAAAAAAAAAAAAlAAAADAAAAAMAAABMAAAAZAAAAAAAAAAAAAAA//////////9AAQAAHAAAAAAAAAA/AAAAIQDwAAAAAAAAAAAAAACAPwAAAAAAAAAAAACAPwAAAAAAAAAAAAAAAAAAAAAAAAAAAAAAAAAAAAAAAAAAJQAAAAwAAAAAAACAKAAAAAwAAAADAAAAJwAAABgAAAADAAAAAAAAAAAAAAAAAAAAJQAAAAwAAAADAAAATAAAAGQAAAAAAAAAWwAAAD8BAABcAAAAAAAAAFsAAABAAQAAAgAAACEA8AAAAAAAAAAAAAAAgD8AAAAAAAAAAAAAgD8AAAAAAAAAAAAAAAAAAAAAAAAAAAAAAAAAAAAAAAAAACUAAAAMAAAAAAAAgCgAAAAMAAAAAwAAACcAAAAYAAAAAwAAAAAAAAD///8AAAAAACUAAAAMAAAAAwAAAEwAAABkAAAAAAAAABwAAAA/AQAAWgAAAAAAAAAcAAAAQAEAAD8AAAAhAPAAAAAAAAAAAAAAAIA/AAAAAAAAAAAAAIA/AAAAAAAAAAAAAAAAAAAAAAAAAAAAAAAAAAAAAAAAAAAlAAAADAAAAAAAAIAoAAAADAAAAAMAAAAnAAAAGAAAAAMAAAAAAAAA////AAAAAAAlAAAADAAAAAMAAABMAAAAZAAAAAsAAAA3AAAAIQAAAFoAAAALAAAANwAAABcAAAAkAAAAIQDwAAAAAAAAAAAAAACAPwAAAAAAAAAAAACAPwAAAAAAAAAAAAAAAAAAAAAAAAAAAAAAAAAAAAAAAAAAJQAAAAwAAAAAAACAKAAAAAwAAAADAAAAUgAAAHABAAADAAAA4P///wAAAAAAAAAAAAAAAJABAAAAAAABAAAAAGEAcgBpAGEAbAAAAAAAAAAAAAAAAAAAAAAAAAAAAAAAAAAAAAAAAAAAAAAAAAAAAAAAAAAAAAAAAAAAAAAAAAAAAAAAAAA6giQBAABJHnNlHgAAAAMAAAAAAAAA0G7t0v9/AAAAAAAAAAAAAAcAAAD/fwAAKAAAAAAAAAAAAAAA/38AAAAAAAAAAAAAAAAAAAAAAABjKgp4SMsAAIgX7nD/fwAACCHucP9/AADg////AAAAAOAR65YkAQAAWCBzZQAAAAAAAAAAAAAAAAYAAAAAAAAAIAAAAAAAAAB8H3NlHgAAALkfc2UeAAAA0c3D0v9/AAABAAAAAAAAAMity3AAAAAAmHHvcP9/AADQBT+eJAEAAOAR65YkAQAAqzLH0v9/AAAgH3NlHgAAALkfc2UeAAAAYClVlyQBAAAAAAAAZHYACAAAAAAlAAAADAAAAAMAAAAYAAAADAAAAAAAAAASAAAADAAAAAEAAAAWAAAADAAAAAgAAABUAAAAVAAAAAwAAAA3AAAAIAAAAFoAAAABAAAAVVWPQYX2jkEMAAAAWwAAAAEAAABMAAAABAAAAAsAAAA3AAAAIgAAAFsAAABQAAAAWACXihUAAAAWAAAADAAAAAAAAAAlAAAADAAAAAIAAAAnAAAAGAAAAAQAAAAAAAAA////AAAAAAAlAAAADAAAAAQAAABMAAAAZAAAADAAAAAgAAAANAEAAFoAAAAwAAAAIAAAAAUBAAA7AAAAIQDwAAAAAAAAAAAAAACAPwAAAAAAAAAAAACAPwAAAAAAAAAAAAAAAAAAAAAAAAAAAAAAAAAAAAAAAAAAJQAAAAwAAAAAAACAKAAAAAwAAAAEAAAAJwAAABgAAAAEAAAAAAAAAP///wAAAAAAJQAAAAwAAAAEAAAATAAAAGQAAAAwAAAAIAAAADQBAABWAAAAMAAAACAAAAAFAQAANwAAACEA8AAAAAAAAAAAAAAAgD8AAAAAAAAAAAAAgD8AAAAAAAAAAAAAAAAAAAAAAAAAAAAAAAAAAAAAAAAAACUAAAAMAAAAAAAAgCgAAAAMAAAABAAAACcAAAAYAAAABAAAAAAAAAD///8AAAAAACUAAAAMAAAABAAAAEwAAABkAAAAMAAAADsAAAChAAAAVgAAADAAAAA7AAAAcgAAABwAAAAhAPAAAAAAAAAAAAAAAIA/AAAAAAAAAAAAAIA/AAAAAAAAAAAAAAAAAAAAAAAAAAAAAAAAAAAAAAAAAAAlAAAADAAAAAAAAIAoAAAADAAAAAQAAABSAAAAcAEAAAQAAADs////AAAAAAAAAAAAAAAAkAEAAAAAAAEAAAAAcwBlAGcAbwBlACAAdQBpAAAAAAAAAAAAAAAAAAAAAAAAAAAAAAAAAAAAAAAAAAAAAAAAAAAAAAAAAAAAAAAAAAAAAAAAAAAAHgAAACy3RHD/fwAAEAAAAP9/AADQbu3S/38AAAAAAAAAAAAAAQAAAAAAAAAKrd5lYm4AAAAAAAAAAAAAAAAAAAAAAAAAAAAAAAAAAMMoCnhIywAAAAAAAAAAAAAAAMBCAAAAAOz///8AAAAA4BHrliQBAAD4IXNlAAAAAAAAAAAAAAAACQAAAAAAAAAgAAAAAAAAABwhc2UeAAAAWSFzZR4AAADRzcPS/38AAAUAAAAAAAAAAAAAAAAAAABQIHNlHgAAAB8SQnD/fwAA4BHrliQBAACrMsfS/38AAMAgc2UeAAAAWSFzZR4AAADAOzqeJAEAAAAAAABkdgAIAAAAACUAAAAMAAAABAAAABgAAAAMAAAAAAAAABIAAAAMAAAAAQAAAB4AAAAYAAAAMAAAADsAAACiAAAAVwAAACUAAAAMAAAABAAAAFQAAACUAAAAMQAAADsAAACgAAAAVgAAAAEAAABVVY9BhfaOQTEAAAA7AAAADAAAAEwAAAAAAAAAAAAAAAAAAAD//////////2QAAAB0AGUAcgBlAHMAYQAgAGcAYQBvAG4AYQAHAAAACgAAAAcAAAAKAAAACAAAAAoAAAAFAAAADAAAAAoAAAAMAAAACwAAAAoAAABLAAAAQAAAADAAAAAFAAAAIAAAAAEAAAABAAAAEAAAAAAAAAAAAAAAWgEAAKAAAAAAAAAAAAAAAFoBAACgAAAAJQAAAAwAAAACAAAAJwAAABgAAAAFAAAAAAAAAP///wAAAAAAJQAAAAwAAAAFAAAATAAAAGQAAAAAAAAAYQAAAFkBAACbAAAAAAAAAGEAAABaAQAAOwAAACEA8AAAAAAAAAAAAAAAgD8AAAAAAAAAAAAAgD8AAAAAAAAAAAAAAAAAAAAAAAAAAAAAAAAAAAAAAAAAACUAAAAMAAAAAAAAgCgAAAAMAAAABQAAACcAAAAYAAAABQAAAAAAAAD///8AAAAAACUAAAAMAAAABQAAAEwAAABkAAAADgAAAGEAAAA/AQAAcQAAAA4AAABhAAAAMgEAABEAAAAhAPAAAAAAAAAAAAAAAIA/AAAAAAAAAAAAAIA/AAAAAAAAAAAAAAAAAAAAAAAAAAAAAAAAAAAAAAAAAAAlAAAADAAAAAAAAIAoAAAADAAAAAUAAAAlAAAADAAAAAEAAAAYAAAADAAAAAAAAAASAAAADAAAAAEAAAAeAAAAGAAAAA4AAABhAAAAQAEAAHIAAAAlAAAADAAAAAEAAABUAAAA5AAAAA8AAABhAAAAwwAAAHEAAAABAAAAVVWPQYX2jkEPAAAAYQAAABkAAABMAAAAAAAAAAAAAAAAAAAA//////////+AAAAAVABFAFIARQBTAEEAIABHAEEATwBOAEEAIABEAEUAIABCAE8AQgBBAEQASQBMAEwAQQATmAcAAAAHAAAACAAAAAcAAAAHAAAACAAAAAQAAAAJAAAACAAAAAoAAAAKAAAACAAAAAQAAAAJAAAABwAAAAQAAAAHAAAACgAAAAcAAAAIAAAACQAAAAMAAAAGAAAABgAAAAgAAABLAAAAQAAAADAAAAAFAAAAIAAAAAEAAAABAAAAEAAAAAAAAAAAAAAAWgEAAKAAAAAAAAAAAAAAAFoBAACgAAAAJQAAAAwAAAACAAAAJwAAABgAAAAFAAAAAAAAAP///wAAAAAAJQAAAAwAAAAFAAAATAAAAGQAAAAOAAAAdgAAAD8BAACGAAAADgAAAHYAAAAyAQAAEQAAACEA8AAAAAAAAAAAAAAAgD8AAAAAAAAAAAAAgD8AAAAAAAAAAAAAAAAAAAAAAAAAAAAAAAAAAAAAAAAAACUAAAAMAAAAAAAAgCgAAAAMAAAABQAAACUAAAAMAAAAAQAAABgAAAAMAAAAAAAAABIAAAAMAAAAAQAAAB4AAAAYAAAADgAAAHYAAABAAQAAhwAAACUAAAAMAAAAAQAAAFQAAACgAAAADwAAAHYAAABwAAAAhgAAAAEAAABVVY9BhfaOQQ8AAAB2AAAADgAAAEwAAAAAAAAAAAAAAAAAAAD//////////2gAAABWAEkAQwBFAFAAUgBFAFMASQBEAEUATgBUAEUACAAAAAMAAAAIAAAABwAAAAcAAAAIAAAABwAAAAcAAAADAAAACQAAAAcAAAAKAAAABwAAAAcAAABLAAAAQAAAADAAAAAFAAAAIAAAAAEAAAABAAAAEAAAAAAAAAAAAAAAWgEAAKAAAAAAAAAAAAAAAFoBAACgAAAAJQAAAAwAAAACAAAAJwAAABgAAAAFAAAAAAAAAP///wAAAAAAJQAAAAwAAAAFAAAATAAAAGQAAAAOAAAAiwAAAEsBAACbAAAADgAAAIsAAAA+AQAAEQAAACEA8AAAAAAAAAAAAAAAgD8AAAAAAAAAAAAAgD8AAAAAAAAAAAAAAAAAAAAAAAAAAAAAAAAAAAAAAAAAACUAAAAMAAAAAAAAgCgAAAAMAAAABQAAACUAAAAMAAAAAQAAABgAAAAMAAAAAAAAABIAAAAMAAAAAQAAABYAAAAMAAAAAAAAAFQAAABgAQAADwAAAIsAAABKAQAAmwAAAAEAAABVVY9BhfaOQQ8AAACLAAAALgAAAEwAAAAEAAAADgAAAIsAAABMAQAAnAAAAKgAAABGAGkAcgBtAGEAZABvACAAcABvAHIAOgAgAFQARQBSAEUAUwBBACAARABFAEoARQBTAFUAUwAgAEcAQQBPAE4AQQAgAEQARQAgAEIATwBCAEEARABJAEwATABBAAYAAAADAAAABQAAAAsAAAAHAAAACAAAAAgAAAAEAAAACAAAAAgAAAAFAAAAAwAAAAQAAAAHAAAABwAAAAgAAAAHAAAABwAAAAgAAAAEAAAACQAAAAcAAAAFAAAABwAAAAcAAAAJAAAABwAAAAQAAAAJAAAACAAAAAoAAAAKAAAACAAAAAQAAAAJAAAABwAAAAQAAAAHAAAACgAAAAcAAAAIAAAACQAAAAMAAAAGAAAABgAAAAgAAAAWAAAADAAAAAAAAAAlAAAADAAAAAIAAAAOAAAAFAAAAAAAAAAQAAAAFAAAAA==</Object>
  <Object Id="idInvalidSigLnImg">AQAAAGwAAAAAAAAAAAAAAFkBAACfAAAAAAAAAAAAAAA4GAAALAsAACBFTUYAAAEAiCIAALEAAAAGAAAAAAAAAAAAAAAAAAAAgAcAADgEAABYAQAAwQAAAAAAAAAAAAAAAAAAAMA/BQDo8QIACgAAABAAAAAAAAAAAAAAAEsAAAAQAAAAAAAAAAUAAAAeAAAAGAAAAAAAAAAAAAAAWgEAAKAAAAAnAAAAGAAAAAEAAAAAAAAAAAAAAAAAAAAlAAAADAAAAAEAAABMAAAAZAAAAAAAAAAAAAAAWQEAAJ8AAAAAAAAAAAAAAFo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ZAQAAnwAAAAAAAAAAAAAAWgEAAKAAAAAhAPAAAAAAAAAAAAAAAIA/AAAAAAAAAAAAAIA/AAAAAAAAAAAAAAAAAAAAAAAAAAAAAAAAAAAAAAAAAAAlAAAADAAAAAAAAIAoAAAADAAAAAEAAAAnAAAAGAAAAAEAAAAAAAAA8PDwAAAAAAAlAAAADAAAAAEAAABMAAAAZAAAAAAAAAAAAAAAWQEAAJ8AAAAAAAAAAAAAAFoBAACgAAAAIQDwAAAAAAAAAAAAAACAPwAAAAAAAAAAAACAPwAAAAAAAAAAAAAAAAAAAAAAAAAAAAAAAAAAAAAAAAAAJQAAAAwAAAAAAACAKAAAAAwAAAABAAAAJwAAABgAAAABAAAAAAAAAPDw8AAAAAAAJQAAAAwAAAABAAAATAAAAGQAAAAAAAAAAAAAAFkBAACfAAAAAAAAAAAAAABaAQAAoAAAACEA8AAAAAAAAAAAAAAAgD8AAAAAAAAAAAAAgD8AAAAAAAAAAAAAAAAAAAAAAAAAAAAAAAAAAAAAAAAAACUAAAAMAAAAAAAAgCgAAAAMAAAAAQAAACcAAAAYAAAAAQAAAAAAAADw8PAAAAAAACUAAAAMAAAAAQAAAEwAAABkAAAAAAAAAAAAAABZAQAAnwAAAAAAAAAAAAAAWgEAAKAAAAAhAPAAAAAAAAAAAAAAAIA/AAAAAAAAAAAAAIA/AAAAAAAAAAAAAAAAAAAAAAAAAAAAAAAAAAAAAAAAAAAlAAAADAAAAAAAAIAoAAAADAAAAAEAAAAnAAAAGAAAAAEAAAAAAAAA////AAAAAAAlAAAADAAAAAEAAABMAAAAZAAAAAAAAAAAAAAAWQEAAJ8AAAAAAAAAAAAAAFoBAACgAAAAIQDwAAAAAAAAAAAAAACAPwAAAAAAAAAAAACAPwAAAAAAAAAAAAAAAAAAAAAAAAAAAAAAAAAAAAAAAAAAJQAAAAwAAAAAAACAKAAAAAwAAAABAAAAJwAAABgAAAABAAAAAAAAAP///wAAAAAAJQAAAAwAAAABAAAATAAAAGQAAAAAAAAAAAAAAFk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wFmrT/38AAAIAAAAAAAAA0K10ZR4AAAATAAAAAAAAAAAAatP/fwAAdaSJc/9/AAAwFmrT/38AABMAAAAAAAAACBcAAAAAAABAAADA/38AAAAAatP/fwAARaeJc/9/AAAEAAAAAAAAADAWatP/fwAAQK50ZR4AAAATAAAAAAAAAEgAAAAAAAAAZNkvdP9/AACQo050/38AAMDdL3T/fwAAAQAAAAAAAABQAzB0/38AAAAAatP/fwAAAAAAAAAAAAAAAAAAAAAAAEpSt6//fwAA4BHrliQBAACrMsfS/38AABCvdGUeAAAAqa90ZR4AAAAAAAAAAAAAAAAAAABkdgAIAAAAACUAAAAMAAAAAQAAABgAAAAMAAAA/wAAABIAAAAMAAAAAQAAAB4AAAAYAAAAMAAAAAUAAACLAAAAFgAAACUAAAAMAAAAAQAAAFQAAACoAAAAMQAAAAUAAACJAAAAFQAAAAEAAABVVY9BhfaOQTEAAAAFAAAADwAAAEwAAAAAAAAAAAAAAAAAAAD//////////2wAAABGAGkAcgBtAGEAIABuAG8AIAB2AOEAbABpAGQAYQAAAAYAAAADAAAABQAAAAsAAAAHAAAABAAAAAcAAAAIAAAABAAAAAYAAAAHAAAAAwAAAAMAAAAIAAAABwAAAEsAAABAAAAAMAAAAAUAAAAgAAAAAQAAAAEAAAAQAAAAAAAAAAAAAABaAQAAoAAAAAAAAAAAAAAAWgEAAKAAAABSAAAAcAEAAAIAAAAUAAAACQAAAAAAAAAAAAAAvAIAAAAAAAABAgIiUwB5AHMAdABlAG0AAAAAAAAAAAAAAAAAAAAAAAAAAAAAAAAAAAAAAAAAAAAAAAAAAAAAAAAAAAAAAAAAAAAAAAAAAABYkkaCJAEAAPbDt6//fwAAACAAAAAAAADQbu3S/38AAAAAAAAAAAAArIa3r/9/AABAkkaCJAEAAAABAXP/fwAAAAAAAAAAAAAAAAAAAAAAAPMrCnhIywAAAKBOdP9/AAAAoE50/38AALAqOp4kAQAA4BHrliQBAACwIHNlAAAAAAAAAAAAAAAABwAAAAAAAAAY1+mYJAEAAOwfc2UeAAAAKSBzZR4AAADRzcPS/38AAGkAYQBsAAAAAAAAAAAAAAABAAAAAAAAAAABAQAAAAAA4BHrliQBAACrMsfS/38AAJAfc2UeAAAAKSBzZR4AAACwKjqeJAE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OoIkAQAASR5zZR4AAAADAAAAAAAAANBu7dL/fwAAAAAAAAAAAAAHAAAA/38AACgAAAAAAAAAAAAAAP9/AAAAAAAAAAAAAAAAAAAAAAAAYyoKeEjLAACIF+5w/38AAAgh7nD/fwAA4P///wAAAADgEeuWJAEAAFggc2UAAAAAAAAAAAAAAAAGAAAAAAAAACAAAAAAAAAAfB9zZR4AAAC5H3NlHgAAANHNw9L/fwAAAQAAAAAAAADIrctwAAAAAJhx73D/fwAA0AU/niQBAADgEeuWJAEAAKsyx9L/fwAAIB9zZR4AAAC5H3NlHgAAAGApVZckAQAAAAAAAGR2AAgAAAAAJQAAAAwAAAADAAAAGAAAAAwAAAAAAAAAEgAAAAwAAAABAAAAFgAAAAwAAAAIAAAAVAAAAFQAAAAMAAAANwAAACAAAABaAAAAAQAAAFVVj0GF9o5BDAAAAFsAAAABAAAATAAAAAQAAAALAAAANwAAACIAAABbAAAAUAAAAFgATw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oQAAAFYAAAAwAAAAOwAAAHIAAAAcAAAAIQDwAAAAAAAAAAAAAACAPwAAAAAAAAAAAACAPwAAAAAAAAAAAAAAAAAAAAAAAAAAAAAAAAAAAAAAAAAAJQAAAAwAAAAAAACAKAAAAAwAAAAEAAAAUgAAAHABAAAEAAAA7P///wAAAAAAAAAAAAAAAJABAAAAAAABAAAAAHMAZQBnAG8AZQAgAHUAaQAAAAAAAAAAAAAAAAAAAAAAAAAAAAAAAAAAAAAAAAAAAAAAAAAAAAAAAAAAAAAAAAAAAAAAAAAAAB4AAAAst0Rw/38AABAAAAD/fwAA0G7t0v9/AAAAAAAAAAAAAAEAAAAAAAAACq3eZWJuAAAAAAAAAAAAAAAAAAAAAAAAAAAAAAAAAADDKAp4SMsAAAAAAAAAAAAAAADAQgAAAADs////AAAAAOAR65YkAQAA+CFzZQAAAAAAAAAAAAAAAAkAAAAAAAAAIAAAAAAAAAAcIXNlHgAAAFkhc2UeAAAA0c3D0v9/AAAFAAAAAAAAAAAAAAAAAAAAUCBzZR4AAAAfEkJw/38AAOAR65YkAQAAqzLH0v9/AADAIHNlHgAAAFkhc2UeAAAAwDs6niQBAAAAAAAAZHYACAAAAAAlAAAADAAAAAQAAAAYAAAADAAAAAAAAAASAAAADAAAAAEAAAAeAAAAGAAAADAAAAA7AAAAogAAAFcAAAAlAAAADAAAAAQAAABUAAAAlAAAADEAAAA7AAAAoAAAAFYAAAABAAAAVVWPQYX2jkExAAAAOwAAAAwAAABMAAAAAAAAAAAAAAAAAAAA//////////9kAAAAdABlAHIAZQBzAGEAIABnAGEAbwBuAGEABwAAAAoAAAAHAAAACgAAAAgAAAAKAAAABQAAAAwAAAAKAAAADAAAAAsAAAAKAAAASwAAAEAAAAAwAAAABQAAACAAAAABAAAAAQAAABAAAAAAAAAAAAAAAFoBAACgAAAAAAAAAAAAAABaAQAAoAAAACUAAAAMAAAAAgAAACcAAAAYAAAABQAAAAAAAAD///8AAAAAACUAAAAMAAAABQAAAEwAAABkAAAAAAAAAGEAAABZAQAAmwAAAAAAAABhAAAAWg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QAAAAwAAAABAAAAGAAAAAwAAAAAAAAAEgAAAAwAAAABAAAAHgAAABgAAAAOAAAAYQAAAEABAAByAAAAJQAAAAwAAAABAAAAVAAAAOQAAAAPAAAAYQAAAMMAAABxAAAAAQAAAFVVj0GF9o5BDwAAAGEAAAAZAAAATAAAAAAAAAAAAAAAAAAAAP//////////gAAAAFQARQBSAEUAUwBBACAARwBBAE8ATgBBACAARABFACAAQgBPAEIAQQBEAEkATABMAEEAAAAHAAAABwAAAAgAAAAHAAAABwAAAAgAAAAEAAAACQAAAAgAAAAKAAAACgAAAAgAAAAEAAAACQAAAAcAAAAEAAAABwAAAAoAAAAHAAAACAAAAAkAAAADAAAABgAAAAYAAAAIAAAASwAAAEAAAAAwAAAABQAAACAAAAABAAAAAQAAABAAAAAAAAAAAAAAAFoBAACgAAAAAAAAAAAAAABaAQAAoAAAACUAAAAMAAAAAgAAACcAAAAYAAAABQAAAAAAAAD///8AAAAAACUAAAAMAAAABQAAAEwAAABkAAAADgAAAHYAAAA/AQAAhgAAAA4AAAB2AAAAMgEAABEAAAAhAPAAAAAAAAAAAAAAAIA/AAAAAAAAAAAAAIA/AAAAAAAAAAAAAAAAAAAAAAAAAAAAAAAAAAAAAAAAAAAlAAAADAAAAAAAAIAoAAAADAAAAAUAAAAlAAAADAAAAAEAAAAYAAAADAAAAAAAAAASAAAADAAAAAEAAAAeAAAAGAAAAA4AAAB2AAAAQAEAAIcAAAAlAAAADAAAAAEAAABUAAAAoAAAAA8AAAB2AAAAcAAAAIYAAAABAAAAVVWPQYX2jkEPAAAAdgAAAA4AAABMAAAAAAAAAAAAAAAAAAAA//////////9oAAAAVgBJAEMARQBQAFIARQBTAEkARABFAE4AVABFAAgAAAADAAAACAAAAAcAAAAHAAAACAAAAAcAAAAHAAAAAwAAAAkAAAAHAAAACgAAAAcAAAAHAAAASwAAAEAAAAAwAAAABQAAACAAAAABAAAAAQAAABAAAAAAAAAAAAAAAFoBAACgAAAAAAAAAAAAAABaAQAAoAAAACUAAAAMAAAAAgAAACcAAAAYAAAABQAAAAAAAAD///8AAAAAACUAAAAMAAAABQAAAEwAAABkAAAADgAAAIsAAABLAQAAmwAAAA4AAACLAAAAPgEAABEAAAAhAPAAAAAAAAAAAAAAAIA/AAAAAAAAAAAAAIA/AAAAAAAAAAAAAAAAAAAAAAAAAAAAAAAAAAAAAAAAAAAlAAAADAAAAAAAAIAoAAAADAAAAAUAAAAlAAAADAAAAAEAAAAYAAAADAAAAAAAAAASAAAADAAAAAEAAAAWAAAADAAAAAAAAABUAAAAYAEAAA8AAACLAAAASgEAAJsAAAABAAAAVVWPQYX2jkEPAAAAiwAAAC4AAABMAAAABAAAAA4AAACLAAAATAEAAJwAAACoAAAARgBpAHIAbQBhAGQAbwAgAHAAbwByADoAIABUAEUAUgBFAFMAQQAgAEQARQBKAEUAUwBVAFMAIABHAEEATwBOAEEAIABEAEUAIABCAE8AQgBBAEQASQBMAEwAQQAGAAAAAwAAAAUAAAALAAAABwAAAAgAAAAIAAAABAAAAAgAAAAIAAAABQAAAAMAAAAEAAAABwAAAAcAAAAIAAAABwAAAAcAAAAIAAAABAAAAAkAAAAHAAAABQAAAAcAAAAHAAAACQAAAAcAAAAEAAAACQAAAAgAAAAKAAAACgAAAAgAAAAEAAAACQAAAAcAAAAEAAAABwAAAAoAAAAHAAAACAAAAAkAAAADAAAABgAAAAYAAAAIAAAAFgAAAAwAAAAAAAAAJQAAAAwAAAACAAAADgAAABQAAAAAAAAAEAAAABQAAAA=</Object>
</Signature>
</file>

<file path=_xmlsignatures/sig5.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NN4ne3GQwwxjSrpSfBNOCBaChlTdQgr3xoI14VMNq8U=</DigestValue>
    </Reference>
    <Reference Type="http://www.w3.org/2000/09/xmldsig#Object" URI="#idOfficeObject">
      <DigestMethod Algorithm="http://www.w3.org/2001/04/xmlenc#sha256"/>
      <DigestValue>j9W3h29NnIBlp7pSIrNpf3NQOPlP8j2PpU+y3k8gojs=</DigestValue>
    </Reference>
    <Reference Type="http://uri.etsi.org/01903#SignedProperties" URI="#idSignedProperties">
      <Transforms>
        <Transform Algorithm="http://www.w3.org/TR/2001/REC-xml-c14n-20010315"/>
      </Transforms>
      <DigestMethod Algorithm="http://www.w3.org/2001/04/xmlenc#sha256"/>
      <DigestValue>TRh0FoCEeOM7cQuDlmkL56vrd+sinZ0eMXIAzkBuN8Y=</DigestValue>
    </Reference>
  </SignedInfo>
  <SignatureValue>Az0mUHfngsqHyvd3LTLMqbz7y3DqkBz0By78VfceCYwC+RcYMrgyydlG0Gv3fz+UOygVKRQJ6J6h
aPkogq7sZr7T3gd86OhnnFZXF1oN+jDhSRWW1YX8c4y5XIGUHnM0ytffs0zWdUpwckJ6HzPvHYcf
KIp52+NZwKtbHFh322hlhBZsQ/AoMIDVBxB1J3CNcLH3K6h8JcBuw9Il+BTk0EDE9qcdLV3dHyyi
OHav4zaO5cXXtue/hrmX/GCtGKk0UiJgOWHe7okmEAvYeqqSI14Ay9Hskdr5j7dHHFZnI9nIYGYP
9GTDLBFCztVQvk/Nlpds0Eu/a5nDoto199A8Yw==</SignatureValue>
  <KeyInfo>
    <X509Data>
      <X509Certificate>MIIIbTCCBlWgAwIBAgIIHReCJeAh8KYwDQYJKoZIhvcNAQELBQAwWjEaMBgGA1UEAwwRQ0EtRE9DVU1FTlRBIFMuQS4xFjAUBgNVBAUTDVJVQzgwMDUwMTcyLTExFzAVBgNVBAoMDkRPQ1VNRU5UQSBTLkEuMQswCQYDVQQGEwJQWTAeFw0yMzA4MjExMzI3MDBaFw0yNTA4MjAxMzI3MDBaMIGjMRgwFgYDVQQDDA9HQVNUT04gU0NPVE9WRVIxEjAQBgNVBAUTCUNJNTQ0ODYzMDEPMA0GA1UEKgwGR0FTVE9OMREwDwYDVQQEDAhTQ09UT1ZFUjELMAkGA1UECwwCRjIxNTAzBgNVBAoMLENFUlRJRklDQURPIENVQUxJRklDQURPIERFIEZJUk1BIEVMRUNUUk9OSUNBMQswCQYDVQQGEwJQWTCCASIwDQYJKoZIhvcNAQEBBQADggEPADCCAQoCggEBAJ2CRZez02WlT3ZYlP2H3r670sCaI2DZjXRKn//QU2BO+25jMpMUWvJxeF2U1T985fQ7jV+twPHCHhI4Yqi2DN/YvL6Y7C3g43awpqOpWPI4tuJtTnSzr4hQCB2/0W7avVaDigNOU11vFYvRtuQKdgK7akHBZfLhvpD+GInZmlst8vJtLmtjUk86M+hiPCYj/B3qSRpgWhr+MDUNMqPCmZ+DLjFsWuMnaPebxjmjDeryTc6aa5tbHXI5yGBzwSSgV3fvqQdNxM3wpI+34VhaVXtX/zRoYcWiq70rzkdYChv4Asj9HHhM3U4IXAEzdeyzGql3ki2M9sOTby44sBX56KcCAwEAAaOCA+swggPnMAwGA1UdEwEB/wQCMAAwHwYDVR0jBBgwFoAUoT2FK83YLJYfOQIMn1M7WNiVC3swgZQGCCsGAQUFBwEBBIGHMIGEMFUGCCsGAQUFBzAChklodHRwczovL3d3dy5kaWdpdG8uY29tLnB5L3VwbG9hZHMvY2VydGlmaWNhZG8tZG9jdW1lbnRhLXNhLTE1MzUxMTc3NzEuY3J0MCsGCCsGAQUFBzABhh9odHRwczovL3d3dy5kaWdpdG8uY29tLnB5L29jc3AvME4GA1UdEQRHMEWBF2dhc3Rvbi5zY290b3ZlckBwd2MuY29t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WDdoozxU0d0lOGbYAA5HkUJv3LswDgYDVR0PAQH/BAQDAgXgMA0GCSqGSIb3DQEBCwUAA4ICAQCJMDr301F8rL5v6UlpbYNvPcPlMMR8bDWCAAOb/keSnj0lpXS9URFkGftIwkaUGtOJGxp0VoTSjUpD930gDVQAP7H6863nlaGrZZBVH0VvkiIW5NwUv89kpvgUca4kwKguYiXZtG7QGgi3DP4ToocCHqs5xPBhHVwmqdN4+7UzphEc9HBFalh2/JkNn/zEZJfwZK2prDgSPJAEsbfpMEStp0Cd22SME6sQ2pD+zMW4SLPpTx46Ojl5eTqchmwAqzuZ1QLqJOd9p9Y7o+FIDQ90YDjA7Jci2GDMYPaoDIEPfI+3qZWyyZjAKK7bgPpd2sNJn/y4TIONcyW/FqhceMwUaVvkCxzTv1aGUGN566KFsWn6jk81fuFDo8AQDR1Jf7SV8txsZIpa50YoR4OQ94thplqb7CBNMGVR+amUSt7eyFWPdpU0fuStTSKLDKVXtJgd8zJODBugrymPhfuplAZ4XqI8CcOwZtbqsFlxc/jVFTYjtfXQdjMcIBfd1GkPOl9DEUtgb3Bu3SljOF5PPdUQm80zOsaJal44EpfOjwJ20JlmeT6lcc4IaXuFqSbTf40pv7t/zc1q8b8VrDjHGUO/+8ynNdcPSipZg23YraX38Cyn7f/HcVJf7jHlGcI6i2uWEe0U0JYqjG83HWTRm8fHJfVcXMd0mO96DHwNbH8Zt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Transform>
          <Transform Algorithm="http://www.w3.org/TR/2001/REC-xml-c14n-20010315"/>
        </Transforms>
        <DigestMethod Algorithm="http://www.w3.org/2001/04/xmlenc#sha256"/>
        <DigestValue>A86zVTj70nB/9aR3XUP5lCsvi9G/KrK3r+DW6c7tGf8=</DigestValue>
      </Reference>
      <Reference URI="/xl/calcChain.xml?ContentType=application/vnd.openxmlformats-officedocument.spreadsheetml.calcChain+xml">
        <DigestMethod Algorithm="http://www.w3.org/2001/04/xmlenc#sha256"/>
        <DigestValue>p9q+coswZAblx7uDMhkDblYU0HzQEBuawwiA/q7Ttwg=</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ysY7u8LLyl7naQrzFRAwountIREwV1elZfBQr4/fz6I=</DigestValue>
      </Reference>
      <Reference URI="/xl/drawings/drawing1.xml?ContentType=application/vnd.openxmlformats-officedocument.drawing+xml">
        <DigestMethod Algorithm="http://www.w3.org/2001/04/xmlenc#sha256"/>
        <DigestValue>Gx6ZTv1ZKpnEzSP96DNbd9L8IJPrqGiA0pHwA2G1rek=</DigestValue>
      </Reference>
      <Reference URI="/xl/drawings/vmlDrawing1.vml?ContentType=application/vnd.openxmlformats-officedocument.vmlDrawing">
        <DigestMethod Algorithm="http://www.w3.org/2001/04/xmlenc#sha256"/>
        <DigestValue>ze8VtOHxKKv4hJztPng3P61XQ3QWJ8I25eX6ofCR2mI=</DigestValue>
      </Reference>
      <Reference URI="/xl/media/image1.emf?ContentType=image/x-emf">
        <DigestMethod Algorithm="http://www.w3.org/2001/04/xmlenc#sha256"/>
        <DigestValue>HD3Y0ZhZsKHOy3uGWiupDl+jrY8IZXRT8qr78PQnmJA=</DigestValue>
      </Reference>
      <Reference URI="/xl/media/image2.emf?ContentType=image/x-emf">
        <DigestMethod Algorithm="http://www.w3.org/2001/04/xmlenc#sha256"/>
        <DigestValue>cnV6rIaI6xyaGFYlPKpxc6IE37Lbnkk2R6OmevGlR4g=</DigestValue>
      </Reference>
      <Reference URI="/xl/media/image3.emf?ContentType=image/x-emf">
        <DigestMethod Algorithm="http://www.w3.org/2001/04/xmlenc#sha256"/>
        <DigestValue>kQQNBwZoqCro1OMpDAVwOCi8JOBMh5XsBNwI5FDMl/E=</DigestValue>
      </Reference>
      <Reference URI="/xl/media/image4.emf?ContentType=image/x-emf">
        <DigestMethod Algorithm="http://www.w3.org/2001/04/xmlenc#sha256"/>
        <DigestValue>B+fO2XefcI8ArtSgN4z5/k9dX0XXncHHepQGxukiwnA=</DigestValue>
      </Reference>
      <Reference URI="/xl/printerSettings/printerSettings1.bin?ContentType=application/vnd.openxmlformats-officedocument.spreadsheetml.printerSettings">
        <DigestMethod Algorithm="http://www.w3.org/2001/04/xmlenc#sha256"/>
        <DigestValue>gwtPLngm3gcYZRdTDfZtdIF//3ATaCFExL1OeDtcSVs=</DigestValue>
      </Reference>
      <Reference URI="/xl/printerSettings/printerSettings10.bin?ContentType=application/vnd.openxmlformats-officedocument.spreadsheetml.printerSettings">
        <DigestMethod Algorithm="http://www.w3.org/2001/04/xmlenc#sha256"/>
        <DigestValue>aEX+0Bc081wwcX+tfTTfFA5eWwvQFq5d0PMBhnyeFvQ=</DigestValue>
      </Reference>
      <Reference URI="/xl/printerSettings/printerSettings11.bin?ContentType=application/vnd.openxmlformats-officedocument.spreadsheetml.printerSettings">
        <DigestMethod Algorithm="http://www.w3.org/2001/04/xmlenc#sha256"/>
        <DigestValue>gwtPLngm3gcYZRdTDfZtdIF//3ATaCFExL1OeDtcSVs=</DigestValue>
      </Reference>
      <Reference URI="/xl/printerSettings/printerSettings12.bin?ContentType=application/vnd.openxmlformats-officedocument.spreadsheetml.printerSettings">
        <DigestMethod Algorithm="http://www.w3.org/2001/04/xmlenc#sha256"/>
        <DigestValue>gwtPLngm3gcYZRdTDfZtdIF//3ATaCFExL1OeDtcSVs=</DigestValue>
      </Reference>
      <Reference URI="/xl/printerSettings/printerSettings2.bin?ContentType=application/vnd.openxmlformats-officedocument.spreadsheetml.printerSettings">
        <DigestMethod Algorithm="http://www.w3.org/2001/04/xmlenc#sha256"/>
        <DigestValue>gwtPLngm3gcYZRdTDfZtdIF//3ATaCFExL1OeDtcSVs=</DigestValue>
      </Reference>
      <Reference URI="/xl/printerSettings/printerSettings3.bin?ContentType=application/vnd.openxmlformats-officedocument.spreadsheetml.printerSettings">
        <DigestMethod Algorithm="http://www.w3.org/2001/04/xmlenc#sha256"/>
        <DigestValue>gwtPLngm3gcYZRdTDfZtdIF//3ATaCFExL1OeDtcSVs=</DigestValue>
      </Reference>
      <Reference URI="/xl/printerSettings/printerSettings4.bin?ContentType=application/vnd.openxmlformats-officedocument.spreadsheetml.printerSettings">
        <DigestMethod Algorithm="http://www.w3.org/2001/04/xmlenc#sha256"/>
        <DigestValue>gwtPLngm3gcYZRdTDfZtdIF//3ATaCFExL1OeDtcSVs=</DigestValue>
      </Reference>
      <Reference URI="/xl/printerSettings/printerSettings5.bin?ContentType=application/vnd.openxmlformats-officedocument.spreadsheetml.printerSettings">
        <DigestMethod Algorithm="http://www.w3.org/2001/04/xmlenc#sha256"/>
        <DigestValue>gwtPLngm3gcYZRdTDfZtdIF//3ATaCFExL1OeDtcSVs=</DigestValue>
      </Reference>
      <Reference URI="/xl/printerSettings/printerSettings6.bin?ContentType=application/vnd.openxmlformats-officedocument.spreadsheetml.printerSettings">
        <DigestMethod Algorithm="http://www.w3.org/2001/04/xmlenc#sha256"/>
        <DigestValue>Qyng1fsjyk2EY3G4GXFc3OXbc5j9wOQDOE0ma2WwmA4=</DigestValue>
      </Reference>
      <Reference URI="/xl/printerSettings/printerSettings7.bin?ContentType=application/vnd.openxmlformats-officedocument.spreadsheetml.printerSettings">
        <DigestMethod Algorithm="http://www.w3.org/2001/04/xmlenc#sha256"/>
        <DigestValue>Qyng1fsjyk2EY3G4GXFc3OXbc5j9wOQDOE0ma2WwmA4=</DigestValue>
      </Reference>
      <Reference URI="/xl/printerSettings/printerSettings8.bin?ContentType=application/vnd.openxmlformats-officedocument.spreadsheetml.printerSettings">
        <DigestMethod Algorithm="http://www.w3.org/2001/04/xmlenc#sha256"/>
        <DigestValue>V2Rh8iItDn5CPB4UPq5laB3l6c7zUY1ixPUugNiNUcc=</DigestValue>
      </Reference>
      <Reference URI="/xl/printerSettings/printerSettings9.bin?ContentType=application/vnd.openxmlformats-officedocument.spreadsheetml.printerSettings">
        <DigestMethod Algorithm="http://www.w3.org/2001/04/xmlenc#sha256"/>
        <DigestValue>Qyng1fsjyk2EY3G4GXFc3OXbc5j9wOQDOE0ma2WwmA4=</DigestValue>
      </Reference>
      <Reference URI="/xl/sharedStrings.xml?ContentType=application/vnd.openxmlformats-officedocument.spreadsheetml.sharedStrings+xml">
        <DigestMethod Algorithm="http://www.w3.org/2001/04/xmlenc#sha256"/>
        <DigestValue>y1L02XZ6sV0TnchF0kuQw+mjUIUcvhktIwgtlY/tr3A=</DigestValue>
      </Reference>
      <Reference URI="/xl/styles.xml?ContentType=application/vnd.openxmlformats-officedocument.spreadsheetml.styles+xml">
        <DigestMethod Algorithm="http://www.w3.org/2001/04/xmlenc#sha256"/>
        <DigestValue>sUzrwbAlu/mLE1MGBoh6RfqqV1ztNtJWpobBW/nWC20=</DigestValue>
      </Reference>
      <Reference URI="/xl/theme/theme1.xml?ContentType=application/vnd.openxmlformats-officedocument.theme+xml">
        <DigestMethod Algorithm="http://www.w3.org/2001/04/xmlenc#sha256"/>
        <DigestValue>KZhEmngVuF4p6V/fFzGbJl/eY4ApA1tQKprDfyyqf2o=</DigestValue>
      </Reference>
      <Reference URI="/xl/workbook.xml?ContentType=application/vnd.openxmlformats-officedocument.spreadsheetml.sheet.main+xml">
        <DigestMethod Algorithm="http://www.w3.org/2001/04/xmlenc#sha256"/>
        <DigestValue>NUmhx5yS4mDWwOLQrC4/Po0wX8iASQ5poNAmvVbHz/g=</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jKXVFx1HGVIO24c9gNTdtZXWAhN/RaoLgU3SJbP+8Bw=</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vl8xLDneCfmICoinYSqYoDNVXtqBCFGfNOh4xxRDeEQ=</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nZKw4hKw2+3pXeBTsC/ZBicbgnGu7zTAAE186sjLnDw=</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CbSvei0UfzLsONWMmXFfql9N8enIRi6l+NsDBuxTUEM=</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yc48oc/QmVpCKOyTQC/b+mtn1WuyjRR/gC7AuLuMWdI=</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FDvnHPD6/CGwKxcEIE18HsOXjfGgVY46IoBPe6h8Lj0=</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VBtVSFlIxzcUXhEx+UnzQXmVxs4DIyAhk4b2Ww66f00=</DigestValue>
      </Reference>
      <Reference URI="/xl/worksheets/sheet1.xml?ContentType=application/vnd.openxmlformats-officedocument.spreadsheetml.worksheet+xml">
        <DigestMethod Algorithm="http://www.w3.org/2001/04/xmlenc#sha256"/>
        <DigestValue>yThjSCROUSdBsHPnwWc8z985XA3lRLlZ7mGDlLYz+7w=</DigestValue>
      </Reference>
      <Reference URI="/xl/worksheets/sheet10.xml?ContentType=application/vnd.openxmlformats-officedocument.spreadsheetml.worksheet+xml">
        <DigestMethod Algorithm="http://www.w3.org/2001/04/xmlenc#sha256"/>
        <DigestValue>tKssLzqk/jHXfvl4b2j/hGTY0ssfIMwyV694KC46nKE=</DigestValue>
      </Reference>
      <Reference URI="/xl/worksheets/sheet11.xml?ContentType=application/vnd.openxmlformats-officedocument.spreadsheetml.worksheet+xml">
        <DigestMethod Algorithm="http://www.w3.org/2001/04/xmlenc#sha256"/>
        <DigestValue>rQCF0v4+01FX8x2cGAe/W6lzkh37/+lWagnB2y2iiwc=</DigestValue>
      </Reference>
      <Reference URI="/xl/worksheets/sheet12.xml?ContentType=application/vnd.openxmlformats-officedocument.spreadsheetml.worksheet+xml">
        <DigestMethod Algorithm="http://www.w3.org/2001/04/xmlenc#sha256"/>
        <DigestValue>noLnbHmcacZBQTbHPuoyK0zsZmMSqiPFnhR2SiXT+KE=</DigestValue>
      </Reference>
      <Reference URI="/xl/worksheets/sheet2.xml?ContentType=application/vnd.openxmlformats-officedocument.spreadsheetml.worksheet+xml">
        <DigestMethod Algorithm="http://www.w3.org/2001/04/xmlenc#sha256"/>
        <DigestValue>bYS1+4bRCZsd/7aBGzsVsd5MRJHqcOCuwZSjWspZsq4=</DigestValue>
      </Reference>
      <Reference URI="/xl/worksheets/sheet3.xml?ContentType=application/vnd.openxmlformats-officedocument.spreadsheetml.worksheet+xml">
        <DigestMethod Algorithm="http://www.w3.org/2001/04/xmlenc#sha256"/>
        <DigestValue>D6IJYBEXUv1qwpEnFAM9AeYiF121xnA/VHkar9Nw2So=</DigestValue>
      </Reference>
      <Reference URI="/xl/worksheets/sheet4.xml?ContentType=application/vnd.openxmlformats-officedocument.spreadsheetml.worksheet+xml">
        <DigestMethod Algorithm="http://www.w3.org/2001/04/xmlenc#sha256"/>
        <DigestValue>7sPOnIh0klIhyr3I6EQc12tQO7DKraXHlI78O+76pBo=</DigestValue>
      </Reference>
      <Reference URI="/xl/worksheets/sheet5.xml?ContentType=application/vnd.openxmlformats-officedocument.spreadsheetml.worksheet+xml">
        <DigestMethod Algorithm="http://www.w3.org/2001/04/xmlenc#sha256"/>
        <DigestValue>TNxdB4t2ooTKNcw7FOuiFhxIwPaTA0JaLLxBGPudyHE=</DigestValue>
      </Reference>
      <Reference URI="/xl/worksheets/sheet6.xml?ContentType=application/vnd.openxmlformats-officedocument.spreadsheetml.worksheet+xml">
        <DigestMethod Algorithm="http://www.w3.org/2001/04/xmlenc#sha256"/>
        <DigestValue>DESnK96DLM1mGDR7i5n7FUHkWa4NQkHF9Dfo3LKNA8A=</DigestValue>
      </Reference>
      <Reference URI="/xl/worksheets/sheet7.xml?ContentType=application/vnd.openxmlformats-officedocument.spreadsheetml.worksheet+xml">
        <DigestMethod Algorithm="http://www.w3.org/2001/04/xmlenc#sha256"/>
        <DigestValue>JzAe9xtblD+pfJNEKtdnTfoJ9e6uHxCEZfOJN0aG4q0=</DigestValue>
      </Reference>
      <Reference URI="/xl/worksheets/sheet8.xml?ContentType=application/vnd.openxmlformats-officedocument.spreadsheetml.worksheet+xml">
        <DigestMethod Algorithm="http://www.w3.org/2001/04/xmlenc#sha256"/>
        <DigestValue>U8ZLh6lJLC+1S1dZILF1x0jLnJDnbpd8yRkHIp5/kNc=</DigestValue>
      </Reference>
      <Reference URI="/xl/worksheets/sheet9.xml?ContentType=application/vnd.openxmlformats-officedocument.spreadsheetml.worksheet+xml">
        <DigestMethod Algorithm="http://www.w3.org/2001/04/xmlenc#sha256"/>
        <DigestValue>yW8E83AunsXVyNFAj+cTwXTsrIsQ2HdM6s+m6XM7A+s=</DigestValue>
      </Reference>
    </Manifest>
    <SignatureProperties>
      <SignatureProperty Id="idSignatureTime" Target="#idPackageSignature">
        <mdssi:SignatureTime xmlns:mdssi="http://schemas.openxmlformats.org/package/2006/digital-signature">
          <mdssi:Format>YYYY-MM-DDThh:mm:ssTZD</mdssi:Format>
          <mdssi:Value>2024-03-12T20:54:44Z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FIRMADO CON PROPOSITOS DE IDENTIFICACION</SignatureComments>
          <WindowsVersion>10.0</WindowsVersion>
          <OfficeVersion>16.0.16130/24</OfficeVersion>
          <ApplicationVersion>16.0.16130</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2024-03-12T20:54:44Z</xd:SigningTime>
          <xd:SigningCertificate>
            <xd:Cert>
              <xd:CertDigest>
                <DigestMethod Algorithm="http://www.w3.org/2001/04/xmlenc#sha256"/>
                <DigestValue>OUBt9IwEyxvSPCGCZng3KAqQinLPOG+imEhMH+Tyekg=</DigestValue>
              </xd:CertDigest>
              <xd:IssuerSerial>
                <X509IssuerName>C=PY, O=DOCUMENTA S.A., SERIALNUMBER=RUC80050172-1, CN=CA-DOCUMENTA S.A.</X509IssuerName>
                <X509SerialNumber>2096287250749976742</X509SerialNumber>
              </xd:IssuerSerial>
            </xd:Cert>
          </xd:SigningCertificate>
          <xd:SignaturePolicyIdentifier>
            <xd:SignaturePolicyImplied/>
          </xd:SignaturePolicyIdentifier>
        </xd:SignedSignatureProperties>
      </xd:SignedProperties>
    </xd:QualifyingProperties>
  </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2A04D5FD80433458B2C003629D34133" ma:contentTypeVersion="15" ma:contentTypeDescription="Crear nuevo documento." ma:contentTypeScope="" ma:versionID="0f277538ebec512c565ac7d4422e7b0d">
  <xsd:schema xmlns:xsd="http://www.w3.org/2001/XMLSchema" xmlns:xs="http://www.w3.org/2001/XMLSchema" xmlns:p="http://schemas.microsoft.com/office/2006/metadata/properties" xmlns:ns2="d5845aff-2e4f-4185-9b6c-b7ccf4ea8de4" xmlns:ns3="2e8945e0-4060-434a-9296-88ec39959342" targetNamespace="http://schemas.microsoft.com/office/2006/metadata/properties" ma:root="true" ma:fieldsID="21b677b76e38fdf8e757791de32346d1" ns2:_="" ns3:_="">
    <xsd:import namespace="d5845aff-2e4f-4185-9b6c-b7ccf4ea8de4"/>
    <xsd:import namespace="2e8945e0-4060-434a-9296-88ec39959342"/>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845aff-2e4f-4185-9b6c-b7ccf4ea8d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bf57b533-a176-4645-b33c-7fea236c2aa1"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Location" ma:index="21"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e8945e0-4060-434a-9296-88ec39959342"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05fa4682-f683-46b7-8aa9-acd6744f51ed}" ma:internalName="TaxCatchAll" ma:showField="CatchAllData" ma:web="2e8945e0-4060-434a-9296-88ec39959342">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5845aff-2e4f-4185-9b6c-b7ccf4ea8de4">
      <Terms xmlns="http://schemas.microsoft.com/office/infopath/2007/PartnerControls"/>
    </lcf76f155ced4ddcb4097134ff3c332f>
    <TaxCatchAll xmlns="2e8945e0-4060-434a-9296-88ec39959342" xsi:nil="true"/>
  </documentManagement>
</p:properties>
</file>

<file path=customXml/itemProps1.xml><?xml version="1.0" encoding="utf-8"?>
<ds:datastoreItem xmlns:ds="http://schemas.openxmlformats.org/officeDocument/2006/customXml" ds:itemID="{764F515C-CF64-4EE3-911F-95E7751916A8}"/>
</file>

<file path=customXml/itemProps2.xml><?xml version="1.0" encoding="utf-8"?>
<ds:datastoreItem xmlns:ds="http://schemas.openxmlformats.org/officeDocument/2006/customXml" ds:itemID="{7AFE1990-9B3C-4EA4-A5B4-E5CD337A0FE3}">
  <ds:schemaRefs>
    <ds:schemaRef ds:uri="http://schemas.microsoft.com/sharepoint/v3/contenttype/forms"/>
  </ds:schemaRefs>
</ds:datastoreItem>
</file>

<file path=customXml/itemProps3.xml><?xml version="1.0" encoding="utf-8"?>
<ds:datastoreItem xmlns:ds="http://schemas.openxmlformats.org/officeDocument/2006/customXml" ds:itemID="{BD2712F7-86CD-4E8E-803C-379797A228A2}">
  <ds:schemaRefs>
    <ds:schemaRef ds:uri="http://purl.org/dc/dcmitype/"/>
    <ds:schemaRef ds:uri="http://schemas.microsoft.com/office/2006/metadata/properties"/>
    <ds:schemaRef ds:uri="http://purl.org/dc/elements/1.1/"/>
    <ds:schemaRef ds:uri="http://purl.org/dc/terms/"/>
    <ds:schemaRef ds:uri="2ac2001e-9f9e-4b95-9ea1-870ee9f4a411"/>
    <ds:schemaRef ds:uri="http://schemas.microsoft.com/office/infopath/2007/PartnerControls"/>
    <ds:schemaRef ds:uri="http://schemas.microsoft.com/office/2006/documentManagement/types"/>
    <ds:schemaRef ds:uri="http://schemas.openxmlformats.org/package/2006/metadata/core-properties"/>
    <ds:schemaRef ds:uri="9a7e0581-bcea-4606-a1eb-54282bc2ba09"/>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16</vt:i4>
      </vt:variant>
    </vt:vector>
  </HeadingPairs>
  <TitlesOfParts>
    <vt:vector size="28" baseType="lpstr">
      <vt:lpstr>balance_gral0</vt:lpstr>
      <vt:lpstr>balance0</vt:lpstr>
      <vt:lpstr>balance_gral</vt:lpstr>
      <vt:lpstr>balance</vt:lpstr>
      <vt:lpstr>Balance00</vt:lpstr>
      <vt:lpstr>Balance Gral.-Activo</vt:lpstr>
      <vt:lpstr>Balance Gral.-Pasivo</vt:lpstr>
      <vt:lpstr>Estado Resultados</vt:lpstr>
      <vt:lpstr>Estado de Resultados</vt:lpstr>
      <vt:lpstr>PNETO</vt:lpstr>
      <vt:lpstr>FLUJO</vt:lpstr>
      <vt:lpstr>Notas</vt:lpstr>
      <vt:lpstr>'Balance Gral.-Activo'!__xlnm.Print_Area</vt:lpstr>
      <vt:lpstr>'Balance Gral.-Pasivo'!__xlnm.Print_Area</vt:lpstr>
      <vt:lpstr>Balance00!__xlnm.Print_Area</vt:lpstr>
      <vt:lpstr>'Estado de Resultados'!__xlnm.Print_Area</vt:lpstr>
      <vt:lpstr>'Estado Resultados'!__xlnm.Print_Area</vt:lpstr>
      <vt:lpstr>FLUJO!__xlnm.Print_Area</vt:lpstr>
      <vt:lpstr>PNETO!__xlnm.Print_Area</vt:lpstr>
      <vt:lpstr>'Balance Gral.-Activo'!Área_de_impresión</vt:lpstr>
      <vt:lpstr>'Balance Gral.-Pasivo'!Área_de_impresión</vt:lpstr>
      <vt:lpstr>Balance00!Área_de_impresión</vt:lpstr>
      <vt:lpstr>'Estado de Resultados'!Área_de_impresión</vt:lpstr>
      <vt:lpstr>'Estado Resultados'!Área_de_impresión</vt:lpstr>
      <vt:lpstr>FLUJO!Área_de_impresión</vt:lpstr>
      <vt:lpstr>PNETO!Área_de_impresión</vt:lpstr>
      <vt:lpstr>Excel_BuiltIn_Print_Area_2_1</vt:lpstr>
      <vt:lpstr>OLE_LINK2_1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Ricardo Benitez</dc:creator>
  <cp:lastModifiedBy>Gabriel Ricardo Benitez</cp:lastModifiedBy>
  <cp:lastPrinted>2024-02-19T16:22:58Z</cp:lastPrinted>
  <dcterms:created xsi:type="dcterms:W3CDTF">2024-02-13T14:40:12Z</dcterms:created>
  <dcterms:modified xsi:type="dcterms:W3CDTF">2024-02-26T11:53:48Z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0x01010032C8F5D276901149B717C8AC988AEF4B</vt:lpwstr>
  </property>
</Properties>
</file>