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19.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37.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defaultThemeVersion="124226"/>
  <mc:AlternateContent xmlns:mc="http://schemas.openxmlformats.org/markup-compatibility/2006">
    <mc:Choice Requires="x15">
      <x15ac:absPath xmlns:x15ac="http://schemas.microsoft.com/office/spreadsheetml/2010/11/ac" url="https://alkanpy-my.sharepoint.com/personal/malderete_montealegre_com_py/Documents/Escritorio/COMEX/imperial/"/>
    </mc:Choice>
  </mc:AlternateContent>
  <xr:revisionPtr revIDLastSave="0" documentId="10_ncr:200_{5A345A03-5B0F-450A-A782-5E39365AD467}" xr6:coauthVersionLast="47" xr6:coauthVersionMax="47" xr10:uidLastSave="{00000000-0000-0000-0000-000000000000}"/>
  <bookViews>
    <workbookView xWindow="-108" yWindow="-108" windowWidth="23256" windowHeight="12456" tabRatio="904" firstSheet="6" activeTab="9" xr2:uid="{00000000-000D-0000-FFFF-FFFF00000000}"/>
  </bookViews>
  <sheets>
    <sheet name="Imp.Base" sheetId="19" state="hidden" r:id="rId1"/>
    <sheet name="CA EFE 24" sheetId="14" state="hidden" r:id="rId2"/>
    <sheet name="Balance imperial" sheetId="78" state="hidden" r:id="rId3"/>
    <sheet name="EERR IMPERIAL" sheetId="13" state="hidden" r:id="rId4"/>
    <sheet name="Armado BG" sheetId="7" state="hidden" r:id="rId5"/>
    <sheet name="Armado EERR" sheetId="8" state="hidden" r:id="rId6"/>
    <sheet name="Indice" sheetId="30" r:id="rId7"/>
    <sheet name="Caratula " sheetId="27" r:id="rId8"/>
    <sheet name="Portada" sheetId="76" r:id="rId9"/>
    <sheet name="BG" sheetId="31" r:id="rId10"/>
    <sheet name="ER" sheetId="32" r:id="rId11"/>
    <sheet name="EVPN" sheetId="34" r:id="rId12"/>
    <sheet name="EFE " sheetId="33" r:id="rId13"/>
    <sheet name="Nota 1" sheetId="35" r:id="rId14"/>
    <sheet name="Nota 2" sheetId="36" r:id="rId15"/>
    <sheet name="Nota 3" sheetId="37" r:id="rId16"/>
    <sheet name="Nota 4" sheetId="93" r:id="rId17"/>
    <sheet name="Nota 5" sheetId="39" r:id="rId18"/>
    <sheet name="Nota 6" sheetId="40" r:id="rId19"/>
    <sheet name="Nota 7" sheetId="41" r:id="rId20"/>
    <sheet name="Nota 8" sheetId="81" r:id="rId21"/>
    <sheet name="Nota 9" sheetId="75" r:id="rId22"/>
    <sheet name="Nota 10" sheetId="82" r:id="rId23"/>
    <sheet name="Nota 11" sheetId="45" r:id="rId24"/>
    <sheet name="Nota 12" sheetId="83" r:id="rId25"/>
    <sheet name="Nota 13" sheetId="47" r:id="rId26"/>
    <sheet name="Nota 14" sheetId="48" r:id="rId27"/>
    <sheet name="Nota 15" sheetId="84" r:id="rId28"/>
    <sheet name="Nota 16" sheetId="50" r:id="rId29"/>
    <sheet name="Nota 17" sheetId="51" r:id="rId30"/>
    <sheet name="Nota 18" sheetId="52" r:id="rId31"/>
    <sheet name="Nota 19" sheetId="79" r:id="rId32"/>
    <sheet name="Nota 20" sheetId="54" r:id="rId33"/>
    <sheet name="Nota 21" sheetId="55" r:id="rId34"/>
    <sheet name="Nota 22" sheetId="85" r:id="rId35"/>
    <sheet name="Nota 23" sheetId="57" r:id="rId36"/>
    <sheet name="Nota 24" sheetId="86" r:id="rId37"/>
    <sheet name="Nota 25" sheetId="59" r:id="rId38"/>
    <sheet name="Nota 26" sheetId="60" r:id="rId39"/>
    <sheet name="Nota 27" sheetId="61" r:id="rId40"/>
    <sheet name="Nota 28" sheetId="62" r:id="rId41"/>
    <sheet name="Nota 29" sheetId="63" r:id="rId42"/>
    <sheet name="Nota 30" sheetId="87" r:id="rId43"/>
    <sheet name="Nota 31" sheetId="88" r:id="rId44"/>
    <sheet name="Nota 32" sheetId="66" r:id="rId45"/>
    <sheet name="Nota 33" sheetId="94" r:id="rId46"/>
    <sheet name="Nota 34" sheetId="89" r:id="rId47"/>
    <sheet name="Nota 35" sheetId="69" r:id="rId48"/>
    <sheet name="Nota 36" sheetId="90" r:id="rId49"/>
    <sheet name="Nota 37" sheetId="91" r:id="rId50"/>
    <sheet name="Nota 38" sheetId="92" r:id="rId51"/>
    <sheet name="Nota 39" sheetId="73" r:id="rId52"/>
    <sheet name="Nota 40" sheetId="74" r:id="rId53"/>
  </sheets>
  <definedNames>
    <definedName name="\a">#REF!</definedName>
    <definedName name="\Z" localSheetId="9">#REF!</definedName>
    <definedName name="\Z" localSheetId="1">#REF!</definedName>
    <definedName name="\Z" localSheetId="7">#REF!</definedName>
    <definedName name="\Z" localSheetId="12">#REF!</definedName>
    <definedName name="\Z" localSheetId="10">#REF!</definedName>
    <definedName name="\Z" localSheetId="11">#REF!</definedName>
    <definedName name="\Z" localSheetId="6">#REF!</definedName>
    <definedName name="\Z" localSheetId="13">#REF!</definedName>
    <definedName name="\Z" localSheetId="23">#REF!</definedName>
    <definedName name="\Z" localSheetId="25">#REF!</definedName>
    <definedName name="\Z" localSheetId="26">#REF!</definedName>
    <definedName name="\Z" localSheetId="28">#REF!</definedName>
    <definedName name="\Z" localSheetId="29">#REF!</definedName>
    <definedName name="\Z" localSheetId="30">#REF!</definedName>
    <definedName name="\Z" localSheetId="31">#REF!</definedName>
    <definedName name="\Z" localSheetId="14">#REF!</definedName>
    <definedName name="\Z" localSheetId="32">#REF!</definedName>
    <definedName name="\Z" localSheetId="33">#REF!</definedName>
    <definedName name="\Z" localSheetId="35">#REF!</definedName>
    <definedName name="\Z" localSheetId="37">#REF!</definedName>
    <definedName name="\Z" localSheetId="38">#REF!</definedName>
    <definedName name="\Z" localSheetId="39">#REF!</definedName>
    <definedName name="\Z" localSheetId="40">#REF!</definedName>
    <definedName name="\Z" localSheetId="41">#REF!</definedName>
    <definedName name="\Z" localSheetId="15">#REF!</definedName>
    <definedName name="\Z" localSheetId="44">#REF!</definedName>
    <definedName name="\Z" localSheetId="47">#REF!</definedName>
    <definedName name="\Z" localSheetId="51">#REF!</definedName>
    <definedName name="\Z" localSheetId="52">#REF!</definedName>
    <definedName name="\Z" localSheetId="17">#REF!</definedName>
    <definedName name="\Z" localSheetId="18">#REF!</definedName>
    <definedName name="\Z" localSheetId="19">#REF!</definedName>
    <definedName name="\Z" localSheetId="21">#REF!</definedName>
    <definedName name="\Z">#REF!</definedName>
    <definedName name="_____MAR1" localSheetId="1">#REF!</definedName>
    <definedName name="_____MAR1" localSheetId="12">#REF!</definedName>
    <definedName name="_____MAR1" localSheetId="52">#REF!</definedName>
    <definedName name="_____MAR1" localSheetId="21">#REF!</definedName>
    <definedName name="_____MAR1">#REF!</definedName>
    <definedName name="_____MAR2" localSheetId="1">#REF!</definedName>
    <definedName name="_____MAR2" localSheetId="12">#REF!</definedName>
    <definedName name="_____MAR2" localSheetId="52">#REF!</definedName>
    <definedName name="_____MAR2">#REF!</definedName>
    <definedName name="____DAT10" localSheetId="9">#REF!</definedName>
    <definedName name="____DAT10" localSheetId="7">#REF!</definedName>
    <definedName name="____DAT10" localSheetId="12">#REF!</definedName>
    <definedName name="____DAT10" localSheetId="10">#REF!</definedName>
    <definedName name="____DAT10" localSheetId="11">#REF!</definedName>
    <definedName name="____DAT10" localSheetId="6">#REF!</definedName>
    <definedName name="____DAT10" localSheetId="13">#REF!</definedName>
    <definedName name="____DAT10" localSheetId="23">#REF!</definedName>
    <definedName name="____DAT10" localSheetId="25">#REF!</definedName>
    <definedName name="____DAT10" localSheetId="26">#REF!</definedName>
    <definedName name="____DAT10" localSheetId="28">#REF!</definedName>
    <definedName name="____DAT10" localSheetId="29">#REF!</definedName>
    <definedName name="____DAT10" localSheetId="30">#REF!</definedName>
    <definedName name="____DAT10" localSheetId="31">#REF!</definedName>
    <definedName name="____DAT10" localSheetId="14">#REF!</definedName>
    <definedName name="____DAT10" localSheetId="32">#REF!</definedName>
    <definedName name="____DAT10" localSheetId="33">#REF!</definedName>
    <definedName name="____DAT10" localSheetId="35">#REF!</definedName>
    <definedName name="____DAT10" localSheetId="37">#REF!</definedName>
    <definedName name="____DAT10" localSheetId="38">#REF!</definedName>
    <definedName name="____DAT10" localSheetId="39">#REF!</definedName>
    <definedName name="____DAT10" localSheetId="40">#REF!</definedName>
    <definedName name="____DAT10" localSheetId="41">#REF!</definedName>
    <definedName name="____DAT10" localSheetId="15">#REF!</definedName>
    <definedName name="____DAT10" localSheetId="44">#REF!</definedName>
    <definedName name="____DAT10" localSheetId="47">#REF!</definedName>
    <definedName name="____DAT10" localSheetId="51">#REF!</definedName>
    <definedName name="____DAT10" localSheetId="52">#REF!</definedName>
    <definedName name="____DAT10" localSheetId="17">#REF!</definedName>
    <definedName name="____DAT10" localSheetId="18">#REF!</definedName>
    <definedName name="____DAT10" localSheetId="19">#REF!</definedName>
    <definedName name="____DAT10" localSheetId="21">#REF!</definedName>
    <definedName name="____DAT10">#REF!</definedName>
    <definedName name="____DAT11" localSheetId="9">#REF!</definedName>
    <definedName name="____DAT11" localSheetId="7">#REF!</definedName>
    <definedName name="____DAT11" localSheetId="12">#REF!</definedName>
    <definedName name="____DAT11" localSheetId="10">#REF!</definedName>
    <definedName name="____DAT11" localSheetId="11">#REF!</definedName>
    <definedName name="____DAT11" localSheetId="6">#REF!</definedName>
    <definedName name="____DAT11" localSheetId="13">#REF!</definedName>
    <definedName name="____DAT11" localSheetId="23">#REF!</definedName>
    <definedName name="____DAT11" localSheetId="25">#REF!</definedName>
    <definedName name="____DAT11" localSheetId="26">#REF!</definedName>
    <definedName name="____DAT11" localSheetId="28">#REF!</definedName>
    <definedName name="____DAT11" localSheetId="29">#REF!</definedName>
    <definedName name="____DAT11" localSheetId="30">#REF!</definedName>
    <definedName name="____DAT11" localSheetId="31">#REF!</definedName>
    <definedName name="____DAT11" localSheetId="14">#REF!</definedName>
    <definedName name="____DAT11" localSheetId="32">#REF!</definedName>
    <definedName name="____DAT11" localSheetId="33">#REF!</definedName>
    <definedName name="____DAT11" localSheetId="35">#REF!</definedName>
    <definedName name="____DAT11" localSheetId="37">#REF!</definedName>
    <definedName name="____DAT11" localSheetId="38">#REF!</definedName>
    <definedName name="____DAT11" localSheetId="39">#REF!</definedName>
    <definedName name="____DAT11" localSheetId="40">#REF!</definedName>
    <definedName name="____DAT11" localSheetId="41">#REF!</definedName>
    <definedName name="____DAT11" localSheetId="15">#REF!</definedName>
    <definedName name="____DAT11" localSheetId="44">#REF!</definedName>
    <definedName name="____DAT11" localSheetId="47">#REF!</definedName>
    <definedName name="____DAT11" localSheetId="51">#REF!</definedName>
    <definedName name="____DAT11" localSheetId="52">#REF!</definedName>
    <definedName name="____DAT11" localSheetId="17">#REF!</definedName>
    <definedName name="____DAT11" localSheetId="18">#REF!</definedName>
    <definedName name="____DAT11" localSheetId="19">#REF!</definedName>
    <definedName name="____DAT11" localSheetId="21">#REF!</definedName>
    <definedName name="____DAT11">#REF!</definedName>
    <definedName name="____DAT21" localSheetId="9">#REF!</definedName>
    <definedName name="____DAT21" localSheetId="7">#REF!</definedName>
    <definedName name="____DAT21" localSheetId="12">#REF!</definedName>
    <definedName name="____DAT21" localSheetId="10">#REF!</definedName>
    <definedName name="____DAT21" localSheetId="11">#REF!</definedName>
    <definedName name="____DAT21" localSheetId="6">#REF!</definedName>
    <definedName name="____DAT21" localSheetId="13">#REF!</definedName>
    <definedName name="____DAT21" localSheetId="23">#REF!</definedName>
    <definedName name="____DAT21" localSheetId="25">#REF!</definedName>
    <definedName name="____DAT21" localSheetId="26">#REF!</definedName>
    <definedName name="____DAT21" localSheetId="28">#REF!</definedName>
    <definedName name="____DAT21" localSheetId="29">#REF!</definedName>
    <definedName name="____DAT21" localSheetId="30">#REF!</definedName>
    <definedName name="____DAT21" localSheetId="31">#REF!</definedName>
    <definedName name="____DAT21" localSheetId="14">#REF!</definedName>
    <definedName name="____DAT21" localSheetId="32">#REF!</definedName>
    <definedName name="____DAT21" localSheetId="33">#REF!</definedName>
    <definedName name="____DAT21" localSheetId="35">#REF!</definedName>
    <definedName name="____DAT21" localSheetId="37">#REF!</definedName>
    <definedName name="____DAT21" localSheetId="38">#REF!</definedName>
    <definedName name="____DAT21" localSheetId="39">#REF!</definedName>
    <definedName name="____DAT21" localSheetId="40">#REF!</definedName>
    <definedName name="____DAT21" localSheetId="41">#REF!</definedName>
    <definedName name="____DAT21" localSheetId="15">#REF!</definedName>
    <definedName name="____DAT21" localSheetId="44">#REF!</definedName>
    <definedName name="____DAT21" localSheetId="47">#REF!</definedName>
    <definedName name="____DAT21" localSheetId="51">#REF!</definedName>
    <definedName name="____DAT21" localSheetId="52">#REF!</definedName>
    <definedName name="____DAT21" localSheetId="17">#REF!</definedName>
    <definedName name="____DAT21" localSheetId="18">#REF!</definedName>
    <definedName name="____DAT21" localSheetId="19">#REF!</definedName>
    <definedName name="____DAT21" localSheetId="21">#REF!</definedName>
    <definedName name="____DAT21">#REF!</definedName>
    <definedName name="____DAT9" localSheetId="9">#REF!</definedName>
    <definedName name="____DAT9" localSheetId="7">#REF!</definedName>
    <definedName name="____DAT9" localSheetId="12">#REF!</definedName>
    <definedName name="____DAT9" localSheetId="10">#REF!</definedName>
    <definedName name="____DAT9" localSheetId="11">#REF!</definedName>
    <definedName name="____DAT9" localSheetId="6">#REF!</definedName>
    <definedName name="____DAT9" localSheetId="13">#REF!</definedName>
    <definedName name="____DAT9" localSheetId="23">#REF!</definedName>
    <definedName name="____DAT9" localSheetId="25">#REF!</definedName>
    <definedName name="____DAT9" localSheetId="26">#REF!</definedName>
    <definedName name="____DAT9" localSheetId="28">#REF!</definedName>
    <definedName name="____DAT9" localSheetId="29">#REF!</definedName>
    <definedName name="____DAT9" localSheetId="30">#REF!</definedName>
    <definedName name="____DAT9" localSheetId="31">#REF!</definedName>
    <definedName name="____DAT9" localSheetId="14">#REF!</definedName>
    <definedName name="____DAT9" localSheetId="32">#REF!</definedName>
    <definedName name="____DAT9" localSheetId="33">#REF!</definedName>
    <definedName name="____DAT9" localSheetId="35">#REF!</definedName>
    <definedName name="____DAT9" localSheetId="37">#REF!</definedName>
    <definedName name="____DAT9" localSheetId="38">#REF!</definedName>
    <definedName name="____DAT9" localSheetId="39">#REF!</definedName>
    <definedName name="____DAT9" localSheetId="40">#REF!</definedName>
    <definedName name="____DAT9" localSheetId="41">#REF!</definedName>
    <definedName name="____DAT9" localSheetId="15">#REF!</definedName>
    <definedName name="____DAT9" localSheetId="44">#REF!</definedName>
    <definedName name="____DAT9" localSheetId="47">#REF!</definedName>
    <definedName name="____DAT9" localSheetId="51">#REF!</definedName>
    <definedName name="____DAT9" localSheetId="52">#REF!</definedName>
    <definedName name="____DAT9" localSheetId="17">#REF!</definedName>
    <definedName name="____DAT9" localSheetId="18">#REF!</definedName>
    <definedName name="____DAT9" localSheetId="19">#REF!</definedName>
    <definedName name="____DAT9" localSheetId="21">#REF!</definedName>
    <definedName name="____DAT9">#REF!</definedName>
    <definedName name="____MAR1" localSheetId="1">#REF!</definedName>
    <definedName name="____MAR1" localSheetId="12">#REF!</definedName>
    <definedName name="____MAR1" localSheetId="52">#REF!</definedName>
    <definedName name="____MAR1" localSheetId="21">#REF!</definedName>
    <definedName name="____MAR1">#REF!</definedName>
    <definedName name="____MAR2" localSheetId="1">#REF!</definedName>
    <definedName name="____MAR2" localSheetId="12">#REF!</definedName>
    <definedName name="____MAR2" localSheetId="52">#REF!</definedName>
    <definedName name="____MAR2" localSheetId="21">#REF!</definedName>
    <definedName name="____MAR2">#REF!</definedName>
    <definedName name="___DAT1" localSheetId="52">#REF!</definedName>
    <definedName name="___DAT1" localSheetId="21">#REF!</definedName>
    <definedName name="___DAT1">#REF!</definedName>
    <definedName name="___DAT10" localSheetId="9">#REF!</definedName>
    <definedName name="___DAT10" localSheetId="7">#REF!</definedName>
    <definedName name="___DAT10" localSheetId="12">#REF!</definedName>
    <definedName name="___DAT10" localSheetId="10">#REF!</definedName>
    <definedName name="___DAT10" localSheetId="11">#REF!</definedName>
    <definedName name="___DAT10" localSheetId="6">#REF!</definedName>
    <definedName name="___DAT10" localSheetId="13">#REF!</definedName>
    <definedName name="___DAT10" localSheetId="23">#REF!</definedName>
    <definedName name="___DAT10" localSheetId="25">#REF!</definedName>
    <definedName name="___DAT10" localSheetId="26">#REF!</definedName>
    <definedName name="___DAT10" localSheetId="28">#REF!</definedName>
    <definedName name="___DAT10" localSheetId="29">#REF!</definedName>
    <definedName name="___DAT10" localSheetId="30">#REF!</definedName>
    <definedName name="___DAT10" localSheetId="31">#REF!</definedName>
    <definedName name="___DAT10" localSheetId="14">#REF!</definedName>
    <definedName name="___DAT10" localSheetId="32">#REF!</definedName>
    <definedName name="___DAT10" localSheetId="33">#REF!</definedName>
    <definedName name="___DAT10" localSheetId="35">#REF!</definedName>
    <definedName name="___DAT10" localSheetId="37">#REF!</definedName>
    <definedName name="___DAT10" localSheetId="38">#REF!</definedName>
    <definedName name="___DAT10" localSheetId="39">#REF!</definedName>
    <definedName name="___DAT10" localSheetId="40">#REF!</definedName>
    <definedName name="___DAT10" localSheetId="41">#REF!</definedName>
    <definedName name="___DAT10" localSheetId="15">#REF!</definedName>
    <definedName name="___DAT10" localSheetId="44">#REF!</definedName>
    <definedName name="___DAT10" localSheetId="47">#REF!</definedName>
    <definedName name="___DAT10" localSheetId="51">#REF!</definedName>
    <definedName name="___DAT10" localSheetId="52">#REF!</definedName>
    <definedName name="___DAT10" localSheetId="17">#REF!</definedName>
    <definedName name="___DAT10" localSheetId="18">#REF!</definedName>
    <definedName name="___DAT10" localSheetId="19">#REF!</definedName>
    <definedName name="___DAT10" localSheetId="21">#REF!</definedName>
    <definedName name="___DAT10">#REF!</definedName>
    <definedName name="___DAT11" localSheetId="9">#REF!</definedName>
    <definedName name="___DAT11" localSheetId="7">#REF!</definedName>
    <definedName name="___DAT11" localSheetId="12">#REF!</definedName>
    <definedName name="___DAT11" localSheetId="10">#REF!</definedName>
    <definedName name="___DAT11" localSheetId="11">#REF!</definedName>
    <definedName name="___DAT11" localSheetId="6">#REF!</definedName>
    <definedName name="___DAT11" localSheetId="13">#REF!</definedName>
    <definedName name="___DAT11" localSheetId="23">#REF!</definedName>
    <definedName name="___DAT11" localSheetId="25">#REF!</definedName>
    <definedName name="___DAT11" localSheetId="26">#REF!</definedName>
    <definedName name="___DAT11" localSheetId="28">#REF!</definedName>
    <definedName name="___DAT11" localSheetId="29">#REF!</definedName>
    <definedName name="___DAT11" localSheetId="30">#REF!</definedName>
    <definedName name="___DAT11" localSheetId="31">#REF!</definedName>
    <definedName name="___DAT11" localSheetId="14">#REF!</definedName>
    <definedName name="___DAT11" localSheetId="32">#REF!</definedName>
    <definedName name="___DAT11" localSheetId="33">#REF!</definedName>
    <definedName name="___DAT11" localSheetId="35">#REF!</definedName>
    <definedName name="___DAT11" localSheetId="37">#REF!</definedName>
    <definedName name="___DAT11" localSheetId="38">#REF!</definedName>
    <definedName name="___DAT11" localSheetId="39">#REF!</definedName>
    <definedName name="___DAT11" localSheetId="40">#REF!</definedName>
    <definedName name="___DAT11" localSheetId="41">#REF!</definedName>
    <definedName name="___DAT11" localSheetId="15">#REF!</definedName>
    <definedName name="___DAT11" localSheetId="44">#REF!</definedName>
    <definedName name="___DAT11" localSheetId="47">#REF!</definedName>
    <definedName name="___DAT11" localSheetId="51">#REF!</definedName>
    <definedName name="___DAT11" localSheetId="52">#REF!</definedName>
    <definedName name="___DAT11" localSheetId="17">#REF!</definedName>
    <definedName name="___DAT11" localSheetId="18">#REF!</definedName>
    <definedName name="___DAT11" localSheetId="19">#REF!</definedName>
    <definedName name="___DAT11" localSheetId="21">#REF!</definedName>
    <definedName name="___DAT11">#REF!</definedName>
    <definedName name="___DAT12" localSheetId="9">#REF!</definedName>
    <definedName name="___DAT12" localSheetId="7">#REF!</definedName>
    <definedName name="___DAT12" localSheetId="12">#REF!</definedName>
    <definedName name="___DAT12" localSheetId="10">#REF!</definedName>
    <definedName name="___DAT12" localSheetId="11">#REF!</definedName>
    <definedName name="___DAT12" localSheetId="6">#REF!</definedName>
    <definedName name="___DAT12" localSheetId="13">#REF!</definedName>
    <definedName name="___DAT12" localSheetId="23">#REF!</definedName>
    <definedName name="___DAT12" localSheetId="25">#REF!</definedName>
    <definedName name="___DAT12" localSheetId="26">#REF!</definedName>
    <definedName name="___DAT12" localSheetId="28">#REF!</definedName>
    <definedName name="___DAT12" localSheetId="29">#REF!</definedName>
    <definedName name="___DAT12" localSheetId="30">#REF!</definedName>
    <definedName name="___DAT12" localSheetId="31">#REF!</definedName>
    <definedName name="___DAT12" localSheetId="14">#REF!</definedName>
    <definedName name="___DAT12" localSheetId="32">#REF!</definedName>
    <definedName name="___DAT12" localSheetId="33">#REF!</definedName>
    <definedName name="___DAT12" localSheetId="35">#REF!</definedName>
    <definedName name="___DAT12" localSheetId="37">#REF!</definedName>
    <definedName name="___DAT12" localSheetId="38">#REF!</definedName>
    <definedName name="___DAT12" localSheetId="39">#REF!</definedName>
    <definedName name="___DAT12" localSheetId="40">#REF!</definedName>
    <definedName name="___DAT12" localSheetId="41">#REF!</definedName>
    <definedName name="___DAT12" localSheetId="15">#REF!</definedName>
    <definedName name="___DAT12" localSheetId="44">#REF!</definedName>
    <definedName name="___DAT12" localSheetId="47">#REF!</definedName>
    <definedName name="___DAT12" localSheetId="51">#REF!</definedName>
    <definedName name="___DAT12" localSheetId="52">#REF!</definedName>
    <definedName name="___DAT12" localSheetId="17">#REF!</definedName>
    <definedName name="___DAT12" localSheetId="18">#REF!</definedName>
    <definedName name="___DAT12" localSheetId="19">#REF!</definedName>
    <definedName name="___DAT12" localSheetId="21">#REF!</definedName>
    <definedName name="___DAT12">#REF!</definedName>
    <definedName name="___DAT13" localSheetId="9">#REF!</definedName>
    <definedName name="___DAT13" localSheetId="7">#REF!</definedName>
    <definedName name="___DAT13" localSheetId="12">#REF!</definedName>
    <definedName name="___DAT13" localSheetId="10">#REF!</definedName>
    <definedName name="___DAT13" localSheetId="11">#REF!</definedName>
    <definedName name="___DAT13" localSheetId="6">#REF!</definedName>
    <definedName name="___DAT13" localSheetId="13">#REF!</definedName>
    <definedName name="___DAT13" localSheetId="23">#REF!</definedName>
    <definedName name="___DAT13" localSheetId="25">#REF!</definedName>
    <definedName name="___DAT13" localSheetId="26">#REF!</definedName>
    <definedName name="___DAT13" localSheetId="28">#REF!</definedName>
    <definedName name="___DAT13" localSheetId="29">#REF!</definedName>
    <definedName name="___DAT13" localSheetId="30">#REF!</definedName>
    <definedName name="___DAT13" localSheetId="31">#REF!</definedName>
    <definedName name="___DAT13" localSheetId="14">#REF!</definedName>
    <definedName name="___DAT13" localSheetId="32">#REF!</definedName>
    <definedName name="___DAT13" localSheetId="33">#REF!</definedName>
    <definedName name="___DAT13" localSheetId="35">#REF!</definedName>
    <definedName name="___DAT13" localSheetId="37">#REF!</definedName>
    <definedName name="___DAT13" localSheetId="38">#REF!</definedName>
    <definedName name="___DAT13" localSheetId="39">#REF!</definedName>
    <definedName name="___DAT13" localSheetId="40">#REF!</definedName>
    <definedName name="___DAT13" localSheetId="41">#REF!</definedName>
    <definedName name="___DAT13" localSheetId="15">#REF!</definedName>
    <definedName name="___DAT13" localSheetId="44">#REF!</definedName>
    <definedName name="___DAT13" localSheetId="47">#REF!</definedName>
    <definedName name="___DAT13" localSheetId="51">#REF!</definedName>
    <definedName name="___DAT13" localSheetId="52">#REF!</definedName>
    <definedName name="___DAT13" localSheetId="17">#REF!</definedName>
    <definedName name="___DAT13" localSheetId="18">#REF!</definedName>
    <definedName name="___DAT13" localSheetId="19">#REF!</definedName>
    <definedName name="___DAT13" localSheetId="21">#REF!</definedName>
    <definedName name="___DAT13">#REF!</definedName>
    <definedName name="___DAT14" localSheetId="9">#REF!</definedName>
    <definedName name="___DAT14" localSheetId="7">#REF!</definedName>
    <definedName name="___DAT14" localSheetId="12">#REF!</definedName>
    <definedName name="___DAT14" localSheetId="10">#REF!</definedName>
    <definedName name="___DAT14" localSheetId="11">#REF!</definedName>
    <definedName name="___DAT14" localSheetId="6">#REF!</definedName>
    <definedName name="___DAT14" localSheetId="13">#REF!</definedName>
    <definedName name="___DAT14" localSheetId="23">#REF!</definedName>
    <definedName name="___DAT14" localSheetId="25">#REF!</definedName>
    <definedName name="___DAT14" localSheetId="26">#REF!</definedName>
    <definedName name="___DAT14" localSheetId="28">#REF!</definedName>
    <definedName name="___DAT14" localSheetId="29">#REF!</definedName>
    <definedName name="___DAT14" localSheetId="30">#REF!</definedName>
    <definedName name="___DAT14" localSheetId="31">#REF!</definedName>
    <definedName name="___DAT14" localSheetId="14">#REF!</definedName>
    <definedName name="___DAT14" localSheetId="32">#REF!</definedName>
    <definedName name="___DAT14" localSheetId="33">#REF!</definedName>
    <definedName name="___DAT14" localSheetId="35">#REF!</definedName>
    <definedName name="___DAT14" localSheetId="37">#REF!</definedName>
    <definedName name="___DAT14" localSheetId="38">#REF!</definedName>
    <definedName name="___DAT14" localSheetId="39">#REF!</definedName>
    <definedName name="___DAT14" localSheetId="40">#REF!</definedName>
    <definedName name="___DAT14" localSheetId="41">#REF!</definedName>
    <definedName name="___DAT14" localSheetId="15">#REF!</definedName>
    <definedName name="___DAT14" localSheetId="44">#REF!</definedName>
    <definedName name="___DAT14" localSheetId="47">#REF!</definedName>
    <definedName name="___DAT14" localSheetId="51">#REF!</definedName>
    <definedName name="___DAT14" localSheetId="52">#REF!</definedName>
    <definedName name="___DAT14" localSheetId="17">#REF!</definedName>
    <definedName name="___DAT14" localSheetId="18">#REF!</definedName>
    <definedName name="___DAT14" localSheetId="19">#REF!</definedName>
    <definedName name="___DAT14" localSheetId="21">#REF!</definedName>
    <definedName name="___DAT14">#REF!</definedName>
    <definedName name="___DAT15">#REF!</definedName>
    <definedName name="___DAT16">#REF!</definedName>
    <definedName name="___DAT17">#REF!</definedName>
    <definedName name="___DAT18">#REF!</definedName>
    <definedName name="___DAT19">#REF!</definedName>
    <definedName name="___DAT2">#REF!</definedName>
    <definedName name="___DAT20">#REF!</definedName>
    <definedName name="___DAT21">#REF!</definedName>
    <definedName name="___DAT22">#REF!</definedName>
    <definedName name="___DAT23">#REF!</definedName>
    <definedName name="___DAT24">#REF!</definedName>
    <definedName name="___DAT3">#REF!</definedName>
    <definedName name="___DAT4">#REF!</definedName>
    <definedName name="___DAT5">#REF!</definedName>
    <definedName name="___DAT6">#REF!</definedName>
    <definedName name="___DAT9">#REF!</definedName>
    <definedName name="___MAR1" localSheetId="1">#REF!</definedName>
    <definedName name="___MAR1" localSheetId="12">#REF!</definedName>
    <definedName name="___MAR1" localSheetId="52">#REF!</definedName>
    <definedName name="___MAR1" localSheetId="21">#REF!</definedName>
    <definedName name="___MAR1">#REF!</definedName>
    <definedName name="___MAR2" localSheetId="1">#REF!</definedName>
    <definedName name="___MAR2" localSheetId="12">#REF!</definedName>
    <definedName name="___MAR2" localSheetId="52">#REF!</definedName>
    <definedName name="___MAR2" localSheetId="21">#REF!</definedName>
    <definedName name="___MAR2">#REF!</definedName>
    <definedName name="__DAT1" localSheetId="52">#REF!</definedName>
    <definedName name="__DAT1" localSheetId="21">#REF!</definedName>
    <definedName name="__DAT1">#REF!</definedName>
    <definedName name="__DAT10" localSheetId="1">#REF!</definedName>
    <definedName name="__DAT11" localSheetId="1">#REF!</definedName>
    <definedName name="__DAT12" localSheetId="9">#REF!</definedName>
    <definedName name="__DAT12" localSheetId="7">#REF!</definedName>
    <definedName name="__DAT12" localSheetId="12">#REF!</definedName>
    <definedName name="__DAT12" localSheetId="10">#REF!</definedName>
    <definedName name="__DAT12" localSheetId="11">#REF!</definedName>
    <definedName name="__DAT12" localSheetId="6">#REF!</definedName>
    <definedName name="__DAT12" localSheetId="13">#REF!</definedName>
    <definedName name="__DAT12" localSheetId="23">#REF!</definedName>
    <definedName name="__DAT12" localSheetId="25">#REF!</definedName>
    <definedName name="__DAT12" localSheetId="26">#REF!</definedName>
    <definedName name="__DAT12" localSheetId="28">#REF!</definedName>
    <definedName name="__DAT12" localSheetId="29">#REF!</definedName>
    <definedName name="__DAT12" localSheetId="30">#REF!</definedName>
    <definedName name="__DAT12" localSheetId="31">#REF!</definedName>
    <definedName name="__DAT12" localSheetId="14">#REF!</definedName>
    <definedName name="__DAT12" localSheetId="32">#REF!</definedName>
    <definedName name="__DAT12" localSheetId="33">#REF!</definedName>
    <definedName name="__DAT12" localSheetId="35">#REF!</definedName>
    <definedName name="__DAT12" localSheetId="37">#REF!</definedName>
    <definedName name="__DAT12" localSheetId="38">#REF!</definedName>
    <definedName name="__DAT12" localSheetId="39">#REF!</definedName>
    <definedName name="__DAT12" localSheetId="40">#REF!</definedName>
    <definedName name="__DAT12" localSheetId="41">#REF!</definedName>
    <definedName name="__DAT12" localSheetId="15">#REF!</definedName>
    <definedName name="__DAT12" localSheetId="44">#REF!</definedName>
    <definedName name="__DAT12" localSheetId="47">#REF!</definedName>
    <definedName name="__DAT12" localSheetId="51">#REF!</definedName>
    <definedName name="__DAT12" localSheetId="52">#REF!</definedName>
    <definedName name="__DAT12" localSheetId="17">#REF!</definedName>
    <definedName name="__DAT12" localSheetId="18">#REF!</definedName>
    <definedName name="__DAT12" localSheetId="19">#REF!</definedName>
    <definedName name="__DAT12" localSheetId="21">#REF!</definedName>
    <definedName name="__DAT12">#REF!</definedName>
    <definedName name="__DAT13" localSheetId="9">#REF!</definedName>
    <definedName name="__DAT13" localSheetId="7">#REF!</definedName>
    <definedName name="__DAT13" localSheetId="12">#REF!</definedName>
    <definedName name="__DAT13" localSheetId="10">#REF!</definedName>
    <definedName name="__DAT13" localSheetId="11">#REF!</definedName>
    <definedName name="__DAT13" localSheetId="6">#REF!</definedName>
    <definedName name="__DAT13" localSheetId="13">#REF!</definedName>
    <definedName name="__DAT13" localSheetId="23">#REF!</definedName>
    <definedName name="__DAT13" localSheetId="25">#REF!</definedName>
    <definedName name="__DAT13" localSheetId="26">#REF!</definedName>
    <definedName name="__DAT13" localSheetId="28">#REF!</definedName>
    <definedName name="__DAT13" localSheetId="29">#REF!</definedName>
    <definedName name="__DAT13" localSheetId="30">#REF!</definedName>
    <definedName name="__DAT13" localSheetId="31">#REF!</definedName>
    <definedName name="__DAT13" localSheetId="14">#REF!</definedName>
    <definedName name="__DAT13" localSheetId="32">#REF!</definedName>
    <definedName name="__DAT13" localSheetId="33">#REF!</definedName>
    <definedName name="__DAT13" localSheetId="35">#REF!</definedName>
    <definedName name="__DAT13" localSheetId="37">#REF!</definedName>
    <definedName name="__DAT13" localSheetId="38">#REF!</definedName>
    <definedName name="__DAT13" localSheetId="39">#REF!</definedName>
    <definedName name="__DAT13" localSheetId="40">#REF!</definedName>
    <definedName name="__DAT13" localSheetId="41">#REF!</definedName>
    <definedName name="__DAT13" localSheetId="15">#REF!</definedName>
    <definedName name="__DAT13" localSheetId="44">#REF!</definedName>
    <definedName name="__DAT13" localSheetId="47">#REF!</definedName>
    <definedName name="__DAT13" localSheetId="51">#REF!</definedName>
    <definedName name="__DAT13" localSheetId="52">#REF!</definedName>
    <definedName name="__DAT13" localSheetId="17">#REF!</definedName>
    <definedName name="__DAT13" localSheetId="18">#REF!</definedName>
    <definedName name="__DAT13" localSheetId="19">#REF!</definedName>
    <definedName name="__DAT13" localSheetId="21">#REF!</definedName>
    <definedName name="__DAT13">#REF!</definedName>
    <definedName name="__DAT14" localSheetId="9">#REF!</definedName>
    <definedName name="__DAT14" localSheetId="7">#REF!</definedName>
    <definedName name="__DAT14" localSheetId="12">#REF!</definedName>
    <definedName name="__DAT14" localSheetId="10">#REF!</definedName>
    <definedName name="__DAT14" localSheetId="11">#REF!</definedName>
    <definedName name="__DAT14" localSheetId="6">#REF!</definedName>
    <definedName name="__DAT14" localSheetId="13">#REF!</definedName>
    <definedName name="__DAT14" localSheetId="23">#REF!</definedName>
    <definedName name="__DAT14" localSheetId="25">#REF!</definedName>
    <definedName name="__DAT14" localSheetId="26">#REF!</definedName>
    <definedName name="__DAT14" localSheetId="28">#REF!</definedName>
    <definedName name="__DAT14" localSheetId="29">#REF!</definedName>
    <definedName name="__DAT14" localSheetId="30">#REF!</definedName>
    <definedName name="__DAT14" localSheetId="31">#REF!</definedName>
    <definedName name="__DAT14" localSheetId="14">#REF!</definedName>
    <definedName name="__DAT14" localSheetId="32">#REF!</definedName>
    <definedName name="__DAT14" localSheetId="33">#REF!</definedName>
    <definedName name="__DAT14" localSheetId="35">#REF!</definedName>
    <definedName name="__DAT14" localSheetId="37">#REF!</definedName>
    <definedName name="__DAT14" localSheetId="38">#REF!</definedName>
    <definedName name="__DAT14" localSheetId="39">#REF!</definedName>
    <definedName name="__DAT14" localSheetId="40">#REF!</definedName>
    <definedName name="__DAT14" localSheetId="41">#REF!</definedName>
    <definedName name="__DAT14" localSheetId="15">#REF!</definedName>
    <definedName name="__DAT14" localSheetId="44">#REF!</definedName>
    <definedName name="__DAT14" localSheetId="47">#REF!</definedName>
    <definedName name="__DAT14" localSheetId="51">#REF!</definedName>
    <definedName name="__DAT14" localSheetId="52">#REF!</definedName>
    <definedName name="__DAT14" localSheetId="17">#REF!</definedName>
    <definedName name="__DAT14" localSheetId="18">#REF!</definedName>
    <definedName name="__DAT14" localSheetId="19">#REF!</definedName>
    <definedName name="__DAT14" localSheetId="21">#REF!</definedName>
    <definedName name="__DAT14">#REF!</definedName>
    <definedName name="__DAT15">#REF!</definedName>
    <definedName name="__DAT16">#REF!</definedName>
    <definedName name="__DAT17">#REF!</definedName>
    <definedName name="__DAT18">#REF!</definedName>
    <definedName name="__DAT19">#REF!</definedName>
    <definedName name="__DAT2">#REF!</definedName>
    <definedName name="__DAT20">#REF!</definedName>
    <definedName name="__DAT21" localSheetId="1">#REF!</definedName>
    <definedName name="__DAT22" localSheetId="9">#REF!</definedName>
    <definedName name="__DAT22" localSheetId="7">#REF!</definedName>
    <definedName name="__DAT22" localSheetId="12">#REF!</definedName>
    <definedName name="__DAT22" localSheetId="10">#REF!</definedName>
    <definedName name="__DAT22" localSheetId="11">#REF!</definedName>
    <definedName name="__DAT22" localSheetId="6">#REF!</definedName>
    <definedName name="__DAT22" localSheetId="13">#REF!</definedName>
    <definedName name="__DAT22" localSheetId="23">#REF!</definedName>
    <definedName name="__DAT22" localSheetId="25">#REF!</definedName>
    <definedName name="__DAT22" localSheetId="26">#REF!</definedName>
    <definedName name="__DAT22" localSheetId="28">#REF!</definedName>
    <definedName name="__DAT22" localSheetId="29">#REF!</definedName>
    <definedName name="__DAT22" localSheetId="30">#REF!</definedName>
    <definedName name="__DAT22" localSheetId="31">#REF!</definedName>
    <definedName name="__DAT22" localSheetId="14">#REF!</definedName>
    <definedName name="__DAT22" localSheetId="32">#REF!</definedName>
    <definedName name="__DAT22" localSheetId="33">#REF!</definedName>
    <definedName name="__DAT22" localSheetId="35">#REF!</definedName>
    <definedName name="__DAT22" localSheetId="37">#REF!</definedName>
    <definedName name="__DAT22" localSheetId="38">#REF!</definedName>
    <definedName name="__DAT22" localSheetId="39">#REF!</definedName>
    <definedName name="__DAT22" localSheetId="40">#REF!</definedName>
    <definedName name="__DAT22" localSheetId="41">#REF!</definedName>
    <definedName name="__DAT22" localSheetId="15">#REF!</definedName>
    <definedName name="__DAT22" localSheetId="44">#REF!</definedName>
    <definedName name="__DAT22" localSheetId="47">#REF!</definedName>
    <definedName name="__DAT22" localSheetId="51">#REF!</definedName>
    <definedName name="__DAT22" localSheetId="52">#REF!</definedName>
    <definedName name="__DAT22" localSheetId="17">#REF!</definedName>
    <definedName name="__DAT22" localSheetId="18">#REF!</definedName>
    <definedName name="__DAT22" localSheetId="19">#REF!</definedName>
    <definedName name="__DAT22" localSheetId="21">#REF!</definedName>
    <definedName name="__DAT22">#REF!</definedName>
    <definedName name="__DAT23" localSheetId="9">#REF!</definedName>
    <definedName name="__DAT23" localSheetId="7">#REF!</definedName>
    <definedName name="__DAT23" localSheetId="12">#REF!</definedName>
    <definedName name="__DAT23" localSheetId="10">#REF!</definedName>
    <definedName name="__DAT23" localSheetId="11">#REF!</definedName>
    <definedName name="__DAT23" localSheetId="6">#REF!</definedName>
    <definedName name="__DAT23" localSheetId="13">#REF!</definedName>
    <definedName name="__DAT23" localSheetId="23">#REF!</definedName>
    <definedName name="__DAT23" localSheetId="25">#REF!</definedName>
    <definedName name="__DAT23" localSheetId="26">#REF!</definedName>
    <definedName name="__DAT23" localSheetId="28">#REF!</definedName>
    <definedName name="__DAT23" localSheetId="29">#REF!</definedName>
    <definedName name="__DAT23" localSheetId="30">#REF!</definedName>
    <definedName name="__DAT23" localSheetId="31">#REF!</definedName>
    <definedName name="__DAT23" localSheetId="14">#REF!</definedName>
    <definedName name="__DAT23" localSheetId="32">#REF!</definedName>
    <definedName name="__DAT23" localSheetId="33">#REF!</definedName>
    <definedName name="__DAT23" localSheetId="35">#REF!</definedName>
    <definedName name="__DAT23" localSheetId="37">#REF!</definedName>
    <definedName name="__DAT23" localSheetId="38">#REF!</definedName>
    <definedName name="__DAT23" localSheetId="39">#REF!</definedName>
    <definedName name="__DAT23" localSheetId="40">#REF!</definedName>
    <definedName name="__DAT23" localSheetId="41">#REF!</definedName>
    <definedName name="__DAT23" localSheetId="15">#REF!</definedName>
    <definedName name="__DAT23" localSheetId="44">#REF!</definedName>
    <definedName name="__DAT23" localSheetId="47">#REF!</definedName>
    <definedName name="__DAT23" localSheetId="51">#REF!</definedName>
    <definedName name="__DAT23" localSheetId="52">#REF!</definedName>
    <definedName name="__DAT23" localSheetId="17">#REF!</definedName>
    <definedName name="__DAT23" localSheetId="18">#REF!</definedName>
    <definedName name="__DAT23" localSheetId="19">#REF!</definedName>
    <definedName name="__DAT23" localSheetId="21">#REF!</definedName>
    <definedName name="__DAT23">#REF!</definedName>
    <definedName name="__DAT24" localSheetId="9">#REF!</definedName>
    <definedName name="__DAT24" localSheetId="7">#REF!</definedName>
    <definedName name="__DAT24" localSheetId="12">#REF!</definedName>
    <definedName name="__DAT24" localSheetId="10">#REF!</definedName>
    <definedName name="__DAT24" localSheetId="11">#REF!</definedName>
    <definedName name="__DAT24" localSheetId="6">#REF!</definedName>
    <definedName name="__DAT24" localSheetId="13">#REF!</definedName>
    <definedName name="__DAT24" localSheetId="23">#REF!</definedName>
    <definedName name="__DAT24" localSheetId="25">#REF!</definedName>
    <definedName name="__DAT24" localSheetId="26">#REF!</definedName>
    <definedName name="__DAT24" localSheetId="28">#REF!</definedName>
    <definedName name="__DAT24" localSheetId="29">#REF!</definedName>
    <definedName name="__DAT24" localSheetId="30">#REF!</definedName>
    <definedName name="__DAT24" localSheetId="31">#REF!</definedName>
    <definedName name="__DAT24" localSheetId="14">#REF!</definedName>
    <definedName name="__DAT24" localSheetId="32">#REF!</definedName>
    <definedName name="__DAT24" localSheetId="33">#REF!</definedName>
    <definedName name="__DAT24" localSheetId="35">#REF!</definedName>
    <definedName name="__DAT24" localSheetId="37">#REF!</definedName>
    <definedName name="__DAT24" localSheetId="38">#REF!</definedName>
    <definedName name="__DAT24" localSheetId="39">#REF!</definedName>
    <definedName name="__DAT24" localSheetId="40">#REF!</definedName>
    <definedName name="__DAT24" localSheetId="41">#REF!</definedName>
    <definedName name="__DAT24" localSheetId="15">#REF!</definedName>
    <definedName name="__DAT24" localSheetId="44">#REF!</definedName>
    <definedName name="__DAT24" localSheetId="47">#REF!</definedName>
    <definedName name="__DAT24" localSheetId="51">#REF!</definedName>
    <definedName name="__DAT24" localSheetId="52">#REF!</definedName>
    <definedName name="__DAT24" localSheetId="17">#REF!</definedName>
    <definedName name="__DAT24" localSheetId="18">#REF!</definedName>
    <definedName name="__DAT24" localSheetId="19">#REF!</definedName>
    <definedName name="__DAT24" localSheetId="21">#REF!</definedName>
    <definedName name="__DAT24">#REF!</definedName>
    <definedName name="__DAT3">#REF!</definedName>
    <definedName name="__DAT4">#REF!</definedName>
    <definedName name="__DAT5">#REF!</definedName>
    <definedName name="__DAT6">#REF!</definedName>
    <definedName name="__DAT9" localSheetId="1">#REF!</definedName>
    <definedName name="__MAR1" localSheetId="1">#REF!</definedName>
    <definedName name="__MAR1" localSheetId="12">#REF!</definedName>
    <definedName name="__MAR1">#REF!</definedName>
    <definedName name="__MAR2" localSheetId="1">#REF!</definedName>
    <definedName name="__MAR2" localSheetId="12">#REF!</definedName>
    <definedName name="__MAR2">#REF!</definedName>
    <definedName name="__TPy530231">#REF!</definedName>
    <definedName name="_DAT1" localSheetId="1">#REF!</definedName>
    <definedName name="_DAT1">#REF!</definedName>
    <definedName name="_DAT10" localSheetId="9">#REF!</definedName>
    <definedName name="_DAT10" localSheetId="1">#REF!</definedName>
    <definedName name="_DAT10" localSheetId="7">#REF!</definedName>
    <definedName name="_DAT10" localSheetId="12">#REF!</definedName>
    <definedName name="_DAT10" localSheetId="10">#REF!</definedName>
    <definedName name="_DAT10" localSheetId="11">#REF!</definedName>
    <definedName name="_DAT10" localSheetId="6">#REF!</definedName>
    <definedName name="_DAT10" localSheetId="13">#REF!</definedName>
    <definedName name="_DAT10" localSheetId="23">#REF!</definedName>
    <definedName name="_DAT10" localSheetId="25">#REF!</definedName>
    <definedName name="_DAT10" localSheetId="26">#REF!</definedName>
    <definedName name="_DAT10" localSheetId="28">#REF!</definedName>
    <definedName name="_DAT10" localSheetId="29">#REF!</definedName>
    <definedName name="_DAT10" localSheetId="30">#REF!</definedName>
    <definedName name="_DAT10" localSheetId="31">#REF!</definedName>
    <definedName name="_DAT10" localSheetId="14">#REF!</definedName>
    <definedName name="_DAT10" localSheetId="32">#REF!</definedName>
    <definedName name="_DAT10" localSheetId="33">#REF!</definedName>
    <definedName name="_DAT10" localSheetId="35">#REF!</definedName>
    <definedName name="_DAT10" localSheetId="37">#REF!</definedName>
    <definedName name="_DAT10" localSheetId="38">#REF!</definedName>
    <definedName name="_DAT10" localSheetId="39">#REF!</definedName>
    <definedName name="_DAT10" localSheetId="40">#REF!</definedName>
    <definedName name="_DAT10" localSheetId="41">#REF!</definedName>
    <definedName name="_DAT10" localSheetId="15">#REF!</definedName>
    <definedName name="_DAT10" localSheetId="44">#REF!</definedName>
    <definedName name="_DAT10" localSheetId="47">#REF!</definedName>
    <definedName name="_DAT10" localSheetId="51">#REF!</definedName>
    <definedName name="_DAT10" localSheetId="52">#REF!</definedName>
    <definedName name="_DAT10" localSheetId="17">#REF!</definedName>
    <definedName name="_DAT10" localSheetId="18">#REF!</definedName>
    <definedName name="_DAT10" localSheetId="19">#REF!</definedName>
    <definedName name="_DAT10" localSheetId="21">#REF!</definedName>
    <definedName name="_DAT10">#REF!</definedName>
    <definedName name="_DAT11" localSheetId="9">#REF!</definedName>
    <definedName name="_DAT11" localSheetId="1">#REF!</definedName>
    <definedName name="_DAT11" localSheetId="7">#REF!</definedName>
    <definedName name="_DAT11" localSheetId="12">#REF!</definedName>
    <definedName name="_DAT11" localSheetId="10">#REF!</definedName>
    <definedName name="_DAT11" localSheetId="11">#REF!</definedName>
    <definedName name="_DAT11" localSheetId="6">#REF!</definedName>
    <definedName name="_DAT11" localSheetId="13">#REF!</definedName>
    <definedName name="_DAT11" localSheetId="23">#REF!</definedName>
    <definedName name="_DAT11" localSheetId="25">#REF!</definedName>
    <definedName name="_DAT11" localSheetId="26">#REF!</definedName>
    <definedName name="_DAT11" localSheetId="28">#REF!</definedName>
    <definedName name="_DAT11" localSheetId="29">#REF!</definedName>
    <definedName name="_DAT11" localSheetId="30">#REF!</definedName>
    <definedName name="_DAT11" localSheetId="31">#REF!</definedName>
    <definedName name="_DAT11" localSheetId="14">#REF!</definedName>
    <definedName name="_DAT11" localSheetId="32">#REF!</definedName>
    <definedName name="_DAT11" localSheetId="33">#REF!</definedName>
    <definedName name="_DAT11" localSheetId="35">#REF!</definedName>
    <definedName name="_DAT11" localSheetId="37">#REF!</definedName>
    <definedName name="_DAT11" localSheetId="38">#REF!</definedName>
    <definedName name="_DAT11" localSheetId="39">#REF!</definedName>
    <definedName name="_DAT11" localSheetId="40">#REF!</definedName>
    <definedName name="_DAT11" localSheetId="41">#REF!</definedName>
    <definedName name="_DAT11" localSheetId="15">#REF!</definedName>
    <definedName name="_DAT11" localSheetId="44">#REF!</definedName>
    <definedName name="_DAT11" localSheetId="47">#REF!</definedName>
    <definedName name="_DAT11" localSheetId="51">#REF!</definedName>
    <definedName name="_DAT11" localSheetId="52">#REF!</definedName>
    <definedName name="_DAT11" localSheetId="17">#REF!</definedName>
    <definedName name="_DAT11" localSheetId="18">#REF!</definedName>
    <definedName name="_DAT11" localSheetId="19">#REF!</definedName>
    <definedName name="_DAT11" localSheetId="21">#REF!</definedName>
    <definedName name="_DAT11">#REF!</definedName>
    <definedName name="_DAT12" localSheetId="9">#REF!</definedName>
    <definedName name="_DAT12" localSheetId="1">#REF!</definedName>
    <definedName name="_DAT12" localSheetId="7">#REF!</definedName>
    <definedName name="_DAT12" localSheetId="12">#REF!</definedName>
    <definedName name="_DAT12" localSheetId="10">#REF!</definedName>
    <definedName name="_DAT12" localSheetId="11">#REF!</definedName>
    <definedName name="_DAT12" localSheetId="6">#REF!</definedName>
    <definedName name="_DAT12" localSheetId="13">#REF!</definedName>
    <definedName name="_DAT12" localSheetId="23">#REF!</definedName>
    <definedName name="_DAT12" localSheetId="25">#REF!</definedName>
    <definedName name="_DAT12" localSheetId="26">#REF!</definedName>
    <definedName name="_DAT12" localSheetId="28">#REF!</definedName>
    <definedName name="_DAT12" localSheetId="29">#REF!</definedName>
    <definedName name="_DAT12" localSheetId="30">#REF!</definedName>
    <definedName name="_DAT12" localSheetId="31">#REF!</definedName>
    <definedName name="_DAT12" localSheetId="14">#REF!</definedName>
    <definedName name="_DAT12" localSheetId="32">#REF!</definedName>
    <definedName name="_DAT12" localSheetId="33">#REF!</definedName>
    <definedName name="_DAT12" localSheetId="35">#REF!</definedName>
    <definedName name="_DAT12" localSheetId="37">#REF!</definedName>
    <definedName name="_DAT12" localSheetId="38">#REF!</definedName>
    <definedName name="_DAT12" localSheetId="39">#REF!</definedName>
    <definedName name="_DAT12" localSheetId="40">#REF!</definedName>
    <definedName name="_DAT12" localSheetId="41">#REF!</definedName>
    <definedName name="_DAT12" localSheetId="15">#REF!</definedName>
    <definedName name="_DAT12" localSheetId="44">#REF!</definedName>
    <definedName name="_DAT12" localSheetId="47">#REF!</definedName>
    <definedName name="_DAT12" localSheetId="51">#REF!</definedName>
    <definedName name="_DAT12" localSheetId="52">#REF!</definedName>
    <definedName name="_DAT12" localSheetId="17">#REF!</definedName>
    <definedName name="_DAT12" localSheetId="18">#REF!</definedName>
    <definedName name="_DAT12" localSheetId="19">#REF!</definedName>
    <definedName name="_DAT12" localSheetId="21">#REF!</definedName>
    <definedName name="_DAT12">#REF!</definedName>
    <definedName name="_DAT13" localSheetId="1">#REF!</definedName>
    <definedName name="_DAT13" localSheetId="52">#REF!</definedName>
    <definedName name="_DAT13" localSheetId="21">#REF!</definedName>
    <definedName name="_DAT13">#REF!</definedName>
    <definedName name="_DAT14" localSheetId="1">#REF!</definedName>
    <definedName name="_DAT14" localSheetId="52">#REF!</definedName>
    <definedName name="_DAT14">#REF!</definedName>
    <definedName name="_DAT15" localSheetId="1">#REF!</definedName>
    <definedName name="_DAT15">#REF!</definedName>
    <definedName name="_DAT16" localSheetId="1">#REF!</definedName>
    <definedName name="_DAT16">#REF!</definedName>
    <definedName name="_DAT17" localSheetId="1">#REF!</definedName>
    <definedName name="_DAT17">#REF!</definedName>
    <definedName name="_DAT18" localSheetId="1">#REF!</definedName>
    <definedName name="_DAT18">#REF!</definedName>
    <definedName name="_DAT19" localSheetId="1">#REF!</definedName>
    <definedName name="_DAT19">#REF!</definedName>
    <definedName name="_DAT2" localSheetId="1">#REF!</definedName>
    <definedName name="_DAT2">#REF!</definedName>
    <definedName name="_DAT20" localSheetId="1">#REF!</definedName>
    <definedName name="_DAT20">#REF!</definedName>
    <definedName name="_DAT21" localSheetId="9">#REF!</definedName>
    <definedName name="_DAT21" localSheetId="1">#REF!</definedName>
    <definedName name="_DAT21" localSheetId="7">#REF!</definedName>
    <definedName name="_DAT21" localSheetId="12">#REF!</definedName>
    <definedName name="_DAT21" localSheetId="10">#REF!</definedName>
    <definedName name="_DAT21" localSheetId="11">#REF!</definedName>
    <definedName name="_DAT21" localSheetId="6">#REF!</definedName>
    <definedName name="_DAT21" localSheetId="13">#REF!</definedName>
    <definedName name="_DAT21" localSheetId="23">#REF!</definedName>
    <definedName name="_DAT21" localSheetId="25">#REF!</definedName>
    <definedName name="_DAT21" localSheetId="26">#REF!</definedName>
    <definedName name="_DAT21" localSheetId="28">#REF!</definedName>
    <definedName name="_DAT21" localSheetId="29">#REF!</definedName>
    <definedName name="_DAT21" localSheetId="30">#REF!</definedName>
    <definedName name="_DAT21" localSheetId="31">#REF!</definedName>
    <definedName name="_DAT21" localSheetId="14">#REF!</definedName>
    <definedName name="_DAT21" localSheetId="32">#REF!</definedName>
    <definedName name="_DAT21" localSheetId="33">#REF!</definedName>
    <definedName name="_DAT21" localSheetId="35">#REF!</definedName>
    <definedName name="_DAT21" localSheetId="37">#REF!</definedName>
    <definedName name="_DAT21" localSheetId="38">#REF!</definedName>
    <definedName name="_DAT21" localSheetId="39">#REF!</definedName>
    <definedName name="_DAT21" localSheetId="40">#REF!</definedName>
    <definedName name="_DAT21" localSheetId="41">#REF!</definedName>
    <definedName name="_DAT21" localSheetId="15">#REF!</definedName>
    <definedName name="_DAT21" localSheetId="44">#REF!</definedName>
    <definedName name="_DAT21" localSheetId="47">#REF!</definedName>
    <definedName name="_DAT21" localSheetId="51">#REF!</definedName>
    <definedName name="_DAT21" localSheetId="52">#REF!</definedName>
    <definedName name="_DAT21" localSheetId="17">#REF!</definedName>
    <definedName name="_DAT21" localSheetId="18">#REF!</definedName>
    <definedName name="_DAT21" localSheetId="19">#REF!</definedName>
    <definedName name="_DAT21" localSheetId="21">#REF!</definedName>
    <definedName name="_DAT21">#REF!</definedName>
    <definedName name="_DAT22" localSheetId="9">#REF!</definedName>
    <definedName name="_DAT22" localSheetId="1">#REF!</definedName>
    <definedName name="_DAT22" localSheetId="7">#REF!</definedName>
    <definedName name="_DAT22" localSheetId="12">#REF!</definedName>
    <definedName name="_DAT22" localSheetId="10">#REF!</definedName>
    <definedName name="_DAT22" localSheetId="11">#REF!</definedName>
    <definedName name="_DAT22" localSheetId="6">#REF!</definedName>
    <definedName name="_DAT22" localSheetId="13">#REF!</definedName>
    <definedName name="_DAT22" localSheetId="23">#REF!</definedName>
    <definedName name="_DAT22" localSheetId="25">#REF!</definedName>
    <definedName name="_DAT22" localSheetId="26">#REF!</definedName>
    <definedName name="_DAT22" localSheetId="28">#REF!</definedName>
    <definedName name="_DAT22" localSheetId="29">#REF!</definedName>
    <definedName name="_DAT22" localSheetId="30">#REF!</definedName>
    <definedName name="_DAT22" localSheetId="31">#REF!</definedName>
    <definedName name="_DAT22" localSheetId="14">#REF!</definedName>
    <definedName name="_DAT22" localSheetId="32">#REF!</definedName>
    <definedName name="_DAT22" localSheetId="33">#REF!</definedName>
    <definedName name="_DAT22" localSheetId="35">#REF!</definedName>
    <definedName name="_DAT22" localSheetId="37">#REF!</definedName>
    <definedName name="_DAT22" localSheetId="38">#REF!</definedName>
    <definedName name="_DAT22" localSheetId="39">#REF!</definedName>
    <definedName name="_DAT22" localSheetId="40">#REF!</definedName>
    <definedName name="_DAT22" localSheetId="41">#REF!</definedName>
    <definedName name="_DAT22" localSheetId="15">#REF!</definedName>
    <definedName name="_DAT22" localSheetId="44">#REF!</definedName>
    <definedName name="_DAT22" localSheetId="47">#REF!</definedName>
    <definedName name="_DAT22" localSheetId="51">#REF!</definedName>
    <definedName name="_DAT22" localSheetId="52">#REF!</definedName>
    <definedName name="_DAT22" localSheetId="17">#REF!</definedName>
    <definedName name="_DAT22" localSheetId="18">#REF!</definedName>
    <definedName name="_DAT22" localSheetId="19">#REF!</definedName>
    <definedName name="_DAT22" localSheetId="21">#REF!</definedName>
    <definedName name="_DAT22">#REF!</definedName>
    <definedName name="_DAT23" localSheetId="1">#REF!</definedName>
    <definedName name="_DAT23" localSheetId="52">#REF!</definedName>
    <definedName name="_DAT23" localSheetId="21">#REF!</definedName>
    <definedName name="_DAT23">#REF!</definedName>
    <definedName name="_DAT24" localSheetId="1">#REF!</definedName>
    <definedName name="_DAT24" localSheetId="52">#REF!</definedName>
    <definedName name="_DAT24">#REF!</definedName>
    <definedName name="_DAT3" localSheetId="1">#REF!</definedName>
    <definedName name="_DAT3">#REF!</definedName>
    <definedName name="_DAT4" localSheetId="1">#REF!</definedName>
    <definedName name="_DAT4">#REF!</definedName>
    <definedName name="_DAT5" localSheetId="1">#REF!</definedName>
    <definedName name="_DAT5">#REF!</definedName>
    <definedName name="_DAT6" localSheetId="1">#REF!</definedName>
    <definedName name="_DAT6">#REF!</definedName>
    <definedName name="_DAT9" localSheetId="9">#REF!</definedName>
    <definedName name="_DAT9" localSheetId="1">#REF!</definedName>
    <definedName name="_DAT9" localSheetId="7">#REF!</definedName>
    <definedName name="_DAT9" localSheetId="12">#REF!</definedName>
    <definedName name="_DAT9" localSheetId="10">#REF!</definedName>
    <definedName name="_DAT9" localSheetId="11">#REF!</definedName>
    <definedName name="_DAT9" localSheetId="6">#REF!</definedName>
    <definedName name="_DAT9" localSheetId="13">#REF!</definedName>
    <definedName name="_DAT9" localSheetId="23">#REF!</definedName>
    <definedName name="_DAT9" localSheetId="25">#REF!</definedName>
    <definedName name="_DAT9" localSheetId="26">#REF!</definedName>
    <definedName name="_DAT9" localSheetId="28">#REF!</definedName>
    <definedName name="_DAT9" localSheetId="29">#REF!</definedName>
    <definedName name="_DAT9" localSheetId="30">#REF!</definedName>
    <definedName name="_DAT9" localSheetId="31">#REF!</definedName>
    <definedName name="_DAT9" localSheetId="14">#REF!</definedName>
    <definedName name="_DAT9" localSheetId="32">#REF!</definedName>
    <definedName name="_DAT9" localSheetId="33">#REF!</definedName>
    <definedName name="_DAT9" localSheetId="35">#REF!</definedName>
    <definedName name="_DAT9" localSheetId="37">#REF!</definedName>
    <definedName name="_DAT9" localSheetId="38">#REF!</definedName>
    <definedName name="_DAT9" localSheetId="39">#REF!</definedName>
    <definedName name="_DAT9" localSheetId="40">#REF!</definedName>
    <definedName name="_DAT9" localSheetId="41">#REF!</definedName>
    <definedName name="_DAT9" localSheetId="15">#REF!</definedName>
    <definedName name="_DAT9" localSheetId="44">#REF!</definedName>
    <definedName name="_DAT9" localSheetId="47">#REF!</definedName>
    <definedName name="_DAT9" localSheetId="51">#REF!</definedName>
    <definedName name="_DAT9" localSheetId="52">#REF!</definedName>
    <definedName name="_DAT9" localSheetId="17">#REF!</definedName>
    <definedName name="_DAT9" localSheetId="18">#REF!</definedName>
    <definedName name="_DAT9" localSheetId="19">#REF!</definedName>
    <definedName name="_DAT9" localSheetId="21">#REF!</definedName>
    <definedName name="_DAT9">#REF!</definedName>
    <definedName name="_F" localSheetId="9">#REF!</definedName>
    <definedName name="_F" localSheetId="1">#REF!</definedName>
    <definedName name="_F" localSheetId="7">#REF!</definedName>
    <definedName name="_F" localSheetId="12">#REF!</definedName>
    <definedName name="_F" localSheetId="10">#REF!</definedName>
    <definedName name="_F" localSheetId="11">#REF!</definedName>
    <definedName name="_F" localSheetId="6">#REF!</definedName>
    <definedName name="_F" localSheetId="13">#REF!</definedName>
    <definedName name="_F" localSheetId="23">#REF!</definedName>
    <definedName name="_F" localSheetId="25">#REF!</definedName>
    <definedName name="_F" localSheetId="26">#REF!</definedName>
    <definedName name="_F" localSheetId="28">#REF!</definedName>
    <definedName name="_F" localSheetId="29">#REF!</definedName>
    <definedName name="_F" localSheetId="30">#REF!</definedName>
    <definedName name="_F" localSheetId="31">#REF!</definedName>
    <definedName name="_F" localSheetId="14">#REF!</definedName>
    <definedName name="_F" localSheetId="32">#REF!</definedName>
    <definedName name="_F" localSheetId="33">#REF!</definedName>
    <definedName name="_F" localSheetId="35">#REF!</definedName>
    <definedName name="_F" localSheetId="37">#REF!</definedName>
    <definedName name="_F" localSheetId="38">#REF!</definedName>
    <definedName name="_F" localSheetId="39">#REF!</definedName>
    <definedName name="_F" localSheetId="40">#REF!</definedName>
    <definedName name="_F" localSheetId="41">#REF!</definedName>
    <definedName name="_F" localSheetId="15">#REF!</definedName>
    <definedName name="_F" localSheetId="44">#REF!</definedName>
    <definedName name="_F" localSheetId="47">#REF!</definedName>
    <definedName name="_F" localSheetId="51">#REF!</definedName>
    <definedName name="_F" localSheetId="52">#REF!</definedName>
    <definedName name="_F" localSheetId="17">#REF!</definedName>
    <definedName name="_F" localSheetId="18">#REF!</definedName>
    <definedName name="_F" localSheetId="19">#REF!</definedName>
    <definedName name="_F" localSheetId="21">#REF!</definedName>
    <definedName name="_F">#REF!</definedName>
    <definedName name="_F69" localSheetId="1">#REF!</definedName>
    <definedName name="_F69" localSheetId="52">#REF!</definedName>
    <definedName name="_F69" localSheetId="21">#REF!</definedName>
    <definedName name="_F69">#REF!</definedName>
    <definedName name="_xlnm._FilterDatabase" localSheetId="2" hidden="1">'Balance imperial'!$A$1:$L$278</definedName>
    <definedName name="_xlnm._FilterDatabase" localSheetId="3" hidden="1">'EERR IMPERIAL'!$A$1:$U$338</definedName>
    <definedName name="_xlnm._FilterDatabase" localSheetId="0" hidden="1">Imp.Base!$A$1:$H$332</definedName>
    <definedName name="_Hlk15378568" localSheetId="14">'Nota 2'!$B$10</definedName>
    <definedName name="_Hlk29224212" localSheetId="8">Portada!$D$27</definedName>
    <definedName name="_Hlk29224318" localSheetId="8">Portada!$D$28</definedName>
    <definedName name="_IMP2" localSheetId="9">#REF!</definedName>
    <definedName name="_IMP2" localSheetId="1">#REF!</definedName>
    <definedName name="_IMP2" localSheetId="7">#REF!</definedName>
    <definedName name="_IMP2" localSheetId="12">#REF!</definedName>
    <definedName name="_IMP2" localSheetId="10">#REF!</definedName>
    <definedName name="_IMP2" localSheetId="11">#REF!</definedName>
    <definedName name="_IMP2" localSheetId="6">#REF!</definedName>
    <definedName name="_IMP2" localSheetId="13">#REF!</definedName>
    <definedName name="_IMP2" localSheetId="23">#REF!</definedName>
    <definedName name="_IMP2" localSheetId="25">#REF!</definedName>
    <definedName name="_IMP2" localSheetId="26">#REF!</definedName>
    <definedName name="_IMP2" localSheetId="28">#REF!</definedName>
    <definedName name="_IMP2" localSheetId="29">#REF!</definedName>
    <definedName name="_IMP2" localSheetId="30">#REF!</definedName>
    <definedName name="_IMP2" localSheetId="31">#REF!</definedName>
    <definedName name="_IMP2" localSheetId="14">#REF!</definedName>
    <definedName name="_IMP2" localSheetId="32">#REF!</definedName>
    <definedName name="_IMP2" localSheetId="33">#REF!</definedName>
    <definedName name="_IMP2" localSheetId="35">#REF!</definedName>
    <definedName name="_IMP2" localSheetId="37">#REF!</definedName>
    <definedName name="_IMP2" localSheetId="38">#REF!</definedName>
    <definedName name="_IMP2" localSheetId="39">#REF!</definedName>
    <definedName name="_IMP2" localSheetId="40">#REF!</definedName>
    <definedName name="_IMP2" localSheetId="41">#REF!</definedName>
    <definedName name="_IMP2" localSheetId="15">#REF!</definedName>
    <definedName name="_IMP2" localSheetId="44">#REF!</definedName>
    <definedName name="_IMP2" localSheetId="47">#REF!</definedName>
    <definedName name="_IMP2" localSheetId="51">#REF!</definedName>
    <definedName name="_IMP2" localSheetId="52">#REF!</definedName>
    <definedName name="_IMP2" localSheetId="17">#REF!</definedName>
    <definedName name="_IMP2" localSheetId="18">#REF!</definedName>
    <definedName name="_IMP2" localSheetId="19">#REF!</definedName>
    <definedName name="_IMP2" localSheetId="21">#REF!</definedName>
    <definedName name="_IMP2">#REF!</definedName>
    <definedName name="_MAR1" localSheetId="1">#REF!</definedName>
    <definedName name="_MAR1" localSheetId="12">#REF!</definedName>
    <definedName name="_MAR1">#REF!</definedName>
    <definedName name="_MAR2" localSheetId="1">#REF!</definedName>
    <definedName name="_MAR2" localSheetId="12">#REF!</definedName>
    <definedName name="_MAR2">#REF!</definedName>
    <definedName name="_N1" localSheetId="1">#REF!</definedName>
    <definedName name="_N1">#REF!</definedName>
    <definedName name="_Order1" hidden="1">255</definedName>
    <definedName name="_Order2" hidden="1">0</definedName>
    <definedName name="_TPy530231">#REF!</definedName>
    <definedName name="_xlcn.WorksheetConnection_122Cuadro2016A2DC6081" hidden="1">#REF!</definedName>
    <definedName name="_xlcn.WorksheetConnection_122Cuadro2017A2DD6351" hidden="1">#REF!</definedName>
    <definedName name="a" localSheetId="9">#REF!</definedName>
    <definedName name="A" localSheetId="1">#REF!</definedName>
    <definedName name="a" localSheetId="7">#REF!</definedName>
    <definedName name="a" localSheetId="12">#REF!</definedName>
    <definedName name="a" localSheetId="10">#REF!</definedName>
    <definedName name="a" localSheetId="11">#REF!</definedName>
    <definedName name="a" localSheetId="6">#REF!</definedName>
    <definedName name="a" localSheetId="13">#REF!</definedName>
    <definedName name="a" localSheetId="23">#REF!</definedName>
    <definedName name="a" localSheetId="25">#REF!</definedName>
    <definedName name="a" localSheetId="26">#REF!</definedName>
    <definedName name="a" localSheetId="28">#REF!</definedName>
    <definedName name="a" localSheetId="29">#REF!</definedName>
    <definedName name="a" localSheetId="30">#REF!</definedName>
    <definedName name="a" localSheetId="31">#REF!</definedName>
    <definedName name="a" localSheetId="14">#REF!</definedName>
    <definedName name="a" localSheetId="32">#REF!</definedName>
    <definedName name="a" localSheetId="33">#REF!</definedName>
    <definedName name="a" localSheetId="35">#REF!</definedName>
    <definedName name="a" localSheetId="37">#REF!</definedName>
    <definedName name="a" localSheetId="38">#REF!</definedName>
    <definedName name="a" localSheetId="39">#REF!</definedName>
    <definedName name="a" localSheetId="40">#REF!</definedName>
    <definedName name="a" localSheetId="41">#REF!</definedName>
    <definedName name="a" localSheetId="15">#REF!</definedName>
    <definedName name="a" localSheetId="44">#REF!</definedName>
    <definedName name="a" localSheetId="47">#REF!</definedName>
    <definedName name="a" localSheetId="51">#REF!</definedName>
    <definedName name="a" localSheetId="52">#REF!</definedName>
    <definedName name="a" localSheetId="17">#REF!</definedName>
    <definedName name="a" localSheetId="18">#REF!</definedName>
    <definedName name="a" localSheetId="19">#REF!</definedName>
    <definedName name="a" localSheetId="21">#REF!</definedName>
    <definedName name="a">#REF!</definedName>
    <definedName name="A_impresión_IM">#REF!</definedName>
    <definedName name="aa">#REF!</definedName>
    <definedName name="aaa" localSheetId="1">#REF!</definedName>
    <definedName name="aaa" localSheetId="12">#REF!</definedName>
    <definedName name="aaa" localSheetId="52">#REF!</definedName>
    <definedName name="aaa" localSheetId="21">#REF!</definedName>
    <definedName name="aaa">#REF!</definedName>
    <definedName name="aaaa" localSheetId="9">#REF!</definedName>
    <definedName name="aaaa" localSheetId="1">#REF!</definedName>
    <definedName name="aaaa" localSheetId="7">#REF!</definedName>
    <definedName name="aaaa" localSheetId="12">#REF!</definedName>
    <definedName name="aaaa" localSheetId="10">#REF!</definedName>
    <definedName name="aaaa" localSheetId="11">#REF!</definedName>
    <definedName name="aaaa" localSheetId="6">#REF!</definedName>
    <definedName name="aaaa" localSheetId="13">#REF!</definedName>
    <definedName name="aaaa" localSheetId="23">#REF!</definedName>
    <definedName name="aaaa" localSheetId="25">#REF!</definedName>
    <definedName name="aaaa" localSheetId="26">#REF!</definedName>
    <definedName name="aaaa" localSheetId="28">#REF!</definedName>
    <definedName name="aaaa" localSheetId="29">#REF!</definedName>
    <definedName name="aaaa" localSheetId="30">#REF!</definedName>
    <definedName name="aaaa" localSheetId="31">#REF!</definedName>
    <definedName name="aaaa" localSheetId="14">#REF!</definedName>
    <definedName name="aaaa" localSheetId="32">#REF!</definedName>
    <definedName name="aaaa" localSheetId="33">#REF!</definedName>
    <definedName name="aaaa" localSheetId="35">#REF!</definedName>
    <definedName name="aaaa" localSheetId="37">#REF!</definedName>
    <definedName name="aaaa" localSheetId="38">#REF!</definedName>
    <definedName name="aaaa" localSheetId="39">#REF!</definedName>
    <definedName name="aaaa" localSheetId="40">#REF!</definedName>
    <definedName name="aaaa" localSheetId="41">#REF!</definedName>
    <definedName name="aaaa" localSheetId="15">#REF!</definedName>
    <definedName name="aaaa" localSheetId="44">#REF!</definedName>
    <definedName name="aaaa" localSheetId="47">#REF!</definedName>
    <definedName name="aaaa" localSheetId="51">#REF!</definedName>
    <definedName name="aaaa" localSheetId="52">#REF!</definedName>
    <definedName name="aaaa" localSheetId="17">#REF!</definedName>
    <definedName name="aaaa" localSheetId="18">#REF!</definedName>
    <definedName name="aaaa" localSheetId="19">#REF!</definedName>
    <definedName name="aaaa" localSheetId="21">#REF!</definedName>
    <definedName name="aaaa">#REF!</definedName>
    <definedName name="AABB" localSheetId="9">#REF!</definedName>
    <definedName name="AABB" localSheetId="7">#REF!</definedName>
    <definedName name="AABB" localSheetId="12">#REF!</definedName>
    <definedName name="AABB" localSheetId="10">#REF!</definedName>
    <definedName name="AABB" localSheetId="11">#REF!</definedName>
    <definedName name="AABB" localSheetId="6">#REF!</definedName>
    <definedName name="AABB" localSheetId="13">#REF!</definedName>
    <definedName name="AABB" localSheetId="23">#REF!</definedName>
    <definedName name="AABB" localSheetId="25">#REF!</definedName>
    <definedName name="AABB" localSheetId="26">#REF!</definedName>
    <definedName name="AABB" localSheetId="28">#REF!</definedName>
    <definedName name="AABB" localSheetId="29">#REF!</definedName>
    <definedName name="AABB" localSheetId="30">#REF!</definedName>
    <definedName name="AABB" localSheetId="31">#REF!</definedName>
    <definedName name="AABB" localSheetId="14">#REF!</definedName>
    <definedName name="AABB" localSheetId="32">#REF!</definedName>
    <definedName name="AABB" localSheetId="33">#REF!</definedName>
    <definedName name="AABB" localSheetId="35">#REF!</definedName>
    <definedName name="AABB" localSheetId="37">#REF!</definedName>
    <definedName name="AABB" localSheetId="38">#REF!</definedName>
    <definedName name="AABB" localSheetId="39">#REF!</definedName>
    <definedName name="AABB" localSheetId="40">#REF!</definedName>
    <definedName name="AABB" localSheetId="41">#REF!</definedName>
    <definedName name="AABB" localSheetId="15">#REF!</definedName>
    <definedName name="AABB" localSheetId="44">#REF!</definedName>
    <definedName name="AABB" localSheetId="47">#REF!</definedName>
    <definedName name="AABB" localSheetId="51">#REF!</definedName>
    <definedName name="AABB" localSheetId="52">#REF!</definedName>
    <definedName name="AABB" localSheetId="17">#REF!</definedName>
    <definedName name="AABB" localSheetId="18">#REF!</definedName>
    <definedName name="AABB" localSheetId="19">#REF!</definedName>
    <definedName name="AABB" localSheetId="21">#REF!</definedName>
    <definedName name="AABB">#REF!</definedName>
    <definedName name="aadsadas" localSheetId="9">#REF!</definedName>
    <definedName name="aadsadas" localSheetId="1">#REF!</definedName>
    <definedName name="aadsadas" localSheetId="7">#REF!</definedName>
    <definedName name="aadsadas" localSheetId="12">#REF!</definedName>
    <definedName name="aadsadas" localSheetId="10">#REF!</definedName>
    <definedName name="aadsadas" localSheetId="11">#REF!</definedName>
    <definedName name="aadsadas" localSheetId="6">#REF!</definedName>
    <definedName name="aadsadas" localSheetId="13">#REF!</definedName>
    <definedName name="aadsadas" localSheetId="23">#REF!</definedName>
    <definedName name="aadsadas" localSheetId="25">#REF!</definedName>
    <definedName name="aadsadas" localSheetId="26">#REF!</definedName>
    <definedName name="aadsadas" localSheetId="28">#REF!</definedName>
    <definedName name="aadsadas" localSheetId="29">#REF!</definedName>
    <definedName name="aadsadas" localSheetId="30">#REF!</definedName>
    <definedName name="aadsadas" localSheetId="31">#REF!</definedName>
    <definedName name="aadsadas" localSheetId="14">#REF!</definedName>
    <definedName name="aadsadas" localSheetId="32">#REF!</definedName>
    <definedName name="aadsadas" localSheetId="33">#REF!</definedName>
    <definedName name="aadsadas" localSheetId="35">#REF!</definedName>
    <definedName name="aadsadas" localSheetId="37">#REF!</definedName>
    <definedName name="aadsadas" localSheetId="38">#REF!</definedName>
    <definedName name="aadsadas" localSheetId="39">#REF!</definedName>
    <definedName name="aadsadas" localSheetId="40">#REF!</definedName>
    <definedName name="aadsadas" localSheetId="41">#REF!</definedName>
    <definedName name="aadsadas" localSheetId="15">#REF!</definedName>
    <definedName name="aadsadas" localSheetId="44">#REF!</definedName>
    <definedName name="aadsadas" localSheetId="47">#REF!</definedName>
    <definedName name="aadsadas" localSheetId="51">#REF!</definedName>
    <definedName name="aadsadas" localSheetId="52">#REF!</definedName>
    <definedName name="aadsadas" localSheetId="17">#REF!</definedName>
    <definedName name="aadsadas" localSheetId="18">#REF!</definedName>
    <definedName name="aadsadas" localSheetId="19">#REF!</definedName>
    <definedName name="aadsadas" localSheetId="21">#REF!</definedName>
    <definedName name="aadsadas">#REF!</definedName>
    <definedName name="AB" localSheetId="9">#REF!</definedName>
    <definedName name="AB" localSheetId="7">#REF!</definedName>
    <definedName name="AB" localSheetId="12">#REF!</definedName>
    <definedName name="AB" localSheetId="10">#REF!</definedName>
    <definedName name="AB" localSheetId="11">#REF!</definedName>
    <definedName name="AB" localSheetId="6">#REF!</definedName>
    <definedName name="AB" localSheetId="13">#REF!</definedName>
    <definedName name="AB" localSheetId="23">#REF!</definedName>
    <definedName name="AB" localSheetId="25">#REF!</definedName>
    <definedName name="AB" localSheetId="26">#REF!</definedName>
    <definedName name="AB" localSheetId="28">#REF!</definedName>
    <definedName name="AB" localSheetId="29">#REF!</definedName>
    <definedName name="AB" localSheetId="30">#REF!</definedName>
    <definedName name="AB" localSheetId="31">#REF!</definedName>
    <definedName name="AB" localSheetId="14">#REF!</definedName>
    <definedName name="AB" localSheetId="32">#REF!</definedName>
    <definedName name="AB" localSheetId="33">#REF!</definedName>
    <definedName name="AB" localSheetId="35">#REF!</definedName>
    <definedName name="AB" localSheetId="37">#REF!</definedName>
    <definedName name="AB" localSheetId="38">#REF!</definedName>
    <definedName name="AB" localSheetId="39">#REF!</definedName>
    <definedName name="AB" localSheetId="40">#REF!</definedName>
    <definedName name="AB" localSheetId="41">#REF!</definedName>
    <definedName name="AB" localSheetId="15">#REF!</definedName>
    <definedName name="AB" localSheetId="44">#REF!</definedName>
    <definedName name="AB" localSheetId="47">#REF!</definedName>
    <definedName name="AB" localSheetId="51">#REF!</definedName>
    <definedName name="AB" localSheetId="52">#REF!</definedName>
    <definedName name="AB" localSheetId="17">#REF!</definedName>
    <definedName name="AB" localSheetId="18">#REF!</definedName>
    <definedName name="AB" localSheetId="19">#REF!</definedName>
    <definedName name="AB" localSheetId="21">#REF!</definedName>
    <definedName name="AB">#REF!</definedName>
    <definedName name="ABRR" localSheetId="9">#REF!</definedName>
    <definedName name="ABRR" localSheetId="7">#REF!</definedName>
    <definedName name="ABRR" localSheetId="12">#REF!</definedName>
    <definedName name="ABRR" localSheetId="10">#REF!</definedName>
    <definedName name="ABRR" localSheetId="11">#REF!</definedName>
    <definedName name="ABRR" localSheetId="6">#REF!</definedName>
    <definedName name="ABRR" localSheetId="13">#REF!</definedName>
    <definedName name="ABRR" localSheetId="23">#REF!</definedName>
    <definedName name="ABRR" localSheetId="25">#REF!</definedName>
    <definedName name="ABRR" localSheetId="26">#REF!</definedName>
    <definedName name="ABRR" localSheetId="28">#REF!</definedName>
    <definedName name="ABRR" localSheetId="29">#REF!</definedName>
    <definedName name="ABRR" localSheetId="30">#REF!</definedName>
    <definedName name="ABRR" localSheetId="31">#REF!</definedName>
    <definedName name="ABRR" localSheetId="14">#REF!</definedName>
    <definedName name="ABRR" localSheetId="32">#REF!</definedName>
    <definedName name="ABRR" localSheetId="33">#REF!</definedName>
    <definedName name="ABRR" localSheetId="35">#REF!</definedName>
    <definedName name="ABRR" localSheetId="37">#REF!</definedName>
    <definedName name="ABRR" localSheetId="38">#REF!</definedName>
    <definedName name="ABRR" localSheetId="39">#REF!</definedName>
    <definedName name="ABRR" localSheetId="40">#REF!</definedName>
    <definedName name="ABRR" localSheetId="41">#REF!</definedName>
    <definedName name="ABRR" localSheetId="15">#REF!</definedName>
    <definedName name="ABRR" localSheetId="44">#REF!</definedName>
    <definedName name="ABRR" localSheetId="47">#REF!</definedName>
    <definedName name="ABRR" localSheetId="51">#REF!</definedName>
    <definedName name="ABRR" localSheetId="52">#REF!</definedName>
    <definedName name="ABRR" localSheetId="17">#REF!</definedName>
    <definedName name="ABRR" localSheetId="18">#REF!</definedName>
    <definedName name="ABRR" localSheetId="19">#REF!</definedName>
    <definedName name="ABRR" localSheetId="21">#REF!</definedName>
    <definedName name="ABRR">#REF!</definedName>
    <definedName name="Account_Balance" localSheetId="9">#REF!</definedName>
    <definedName name="Account_Balance" localSheetId="1">#REF!</definedName>
    <definedName name="Account_Balance" localSheetId="7">#REF!</definedName>
    <definedName name="Account_Balance" localSheetId="12">#REF!</definedName>
    <definedName name="Account_Balance" localSheetId="10">#REF!</definedName>
    <definedName name="Account_Balance" localSheetId="11">#REF!</definedName>
    <definedName name="Account_Balance" localSheetId="6">#REF!</definedName>
    <definedName name="Account_Balance" localSheetId="13">#REF!</definedName>
    <definedName name="Account_Balance" localSheetId="23">#REF!</definedName>
    <definedName name="Account_Balance" localSheetId="25">#REF!</definedName>
    <definedName name="Account_Balance" localSheetId="26">#REF!</definedName>
    <definedName name="Account_Balance" localSheetId="28">#REF!</definedName>
    <definedName name="Account_Balance" localSheetId="29">#REF!</definedName>
    <definedName name="Account_Balance" localSheetId="30">#REF!</definedName>
    <definedName name="Account_Balance" localSheetId="31">#REF!</definedName>
    <definedName name="Account_Balance" localSheetId="14">#REF!</definedName>
    <definedName name="Account_Balance" localSheetId="32">#REF!</definedName>
    <definedName name="Account_Balance" localSheetId="33">#REF!</definedName>
    <definedName name="Account_Balance" localSheetId="35">#REF!</definedName>
    <definedName name="Account_Balance" localSheetId="37">#REF!</definedName>
    <definedName name="Account_Balance" localSheetId="38">#REF!</definedName>
    <definedName name="Account_Balance" localSheetId="39">#REF!</definedName>
    <definedName name="Account_Balance" localSheetId="40">#REF!</definedName>
    <definedName name="Account_Balance" localSheetId="41">#REF!</definedName>
    <definedName name="Account_Balance" localSheetId="15">#REF!</definedName>
    <definedName name="Account_Balance" localSheetId="44">#REF!</definedName>
    <definedName name="Account_Balance" localSheetId="47">#REF!</definedName>
    <definedName name="Account_Balance" localSheetId="51">#REF!</definedName>
    <definedName name="Account_Balance" localSheetId="52">#REF!</definedName>
    <definedName name="Account_Balance" localSheetId="17">#REF!</definedName>
    <definedName name="Account_Balance" localSheetId="18">#REF!</definedName>
    <definedName name="Account_Balance" localSheetId="19">#REF!</definedName>
    <definedName name="Account_Balance" localSheetId="21">#REF!</definedName>
    <definedName name="Account_Balance">#REF!</definedName>
    <definedName name="ACT_CORR_07">#REF!</definedName>
    <definedName name="activo_total">#REF!</definedName>
    <definedName name="ACTIVO_TOTAL_1">#REF!</definedName>
    <definedName name="ACTIVO_TOTAL_2">#REF!</definedName>
    <definedName name="Activo_Total_Dic_07">#REF!</definedName>
    <definedName name="ACTUALIZADO" localSheetId="9">#REF!</definedName>
    <definedName name="ACTUALIZADO" localSheetId="1">#REF!</definedName>
    <definedName name="ACTUALIZADO" localSheetId="7">#REF!</definedName>
    <definedName name="ACTUALIZADO" localSheetId="12">#REF!</definedName>
    <definedName name="ACTUALIZADO" localSheetId="10">#REF!</definedName>
    <definedName name="ACTUALIZADO" localSheetId="11">#REF!</definedName>
    <definedName name="ACTUALIZADO" localSheetId="6">#REF!</definedName>
    <definedName name="ACTUALIZADO" localSheetId="13">#REF!</definedName>
    <definedName name="ACTUALIZADO" localSheetId="23">#REF!</definedName>
    <definedName name="ACTUALIZADO" localSheetId="25">#REF!</definedName>
    <definedName name="ACTUALIZADO" localSheetId="26">#REF!</definedName>
    <definedName name="ACTUALIZADO" localSheetId="28">#REF!</definedName>
    <definedName name="ACTUALIZADO" localSheetId="29">#REF!</definedName>
    <definedName name="ACTUALIZADO" localSheetId="30">#REF!</definedName>
    <definedName name="ACTUALIZADO" localSheetId="31">#REF!</definedName>
    <definedName name="ACTUALIZADO" localSheetId="14">#REF!</definedName>
    <definedName name="ACTUALIZADO" localSheetId="32">#REF!</definedName>
    <definedName name="ACTUALIZADO" localSheetId="33">#REF!</definedName>
    <definedName name="ACTUALIZADO" localSheetId="35">#REF!</definedName>
    <definedName name="ACTUALIZADO" localSheetId="37">#REF!</definedName>
    <definedName name="ACTUALIZADO" localSheetId="38">#REF!</definedName>
    <definedName name="ACTUALIZADO" localSheetId="39">#REF!</definedName>
    <definedName name="ACTUALIZADO" localSheetId="40">#REF!</definedName>
    <definedName name="ACTUALIZADO" localSheetId="41">#REF!</definedName>
    <definedName name="ACTUALIZADO" localSheetId="15">#REF!</definedName>
    <definedName name="ACTUALIZADO" localSheetId="44">#REF!</definedName>
    <definedName name="ACTUALIZADO" localSheetId="47">#REF!</definedName>
    <definedName name="ACTUALIZADO" localSheetId="51">#REF!</definedName>
    <definedName name="ACTUALIZADO" localSheetId="52">#REF!</definedName>
    <definedName name="ACTUALIZADO" localSheetId="17">#REF!</definedName>
    <definedName name="ACTUALIZADO" localSheetId="18">#REF!</definedName>
    <definedName name="ACTUALIZADO" localSheetId="19">#REF!</definedName>
    <definedName name="ACTUALIZADO" localSheetId="21">#REF!</definedName>
    <definedName name="ACTUALIZADO">#REF!</definedName>
    <definedName name="AcumuladoporMes" localSheetId="1">#REF!</definedName>
    <definedName name="AcumuladoporMes" localSheetId="12">#REF!</definedName>
    <definedName name="AcumuladoporMes" localSheetId="52">#REF!</definedName>
    <definedName name="AcumuladoporMes" localSheetId="21">#REF!</definedName>
    <definedName name="AcumuladoporMes">#REF!</definedName>
    <definedName name="AcumuladoporRubro" localSheetId="1">#REF!</definedName>
    <definedName name="AcumuladoporRubro" localSheetId="12">#REF!</definedName>
    <definedName name="AcumuladoporRubro" localSheetId="52">#REF!</definedName>
    <definedName name="AcumuladoporRubro">#REF!</definedName>
    <definedName name="Aging_clientes_Imperial_Dic_201" localSheetId="1">#REF!</definedName>
    <definedName name="Aging_clientes_Imperial_Dic_201" localSheetId="12">#REF!</definedName>
    <definedName name="Aging_clientes_Imperial_Dic_201">#REF!</definedName>
    <definedName name="AJUST_AL_PATRIM">#REF!</definedName>
    <definedName name="ajustebajas" localSheetId="1">#REF!</definedName>
    <definedName name="ajustebajas" localSheetId="12">#REF!</definedName>
    <definedName name="ajustebajas">#REF!</definedName>
    <definedName name="Alarma">#REF!</definedName>
    <definedName name="AMORT_CARGOS_DIFERIDOS" localSheetId="1">#REF!</definedName>
    <definedName name="AMORT_CARGOS_DIFERIDOS" localSheetId="12">#REF!</definedName>
    <definedName name="AMORT_CARGOS_DIFERIDOS" localSheetId="52">#REF!</definedName>
    <definedName name="AMORT_CARGOS_DIFERIDOS" localSheetId="21">#REF!</definedName>
    <definedName name="AMORT_CARGOS_DIFERIDOS">#REF!</definedName>
    <definedName name="AMORT_CGOS_INV_Y_DES" localSheetId="1">#REF!</definedName>
    <definedName name="AMORT_CGOS_INV_Y_DES" localSheetId="12">#REF!</definedName>
    <definedName name="AMORT_CGOS_INV_Y_DES" localSheetId="52">#REF!</definedName>
    <definedName name="AMORT_CGOS_INV_Y_DES" localSheetId="21">#REF!</definedName>
    <definedName name="AMORT_CGOS_INV_Y_DES">#REF!</definedName>
    <definedName name="AMORT_EESS_PROPIAS" localSheetId="1">#REF!</definedName>
    <definedName name="AMORT_EESS_PROPIAS" localSheetId="12">#REF!</definedName>
    <definedName name="AMORT_EESS_PROPIAS" localSheetId="52">#REF!</definedName>
    <definedName name="AMORT_EESS_PROPIAS" localSheetId="21">#REF!</definedName>
    <definedName name="AMORT_EESS_PROPIAS">#REF!</definedName>
    <definedName name="AMORT_LLAVES_NEGOCIO" localSheetId="1">#REF!</definedName>
    <definedName name="AMORT_LLAVES_NEGOCIO" localSheetId="12">#REF!</definedName>
    <definedName name="AMORT_LLAVES_NEGOCIO">#REF!</definedName>
    <definedName name="APORT_NO_CAPITAL">#REF!</definedName>
    <definedName name="APORTES_1">#REF!</definedName>
    <definedName name="APORTES_CAPITAL_1" localSheetId="9">#REF!</definedName>
    <definedName name="APORTES_CAPITAL_1" localSheetId="1">#REF!</definedName>
    <definedName name="APORTES_CAPITAL_1" localSheetId="7">#REF!</definedName>
    <definedName name="APORTES_CAPITAL_1" localSheetId="12">#REF!</definedName>
    <definedName name="APORTES_CAPITAL_1" localSheetId="10">#REF!</definedName>
    <definedName name="APORTES_CAPITAL_1" localSheetId="11">#REF!</definedName>
    <definedName name="APORTES_CAPITAL_1" localSheetId="6">#REF!</definedName>
    <definedName name="APORTES_CAPITAL_1" localSheetId="13">#REF!</definedName>
    <definedName name="APORTES_CAPITAL_1" localSheetId="23">#REF!</definedName>
    <definedName name="APORTES_CAPITAL_1" localSheetId="25">#REF!</definedName>
    <definedName name="APORTES_CAPITAL_1" localSheetId="26">#REF!</definedName>
    <definedName name="APORTES_CAPITAL_1" localSheetId="28">#REF!</definedName>
    <definedName name="APORTES_CAPITAL_1" localSheetId="29">#REF!</definedName>
    <definedName name="APORTES_CAPITAL_1" localSheetId="30">#REF!</definedName>
    <definedName name="APORTES_CAPITAL_1" localSheetId="31">#REF!</definedName>
    <definedName name="APORTES_CAPITAL_1" localSheetId="14">#REF!</definedName>
    <definedName name="APORTES_CAPITAL_1" localSheetId="32">#REF!</definedName>
    <definedName name="APORTES_CAPITAL_1" localSheetId="33">#REF!</definedName>
    <definedName name="APORTES_CAPITAL_1" localSheetId="35">#REF!</definedName>
    <definedName name="APORTES_CAPITAL_1" localSheetId="37">#REF!</definedName>
    <definedName name="APORTES_CAPITAL_1" localSheetId="38">#REF!</definedName>
    <definedName name="APORTES_CAPITAL_1" localSheetId="39">#REF!</definedName>
    <definedName name="APORTES_CAPITAL_1" localSheetId="40">#REF!</definedName>
    <definedName name="APORTES_CAPITAL_1" localSheetId="41">#REF!</definedName>
    <definedName name="APORTES_CAPITAL_1" localSheetId="15">#REF!</definedName>
    <definedName name="APORTES_CAPITAL_1" localSheetId="44">#REF!</definedName>
    <definedName name="APORTES_CAPITAL_1" localSheetId="47">#REF!</definedName>
    <definedName name="APORTES_CAPITAL_1" localSheetId="51">#REF!</definedName>
    <definedName name="APORTES_CAPITAL_1" localSheetId="52">#REF!</definedName>
    <definedName name="APORTES_CAPITAL_1" localSheetId="17">#REF!</definedName>
    <definedName name="APORTES_CAPITAL_1" localSheetId="18">#REF!</definedName>
    <definedName name="APORTES_CAPITAL_1" localSheetId="19">#REF!</definedName>
    <definedName name="APORTES_CAPITAL_1" localSheetId="21">#REF!</definedName>
    <definedName name="APORTES_CAPITAL_1">#REF!</definedName>
    <definedName name="APORTES_CAPITAL_2">#REF!</definedName>
    <definedName name="APSUMMARY" localSheetId="9">#REF!</definedName>
    <definedName name="APSUMMARY" localSheetId="7">#REF!</definedName>
    <definedName name="APSUMMARY" localSheetId="12">#REF!</definedName>
    <definedName name="APSUMMARY" localSheetId="10">#REF!</definedName>
    <definedName name="APSUMMARY" localSheetId="11">#REF!</definedName>
    <definedName name="APSUMMARY" localSheetId="6">#REF!</definedName>
    <definedName name="APSUMMARY" localSheetId="13">#REF!</definedName>
    <definedName name="APSUMMARY" localSheetId="23">#REF!</definedName>
    <definedName name="APSUMMARY" localSheetId="25">#REF!</definedName>
    <definedName name="APSUMMARY" localSheetId="26">#REF!</definedName>
    <definedName name="APSUMMARY" localSheetId="28">#REF!</definedName>
    <definedName name="APSUMMARY" localSheetId="29">#REF!</definedName>
    <definedName name="APSUMMARY" localSheetId="30">#REF!</definedName>
    <definedName name="APSUMMARY" localSheetId="31">#REF!</definedName>
    <definedName name="APSUMMARY" localSheetId="14">#REF!</definedName>
    <definedName name="APSUMMARY" localSheetId="32">#REF!</definedName>
    <definedName name="APSUMMARY" localSheetId="33">#REF!</definedName>
    <definedName name="APSUMMARY" localSheetId="35">#REF!</definedName>
    <definedName name="APSUMMARY" localSheetId="37">#REF!</definedName>
    <definedName name="APSUMMARY" localSheetId="38">#REF!</definedName>
    <definedName name="APSUMMARY" localSheetId="39">#REF!</definedName>
    <definedName name="APSUMMARY" localSheetId="40">#REF!</definedName>
    <definedName name="APSUMMARY" localSheetId="41">#REF!</definedName>
    <definedName name="APSUMMARY" localSheetId="15">#REF!</definedName>
    <definedName name="APSUMMARY" localSheetId="44">#REF!</definedName>
    <definedName name="APSUMMARY" localSheetId="47">#REF!</definedName>
    <definedName name="APSUMMARY" localSheetId="51">#REF!</definedName>
    <definedName name="APSUMMARY" localSheetId="52">#REF!</definedName>
    <definedName name="APSUMMARY" localSheetId="17">#REF!</definedName>
    <definedName name="APSUMMARY" localSheetId="18">#REF!</definedName>
    <definedName name="APSUMMARY" localSheetId="19">#REF!</definedName>
    <definedName name="APSUMMARY" localSheetId="21">#REF!</definedName>
    <definedName name="APSUMMARY">#REF!</definedName>
    <definedName name="aqaq" localSheetId="9">#REF!</definedName>
    <definedName name="aqaq" localSheetId="1">#REF!</definedName>
    <definedName name="aqaq" localSheetId="7">#REF!</definedName>
    <definedName name="aqaq" localSheetId="12">#REF!</definedName>
    <definedName name="aqaq" localSheetId="10">#REF!</definedName>
    <definedName name="aqaq" localSheetId="11">#REF!</definedName>
    <definedName name="aqaq" localSheetId="6">#REF!</definedName>
    <definedName name="aqaq" localSheetId="13">#REF!</definedName>
    <definedName name="aqaq" localSheetId="23">#REF!</definedName>
    <definedName name="aqaq" localSheetId="25">#REF!</definedName>
    <definedName name="aqaq" localSheetId="26">#REF!</definedName>
    <definedName name="aqaq" localSheetId="28">#REF!</definedName>
    <definedName name="aqaq" localSheetId="29">#REF!</definedName>
    <definedName name="aqaq" localSheetId="30">#REF!</definedName>
    <definedName name="aqaq" localSheetId="31">#REF!</definedName>
    <definedName name="aqaq" localSheetId="14">#REF!</definedName>
    <definedName name="aqaq" localSheetId="32">#REF!</definedName>
    <definedName name="aqaq" localSheetId="33">#REF!</definedName>
    <definedName name="aqaq" localSheetId="35">#REF!</definedName>
    <definedName name="aqaq" localSheetId="37">#REF!</definedName>
    <definedName name="aqaq" localSheetId="38">#REF!</definedName>
    <definedName name="aqaq" localSheetId="39">#REF!</definedName>
    <definedName name="aqaq" localSheetId="40">#REF!</definedName>
    <definedName name="aqaq" localSheetId="41">#REF!</definedName>
    <definedName name="aqaq" localSheetId="15">#REF!</definedName>
    <definedName name="aqaq" localSheetId="44">#REF!</definedName>
    <definedName name="aqaq" localSheetId="47">#REF!</definedName>
    <definedName name="aqaq" localSheetId="51">#REF!</definedName>
    <definedName name="aqaq" localSheetId="52">#REF!</definedName>
    <definedName name="aqaq" localSheetId="17">#REF!</definedName>
    <definedName name="aqaq" localSheetId="18">#REF!</definedName>
    <definedName name="aqaq" localSheetId="19">#REF!</definedName>
    <definedName name="aqaq" localSheetId="21">#REF!</definedName>
    <definedName name="aqaq">#REF!</definedName>
    <definedName name="ARA_Threshold" localSheetId="1">#REF!</definedName>
    <definedName name="ARA_Threshold">#REF!</definedName>
    <definedName name="_xlnm.Print_Area" localSheetId="2">'Balance imperial'!$A$1:$E$231</definedName>
    <definedName name="_xlnm.Print_Area" localSheetId="9">BG!$A$1:$G$72</definedName>
    <definedName name="_xlnm.Print_Area" localSheetId="7">'Caratula '!$A$1:$J$25</definedName>
    <definedName name="_xlnm.Print_Area" localSheetId="12">'EFE '!$A$1:$F$49</definedName>
    <definedName name="_xlnm.Print_Area" localSheetId="10">ER!$A$1:$E$41</definedName>
    <definedName name="_xlnm.Print_Area" localSheetId="11">EVPN!$A$1:$U$40</definedName>
    <definedName name="_xlnm.Print_Area" localSheetId="0">Imp.Base!$B$1:$F$332</definedName>
    <definedName name="_xlnm.Print_Area" localSheetId="6">Indice!$A$1:$D$65</definedName>
    <definedName name="_xlnm.Print_Area" localSheetId="13">'Nota 1'!$A$1:$K$35</definedName>
    <definedName name="_xlnm.Print_Area" localSheetId="22">'Nota 10'!$A$1:$E$31</definedName>
    <definedName name="_xlnm.Print_Area" localSheetId="23">'Nota 11'!$A$1:$F$22</definedName>
    <definedName name="_xlnm.Print_Area" localSheetId="24">'Nota 12'!$A$1:$E$23</definedName>
    <definedName name="_xlnm.Print_Area" localSheetId="25">'Nota 13'!$B$1:$F$23</definedName>
    <definedName name="_xlnm.Print_Area" localSheetId="26">'Nota 14'!$A$1:$O$56</definedName>
    <definedName name="_xlnm.Print_Area" localSheetId="27">'Nota 15'!$A$1:$D$28</definedName>
    <definedName name="_xlnm.Print_Area" localSheetId="28">'Nota 16'!$A$1:$D$24</definedName>
    <definedName name="_xlnm.Print_Area" localSheetId="29">'Nota 17'!$A$1:$D$23</definedName>
    <definedName name="_xlnm.Print_Area" localSheetId="30">'Nota 18'!$A$1:$D$31</definedName>
    <definedName name="_xlnm.Print_Area" localSheetId="31">'Nota 19'!$A$1:$H$21</definedName>
    <definedName name="_xlnm.Print_Area" localSheetId="14">'Nota 2'!$A$1:$J$80</definedName>
    <definedName name="_xlnm.Print_Area" localSheetId="32">'Nota 20'!$A$1:$D$26</definedName>
    <definedName name="_xlnm.Print_Area" localSheetId="33">'Nota 21'!$A$1:$J$36</definedName>
    <definedName name="_xlnm.Print_Area" localSheetId="34">'Nota 22'!$A$1:$F$19</definedName>
    <definedName name="_xlnm.Print_Area" localSheetId="35">'Nota 23'!$A$1:$F$22</definedName>
    <definedName name="_xlnm.Print_Area" localSheetId="36">'Nota 24'!$A$1:$F$19</definedName>
    <definedName name="_xlnm.Print_Area" localSheetId="37">'Nota 25'!$A$1:$E$25</definedName>
    <definedName name="_xlnm.Print_Area" localSheetId="38">'Nota 26'!$A$1:$E$25</definedName>
    <definedName name="_xlnm.Print_Area" localSheetId="39">'Nota 27'!$A$1:$H$41</definedName>
    <definedName name="_xlnm.Print_Area" localSheetId="40">'Nota 28'!$A$1:$E$27</definedName>
    <definedName name="_xlnm.Print_Area" localSheetId="41">'Nota 29'!$A$1:$H$25</definedName>
    <definedName name="_xlnm.Print_Area" localSheetId="15">'Nota 3'!$A$1:$F$28</definedName>
    <definedName name="_xlnm.Print_Area" localSheetId="42">'Nota 30'!$A$1:$D$26</definedName>
    <definedName name="_xlnm.Print_Area" localSheetId="43">'Nota 31'!$A$1:$D$20</definedName>
    <definedName name="_xlnm.Print_Area" localSheetId="44">'Nota 32'!$A$1:$F$40</definedName>
    <definedName name="_xlnm.Print_Area" localSheetId="45">'Nota 33'!$A$1:$E$25</definedName>
    <definedName name="_xlnm.Print_Area" localSheetId="46">'Nota 34'!$A$1:$D$24</definedName>
    <definedName name="_xlnm.Print_Area" localSheetId="47">'Nota 35'!$A$1:$D$21</definedName>
    <definedName name="_xlnm.Print_Area" localSheetId="48">'Nota 36'!$A$1:$F$35</definedName>
    <definedName name="_xlnm.Print_Area" localSheetId="49">'Nota 37'!$A$1:$E$26</definedName>
    <definedName name="_xlnm.Print_Area" localSheetId="50">'Nota 38'!$A$1:$G$49</definedName>
    <definedName name="_xlnm.Print_Area" localSheetId="51">'Nota 39'!$A$1:$J$22</definedName>
    <definedName name="_xlnm.Print_Area" localSheetId="16">'Nota 4'!$A$1:$D$30</definedName>
    <definedName name="_xlnm.Print_Area" localSheetId="52">'Nota 40'!$B$1:$E$41,'Nota 40'!$B$43:$E$82</definedName>
    <definedName name="_xlnm.Print_Area" localSheetId="17">'Nota 5'!$A$1:$F$57</definedName>
    <definedName name="_xlnm.Print_Area" localSheetId="18">'Nota 6'!$A$1:$E$43</definedName>
    <definedName name="_xlnm.Print_Area" localSheetId="19">'Nota 7'!$A$1:$D$24</definedName>
    <definedName name="_xlnm.Print_Area" localSheetId="20">'Nota 8'!$A$1:$L$26</definedName>
    <definedName name="_xlnm.Print_Area" localSheetId="21">'Nota 9'!$A$1:$O$36</definedName>
    <definedName name="_xlnm.Print_Area" localSheetId="8">Portada!$A$1:$I$58</definedName>
    <definedName name="AREA_GANAN" localSheetId="9">#REF!</definedName>
    <definedName name="AREA_GANAN" localSheetId="7">#REF!</definedName>
    <definedName name="AREA_GANAN" localSheetId="12">#REF!</definedName>
    <definedName name="AREA_GANAN" localSheetId="10">#REF!</definedName>
    <definedName name="AREA_GANAN" localSheetId="11">#REF!</definedName>
    <definedName name="AREA_GANAN" localSheetId="6">#REF!</definedName>
    <definedName name="AREA_GANAN" localSheetId="13">#REF!</definedName>
    <definedName name="AREA_GANAN" localSheetId="23">#REF!</definedName>
    <definedName name="AREA_GANAN" localSheetId="25">#REF!</definedName>
    <definedName name="AREA_GANAN" localSheetId="26">#REF!</definedName>
    <definedName name="AREA_GANAN" localSheetId="28">#REF!</definedName>
    <definedName name="AREA_GANAN" localSheetId="29">#REF!</definedName>
    <definedName name="AREA_GANAN" localSheetId="30">#REF!</definedName>
    <definedName name="AREA_GANAN" localSheetId="31">#REF!</definedName>
    <definedName name="AREA_GANAN" localSheetId="14">#REF!</definedName>
    <definedName name="AREA_GANAN" localSheetId="32">#REF!</definedName>
    <definedName name="AREA_GANAN" localSheetId="33">#REF!</definedName>
    <definedName name="AREA_GANAN" localSheetId="35">#REF!</definedName>
    <definedName name="AREA_GANAN" localSheetId="37">#REF!</definedName>
    <definedName name="AREA_GANAN" localSheetId="38">#REF!</definedName>
    <definedName name="AREA_GANAN" localSheetId="39">#REF!</definedName>
    <definedName name="AREA_GANAN" localSheetId="40">#REF!</definedName>
    <definedName name="AREA_GANAN" localSheetId="41">#REF!</definedName>
    <definedName name="AREA_GANAN" localSheetId="15">#REF!</definedName>
    <definedName name="AREA_GANAN" localSheetId="44">#REF!</definedName>
    <definedName name="AREA_GANAN" localSheetId="47">#REF!</definedName>
    <definedName name="AREA_GANAN" localSheetId="51">#REF!</definedName>
    <definedName name="AREA_GANAN" localSheetId="52">#REF!</definedName>
    <definedName name="AREA_GANAN" localSheetId="17">#REF!</definedName>
    <definedName name="AREA_GANAN" localSheetId="18">#REF!</definedName>
    <definedName name="AREA_GANAN" localSheetId="19">#REF!</definedName>
    <definedName name="AREA_GANAN" localSheetId="21">#REF!</definedName>
    <definedName name="AREA_GANAN">#REF!</definedName>
    <definedName name="AREA_PERDID" localSheetId="9">#REF!</definedName>
    <definedName name="AREA_PERDID" localSheetId="7">#REF!</definedName>
    <definedName name="AREA_PERDID" localSheetId="12">#REF!</definedName>
    <definedName name="AREA_PERDID" localSheetId="10">#REF!</definedName>
    <definedName name="AREA_PERDID" localSheetId="11">#REF!</definedName>
    <definedName name="AREA_PERDID" localSheetId="6">#REF!</definedName>
    <definedName name="AREA_PERDID" localSheetId="13">#REF!</definedName>
    <definedName name="AREA_PERDID" localSheetId="23">#REF!</definedName>
    <definedName name="AREA_PERDID" localSheetId="25">#REF!</definedName>
    <definedName name="AREA_PERDID" localSheetId="26">#REF!</definedName>
    <definedName name="AREA_PERDID" localSheetId="28">#REF!</definedName>
    <definedName name="AREA_PERDID" localSheetId="29">#REF!</definedName>
    <definedName name="AREA_PERDID" localSheetId="30">#REF!</definedName>
    <definedName name="AREA_PERDID" localSheetId="31">#REF!</definedName>
    <definedName name="AREA_PERDID" localSheetId="14">#REF!</definedName>
    <definedName name="AREA_PERDID" localSheetId="32">#REF!</definedName>
    <definedName name="AREA_PERDID" localSheetId="33">#REF!</definedName>
    <definedName name="AREA_PERDID" localSheetId="35">#REF!</definedName>
    <definedName name="AREA_PERDID" localSheetId="37">#REF!</definedName>
    <definedName name="AREA_PERDID" localSheetId="38">#REF!</definedName>
    <definedName name="AREA_PERDID" localSheetId="39">#REF!</definedName>
    <definedName name="AREA_PERDID" localSheetId="40">#REF!</definedName>
    <definedName name="AREA_PERDID" localSheetId="41">#REF!</definedName>
    <definedName name="AREA_PERDID" localSheetId="15">#REF!</definedName>
    <definedName name="AREA_PERDID" localSheetId="44">#REF!</definedName>
    <definedName name="AREA_PERDID" localSheetId="47">#REF!</definedName>
    <definedName name="AREA_PERDID" localSheetId="51">#REF!</definedName>
    <definedName name="AREA_PERDID" localSheetId="52">#REF!</definedName>
    <definedName name="AREA_PERDID" localSheetId="17">#REF!</definedName>
    <definedName name="AREA_PERDID" localSheetId="18">#REF!</definedName>
    <definedName name="AREA_PERDID" localSheetId="19">#REF!</definedName>
    <definedName name="AREA_PERDID" localSheetId="21">#REF!</definedName>
    <definedName name="AREA_PERDID">#REF!</definedName>
    <definedName name="ARP_Threshold" localSheetId="1">#REF!</definedName>
    <definedName name="ARP_Threshold">#REF!</definedName>
    <definedName name="AS2DocOpenMode" localSheetId="1" hidden="1">"AS2DocumentBrowse"</definedName>
    <definedName name="AS2DocOpenMode" hidden="1">"AS2DocumentEdit"</definedName>
    <definedName name="AS2HasNoAutoHeaderFooter" hidden="1">" "</definedName>
    <definedName name="AS2LinkLS" localSheetId="1" hidden="1">#REF!</definedName>
    <definedName name="AS2ReportLS" hidden="1">1</definedName>
    <definedName name="AS2StaticLS" localSheetId="1" hidden="1">#REF!</definedName>
    <definedName name="AS2StaticLS" localSheetId="52" hidden="1">#REF!</definedName>
    <definedName name="AS2StaticLS" localSheetId="21" hidden="1">#REF!</definedName>
    <definedName name="AS2StaticLS" hidden="1">#REF!</definedName>
    <definedName name="AS2SyncStepLS" hidden="1">0</definedName>
    <definedName name="AS2TickmarkLS" localSheetId="9" hidden="1">#REF!</definedName>
    <definedName name="AS2TickmarkLS" localSheetId="1" hidden="1">#REF!</definedName>
    <definedName name="AS2TickmarkLS" localSheetId="7" hidden="1">#REF!</definedName>
    <definedName name="AS2TickmarkLS" localSheetId="12" hidden="1">#REF!</definedName>
    <definedName name="AS2TickmarkLS" localSheetId="10" hidden="1">#REF!</definedName>
    <definedName name="AS2TickmarkLS" localSheetId="11" hidden="1">#REF!</definedName>
    <definedName name="AS2TickmarkLS" localSheetId="6" hidden="1">#REF!</definedName>
    <definedName name="AS2TickmarkLS" localSheetId="13" hidden="1">#REF!</definedName>
    <definedName name="AS2TickmarkLS" localSheetId="23" hidden="1">#REF!</definedName>
    <definedName name="AS2TickmarkLS" localSheetId="25" hidden="1">#REF!</definedName>
    <definedName name="AS2TickmarkLS" localSheetId="26" hidden="1">#REF!</definedName>
    <definedName name="AS2TickmarkLS" localSheetId="28" hidden="1">#REF!</definedName>
    <definedName name="AS2TickmarkLS" localSheetId="29" hidden="1">#REF!</definedName>
    <definedName name="AS2TickmarkLS" localSheetId="30" hidden="1">#REF!</definedName>
    <definedName name="AS2TickmarkLS" localSheetId="31" hidden="1">#REF!</definedName>
    <definedName name="AS2TickmarkLS" localSheetId="14" hidden="1">#REF!</definedName>
    <definedName name="AS2TickmarkLS" localSheetId="32" hidden="1">#REF!</definedName>
    <definedName name="AS2TickmarkLS" localSheetId="33" hidden="1">#REF!</definedName>
    <definedName name="AS2TickmarkLS" localSheetId="35" hidden="1">#REF!</definedName>
    <definedName name="AS2TickmarkLS" localSheetId="37" hidden="1">#REF!</definedName>
    <definedName name="AS2TickmarkLS" localSheetId="38" hidden="1">#REF!</definedName>
    <definedName name="AS2TickmarkLS" localSheetId="39" hidden="1">#REF!</definedName>
    <definedName name="AS2TickmarkLS" localSheetId="40" hidden="1">#REF!</definedName>
    <definedName name="AS2TickmarkLS" localSheetId="41" hidden="1">#REF!</definedName>
    <definedName name="AS2TickmarkLS" localSheetId="15" hidden="1">#REF!</definedName>
    <definedName name="AS2TickmarkLS" localSheetId="44" hidden="1">#REF!</definedName>
    <definedName name="AS2TickmarkLS" localSheetId="47" hidden="1">#REF!</definedName>
    <definedName name="AS2TickmarkLS" localSheetId="51" hidden="1">#REF!</definedName>
    <definedName name="AS2TickmarkLS" localSheetId="52" hidden="1">#REF!</definedName>
    <definedName name="AS2TickmarkLS" localSheetId="17" hidden="1">#REF!</definedName>
    <definedName name="AS2TickmarkLS" localSheetId="18" hidden="1">#REF!</definedName>
    <definedName name="AS2TickmarkLS" localSheetId="19" hidden="1">#REF!</definedName>
    <definedName name="AS2TickmarkLS" localSheetId="21" hidden="1">#REF!</definedName>
    <definedName name="AS2TickmarkLS" hidden="1">#REF!</definedName>
    <definedName name="AS2VersionLS" hidden="1">300</definedName>
    <definedName name="asdww" localSheetId="9">#REF!</definedName>
    <definedName name="asdww" localSheetId="1">#REF!</definedName>
    <definedName name="asdww" localSheetId="7">#REF!</definedName>
    <definedName name="asdww" localSheetId="12">#REF!</definedName>
    <definedName name="asdww" localSheetId="10">#REF!</definedName>
    <definedName name="asdww" localSheetId="11">#REF!</definedName>
    <definedName name="asdww" localSheetId="6">#REF!</definedName>
    <definedName name="asdww" localSheetId="13">#REF!</definedName>
    <definedName name="asdww" localSheetId="23">#REF!</definedName>
    <definedName name="asdww" localSheetId="25">#REF!</definedName>
    <definedName name="asdww" localSheetId="26">#REF!</definedName>
    <definedName name="asdww" localSheetId="28">#REF!</definedName>
    <definedName name="asdww" localSheetId="29">#REF!</definedName>
    <definedName name="asdww" localSheetId="30">#REF!</definedName>
    <definedName name="asdww" localSheetId="31">#REF!</definedName>
    <definedName name="asdww" localSheetId="14">#REF!</definedName>
    <definedName name="asdww" localSheetId="32">#REF!</definedName>
    <definedName name="asdww" localSheetId="33">#REF!</definedName>
    <definedName name="asdww" localSheetId="35">#REF!</definedName>
    <definedName name="asdww" localSheetId="37">#REF!</definedName>
    <definedName name="asdww" localSheetId="38">#REF!</definedName>
    <definedName name="asdww" localSheetId="39">#REF!</definedName>
    <definedName name="asdww" localSheetId="40">#REF!</definedName>
    <definedName name="asdww" localSheetId="41">#REF!</definedName>
    <definedName name="asdww" localSheetId="15">#REF!</definedName>
    <definedName name="asdww" localSheetId="44">#REF!</definedName>
    <definedName name="asdww" localSheetId="47">#REF!</definedName>
    <definedName name="asdww" localSheetId="51">#REF!</definedName>
    <definedName name="asdww" localSheetId="52">#REF!</definedName>
    <definedName name="asdww" localSheetId="17">#REF!</definedName>
    <definedName name="asdww" localSheetId="18">#REF!</definedName>
    <definedName name="asdww" localSheetId="19">#REF!</definedName>
    <definedName name="asdww" localSheetId="21">#REF!</definedName>
    <definedName name="asdww">#REF!</definedName>
    <definedName name="ASIENTO_COSTOS" localSheetId="1">#REF!</definedName>
    <definedName name="ASIENTO_COSTOS" localSheetId="12">#REF!</definedName>
    <definedName name="ASIENTO_COSTOS" localSheetId="52">#REF!</definedName>
    <definedName name="ASIENTO_COSTOS" localSheetId="21">#REF!</definedName>
    <definedName name="ASIENTO_COSTOS">#REF!</definedName>
    <definedName name="AUDITORIA_EXTERNA" localSheetId="1">#REF!</definedName>
    <definedName name="AUDITORIA_EXTERNA" localSheetId="12">#REF!</definedName>
    <definedName name="AUDITORIA_EXTERNA" localSheetId="52">#REF!</definedName>
    <definedName name="AUDITORIA_EXTERNA">#REF!</definedName>
    <definedName name="AUDITORIA_INTERNA" localSheetId="1">#REF!</definedName>
    <definedName name="AUDITORIA_INTERNA" localSheetId="12">#REF!</definedName>
    <definedName name="AUDITORIA_INTERNA">#REF!</definedName>
    <definedName name="B">#REF!</definedName>
    <definedName name="BAJAS698" localSheetId="1">#REF!</definedName>
    <definedName name="BAJAS698" localSheetId="12">#REF!</definedName>
    <definedName name="BAJAS698">#REF!</definedName>
    <definedName name="BAL" localSheetId="1">#REF!</definedName>
    <definedName name="BAL">#REF!</definedName>
    <definedName name="BALL" localSheetId="9">#REF!</definedName>
    <definedName name="BALL" localSheetId="7">#REF!</definedName>
    <definedName name="BALL" localSheetId="12">#REF!</definedName>
    <definedName name="BALL" localSheetId="10">#REF!</definedName>
    <definedName name="BALL" localSheetId="11">#REF!</definedName>
    <definedName name="BALL" localSheetId="6">#REF!</definedName>
    <definedName name="BALL" localSheetId="13">#REF!</definedName>
    <definedName name="BALL" localSheetId="23">#REF!</definedName>
    <definedName name="BALL" localSheetId="25">#REF!</definedName>
    <definedName name="BALL" localSheetId="26">#REF!</definedName>
    <definedName name="BALL" localSheetId="28">#REF!</definedName>
    <definedName name="BALL" localSheetId="29">#REF!</definedName>
    <definedName name="BALL" localSheetId="30">#REF!</definedName>
    <definedName name="BALL" localSheetId="31">#REF!</definedName>
    <definedName name="BALL" localSheetId="14">#REF!</definedName>
    <definedName name="BALL" localSheetId="32">#REF!</definedName>
    <definedName name="BALL" localSheetId="33">#REF!</definedName>
    <definedName name="BALL" localSheetId="35">#REF!</definedName>
    <definedName name="BALL" localSheetId="37">#REF!</definedName>
    <definedName name="BALL" localSheetId="38">#REF!</definedName>
    <definedName name="BALL" localSheetId="39">#REF!</definedName>
    <definedName name="BALL" localSheetId="40">#REF!</definedName>
    <definedName name="BALL" localSheetId="41">#REF!</definedName>
    <definedName name="BALL" localSheetId="15">#REF!</definedName>
    <definedName name="BALL" localSheetId="44">#REF!</definedName>
    <definedName name="BALL" localSheetId="47">#REF!</definedName>
    <definedName name="BALL" localSheetId="51">#REF!</definedName>
    <definedName name="BALL" localSheetId="52">#REF!</definedName>
    <definedName name="BALL" localSheetId="17">#REF!</definedName>
    <definedName name="BALL" localSheetId="18">#REF!</definedName>
    <definedName name="BALL" localSheetId="19">#REF!</definedName>
    <definedName name="BALL" localSheetId="21">#REF!</definedName>
    <definedName name="BALL">#REF!</definedName>
    <definedName name="Base">#REF!</definedName>
    <definedName name="_xlnm.Database" localSheetId="9">#REF!</definedName>
    <definedName name="_xlnm.Database" localSheetId="7">#REF!</definedName>
    <definedName name="_xlnm.Database" localSheetId="12">#REF!</definedName>
    <definedName name="_xlnm.Database" localSheetId="10">#REF!</definedName>
    <definedName name="_xlnm.Database" localSheetId="11">#REF!</definedName>
    <definedName name="_xlnm.Database" localSheetId="6">#REF!</definedName>
    <definedName name="_xlnm.Database" localSheetId="13">#REF!</definedName>
    <definedName name="_xlnm.Database" localSheetId="23">#REF!</definedName>
    <definedName name="_xlnm.Database" localSheetId="25">#REF!</definedName>
    <definedName name="_xlnm.Database" localSheetId="26">#REF!</definedName>
    <definedName name="_xlnm.Database" localSheetId="28">#REF!</definedName>
    <definedName name="_xlnm.Database" localSheetId="29">#REF!</definedName>
    <definedName name="_xlnm.Database" localSheetId="30">#REF!</definedName>
    <definedName name="_xlnm.Database" localSheetId="31">#REF!</definedName>
    <definedName name="_xlnm.Database" localSheetId="14">#REF!</definedName>
    <definedName name="_xlnm.Database" localSheetId="32">#REF!</definedName>
    <definedName name="_xlnm.Database" localSheetId="33">#REF!</definedName>
    <definedName name="_xlnm.Database" localSheetId="35">#REF!</definedName>
    <definedName name="_xlnm.Database" localSheetId="37">#REF!</definedName>
    <definedName name="_xlnm.Database" localSheetId="38">#REF!</definedName>
    <definedName name="_xlnm.Database" localSheetId="39">#REF!</definedName>
    <definedName name="_xlnm.Database" localSheetId="40">#REF!</definedName>
    <definedName name="_xlnm.Database" localSheetId="41">#REF!</definedName>
    <definedName name="_xlnm.Database" localSheetId="15">#REF!</definedName>
    <definedName name="_xlnm.Database" localSheetId="44">#REF!</definedName>
    <definedName name="_xlnm.Database" localSheetId="47">#REF!</definedName>
    <definedName name="_xlnm.Database" localSheetId="51">#REF!</definedName>
    <definedName name="_xlnm.Database" localSheetId="52">#REF!</definedName>
    <definedName name="_xlnm.Database" localSheetId="17">#REF!</definedName>
    <definedName name="_xlnm.Database" localSheetId="18">#REF!</definedName>
    <definedName name="_xlnm.Database" localSheetId="19">#REF!</definedName>
    <definedName name="_xlnm.Database" localSheetId="21">#REF!</definedName>
    <definedName name="_xlnm.Database">#REF!</definedName>
    <definedName name="basemeta" localSheetId="9">#REF!</definedName>
    <definedName name="basemeta" localSheetId="7">#REF!</definedName>
    <definedName name="basemeta" localSheetId="12">#REF!</definedName>
    <definedName name="basemeta" localSheetId="10">#REF!</definedName>
    <definedName name="basemeta" localSheetId="11">#REF!</definedName>
    <definedName name="basemeta" localSheetId="6">#REF!</definedName>
    <definedName name="basemeta" localSheetId="13">#REF!</definedName>
    <definedName name="basemeta" localSheetId="23">#REF!</definedName>
    <definedName name="basemeta" localSheetId="25">#REF!</definedName>
    <definedName name="basemeta" localSheetId="26">#REF!</definedName>
    <definedName name="basemeta" localSheetId="28">#REF!</definedName>
    <definedName name="basemeta" localSheetId="29">#REF!</definedName>
    <definedName name="basemeta" localSheetId="30">#REF!</definedName>
    <definedName name="basemeta" localSheetId="31">#REF!</definedName>
    <definedName name="basemeta" localSheetId="14">#REF!</definedName>
    <definedName name="basemeta" localSheetId="32">#REF!</definedName>
    <definedName name="basemeta" localSheetId="33">#REF!</definedName>
    <definedName name="basemeta" localSheetId="35">#REF!</definedName>
    <definedName name="basemeta" localSheetId="37">#REF!</definedName>
    <definedName name="basemeta" localSheetId="38">#REF!</definedName>
    <definedName name="basemeta" localSheetId="39">#REF!</definedName>
    <definedName name="basemeta" localSheetId="40">#REF!</definedName>
    <definedName name="basemeta" localSheetId="41">#REF!</definedName>
    <definedName name="basemeta" localSheetId="15">#REF!</definedName>
    <definedName name="basemeta" localSheetId="44">#REF!</definedName>
    <definedName name="basemeta" localSheetId="47">#REF!</definedName>
    <definedName name="basemeta" localSheetId="51">#REF!</definedName>
    <definedName name="basemeta" localSheetId="52">#REF!</definedName>
    <definedName name="basemeta" localSheetId="17">#REF!</definedName>
    <definedName name="basemeta" localSheetId="18">#REF!</definedName>
    <definedName name="basemeta" localSheetId="19">#REF!</definedName>
    <definedName name="basemeta" localSheetId="21">#REF!</definedName>
    <definedName name="basemeta">#REF!</definedName>
    <definedName name="basenueva" localSheetId="9">#REF!</definedName>
    <definedName name="basenueva" localSheetId="7">#REF!</definedName>
    <definedName name="basenueva" localSheetId="12">#REF!</definedName>
    <definedName name="basenueva" localSheetId="10">#REF!</definedName>
    <definedName name="basenueva" localSheetId="11">#REF!</definedName>
    <definedName name="basenueva" localSheetId="6">#REF!</definedName>
    <definedName name="basenueva" localSheetId="13">#REF!</definedName>
    <definedName name="basenueva" localSheetId="23">#REF!</definedName>
    <definedName name="basenueva" localSheetId="25">#REF!</definedName>
    <definedName name="basenueva" localSheetId="26">#REF!</definedName>
    <definedName name="basenueva" localSheetId="28">#REF!</definedName>
    <definedName name="basenueva" localSheetId="29">#REF!</definedName>
    <definedName name="basenueva" localSheetId="30">#REF!</definedName>
    <definedName name="basenueva" localSheetId="31">#REF!</definedName>
    <definedName name="basenueva" localSheetId="14">#REF!</definedName>
    <definedName name="basenueva" localSheetId="32">#REF!</definedName>
    <definedName name="basenueva" localSheetId="33">#REF!</definedName>
    <definedName name="basenueva" localSheetId="35">#REF!</definedName>
    <definedName name="basenueva" localSheetId="37">#REF!</definedName>
    <definedName name="basenueva" localSheetId="38">#REF!</definedName>
    <definedName name="basenueva" localSheetId="39">#REF!</definedName>
    <definedName name="basenueva" localSheetId="40">#REF!</definedName>
    <definedName name="basenueva" localSheetId="41">#REF!</definedName>
    <definedName name="basenueva" localSheetId="15">#REF!</definedName>
    <definedName name="basenueva" localSheetId="44">#REF!</definedName>
    <definedName name="basenueva" localSheetId="47">#REF!</definedName>
    <definedName name="basenueva" localSheetId="51">#REF!</definedName>
    <definedName name="basenueva" localSheetId="52">#REF!</definedName>
    <definedName name="basenueva" localSheetId="17">#REF!</definedName>
    <definedName name="basenueva" localSheetId="18">#REF!</definedName>
    <definedName name="basenueva" localSheetId="19">#REF!</definedName>
    <definedName name="basenueva" localSheetId="21">#REF!</definedName>
    <definedName name="basenueva">#REF!</definedName>
    <definedName name="BCP">#REF!</definedName>
    <definedName name="BEE" localSheetId="9">#REF!</definedName>
    <definedName name="BEE" localSheetId="7">#REF!</definedName>
    <definedName name="BEE" localSheetId="12">#REF!</definedName>
    <definedName name="BEE" localSheetId="10">#REF!</definedName>
    <definedName name="BEE" localSheetId="11">#REF!</definedName>
    <definedName name="BEE" localSheetId="6">#REF!</definedName>
    <definedName name="BEE" localSheetId="13">#REF!</definedName>
    <definedName name="BEE" localSheetId="23">#REF!</definedName>
    <definedName name="BEE" localSheetId="25">#REF!</definedName>
    <definedName name="BEE" localSheetId="26">#REF!</definedName>
    <definedName name="BEE" localSheetId="28">#REF!</definedName>
    <definedName name="BEE" localSheetId="29">#REF!</definedName>
    <definedName name="BEE" localSheetId="30">#REF!</definedName>
    <definedName name="BEE" localSheetId="31">#REF!</definedName>
    <definedName name="BEE" localSheetId="14">#REF!</definedName>
    <definedName name="BEE" localSheetId="32">#REF!</definedName>
    <definedName name="BEE" localSheetId="33">#REF!</definedName>
    <definedName name="BEE" localSheetId="35">#REF!</definedName>
    <definedName name="BEE" localSheetId="37">#REF!</definedName>
    <definedName name="BEE" localSheetId="38">#REF!</definedName>
    <definedName name="BEE" localSheetId="39">#REF!</definedName>
    <definedName name="BEE" localSheetId="40">#REF!</definedName>
    <definedName name="BEE" localSheetId="41">#REF!</definedName>
    <definedName name="BEE" localSheetId="15">#REF!</definedName>
    <definedName name="BEE" localSheetId="44">#REF!</definedName>
    <definedName name="BEE" localSheetId="47">#REF!</definedName>
    <definedName name="BEE" localSheetId="51">#REF!</definedName>
    <definedName name="BEE" localSheetId="52">#REF!</definedName>
    <definedName name="BEE" localSheetId="17">#REF!</definedName>
    <definedName name="BEE" localSheetId="18">#REF!</definedName>
    <definedName name="BEE" localSheetId="19">#REF!</definedName>
    <definedName name="BEE" localSheetId="21">#REF!</definedName>
    <definedName name="BEE">#REF!</definedName>
    <definedName name="BEN" localSheetId="9">#REF!</definedName>
    <definedName name="BEN" localSheetId="7">#REF!</definedName>
    <definedName name="BEN" localSheetId="12">#REF!</definedName>
    <definedName name="BEN" localSheetId="10">#REF!</definedName>
    <definedName name="BEN" localSheetId="11">#REF!</definedName>
    <definedName name="BEN" localSheetId="6">#REF!</definedName>
    <definedName name="BEN" localSheetId="13">#REF!</definedName>
    <definedName name="BEN" localSheetId="23">#REF!</definedName>
    <definedName name="BEN" localSheetId="25">#REF!</definedName>
    <definedName name="BEN" localSheetId="26">#REF!</definedName>
    <definedName name="BEN" localSheetId="28">#REF!</definedName>
    <definedName name="BEN" localSheetId="29">#REF!</definedName>
    <definedName name="BEN" localSheetId="30">#REF!</definedName>
    <definedName name="BEN" localSheetId="31">#REF!</definedName>
    <definedName name="BEN" localSheetId="14">#REF!</definedName>
    <definedName name="BEN" localSheetId="32">#REF!</definedName>
    <definedName name="BEN" localSheetId="33">#REF!</definedName>
    <definedName name="BEN" localSheetId="35">#REF!</definedName>
    <definedName name="BEN" localSheetId="37">#REF!</definedName>
    <definedName name="BEN" localSheetId="38">#REF!</definedName>
    <definedName name="BEN" localSheetId="39">#REF!</definedName>
    <definedName name="BEN" localSheetId="40">#REF!</definedName>
    <definedName name="BEN" localSheetId="41">#REF!</definedName>
    <definedName name="BEN" localSheetId="15">#REF!</definedName>
    <definedName name="BEN" localSheetId="44">#REF!</definedName>
    <definedName name="BEN" localSheetId="47">#REF!</definedName>
    <definedName name="BEN" localSheetId="51">#REF!</definedName>
    <definedName name="BEN" localSheetId="52">#REF!</definedName>
    <definedName name="BEN" localSheetId="17">#REF!</definedName>
    <definedName name="BEN" localSheetId="18">#REF!</definedName>
    <definedName name="BEN" localSheetId="19">#REF!</definedName>
    <definedName name="BEN" localSheetId="21">#REF!</definedName>
    <definedName name="BEN">#REF!</definedName>
    <definedName name="BERNOV" localSheetId="9">#REF!</definedName>
    <definedName name="BERNOV" localSheetId="1">#REF!</definedName>
    <definedName name="BERNOV" localSheetId="7">#REF!</definedName>
    <definedName name="BERNOV" localSheetId="12">#REF!</definedName>
    <definedName name="BERNOV" localSheetId="10">#REF!</definedName>
    <definedName name="BERNOV" localSheetId="11">#REF!</definedName>
    <definedName name="BERNOV" localSheetId="6">#REF!</definedName>
    <definedName name="BERNOV" localSheetId="13">#REF!</definedName>
    <definedName name="BERNOV" localSheetId="23">#REF!</definedName>
    <definedName name="BERNOV" localSheetId="25">#REF!</definedName>
    <definedName name="BERNOV" localSheetId="26">#REF!</definedName>
    <definedName name="BERNOV" localSheetId="28">#REF!</definedName>
    <definedName name="BERNOV" localSheetId="29">#REF!</definedName>
    <definedName name="BERNOV" localSheetId="30">#REF!</definedName>
    <definedName name="BERNOV" localSheetId="31">#REF!</definedName>
    <definedName name="BERNOV" localSheetId="14">#REF!</definedName>
    <definedName name="BERNOV" localSheetId="32">#REF!</definedName>
    <definedName name="BERNOV" localSheetId="33">#REF!</definedName>
    <definedName name="BERNOV" localSheetId="35">#REF!</definedName>
    <definedName name="BERNOV" localSheetId="37">#REF!</definedName>
    <definedName name="BERNOV" localSheetId="38">#REF!</definedName>
    <definedName name="BERNOV" localSheetId="39">#REF!</definedName>
    <definedName name="BERNOV" localSheetId="40">#REF!</definedName>
    <definedName name="BERNOV" localSheetId="41">#REF!</definedName>
    <definedName name="BERNOV" localSheetId="15">#REF!</definedName>
    <definedName name="BERNOV" localSheetId="44">#REF!</definedName>
    <definedName name="BERNOV" localSheetId="47">#REF!</definedName>
    <definedName name="BERNOV" localSheetId="51">#REF!</definedName>
    <definedName name="BERNOV" localSheetId="52">#REF!</definedName>
    <definedName name="BERNOV" localSheetId="17">#REF!</definedName>
    <definedName name="BERNOV" localSheetId="18">#REF!</definedName>
    <definedName name="BERNOV" localSheetId="19">#REF!</definedName>
    <definedName name="BERNOV" localSheetId="21">#REF!</definedName>
    <definedName name="BERNOV">#REF!</definedName>
    <definedName name="bernovi" localSheetId="1">#REF!</definedName>
    <definedName name="bernovi" localSheetId="52">#REF!</definedName>
    <definedName name="bernovi" localSheetId="21">#REF!</definedName>
    <definedName name="bernovi">#REF!</definedName>
    <definedName name="BERNOVIE" localSheetId="1">#REF!</definedName>
    <definedName name="BERNOVIE" localSheetId="52">#REF!</definedName>
    <definedName name="BERNOVIE">#REF!</definedName>
    <definedName name="berset" localSheetId="1">#REF!</definedName>
    <definedName name="berset">#REF!</definedName>
    <definedName name="BG_Del" hidden="1">15</definedName>
    <definedName name="BG_Ins" hidden="1">4</definedName>
    <definedName name="BG_Mod" hidden="1">6</definedName>
    <definedName name="BI" localSheetId="9">#REF!</definedName>
    <definedName name="BI" localSheetId="7">#REF!</definedName>
    <definedName name="BI" localSheetId="12">#REF!</definedName>
    <definedName name="BI" localSheetId="10">#REF!</definedName>
    <definedName name="BI" localSheetId="11">#REF!</definedName>
    <definedName name="BI" localSheetId="6">#REF!</definedName>
    <definedName name="BI" localSheetId="13">#REF!</definedName>
    <definedName name="BI" localSheetId="23">#REF!</definedName>
    <definedName name="BI" localSheetId="25">#REF!</definedName>
    <definedName name="BI" localSheetId="26">#REF!</definedName>
    <definedName name="BI" localSheetId="28">#REF!</definedName>
    <definedName name="BI" localSheetId="29">#REF!</definedName>
    <definedName name="BI" localSheetId="30">#REF!</definedName>
    <definedName name="BI" localSheetId="31">#REF!</definedName>
    <definedName name="BI" localSheetId="14">#REF!</definedName>
    <definedName name="BI" localSheetId="32">#REF!</definedName>
    <definedName name="BI" localSheetId="33">#REF!</definedName>
    <definedName name="BI" localSheetId="35">#REF!</definedName>
    <definedName name="BI" localSheetId="37">#REF!</definedName>
    <definedName name="BI" localSheetId="38">#REF!</definedName>
    <definedName name="BI" localSheetId="39">#REF!</definedName>
    <definedName name="BI" localSheetId="40">#REF!</definedName>
    <definedName name="BI" localSheetId="41">#REF!</definedName>
    <definedName name="BI" localSheetId="15">#REF!</definedName>
    <definedName name="BI" localSheetId="44">#REF!</definedName>
    <definedName name="BI" localSheetId="47">#REF!</definedName>
    <definedName name="BI" localSheetId="51">#REF!</definedName>
    <definedName name="BI" localSheetId="52">#REF!</definedName>
    <definedName name="BI" localSheetId="17">#REF!</definedName>
    <definedName name="BI" localSheetId="18">#REF!</definedName>
    <definedName name="BI" localSheetId="19">#REF!</definedName>
    <definedName name="BI" localSheetId="21">#REF!</definedName>
    <definedName name="BI">#REF!</definedName>
    <definedName name="BNOVI" localSheetId="9">#REF!</definedName>
    <definedName name="BNOVI" localSheetId="7">#REF!</definedName>
    <definedName name="BNOVI" localSheetId="12">#REF!</definedName>
    <definedName name="BNOVI" localSheetId="10">#REF!</definedName>
    <definedName name="BNOVI" localSheetId="11">#REF!</definedName>
    <definedName name="BNOVI" localSheetId="6">#REF!</definedName>
    <definedName name="BNOVI" localSheetId="13">#REF!</definedName>
    <definedName name="BNOVI" localSheetId="23">#REF!</definedName>
    <definedName name="BNOVI" localSheetId="25">#REF!</definedName>
    <definedName name="BNOVI" localSheetId="26">#REF!</definedName>
    <definedName name="BNOVI" localSheetId="28">#REF!</definedName>
    <definedName name="BNOVI" localSheetId="29">#REF!</definedName>
    <definedName name="BNOVI" localSheetId="30">#REF!</definedName>
    <definedName name="BNOVI" localSheetId="31">#REF!</definedName>
    <definedName name="BNOVI" localSheetId="14">#REF!</definedName>
    <definedName name="BNOVI" localSheetId="32">#REF!</definedName>
    <definedName name="BNOVI" localSheetId="33">#REF!</definedName>
    <definedName name="BNOVI" localSheetId="35">#REF!</definedName>
    <definedName name="BNOVI" localSheetId="37">#REF!</definedName>
    <definedName name="BNOVI" localSheetId="38">#REF!</definedName>
    <definedName name="BNOVI" localSheetId="39">#REF!</definedName>
    <definedName name="BNOVI" localSheetId="40">#REF!</definedName>
    <definedName name="BNOVI" localSheetId="41">#REF!</definedName>
    <definedName name="BNOVI" localSheetId="15">#REF!</definedName>
    <definedName name="BNOVI" localSheetId="44">#REF!</definedName>
    <definedName name="BNOVI" localSheetId="47">#REF!</definedName>
    <definedName name="BNOVI" localSheetId="51">#REF!</definedName>
    <definedName name="BNOVI" localSheetId="52">#REF!</definedName>
    <definedName name="BNOVI" localSheetId="17">#REF!</definedName>
    <definedName name="BNOVI" localSheetId="18">#REF!</definedName>
    <definedName name="BNOVI" localSheetId="19">#REF!</definedName>
    <definedName name="BNOVI" localSheetId="21">#REF!</definedName>
    <definedName name="BNOVI">#REF!</definedName>
    <definedName name="BsTotAmort" localSheetId="1">#REF!</definedName>
    <definedName name="BsTotAmort" localSheetId="12">#REF!</definedName>
    <definedName name="BsTotAmort" localSheetId="52">#REF!</definedName>
    <definedName name="BsTotAmort" localSheetId="21">#REF!</definedName>
    <definedName name="BsTotAmort">#REF!</definedName>
    <definedName name="BSTOTAMORT698" localSheetId="1">#REF!</definedName>
    <definedName name="BSTOTAMORT698" localSheetId="12">#REF!</definedName>
    <definedName name="BSTOTAMORT698" localSheetId="52">#REF!</definedName>
    <definedName name="BSTOTAMORT698" localSheetId="21">#REF!</definedName>
    <definedName name="BSTOTAMORT698">#REF!</definedName>
    <definedName name="BU_NETO" localSheetId="52">#REF!</definedName>
    <definedName name="BU_NETO" localSheetId="21">#REF!</definedName>
    <definedName name="BU_NETO">#REF!</definedName>
    <definedName name="BuiltIn_Print_Area">#REF!</definedName>
    <definedName name="BuiltIn_Print_Area___0___0___0___0___0">#REF!</definedName>
    <definedName name="BuiltIn_Print_Area___0___0___0___0___0___0">#REF!</definedName>
    <definedName name="BuiltIn_Print_Area___0___0___0___0___0___0___0___0" localSheetId="9">#REF!</definedName>
    <definedName name="BuiltIn_Print_Area___0___0___0___0___0___0___0___0" localSheetId="7">#REF!</definedName>
    <definedName name="BuiltIn_Print_Area___0___0___0___0___0___0___0___0" localSheetId="12">#REF!</definedName>
    <definedName name="BuiltIn_Print_Area___0___0___0___0___0___0___0___0" localSheetId="10">#REF!</definedName>
    <definedName name="BuiltIn_Print_Area___0___0___0___0___0___0___0___0" localSheetId="11">#REF!</definedName>
    <definedName name="BuiltIn_Print_Area___0___0___0___0___0___0___0___0" localSheetId="6">#REF!</definedName>
    <definedName name="BuiltIn_Print_Area___0___0___0___0___0___0___0___0" localSheetId="13">#REF!</definedName>
    <definedName name="BuiltIn_Print_Area___0___0___0___0___0___0___0___0" localSheetId="23">#REF!</definedName>
    <definedName name="BuiltIn_Print_Area___0___0___0___0___0___0___0___0" localSheetId="25">#REF!</definedName>
    <definedName name="BuiltIn_Print_Area___0___0___0___0___0___0___0___0" localSheetId="26">#REF!</definedName>
    <definedName name="BuiltIn_Print_Area___0___0___0___0___0___0___0___0" localSheetId="28">#REF!</definedName>
    <definedName name="BuiltIn_Print_Area___0___0___0___0___0___0___0___0" localSheetId="29">#REF!</definedName>
    <definedName name="BuiltIn_Print_Area___0___0___0___0___0___0___0___0" localSheetId="30">#REF!</definedName>
    <definedName name="BuiltIn_Print_Area___0___0___0___0___0___0___0___0" localSheetId="31">#REF!</definedName>
    <definedName name="BuiltIn_Print_Area___0___0___0___0___0___0___0___0" localSheetId="14">#REF!</definedName>
    <definedName name="BuiltIn_Print_Area___0___0___0___0___0___0___0___0" localSheetId="32">#REF!</definedName>
    <definedName name="BuiltIn_Print_Area___0___0___0___0___0___0___0___0" localSheetId="33">#REF!</definedName>
    <definedName name="BuiltIn_Print_Area___0___0___0___0___0___0___0___0" localSheetId="35">#REF!</definedName>
    <definedName name="BuiltIn_Print_Area___0___0___0___0___0___0___0___0" localSheetId="37">#REF!</definedName>
    <definedName name="BuiltIn_Print_Area___0___0___0___0___0___0___0___0" localSheetId="38">#REF!</definedName>
    <definedName name="BuiltIn_Print_Area___0___0___0___0___0___0___0___0" localSheetId="39">#REF!</definedName>
    <definedName name="BuiltIn_Print_Area___0___0___0___0___0___0___0___0" localSheetId="40">#REF!</definedName>
    <definedName name="BuiltIn_Print_Area___0___0___0___0___0___0___0___0" localSheetId="41">#REF!</definedName>
    <definedName name="BuiltIn_Print_Area___0___0___0___0___0___0___0___0" localSheetId="15">#REF!</definedName>
    <definedName name="BuiltIn_Print_Area___0___0___0___0___0___0___0___0" localSheetId="44">#REF!</definedName>
    <definedName name="BuiltIn_Print_Area___0___0___0___0___0___0___0___0" localSheetId="47">#REF!</definedName>
    <definedName name="BuiltIn_Print_Area___0___0___0___0___0___0___0___0" localSheetId="51">#REF!</definedName>
    <definedName name="BuiltIn_Print_Area___0___0___0___0___0___0___0___0" localSheetId="52">#REF!</definedName>
    <definedName name="BuiltIn_Print_Area___0___0___0___0___0___0___0___0" localSheetId="17">#REF!</definedName>
    <definedName name="BuiltIn_Print_Area___0___0___0___0___0___0___0___0" localSheetId="18">#REF!</definedName>
    <definedName name="BuiltIn_Print_Area___0___0___0___0___0___0___0___0" localSheetId="19">#REF!</definedName>
    <definedName name="BuiltIn_Print_Area___0___0___0___0___0___0___0___0" localSheetId="21">#REF!</definedName>
    <definedName name="BuiltIn_Print_Area___0___0___0___0___0___0___0___0">#REF!</definedName>
    <definedName name="C_C_Balance" localSheetId="9">#REF!</definedName>
    <definedName name="C_C_Balance" localSheetId="7">#REF!</definedName>
    <definedName name="C_C_Balance" localSheetId="12">#REF!</definedName>
    <definedName name="C_C_Balance" localSheetId="10">#REF!</definedName>
    <definedName name="C_C_Balance" localSheetId="11">#REF!</definedName>
    <definedName name="C_C_Balance" localSheetId="6">#REF!</definedName>
    <definedName name="C_C_Balance" localSheetId="13">#REF!</definedName>
    <definedName name="C_C_Balance" localSheetId="23">#REF!</definedName>
    <definedName name="C_C_Balance" localSheetId="25">#REF!</definedName>
    <definedName name="C_C_Balance" localSheetId="26">#REF!</definedName>
    <definedName name="C_C_Balance" localSheetId="28">#REF!</definedName>
    <definedName name="C_C_Balance" localSheetId="29">#REF!</definedName>
    <definedName name="C_C_Balance" localSheetId="30">#REF!</definedName>
    <definedName name="C_C_Balance" localSheetId="31">#REF!</definedName>
    <definedName name="C_C_Balance" localSheetId="14">#REF!</definedName>
    <definedName name="C_C_Balance" localSheetId="32">#REF!</definedName>
    <definedName name="C_C_Balance" localSheetId="33">#REF!</definedName>
    <definedName name="C_C_Balance" localSheetId="35">#REF!</definedName>
    <definedName name="C_C_Balance" localSheetId="37">#REF!</definedName>
    <definedName name="C_C_Balance" localSheetId="38">#REF!</definedName>
    <definedName name="C_C_Balance" localSheetId="39">#REF!</definedName>
    <definedName name="C_C_Balance" localSheetId="40">#REF!</definedName>
    <definedName name="C_C_Balance" localSheetId="41">#REF!</definedName>
    <definedName name="C_C_Balance" localSheetId="15">#REF!</definedName>
    <definedName name="C_C_Balance" localSheetId="44">#REF!</definedName>
    <definedName name="C_C_Balance" localSheetId="47">#REF!</definedName>
    <definedName name="C_C_Balance" localSheetId="51">#REF!</definedName>
    <definedName name="C_C_Balance" localSheetId="52">#REF!</definedName>
    <definedName name="C_C_Balance" localSheetId="17">#REF!</definedName>
    <definedName name="C_C_Balance" localSheetId="18">#REF!</definedName>
    <definedName name="C_C_Balance" localSheetId="19">#REF!</definedName>
    <definedName name="C_C_Balance" localSheetId="21">#REF!</definedName>
    <definedName name="C_C_Balance">#REF!</definedName>
    <definedName name="C_C_BalanceA" localSheetId="9">#REF!</definedName>
    <definedName name="C_C_BalanceA" localSheetId="1">#REF!</definedName>
    <definedName name="C_C_BalanceA" localSheetId="7">#REF!</definedName>
    <definedName name="C_C_BalanceA" localSheetId="12">#REF!</definedName>
    <definedName name="C_C_BalanceA" localSheetId="10">#REF!</definedName>
    <definedName name="C_C_BalanceA" localSheetId="11">#REF!</definedName>
    <definedName name="C_C_BalanceA" localSheetId="6">#REF!</definedName>
    <definedName name="C_C_BalanceA" localSheetId="13">#REF!</definedName>
    <definedName name="C_C_BalanceA" localSheetId="23">#REF!</definedName>
    <definedName name="C_C_BalanceA" localSheetId="25">#REF!</definedName>
    <definedName name="C_C_BalanceA" localSheetId="26">#REF!</definedName>
    <definedName name="C_C_BalanceA" localSheetId="28">#REF!</definedName>
    <definedName name="C_C_BalanceA" localSheetId="29">#REF!</definedName>
    <definedName name="C_C_BalanceA" localSheetId="30">#REF!</definedName>
    <definedName name="C_C_BalanceA" localSheetId="31">#REF!</definedName>
    <definedName name="C_C_BalanceA" localSheetId="14">#REF!</definedName>
    <definedName name="C_C_BalanceA" localSheetId="32">#REF!</definedName>
    <definedName name="C_C_BalanceA" localSheetId="33">#REF!</definedName>
    <definedName name="C_C_BalanceA" localSheetId="35">#REF!</definedName>
    <definedName name="C_C_BalanceA" localSheetId="37">#REF!</definedName>
    <definedName name="C_C_BalanceA" localSheetId="38">#REF!</definedName>
    <definedName name="C_C_BalanceA" localSheetId="39">#REF!</definedName>
    <definedName name="C_C_BalanceA" localSheetId="40">#REF!</definedName>
    <definedName name="C_C_BalanceA" localSheetId="41">#REF!</definedName>
    <definedName name="C_C_BalanceA" localSheetId="15">#REF!</definedName>
    <definedName name="C_C_BalanceA" localSheetId="44">#REF!</definedName>
    <definedName name="C_C_BalanceA" localSheetId="47">#REF!</definedName>
    <definedName name="C_C_BalanceA" localSheetId="51">#REF!</definedName>
    <definedName name="C_C_BalanceA" localSheetId="52">#REF!</definedName>
    <definedName name="C_C_BalanceA" localSheetId="17">#REF!</definedName>
    <definedName name="C_C_BalanceA" localSheetId="18">#REF!</definedName>
    <definedName name="C_C_BalanceA" localSheetId="19">#REF!</definedName>
    <definedName name="C_C_BalanceA" localSheetId="21">#REF!</definedName>
    <definedName name="C_C_BalanceA">#REF!</definedName>
    <definedName name="C_C_BalanceF" localSheetId="9">#REF!</definedName>
    <definedName name="C_C_BalanceF" localSheetId="1">#REF!</definedName>
    <definedName name="C_C_BalanceF" localSheetId="7">#REF!</definedName>
    <definedName name="C_C_BalanceF" localSheetId="12">#REF!</definedName>
    <definedName name="C_C_BalanceF" localSheetId="10">#REF!</definedName>
    <definedName name="C_C_BalanceF" localSheetId="11">#REF!</definedName>
    <definedName name="C_C_BalanceF" localSheetId="6">#REF!</definedName>
    <definedName name="C_C_BalanceF" localSheetId="13">#REF!</definedName>
    <definedName name="C_C_BalanceF" localSheetId="23">#REF!</definedName>
    <definedName name="C_C_BalanceF" localSheetId="25">#REF!</definedName>
    <definedName name="C_C_BalanceF" localSheetId="26">#REF!</definedName>
    <definedName name="C_C_BalanceF" localSheetId="28">#REF!</definedName>
    <definedName name="C_C_BalanceF" localSheetId="29">#REF!</definedName>
    <definedName name="C_C_BalanceF" localSheetId="30">#REF!</definedName>
    <definedName name="C_C_BalanceF" localSheetId="31">#REF!</definedName>
    <definedName name="C_C_BalanceF" localSheetId="14">#REF!</definedName>
    <definedName name="C_C_BalanceF" localSheetId="32">#REF!</definedName>
    <definedName name="C_C_BalanceF" localSheetId="33">#REF!</definedName>
    <definedName name="C_C_BalanceF" localSheetId="35">#REF!</definedName>
    <definedName name="C_C_BalanceF" localSheetId="37">#REF!</definedName>
    <definedName name="C_C_BalanceF" localSheetId="38">#REF!</definedName>
    <definedName name="C_C_BalanceF" localSheetId="39">#REF!</definedName>
    <definedName name="C_C_BalanceF" localSheetId="40">#REF!</definedName>
    <definedName name="C_C_BalanceF" localSheetId="41">#REF!</definedName>
    <definedName name="C_C_BalanceF" localSheetId="15">#REF!</definedName>
    <definedName name="C_C_BalanceF" localSheetId="44">#REF!</definedName>
    <definedName name="C_C_BalanceF" localSheetId="47">#REF!</definedName>
    <definedName name="C_C_BalanceF" localSheetId="51">#REF!</definedName>
    <definedName name="C_C_BalanceF" localSheetId="52">#REF!</definedName>
    <definedName name="C_C_BalanceF" localSheetId="17">#REF!</definedName>
    <definedName name="C_C_BalanceF" localSheetId="18">#REF!</definedName>
    <definedName name="C_C_BalanceF" localSheetId="19">#REF!</definedName>
    <definedName name="C_C_BalanceF" localSheetId="21">#REF!</definedName>
    <definedName name="C_C_BalanceF">#REF!</definedName>
    <definedName name="C_C_BalanceH" localSheetId="1">#REF!</definedName>
    <definedName name="C_C_BalanceH" localSheetId="52">#REF!</definedName>
    <definedName name="C_C_BalanceH">#REF!</definedName>
    <definedName name="C_C_BalanceJ" localSheetId="1">#REF!</definedName>
    <definedName name="C_C_BalanceJ" localSheetId="52">#REF!</definedName>
    <definedName name="C_C_BalanceJ">#REF!</definedName>
    <definedName name="CAAB" localSheetId="9">#REF!</definedName>
    <definedName name="CAAB" localSheetId="1">#REF!</definedName>
    <definedName name="CAAB" localSheetId="7">#REF!</definedName>
    <definedName name="CAAB" localSheetId="12">#REF!</definedName>
    <definedName name="CAAB" localSheetId="10">#REF!</definedName>
    <definedName name="CAAB" localSheetId="11">#REF!</definedName>
    <definedName name="CAAB" localSheetId="6">#REF!</definedName>
    <definedName name="CAAB" localSheetId="13">#REF!</definedName>
    <definedName name="CAAB" localSheetId="23">#REF!</definedName>
    <definedName name="CAAB" localSheetId="25">#REF!</definedName>
    <definedName name="CAAB" localSheetId="26">#REF!</definedName>
    <definedName name="CAAB" localSheetId="28">#REF!</definedName>
    <definedName name="CAAB" localSheetId="29">#REF!</definedName>
    <definedName name="CAAB" localSheetId="30">#REF!</definedName>
    <definedName name="CAAB" localSheetId="31">#REF!</definedName>
    <definedName name="CAAB" localSheetId="14">#REF!</definedName>
    <definedName name="CAAB" localSheetId="32">#REF!</definedName>
    <definedName name="CAAB" localSheetId="33">#REF!</definedName>
    <definedName name="CAAB" localSheetId="35">#REF!</definedName>
    <definedName name="CAAB" localSheetId="37">#REF!</definedName>
    <definedName name="CAAB" localSheetId="38">#REF!</definedName>
    <definedName name="CAAB" localSheetId="39">#REF!</definedName>
    <definedName name="CAAB" localSheetId="40">#REF!</definedName>
    <definedName name="CAAB" localSheetId="41">#REF!</definedName>
    <definedName name="CAAB" localSheetId="15">#REF!</definedName>
    <definedName name="CAAB" localSheetId="44">#REF!</definedName>
    <definedName name="CAAB" localSheetId="47">#REF!</definedName>
    <definedName name="CAAB" localSheetId="51">#REF!</definedName>
    <definedName name="CAAB" localSheetId="52">#REF!</definedName>
    <definedName name="CAAB" localSheetId="17">#REF!</definedName>
    <definedName name="CAAB" localSheetId="18">#REF!</definedName>
    <definedName name="CAAB" localSheetId="19">#REF!</definedName>
    <definedName name="CAAB" localSheetId="21">#REF!</definedName>
    <definedName name="CAAB">#REF!</definedName>
    <definedName name="CAB" localSheetId="1">#REF!</definedName>
    <definedName name="CAB" localSheetId="52">#REF!</definedName>
    <definedName name="CAB" localSheetId="21">#REF!</definedName>
    <definedName name="CAB">#REF!</definedName>
    <definedName name="CAG" localSheetId="1">#REF!</definedName>
    <definedName name="CAG" localSheetId="52">#REF!</definedName>
    <definedName name="CAG">#REF!</definedName>
    <definedName name="CAJA">#REF!</definedName>
    <definedName name="cambio">#REF!</definedName>
    <definedName name="cambiop">#REF!</definedName>
    <definedName name="cambiox">#REF!</definedName>
    <definedName name="cambioy">#REF!</definedName>
    <definedName name="CAP_INTEGR">#REF!</definedName>
    <definedName name="CAPITAL_MINIMO_BCP" localSheetId="9">#REF!</definedName>
    <definedName name="CAPITAL_MINIMO_BCP" localSheetId="1">#REF!</definedName>
    <definedName name="CAPITAL_MINIMO_BCP" localSheetId="7">#REF!</definedName>
    <definedName name="CAPITAL_MINIMO_BCP" localSheetId="12">#REF!</definedName>
    <definedName name="CAPITAL_MINIMO_BCP" localSheetId="10">#REF!</definedName>
    <definedName name="CAPITAL_MINIMO_BCP" localSheetId="11">#REF!</definedName>
    <definedName name="CAPITAL_MINIMO_BCP" localSheetId="6">#REF!</definedName>
    <definedName name="CAPITAL_MINIMO_BCP" localSheetId="13">#REF!</definedName>
    <definedName name="CAPITAL_MINIMO_BCP" localSheetId="23">#REF!</definedName>
    <definedName name="CAPITAL_MINIMO_BCP" localSheetId="25">#REF!</definedName>
    <definedName name="CAPITAL_MINIMO_BCP" localSheetId="26">#REF!</definedName>
    <definedName name="CAPITAL_MINIMO_BCP" localSheetId="28">#REF!</definedName>
    <definedName name="CAPITAL_MINIMO_BCP" localSheetId="29">#REF!</definedName>
    <definedName name="CAPITAL_MINIMO_BCP" localSheetId="30">#REF!</definedName>
    <definedName name="CAPITAL_MINIMO_BCP" localSheetId="31">#REF!</definedName>
    <definedName name="CAPITAL_MINIMO_BCP" localSheetId="14">#REF!</definedName>
    <definedName name="CAPITAL_MINIMO_BCP" localSheetId="32">#REF!</definedName>
    <definedName name="CAPITAL_MINIMO_BCP" localSheetId="33">#REF!</definedName>
    <definedName name="CAPITAL_MINIMO_BCP" localSheetId="35">#REF!</definedName>
    <definedName name="CAPITAL_MINIMO_BCP" localSheetId="37">#REF!</definedName>
    <definedName name="CAPITAL_MINIMO_BCP" localSheetId="38">#REF!</definedName>
    <definedName name="CAPITAL_MINIMO_BCP" localSheetId="39">#REF!</definedName>
    <definedName name="CAPITAL_MINIMO_BCP" localSheetId="40">#REF!</definedName>
    <definedName name="CAPITAL_MINIMO_BCP" localSheetId="41">#REF!</definedName>
    <definedName name="CAPITAL_MINIMO_BCP" localSheetId="15">#REF!</definedName>
    <definedName name="CAPITAL_MINIMO_BCP" localSheetId="44">#REF!</definedName>
    <definedName name="CAPITAL_MINIMO_BCP" localSheetId="47">#REF!</definedName>
    <definedName name="CAPITAL_MINIMO_BCP" localSheetId="51">#REF!</definedName>
    <definedName name="CAPITAL_MINIMO_BCP" localSheetId="52">#REF!</definedName>
    <definedName name="CAPITAL_MINIMO_BCP" localSheetId="17">#REF!</definedName>
    <definedName name="CAPITAL_MINIMO_BCP" localSheetId="18">#REF!</definedName>
    <definedName name="CAPITAL_MINIMO_BCP" localSheetId="19">#REF!</definedName>
    <definedName name="CAPITAL_MINIMO_BCP" localSheetId="21">#REF!</definedName>
    <definedName name="CAPITAL_MINIMO_BCP">#REF!</definedName>
    <definedName name="CAPITAL_MINIMO_BCP_2">#REF!</definedName>
    <definedName name="CAPITAL_SOCIAL_1">#REF!</definedName>
    <definedName name="CAPITAL_SOCIAL_2">#REF!</definedName>
    <definedName name="CAR" localSheetId="9">#REF!</definedName>
    <definedName name="CAR" localSheetId="1">#REF!</definedName>
    <definedName name="CAR" localSheetId="7">#REF!</definedName>
    <definedName name="CAR" localSheetId="12">#REF!</definedName>
    <definedName name="CAR" localSheetId="10">#REF!</definedName>
    <definedName name="CAR" localSheetId="11">#REF!</definedName>
    <definedName name="CAR" localSheetId="6">#REF!</definedName>
    <definedName name="CAR" localSheetId="13">#REF!</definedName>
    <definedName name="CAR" localSheetId="23">#REF!</definedName>
    <definedName name="CAR" localSheetId="25">#REF!</definedName>
    <definedName name="CAR" localSheetId="26">#REF!</definedName>
    <definedName name="CAR" localSheetId="28">#REF!</definedName>
    <definedName name="CAR" localSheetId="29">#REF!</definedName>
    <definedName name="CAR" localSheetId="30">#REF!</definedName>
    <definedName name="CAR" localSheetId="31">#REF!</definedName>
    <definedName name="CAR" localSheetId="14">#REF!</definedName>
    <definedName name="CAR" localSheetId="32">#REF!</definedName>
    <definedName name="CAR" localSheetId="33">#REF!</definedName>
    <definedName name="CAR" localSheetId="35">#REF!</definedName>
    <definedName name="CAR" localSheetId="37">#REF!</definedName>
    <definedName name="CAR" localSheetId="38">#REF!</definedName>
    <definedName name="CAR" localSheetId="39">#REF!</definedName>
    <definedName name="CAR" localSheetId="40">#REF!</definedName>
    <definedName name="CAR" localSheetId="41">#REF!</definedName>
    <definedName name="CAR" localSheetId="15">#REF!</definedName>
    <definedName name="CAR" localSheetId="44">#REF!</definedName>
    <definedName name="CAR" localSheetId="47">#REF!</definedName>
    <definedName name="CAR" localSheetId="51">#REF!</definedName>
    <definedName name="CAR" localSheetId="52">#REF!</definedName>
    <definedName name="CAR" localSheetId="17">#REF!</definedName>
    <definedName name="CAR" localSheetId="18">#REF!</definedName>
    <definedName name="CAR" localSheetId="19">#REF!</definedName>
    <definedName name="CAR" localSheetId="21">#REF!</definedName>
    <definedName name="CAR">#REF!</definedName>
    <definedName name="CARG_DIFER" localSheetId="9">#REF!</definedName>
    <definedName name="CARG_DIFER" localSheetId="7">#REF!</definedName>
    <definedName name="CARG_DIFER" localSheetId="12">#REF!</definedName>
    <definedName name="CARG_DIFER" localSheetId="10">#REF!</definedName>
    <definedName name="CARG_DIFER" localSheetId="11">#REF!</definedName>
    <definedName name="CARG_DIFER" localSheetId="6">#REF!</definedName>
    <definedName name="CARG_DIFER" localSheetId="13">#REF!</definedName>
    <definedName name="CARG_DIFER" localSheetId="23">#REF!</definedName>
    <definedName name="CARG_DIFER" localSheetId="25">#REF!</definedName>
    <definedName name="CARG_DIFER" localSheetId="26">#REF!</definedName>
    <definedName name="CARG_DIFER" localSheetId="28">#REF!</definedName>
    <definedName name="CARG_DIFER" localSheetId="29">#REF!</definedName>
    <definedName name="CARG_DIFER" localSheetId="30">#REF!</definedName>
    <definedName name="CARG_DIFER" localSheetId="31">#REF!</definedName>
    <definedName name="CARG_DIFER" localSheetId="14">#REF!</definedName>
    <definedName name="CARG_DIFER" localSheetId="32">#REF!</definedName>
    <definedName name="CARG_DIFER" localSheetId="33">#REF!</definedName>
    <definedName name="CARG_DIFER" localSheetId="35">#REF!</definedName>
    <definedName name="CARG_DIFER" localSheetId="37">#REF!</definedName>
    <definedName name="CARG_DIFER" localSheetId="38">#REF!</definedName>
    <definedName name="CARG_DIFER" localSheetId="39">#REF!</definedName>
    <definedName name="CARG_DIFER" localSheetId="40">#REF!</definedName>
    <definedName name="CARG_DIFER" localSheetId="41">#REF!</definedName>
    <definedName name="CARG_DIFER" localSheetId="15">#REF!</definedName>
    <definedName name="CARG_DIFER" localSheetId="44">#REF!</definedName>
    <definedName name="CARG_DIFER" localSheetId="47">#REF!</definedName>
    <definedName name="CARG_DIFER" localSheetId="51">#REF!</definedName>
    <definedName name="CARG_DIFER" localSheetId="52">#REF!</definedName>
    <definedName name="CARG_DIFER" localSheetId="17">#REF!</definedName>
    <definedName name="CARG_DIFER" localSheetId="18">#REF!</definedName>
    <definedName name="CARG_DIFER" localSheetId="19">#REF!</definedName>
    <definedName name="CARG_DIFER" localSheetId="21">#REF!</definedName>
    <definedName name="CARG_DIFER">#REF!</definedName>
    <definedName name="CashFlow" localSheetId="1">#REF!</definedName>
    <definedName name="CashFlow" localSheetId="12">#REF!</definedName>
    <definedName name="CashFlow" localSheetId="52">#REF!</definedName>
    <definedName name="CashFlow">#REF!</definedName>
    <definedName name="CAY" localSheetId="1">#REF!</definedName>
    <definedName name="CAY">#REF!</definedName>
    <definedName name="CC" localSheetId="1">#REF!</definedName>
    <definedName name="CC">#REF!</definedName>
    <definedName name="CCOM" localSheetId="9">#REF!</definedName>
    <definedName name="CCOM" localSheetId="7">#REF!</definedName>
    <definedName name="CCOM" localSheetId="12">#REF!</definedName>
    <definedName name="CCOM" localSheetId="10">#REF!</definedName>
    <definedName name="CCOM" localSheetId="11">#REF!</definedName>
    <definedName name="CCOM" localSheetId="6">#REF!</definedName>
    <definedName name="CCOM" localSheetId="13">#REF!</definedName>
    <definedName name="CCOM" localSheetId="23">#REF!</definedName>
    <definedName name="CCOM" localSheetId="25">#REF!</definedName>
    <definedName name="CCOM" localSheetId="26">#REF!</definedName>
    <definedName name="CCOM" localSheetId="28">#REF!</definedName>
    <definedName name="CCOM" localSheetId="29">#REF!</definedName>
    <definedName name="CCOM" localSheetId="30">#REF!</definedName>
    <definedName name="CCOM" localSheetId="31">#REF!</definedName>
    <definedName name="CCOM" localSheetId="14">#REF!</definedName>
    <definedName name="CCOM" localSheetId="32">#REF!</definedName>
    <definedName name="CCOM" localSheetId="33">#REF!</definedName>
    <definedName name="CCOM" localSheetId="35">#REF!</definedName>
    <definedName name="CCOM" localSheetId="37">#REF!</definedName>
    <definedName name="CCOM" localSheetId="38">#REF!</definedName>
    <definedName name="CCOM" localSheetId="39">#REF!</definedName>
    <definedName name="CCOM" localSheetId="40">#REF!</definedName>
    <definedName name="CCOM" localSheetId="41">#REF!</definedName>
    <definedName name="CCOM" localSheetId="15">#REF!</definedName>
    <definedName name="CCOM" localSheetId="44">#REF!</definedName>
    <definedName name="CCOM" localSheetId="47">#REF!</definedName>
    <definedName name="CCOM" localSheetId="51">#REF!</definedName>
    <definedName name="CCOM" localSheetId="52">#REF!</definedName>
    <definedName name="CCOM" localSheetId="17">#REF!</definedName>
    <definedName name="CCOM" localSheetId="18">#REF!</definedName>
    <definedName name="CCOM" localSheetId="19">#REF!</definedName>
    <definedName name="CCOM" localSheetId="21">#REF!</definedName>
    <definedName name="CCOM">#REF!</definedName>
    <definedName name="CDIC" localSheetId="9">#REF!</definedName>
    <definedName name="CDIC" localSheetId="1">#REF!</definedName>
    <definedName name="CDIC" localSheetId="7">#REF!</definedName>
    <definedName name="CDIC" localSheetId="12">#REF!</definedName>
    <definedName name="CDIC" localSheetId="10">#REF!</definedName>
    <definedName name="CDIC" localSheetId="11">#REF!</definedName>
    <definedName name="CDIC" localSheetId="6">#REF!</definedName>
    <definedName name="CDIC" localSheetId="13">#REF!</definedName>
    <definedName name="CDIC" localSheetId="23">#REF!</definedName>
    <definedName name="CDIC" localSheetId="25">#REF!</definedName>
    <definedName name="CDIC" localSheetId="26">#REF!</definedName>
    <definedName name="CDIC" localSheetId="28">#REF!</definedName>
    <definedName name="CDIC" localSheetId="29">#REF!</definedName>
    <definedName name="CDIC" localSheetId="30">#REF!</definedName>
    <definedName name="CDIC" localSheetId="31">#REF!</definedName>
    <definedName name="CDIC" localSheetId="14">#REF!</definedName>
    <definedName name="CDIC" localSheetId="32">#REF!</definedName>
    <definedName name="CDIC" localSheetId="33">#REF!</definedName>
    <definedName name="CDIC" localSheetId="35">#REF!</definedName>
    <definedName name="CDIC" localSheetId="37">#REF!</definedName>
    <definedName name="CDIC" localSheetId="38">#REF!</definedName>
    <definedName name="CDIC" localSheetId="39">#REF!</definedName>
    <definedName name="CDIC" localSheetId="40">#REF!</definedName>
    <definedName name="CDIC" localSheetId="41">#REF!</definedName>
    <definedName name="CDIC" localSheetId="15">#REF!</definedName>
    <definedName name="CDIC" localSheetId="44">#REF!</definedName>
    <definedName name="CDIC" localSheetId="47">#REF!</definedName>
    <definedName name="CDIC" localSheetId="51">#REF!</definedName>
    <definedName name="CDIC" localSheetId="52">#REF!</definedName>
    <definedName name="CDIC" localSheetId="17">#REF!</definedName>
    <definedName name="CDIC" localSheetId="18">#REF!</definedName>
    <definedName name="CDIC" localSheetId="19">#REF!</definedName>
    <definedName name="CDIC" localSheetId="21">#REF!</definedName>
    <definedName name="CDIC">#REF!</definedName>
    <definedName name="CE" localSheetId="1">#REF!</definedName>
    <definedName name="CE" localSheetId="52">#REF!</definedName>
    <definedName name="CE" localSheetId="21">#REF!</definedName>
    <definedName name="CE">#REF!</definedName>
    <definedName name="celso">#REF!</definedName>
    <definedName name="CEN" localSheetId="9">#REF!</definedName>
    <definedName name="CEN" localSheetId="1">#REF!</definedName>
    <definedName name="CEN" localSheetId="7">#REF!</definedName>
    <definedName name="CEN" localSheetId="12">#REF!</definedName>
    <definedName name="CEN" localSheetId="10">#REF!</definedName>
    <definedName name="CEN" localSheetId="11">#REF!</definedName>
    <definedName name="CEN" localSheetId="6">#REF!</definedName>
    <definedName name="CEN" localSheetId="13">#REF!</definedName>
    <definedName name="CEN" localSheetId="23">#REF!</definedName>
    <definedName name="CEN" localSheetId="25">#REF!</definedName>
    <definedName name="CEN" localSheetId="26">#REF!</definedName>
    <definedName name="CEN" localSheetId="28">#REF!</definedName>
    <definedName name="CEN" localSheetId="29">#REF!</definedName>
    <definedName name="CEN" localSheetId="30">#REF!</definedName>
    <definedName name="CEN" localSheetId="31">#REF!</definedName>
    <definedName name="CEN" localSheetId="14">#REF!</definedName>
    <definedName name="CEN" localSheetId="32">#REF!</definedName>
    <definedName name="CEN" localSheetId="33">#REF!</definedName>
    <definedName name="CEN" localSheetId="35">#REF!</definedName>
    <definedName name="CEN" localSheetId="37">#REF!</definedName>
    <definedName name="CEN" localSheetId="38">#REF!</definedName>
    <definedName name="CEN" localSheetId="39">#REF!</definedName>
    <definedName name="CEN" localSheetId="40">#REF!</definedName>
    <definedName name="CEN" localSheetId="41">#REF!</definedName>
    <definedName name="CEN" localSheetId="15">#REF!</definedName>
    <definedName name="CEN" localSheetId="44">#REF!</definedName>
    <definedName name="CEN" localSheetId="47">#REF!</definedName>
    <definedName name="CEN" localSheetId="51">#REF!</definedName>
    <definedName name="CEN" localSheetId="52">#REF!</definedName>
    <definedName name="CEN" localSheetId="17">#REF!</definedName>
    <definedName name="CEN" localSheetId="18">#REF!</definedName>
    <definedName name="CEN" localSheetId="19">#REF!</definedName>
    <definedName name="CEN" localSheetId="21">#REF!</definedName>
    <definedName name="CEN">#REF!</definedName>
    <definedName name="cliente" localSheetId="9">#REF!</definedName>
    <definedName name="cliente" localSheetId="7">#REF!</definedName>
    <definedName name="cliente" localSheetId="12">#REF!</definedName>
    <definedName name="cliente" localSheetId="10">#REF!</definedName>
    <definedName name="cliente" localSheetId="11">#REF!</definedName>
    <definedName name="cliente" localSheetId="6">#REF!</definedName>
    <definedName name="cliente" localSheetId="13">#REF!</definedName>
    <definedName name="cliente" localSheetId="23">#REF!</definedName>
    <definedName name="cliente" localSheetId="25">#REF!</definedName>
    <definedName name="cliente" localSheetId="26">#REF!</definedName>
    <definedName name="cliente" localSheetId="28">#REF!</definedName>
    <definedName name="cliente" localSheetId="29">#REF!</definedName>
    <definedName name="cliente" localSheetId="30">#REF!</definedName>
    <definedName name="cliente" localSheetId="31">#REF!</definedName>
    <definedName name="cliente" localSheetId="14">#REF!</definedName>
    <definedName name="cliente" localSheetId="32">#REF!</definedName>
    <definedName name="cliente" localSheetId="33">#REF!</definedName>
    <definedName name="cliente" localSheetId="35">#REF!</definedName>
    <definedName name="cliente" localSheetId="37">#REF!</definedName>
    <definedName name="cliente" localSheetId="38">#REF!</definedName>
    <definedName name="cliente" localSheetId="39">#REF!</definedName>
    <definedName name="cliente" localSheetId="40">#REF!</definedName>
    <definedName name="cliente" localSheetId="41">#REF!</definedName>
    <definedName name="cliente" localSheetId="15">#REF!</definedName>
    <definedName name="cliente" localSheetId="44">#REF!</definedName>
    <definedName name="cliente" localSheetId="47">#REF!</definedName>
    <definedName name="cliente" localSheetId="51">#REF!</definedName>
    <definedName name="cliente" localSheetId="52">#REF!</definedName>
    <definedName name="cliente" localSheetId="17">#REF!</definedName>
    <definedName name="cliente" localSheetId="18">#REF!</definedName>
    <definedName name="cliente" localSheetId="19">#REF!</definedName>
    <definedName name="cliente" localSheetId="21">#REF!</definedName>
    <definedName name="cliente">#REF!</definedName>
    <definedName name="cliente2" localSheetId="52">#REF!</definedName>
    <definedName name="cliente2">#REF!</definedName>
    <definedName name="Clientes">#REF!</definedName>
    <definedName name="ClientName">#REF!</definedName>
    <definedName name="CNC" localSheetId="9">#REF!</definedName>
    <definedName name="CNC" localSheetId="1">#REF!</definedName>
    <definedName name="CNC" localSheetId="7">#REF!</definedName>
    <definedName name="CNC" localSheetId="12">#REF!</definedName>
    <definedName name="CNC" localSheetId="10">#REF!</definedName>
    <definedName name="CNC" localSheetId="11">#REF!</definedName>
    <definedName name="CNC" localSheetId="6">#REF!</definedName>
    <definedName name="CNC" localSheetId="13">#REF!</definedName>
    <definedName name="CNC" localSheetId="23">#REF!</definedName>
    <definedName name="CNC" localSheetId="25">#REF!</definedName>
    <definedName name="CNC" localSheetId="26">#REF!</definedName>
    <definedName name="CNC" localSheetId="28">#REF!</definedName>
    <definedName name="CNC" localSheetId="29">#REF!</definedName>
    <definedName name="CNC" localSheetId="30">#REF!</definedName>
    <definedName name="CNC" localSheetId="31">#REF!</definedName>
    <definedName name="CNC" localSheetId="14">#REF!</definedName>
    <definedName name="CNC" localSheetId="32">#REF!</definedName>
    <definedName name="CNC" localSheetId="33">#REF!</definedName>
    <definedName name="CNC" localSheetId="35">#REF!</definedName>
    <definedName name="CNC" localSheetId="37">#REF!</definedName>
    <definedName name="CNC" localSheetId="38">#REF!</definedName>
    <definedName name="CNC" localSheetId="39">#REF!</definedName>
    <definedName name="CNC" localSheetId="40">#REF!</definedName>
    <definedName name="CNC" localSheetId="41">#REF!</definedName>
    <definedName name="CNC" localSheetId="15">#REF!</definedName>
    <definedName name="CNC" localSheetId="44">#REF!</definedName>
    <definedName name="CNC" localSheetId="47">#REF!</definedName>
    <definedName name="CNC" localSheetId="51">#REF!</definedName>
    <definedName name="CNC" localSheetId="52">#REF!</definedName>
    <definedName name="CNC" localSheetId="17">#REF!</definedName>
    <definedName name="CNC" localSheetId="18">#REF!</definedName>
    <definedName name="CNC" localSheetId="19">#REF!</definedName>
    <definedName name="CNC" localSheetId="21">#REF!</definedName>
    <definedName name="CNC">#REF!</definedName>
    <definedName name="CNO" localSheetId="1">#REF!</definedName>
    <definedName name="CNO" localSheetId="52">#REF!</definedName>
    <definedName name="CNO" localSheetId="21">#REF!</definedName>
    <definedName name="CNO">#REF!</definedName>
    <definedName name="CNTJ" localSheetId="1">#REF!</definedName>
    <definedName name="CNTJ" localSheetId="52">#REF!</definedName>
    <definedName name="CNTJ">#REF!</definedName>
    <definedName name="co" localSheetId="1">#REF!</definedName>
    <definedName name="CO">#REF!</definedName>
    <definedName name="COAR" localSheetId="1">#REF!</definedName>
    <definedName name="COAR">#REF!</definedName>
    <definedName name="COC" localSheetId="9">#REF!</definedName>
    <definedName name="COC" localSheetId="7">#REF!</definedName>
    <definedName name="COC" localSheetId="12">#REF!</definedName>
    <definedName name="COC" localSheetId="10">#REF!</definedName>
    <definedName name="COC" localSheetId="11">#REF!</definedName>
    <definedName name="COC" localSheetId="6">#REF!</definedName>
    <definedName name="COC" localSheetId="13">#REF!</definedName>
    <definedName name="COC" localSheetId="23">#REF!</definedName>
    <definedName name="COC" localSheetId="25">#REF!</definedName>
    <definedName name="COC" localSheetId="26">#REF!</definedName>
    <definedName name="COC" localSheetId="28">#REF!</definedName>
    <definedName name="COC" localSheetId="29">#REF!</definedName>
    <definedName name="COC" localSheetId="30">#REF!</definedName>
    <definedName name="COC" localSheetId="31">#REF!</definedName>
    <definedName name="COC" localSheetId="14">#REF!</definedName>
    <definedName name="COC" localSheetId="32">#REF!</definedName>
    <definedName name="COC" localSheetId="33">#REF!</definedName>
    <definedName name="COC" localSheetId="35">#REF!</definedName>
    <definedName name="COC" localSheetId="37">#REF!</definedName>
    <definedName name="COC" localSheetId="38">#REF!</definedName>
    <definedName name="COC" localSheetId="39">#REF!</definedName>
    <definedName name="COC" localSheetId="40">#REF!</definedName>
    <definedName name="COC" localSheetId="41">#REF!</definedName>
    <definedName name="COC" localSheetId="15">#REF!</definedName>
    <definedName name="COC" localSheetId="44">#REF!</definedName>
    <definedName name="COC" localSheetId="47">#REF!</definedName>
    <definedName name="COC" localSheetId="51">#REF!</definedName>
    <definedName name="COC" localSheetId="52">#REF!</definedName>
    <definedName name="COC" localSheetId="17">#REF!</definedName>
    <definedName name="COC" localSheetId="18">#REF!</definedName>
    <definedName name="COC" localSheetId="19">#REF!</definedName>
    <definedName name="COC" localSheetId="21">#REF!</definedName>
    <definedName name="COC">#REF!</definedName>
    <definedName name="COCT" localSheetId="9">#REF!</definedName>
    <definedName name="COCT" localSheetId="1">#REF!</definedName>
    <definedName name="COCT" localSheetId="7">#REF!</definedName>
    <definedName name="COCT" localSheetId="12">#REF!</definedName>
    <definedName name="COCT" localSheetId="10">#REF!</definedName>
    <definedName name="COCT" localSheetId="11">#REF!</definedName>
    <definedName name="COCT" localSheetId="6">#REF!</definedName>
    <definedName name="COCT" localSheetId="13">#REF!</definedName>
    <definedName name="COCT" localSheetId="23">#REF!</definedName>
    <definedName name="COCT" localSheetId="25">#REF!</definedName>
    <definedName name="COCT" localSheetId="26">#REF!</definedName>
    <definedName name="COCT" localSheetId="28">#REF!</definedName>
    <definedName name="COCT" localSheetId="29">#REF!</definedName>
    <definedName name="COCT" localSheetId="30">#REF!</definedName>
    <definedName name="COCT" localSheetId="31">#REF!</definedName>
    <definedName name="COCT" localSheetId="14">#REF!</definedName>
    <definedName name="COCT" localSheetId="32">#REF!</definedName>
    <definedName name="COCT" localSheetId="33">#REF!</definedName>
    <definedName name="COCT" localSheetId="35">#REF!</definedName>
    <definedName name="COCT" localSheetId="37">#REF!</definedName>
    <definedName name="COCT" localSheetId="38">#REF!</definedName>
    <definedName name="COCT" localSheetId="39">#REF!</definedName>
    <definedName name="COCT" localSheetId="40">#REF!</definedName>
    <definedName name="COCT" localSheetId="41">#REF!</definedName>
    <definedName name="COCT" localSheetId="15">#REF!</definedName>
    <definedName name="COCT" localSheetId="44">#REF!</definedName>
    <definedName name="COCT" localSheetId="47">#REF!</definedName>
    <definedName name="COCT" localSheetId="51">#REF!</definedName>
    <definedName name="COCT" localSheetId="52">#REF!</definedName>
    <definedName name="COCT" localSheetId="17">#REF!</definedName>
    <definedName name="COCT" localSheetId="18">#REF!</definedName>
    <definedName name="COCT" localSheetId="19">#REF!</definedName>
    <definedName name="COCT" localSheetId="21">#REF!</definedName>
    <definedName name="COCT">#REF!</definedName>
    <definedName name="COF" localSheetId="1">#REF!</definedName>
    <definedName name="COF" localSheetId="52">#REF!</definedName>
    <definedName name="COF" localSheetId="21">#REF!</definedName>
    <definedName name="COF">#REF!</definedName>
    <definedName name="COJUL" localSheetId="1">#REF!</definedName>
    <definedName name="COJUL" localSheetId="52">#REF!</definedName>
    <definedName name="COJUL">#REF!</definedName>
    <definedName name="COM" localSheetId="1">#REF!</definedName>
    <definedName name="COM">#REF!</definedName>
    <definedName name="COMB" localSheetId="1">#REF!</definedName>
    <definedName name="COMB">#REF!</definedName>
    <definedName name="COMBU" localSheetId="1">#REF!</definedName>
    <definedName name="COMBU">#REF!</definedName>
    <definedName name="COMBUS" localSheetId="1">#REF!</definedName>
    <definedName name="COMBUS">#REF!</definedName>
    <definedName name="COMBUSJ" localSheetId="1">#REF!</definedName>
    <definedName name="COMBUSJ">#REF!</definedName>
    <definedName name="comd" localSheetId="1">#REF!</definedName>
    <definedName name="comd">#REF!</definedName>
    <definedName name="comf" localSheetId="1">#REF!</definedName>
    <definedName name="comf">#REF!</definedName>
    <definedName name="COMM" localSheetId="1">#REF!</definedName>
    <definedName name="COMM">#REF!</definedName>
    <definedName name="Company">#REF!</definedName>
    <definedName name="compl" localSheetId="9">#REF!</definedName>
    <definedName name="compl" localSheetId="1">#REF!</definedName>
    <definedName name="compl" localSheetId="7">#REF!</definedName>
    <definedName name="compl" localSheetId="12">#REF!</definedName>
    <definedName name="compl" localSheetId="10">#REF!</definedName>
    <definedName name="compl" localSheetId="11">#REF!</definedName>
    <definedName name="compl" localSheetId="6">#REF!</definedName>
    <definedName name="compl" localSheetId="13">#REF!</definedName>
    <definedName name="compl" localSheetId="23">#REF!</definedName>
    <definedName name="compl" localSheetId="25">#REF!</definedName>
    <definedName name="compl" localSheetId="26">#REF!</definedName>
    <definedName name="compl" localSheetId="28">#REF!</definedName>
    <definedName name="compl" localSheetId="29">#REF!</definedName>
    <definedName name="compl" localSheetId="30">#REF!</definedName>
    <definedName name="compl" localSheetId="31">#REF!</definedName>
    <definedName name="compl" localSheetId="14">#REF!</definedName>
    <definedName name="compl" localSheetId="32">#REF!</definedName>
    <definedName name="compl" localSheetId="33">#REF!</definedName>
    <definedName name="compl" localSheetId="35">#REF!</definedName>
    <definedName name="compl" localSheetId="37">#REF!</definedName>
    <definedName name="compl" localSheetId="38">#REF!</definedName>
    <definedName name="compl" localSheetId="39">#REF!</definedName>
    <definedName name="compl" localSheetId="40">#REF!</definedName>
    <definedName name="compl" localSheetId="41">#REF!</definedName>
    <definedName name="compl" localSheetId="15">#REF!</definedName>
    <definedName name="compl" localSheetId="44">#REF!</definedName>
    <definedName name="compl" localSheetId="47">#REF!</definedName>
    <definedName name="compl" localSheetId="51">#REF!</definedName>
    <definedName name="compl" localSheetId="52">#REF!</definedName>
    <definedName name="compl" localSheetId="17">#REF!</definedName>
    <definedName name="compl" localSheetId="18">#REF!</definedName>
    <definedName name="compl" localSheetId="19">#REF!</definedName>
    <definedName name="compl" localSheetId="21">#REF!</definedName>
    <definedName name="compl">#REF!</definedName>
    <definedName name="COMV" localSheetId="9">#REF!</definedName>
    <definedName name="COMV" localSheetId="7">#REF!</definedName>
    <definedName name="COMV" localSheetId="12">#REF!</definedName>
    <definedName name="COMV" localSheetId="10">#REF!</definedName>
    <definedName name="COMV" localSheetId="11">#REF!</definedName>
    <definedName name="COMV" localSheetId="6">#REF!</definedName>
    <definedName name="COMV" localSheetId="13">#REF!</definedName>
    <definedName name="COMV" localSheetId="23">#REF!</definedName>
    <definedName name="COMV" localSheetId="25">#REF!</definedName>
    <definedName name="COMV" localSheetId="26">#REF!</definedName>
    <definedName name="COMV" localSheetId="28">#REF!</definedName>
    <definedName name="COMV" localSheetId="29">#REF!</definedName>
    <definedName name="COMV" localSheetId="30">#REF!</definedName>
    <definedName name="COMV" localSheetId="31">#REF!</definedName>
    <definedName name="COMV" localSheetId="14">#REF!</definedName>
    <definedName name="COMV" localSheetId="32">#REF!</definedName>
    <definedName name="COMV" localSheetId="33">#REF!</definedName>
    <definedName name="COMV" localSheetId="35">#REF!</definedName>
    <definedName name="COMV" localSheetId="37">#REF!</definedName>
    <definedName name="COMV" localSheetId="38">#REF!</definedName>
    <definedName name="COMV" localSheetId="39">#REF!</definedName>
    <definedName name="COMV" localSheetId="40">#REF!</definedName>
    <definedName name="COMV" localSheetId="41">#REF!</definedName>
    <definedName name="COMV" localSheetId="15">#REF!</definedName>
    <definedName name="COMV" localSheetId="44">#REF!</definedName>
    <definedName name="COMV" localSheetId="47">#REF!</definedName>
    <definedName name="COMV" localSheetId="51">#REF!</definedName>
    <definedName name="COMV" localSheetId="52">#REF!</definedName>
    <definedName name="COMV" localSheetId="17">#REF!</definedName>
    <definedName name="COMV" localSheetId="18">#REF!</definedName>
    <definedName name="COMV" localSheetId="19">#REF!</definedName>
    <definedName name="COMV" localSheetId="21">#REF!</definedName>
    <definedName name="COMV">#REF!</definedName>
    <definedName name="comy" localSheetId="9">#REF!</definedName>
    <definedName name="comy" localSheetId="1">#REF!</definedName>
    <definedName name="comy" localSheetId="7">#REF!</definedName>
    <definedName name="comy" localSheetId="12">#REF!</definedName>
    <definedName name="comy" localSheetId="10">#REF!</definedName>
    <definedName name="comy" localSheetId="11">#REF!</definedName>
    <definedName name="comy" localSheetId="6">#REF!</definedName>
    <definedName name="comy" localSheetId="13">#REF!</definedName>
    <definedName name="comy" localSheetId="23">#REF!</definedName>
    <definedName name="comy" localSheetId="25">#REF!</definedName>
    <definedName name="comy" localSheetId="26">#REF!</definedName>
    <definedName name="comy" localSheetId="28">#REF!</definedName>
    <definedName name="comy" localSheetId="29">#REF!</definedName>
    <definedName name="comy" localSheetId="30">#REF!</definedName>
    <definedName name="comy" localSheetId="31">#REF!</definedName>
    <definedName name="comy" localSheetId="14">#REF!</definedName>
    <definedName name="comy" localSheetId="32">#REF!</definedName>
    <definedName name="comy" localSheetId="33">#REF!</definedName>
    <definedName name="comy" localSheetId="35">#REF!</definedName>
    <definedName name="comy" localSheetId="37">#REF!</definedName>
    <definedName name="comy" localSheetId="38">#REF!</definedName>
    <definedName name="comy" localSheetId="39">#REF!</definedName>
    <definedName name="comy" localSheetId="40">#REF!</definedName>
    <definedName name="comy" localSheetId="41">#REF!</definedName>
    <definedName name="comy" localSheetId="15">#REF!</definedName>
    <definedName name="comy" localSheetId="44">#REF!</definedName>
    <definedName name="comy" localSheetId="47">#REF!</definedName>
    <definedName name="comy" localSheetId="51">#REF!</definedName>
    <definedName name="comy" localSheetId="52">#REF!</definedName>
    <definedName name="comy" localSheetId="17">#REF!</definedName>
    <definedName name="comy" localSheetId="18">#REF!</definedName>
    <definedName name="comy" localSheetId="19">#REF!</definedName>
    <definedName name="comy" localSheetId="21">#REF!</definedName>
    <definedName name="comy">#REF!</definedName>
    <definedName name="CONC" localSheetId="1">#REF!</definedName>
    <definedName name="CONC" localSheetId="52">#REF!</definedName>
    <definedName name="CONC" localSheetId="21">#REF!</definedName>
    <definedName name="CONC">#REF!</definedName>
    <definedName name="cons_previsiones_1">#REF!</definedName>
    <definedName name="cons_previsiones_2">#REF!</definedName>
    <definedName name="coo" localSheetId="9">#REF!</definedName>
    <definedName name="coo" localSheetId="1">#REF!</definedName>
    <definedName name="coo" localSheetId="7">#REF!</definedName>
    <definedName name="coo" localSheetId="12">#REF!</definedName>
    <definedName name="coo" localSheetId="10">#REF!</definedName>
    <definedName name="coo" localSheetId="11">#REF!</definedName>
    <definedName name="coo" localSheetId="6">#REF!</definedName>
    <definedName name="coo" localSheetId="13">#REF!</definedName>
    <definedName name="coo" localSheetId="23">#REF!</definedName>
    <definedName name="coo" localSheetId="25">#REF!</definedName>
    <definedName name="coo" localSheetId="26">#REF!</definedName>
    <definedName name="coo" localSheetId="28">#REF!</definedName>
    <definedName name="coo" localSheetId="29">#REF!</definedName>
    <definedName name="coo" localSheetId="30">#REF!</definedName>
    <definedName name="coo" localSheetId="31">#REF!</definedName>
    <definedName name="coo" localSheetId="14">#REF!</definedName>
    <definedName name="coo" localSheetId="32">#REF!</definedName>
    <definedName name="coo" localSheetId="33">#REF!</definedName>
    <definedName name="coo" localSheetId="35">#REF!</definedName>
    <definedName name="coo" localSheetId="37">#REF!</definedName>
    <definedName name="coo" localSheetId="38">#REF!</definedName>
    <definedName name="coo" localSheetId="39">#REF!</definedName>
    <definedName name="coo" localSheetId="40">#REF!</definedName>
    <definedName name="coo" localSheetId="41">#REF!</definedName>
    <definedName name="coo" localSheetId="15">#REF!</definedName>
    <definedName name="coo" localSheetId="44">#REF!</definedName>
    <definedName name="coo" localSheetId="47">#REF!</definedName>
    <definedName name="coo" localSheetId="51">#REF!</definedName>
    <definedName name="coo" localSheetId="52">#REF!</definedName>
    <definedName name="coo" localSheetId="17">#REF!</definedName>
    <definedName name="coo" localSheetId="18">#REF!</definedName>
    <definedName name="coo" localSheetId="19">#REF!</definedName>
    <definedName name="coo" localSheetId="21">#REF!</definedName>
    <definedName name="coo">#REF!</definedName>
    <definedName name="COON" localSheetId="1">#REF!</definedName>
    <definedName name="COON" localSheetId="52">#REF!</definedName>
    <definedName name="COON" localSheetId="21">#REF!</definedName>
    <definedName name="COON">#REF!</definedName>
    <definedName name="COR" localSheetId="1">#REF!</definedName>
    <definedName name="COR" localSheetId="52">#REF!</definedName>
    <definedName name="COR">#REF!</definedName>
    <definedName name="COS" localSheetId="1">#REF!</definedName>
    <definedName name="COS">#REF!</definedName>
    <definedName name="CRED_DIVERSOS">#REF!</definedName>
    <definedName name="Critical_Component">#REF!</definedName>
    <definedName name="Critical_ComponentA" localSheetId="9">#REF!</definedName>
    <definedName name="Critical_ComponentA" localSheetId="1">#REF!</definedName>
    <definedName name="Critical_ComponentA" localSheetId="7">#REF!</definedName>
    <definedName name="Critical_ComponentA" localSheetId="12">#REF!</definedName>
    <definedName name="Critical_ComponentA" localSheetId="10">#REF!</definedName>
    <definedName name="Critical_ComponentA" localSheetId="11">#REF!</definedName>
    <definedName name="Critical_ComponentA" localSheetId="6">#REF!</definedName>
    <definedName name="Critical_ComponentA" localSheetId="13">#REF!</definedName>
    <definedName name="Critical_ComponentA" localSheetId="23">#REF!</definedName>
    <definedName name="Critical_ComponentA" localSheetId="25">#REF!</definedName>
    <definedName name="Critical_ComponentA" localSheetId="26">#REF!</definedName>
    <definedName name="Critical_ComponentA" localSheetId="28">#REF!</definedName>
    <definedName name="Critical_ComponentA" localSheetId="29">#REF!</definedName>
    <definedName name="Critical_ComponentA" localSheetId="30">#REF!</definedName>
    <definedName name="Critical_ComponentA" localSheetId="31">#REF!</definedName>
    <definedName name="Critical_ComponentA" localSheetId="14">#REF!</definedName>
    <definedName name="Critical_ComponentA" localSheetId="32">#REF!</definedName>
    <definedName name="Critical_ComponentA" localSheetId="33">#REF!</definedName>
    <definedName name="Critical_ComponentA" localSheetId="35">#REF!</definedName>
    <definedName name="Critical_ComponentA" localSheetId="37">#REF!</definedName>
    <definedName name="Critical_ComponentA" localSheetId="38">#REF!</definedName>
    <definedName name="Critical_ComponentA" localSheetId="39">#REF!</definedName>
    <definedName name="Critical_ComponentA" localSheetId="40">#REF!</definedName>
    <definedName name="Critical_ComponentA" localSheetId="41">#REF!</definedName>
    <definedName name="Critical_ComponentA" localSheetId="15">#REF!</definedName>
    <definedName name="Critical_ComponentA" localSheetId="44">#REF!</definedName>
    <definedName name="Critical_ComponentA" localSheetId="47">#REF!</definedName>
    <definedName name="Critical_ComponentA" localSheetId="51">#REF!</definedName>
    <definedName name="Critical_ComponentA" localSheetId="52">#REF!</definedName>
    <definedName name="Critical_ComponentA" localSheetId="17">#REF!</definedName>
    <definedName name="Critical_ComponentA" localSheetId="18">#REF!</definedName>
    <definedName name="Critical_ComponentA" localSheetId="19">#REF!</definedName>
    <definedName name="Critical_ComponentA" localSheetId="21">#REF!</definedName>
    <definedName name="Critical_ComponentA">#REF!</definedName>
    <definedName name="Critical_ComponentF" localSheetId="9">#REF!</definedName>
    <definedName name="Critical_ComponentF" localSheetId="1">#REF!</definedName>
    <definedName name="Critical_ComponentF" localSheetId="7">#REF!</definedName>
    <definedName name="Critical_ComponentF" localSheetId="12">#REF!</definedName>
    <definedName name="Critical_ComponentF" localSheetId="10">#REF!</definedName>
    <definedName name="Critical_ComponentF" localSheetId="11">#REF!</definedName>
    <definedName name="Critical_ComponentF" localSheetId="6">#REF!</definedName>
    <definedName name="Critical_ComponentF" localSheetId="13">#REF!</definedName>
    <definedName name="Critical_ComponentF" localSheetId="23">#REF!</definedName>
    <definedName name="Critical_ComponentF" localSheetId="25">#REF!</definedName>
    <definedName name="Critical_ComponentF" localSheetId="26">#REF!</definedName>
    <definedName name="Critical_ComponentF" localSheetId="28">#REF!</definedName>
    <definedName name="Critical_ComponentF" localSheetId="29">#REF!</definedName>
    <definedName name="Critical_ComponentF" localSheetId="30">#REF!</definedName>
    <definedName name="Critical_ComponentF" localSheetId="31">#REF!</definedName>
    <definedName name="Critical_ComponentF" localSheetId="14">#REF!</definedName>
    <definedName name="Critical_ComponentF" localSheetId="32">#REF!</definedName>
    <definedName name="Critical_ComponentF" localSheetId="33">#REF!</definedName>
    <definedName name="Critical_ComponentF" localSheetId="35">#REF!</definedName>
    <definedName name="Critical_ComponentF" localSheetId="37">#REF!</definedName>
    <definedName name="Critical_ComponentF" localSheetId="38">#REF!</definedName>
    <definedName name="Critical_ComponentF" localSheetId="39">#REF!</definedName>
    <definedName name="Critical_ComponentF" localSheetId="40">#REF!</definedName>
    <definedName name="Critical_ComponentF" localSheetId="41">#REF!</definedName>
    <definedName name="Critical_ComponentF" localSheetId="15">#REF!</definedName>
    <definedName name="Critical_ComponentF" localSheetId="44">#REF!</definedName>
    <definedName name="Critical_ComponentF" localSheetId="47">#REF!</definedName>
    <definedName name="Critical_ComponentF" localSheetId="51">#REF!</definedName>
    <definedName name="Critical_ComponentF" localSheetId="52">#REF!</definedName>
    <definedName name="Critical_ComponentF" localSheetId="17">#REF!</definedName>
    <definedName name="Critical_ComponentF" localSheetId="18">#REF!</definedName>
    <definedName name="Critical_ComponentF" localSheetId="19">#REF!</definedName>
    <definedName name="Critical_ComponentF" localSheetId="21">#REF!</definedName>
    <definedName name="Critical_ComponentF">#REF!</definedName>
    <definedName name="Critical_ComponentH" localSheetId="1">#REF!</definedName>
    <definedName name="Critical_ComponentH" localSheetId="52">#REF!</definedName>
    <definedName name="Critical_ComponentH">#REF!</definedName>
    <definedName name="Critical_ComponentJ" localSheetId="1">#REF!</definedName>
    <definedName name="Critical_ComponentJ" localSheetId="52">#REF!</definedName>
    <definedName name="Critical_ComponentJ">#REF!</definedName>
    <definedName name="CS" localSheetId="9">#REF!</definedName>
    <definedName name="CS" localSheetId="1">#REF!</definedName>
    <definedName name="CS" localSheetId="7">#REF!</definedName>
    <definedName name="CS" localSheetId="12">#REF!</definedName>
    <definedName name="CS" localSheetId="10">#REF!</definedName>
    <definedName name="CS" localSheetId="11">#REF!</definedName>
    <definedName name="CS" localSheetId="6">#REF!</definedName>
    <definedName name="CS" localSheetId="13">#REF!</definedName>
    <definedName name="CS" localSheetId="23">#REF!</definedName>
    <definedName name="CS" localSheetId="25">#REF!</definedName>
    <definedName name="CS" localSheetId="26">#REF!</definedName>
    <definedName name="CS" localSheetId="28">#REF!</definedName>
    <definedName name="CS" localSheetId="29">#REF!</definedName>
    <definedName name="CS" localSheetId="30">#REF!</definedName>
    <definedName name="CS" localSheetId="31">#REF!</definedName>
    <definedName name="CS" localSheetId="14">#REF!</definedName>
    <definedName name="CS" localSheetId="32">#REF!</definedName>
    <definedName name="CS" localSheetId="33">#REF!</definedName>
    <definedName name="CS" localSheetId="35">#REF!</definedName>
    <definedName name="CS" localSheetId="37">#REF!</definedName>
    <definedName name="CS" localSheetId="38">#REF!</definedName>
    <definedName name="CS" localSheetId="39">#REF!</definedName>
    <definedName name="CS" localSheetId="40">#REF!</definedName>
    <definedName name="CS" localSheetId="41">#REF!</definedName>
    <definedName name="CS" localSheetId="15">#REF!</definedName>
    <definedName name="CS" localSheetId="44">#REF!</definedName>
    <definedName name="CS" localSheetId="47">#REF!</definedName>
    <definedName name="CS" localSheetId="51">#REF!</definedName>
    <definedName name="CS" localSheetId="52">#REF!</definedName>
    <definedName name="CS" localSheetId="17">#REF!</definedName>
    <definedName name="CS" localSheetId="18">#REF!</definedName>
    <definedName name="CS" localSheetId="19">#REF!</definedName>
    <definedName name="CS" localSheetId="21">#REF!</definedName>
    <definedName name="CS">#REF!</definedName>
    <definedName name="CSF_DEUD_PROD_FINAN" localSheetId="9">#REF!</definedName>
    <definedName name="CSF_DEUD_PROD_FINAN" localSheetId="7">#REF!</definedName>
    <definedName name="CSF_DEUD_PROD_FINAN" localSheetId="12">#REF!</definedName>
    <definedName name="CSF_DEUD_PROD_FINAN" localSheetId="10">#REF!</definedName>
    <definedName name="CSF_DEUD_PROD_FINAN" localSheetId="11">#REF!</definedName>
    <definedName name="CSF_DEUD_PROD_FINAN" localSheetId="6">#REF!</definedName>
    <definedName name="CSF_DEUD_PROD_FINAN" localSheetId="13">#REF!</definedName>
    <definedName name="CSF_DEUD_PROD_FINAN" localSheetId="23">#REF!</definedName>
    <definedName name="CSF_DEUD_PROD_FINAN" localSheetId="25">#REF!</definedName>
    <definedName name="CSF_DEUD_PROD_FINAN" localSheetId="26">#REF!</definedName>
    <definedName name="CSF_DEUD_PROD_FINAN" localSheetId="28">#REF!</definedName>
    <definedName name="CSF_DEUD_PROD_FINAN" localSheetId="29">#REF!</definedName>
    <definedName name="CSF_DEUD_PROD_FINAN" localSheetId="30">#REF!</definedName>
    <definedName name="CSF_DEUD_PROD_FINAN" localSheetId="31">#REF!</definedName>
    <definedName name="CSF_DEUD_PROD_FINAN" localSheetId="14">#REF!</definedName>
    <definedName name="CSF_DEUD_PROD_FINAN" localSheetId="32">#REF!</definedName>
    <definedName name="CSF_DEUD_PROD_FINAN" localSheetId="33">#REF!</definedName>
    <definedName name="CSF_DEUD_PROD_FINAN" localSheetId="35">#REF!</definedName>
    <definedName name="CSF_DEUD_PROD_FINAN" localSheetId="37">#REF!</definedName>
    <definedName name="CSF_DEUD_PROD_FINAN" localSheetId="38">#REF!</definedName>
    <definedName name="CSF_DEUD_PROD_FINAN" localSheetId="39">#REF!</definedName>
    <definedName name="CSF_DEUD_PROD_FINAN" localSheetId="40">#REF!</definedName>
    <definedName name="CSF_DEUD_PROD_FINAN" localSheetId="41">#REF!</definedName>
    <definedName name="CSF_DEUD_PROD_FINAN" localSheetId="15">#REF!</definedName>
    <definedName name="CSF_DEUD_PROD_FINAN" localSheetId="44">#REF!</definedName>
    <definedName name="CSF_DEUD_PROD_FINAN" localSheetId="47">#REF!</definedName>
    <definedName name="CSF_DEUD_PROD_FINAN" localSheetId="51">#REF!</definedName>
    <definedName name="CSF_DEUD_PROD_FINAN" localSheetId="52">#REF!</definedName>
    <definedName name="CSF_DEUD_PROD_FINAN" localSheetId="17">#REF!</definedName>
    <definedName name="CSF_DEUD_PROD_FINAN" localSheetId="18">#REF!</definedName>
    <definedName name="CSF_DEUD_PROD_FINAN" localSheetId="19">#REF!</definedName>
    <definedName name="CSF_DEUD_PROD_FINAN" localSheetId="21">#REF!</definedName>
    <definedName name="CSF_DEUD_PROD_FINAN">#REF!</definedName>
    <definedName name="CSF_OTRAS_INST_FIN" localSheetId="52">#REF!</definedName>
    <definedName name="CSF_OTRAS_INST_FIN">#REF!</definedName>
    <definedName name="CSNF_DEU_PROD_FIN">#REF!</definedName>
    <definedName name="CSNF_INT_REPO">#REF!</definedName>
    <definedName name="CSNF_PREST_">#REF!</definedName>
    <definedName name="CSNF_PREV">#REF!</definedName>
    <definedName name="CSNF_REPO">#REF!</definedName>
    <definedName name="CV_DEUD_PROD_FINAN">#REF!</definedName>
    <definedName name="CV_MOROSOS">#REF!</definedName>
    <definedName name="CV_PREST_SF">#REF!</definedName>
    <definedName name="CV_PREV">#REF!</definedName>
    <definedName name="CY_Accounts_Receivable">#REF!</definedName>
    <definedName name="CY_Administration" localSheetId="9">#REF!</definedName>
    <definedName name="CY_Administration" localSheetId="1">#REF!</definedName>
    <definedName name="CY_Administration" localSheetId="7">#REF!</definedName>
    <definedName name="CY_Administration" localSheetId="12">#REF!</definedName>
    <definedName name="CY_Administration" localSheetId="10">#REF!</definedName>
    <definedName name="CY_Administration" localSheetId="11">#REF!</definedName>
    <definedName name="CY_Administration" localSheetId="6">#REF!</definedName>
    <definedName name="CY_Administration" localSheetId="13">#REF!</definedName>
    <definedName name="CY_Administration" localSheetId="23">#REF!</definedName>
    <definedName name="CY_Administration" localSheetId="25">#REF!</definedName>
    <definedName name="CY_Administration" localSheetId="26">#REF!</definedName>
    <definedName name="CY_Administration" localSheetId="28">#REF!</definedName>
    <definedName name="CY_Administration" localSheetId="29">#REF!</definedName>
    <definedName name="CY_Administration" localSheetId="30">#REF!</definedName>
    <definedName name="CY_Administration" localSheetId="31">#REF!</definedName>
    <definedName name="CY_Administration" localSheetId="14">#REF!</definedName>
    <definedName name="CY_Administration" localSheetId="32">#REF!</definedName>
    <definedName name="CY_Administration" localSheetId="33">#REF!</definedName>
    <definedName name="CY_Administration" localSheetId="35">#REF!</definedName>
    <definedName name="CY_Administration" localSheetId="37">#REF!</definedName>
    <definedName name="CY_Administration" localSheetId="38">#REF!</definedName>
    <definedName name="CY_Administration" localSheetId="39">#REF!</definedName>
    <definedName name="CY_Administration" localSheetId="40">#REF!</definedName>
    <definedName name="CY_Administration" localSheetId="41">#REF!</definedName>
    <definedName name="CY_Administration" localSheetId="15">#REF!</definedName>
    <definedName name="CY_Administration" localSheetId="44">#REF!</definedName>
    <definedName name="CY_Administration" localSheetId="47">#REF!</definedName>
    <definedName name="CY_Administration" localSheetId="51">#REF!</definedName>
    <definedName name="CY_Administration" localSheetId="52">#REF!</definedName>
    <definedName name="CY_Administration" localSheetId="17">#REF!</definedName>
    <definedName name="CY_Administration" localSheetId="18">#REF!</definedName>
    <definedName name="CY_Administration" localSheetId="19">#REF!</definedName>
    <definedName name="CY_Administration" localSheetId="21">#REF!</definedName>
    <definedName name="CY_Administration">#REF!</definedName>
    <definedName name="CY_Cash">#REF!</definedName>
    <definedName name="CY_Cash_Div_Dec" localSheetId="9">#REF!</definedName>
    <definedName name="CY_Cash_Div_Dec" localSheetId="1">#REF!</definedName>
    <definedName name="CY_Cash_Div_Dec" localSheetId="7">#REF!</definedName>
    <definedName name="CY_Cash_Div_Dec" localSheetId="12">#REF!</definedName>
    <definedName name="CY_Cash_Div_Dec" localSheetId="10">#REF!</definedName>
    <definedName name="CY_Cash_Div_Dec" localSheetId="11">#REF!</definedName>
    <definedName name="CY_Cash_Div_Dec" localSheetId="6">#REF!</definedName>
    <definedName name="CY_Cash_Div_Dec" localSheetId="13">#REF!</definedName>
    <definedName name="CY_Cash_Div_Dec" localSheetId="23">#REF!</definedName>
    <definedName name="CY_Cash_Div_Dec" localSheetId="25">#REF!</definedName>
    <definedName name="CY_Cash_Div_Dec" localSheetId="26">#REF!</definedName>
    <definedName name="CY_Cash_Div_Dec" localSheetId="28">#REF!</definedName>
    <definedName name="CY_Cash_Div_Dec" localSheetId="29">#REF!</definedName>
    <definedName name="CY_Cash_Div_Dec" localSheetId="30">#REF!</definedName>
    <definedName name="CY_Cash_Div_Dec" localSheetId="31">#REF!</definedName>
    <definedName name="CY_Cash_Div_Dec" localSheetId="14">#REF!</definedName>
    <definedName name="CY_Cash_Div_Dec" localSheetId="32">#REF!</definedName>
    <definedName name="CY_Cash_Div_Dec" localSheetId="33">#REF!</definedName>
    <definedName name="CY_Cash_Div_Dec" localSheetId="35">#REF!</definedName>
    <definedName name="CY_Cash_Div_Dec" localSheetId="37">#REF!</definedName>
    <definedName name="CY_Cash_Div_Dec" localSheetId="38">#REF!</definedName>
    <definedName name="CY_Cash_Div_Dec" localSheetId="39">#REF!</definedName>
    <definedName name="CY_Cash_Div_Dec" localSheetId="40">#REF!</definedName>
    <definedName name="CY_Cash_Div_Dec" localSheetId="41">#REF!</definedName>
    <definedName name="CY_Cash_Div_Dec" localSheetId="15">#REF!</definedName>
    <definedName name="CY_Cash_Div_Dec" localSheetId="44">#REF!</definedName>
    <definedName name="CY_Cash_Div_Dec" localSheetId="47">#REF!</definedName>
    <definedName name="CY_Cash_Div_Dec" localSheetId="51">#REF!</definedName>
    <definedName name="CY_Cash_Div_Dec" localSheetId="52">#REF!</definedName>
    <definedName name="CY_Cash_Div_Dec" localSheetId="17">#REF!</definedName>
    <definedName name="CY_Cash_Div_Dec" localSheetId="18">#REF!</definedName>
    <definedName name="CY_Cash_Div_Dec" localSheetId="19">#REF!</definedName>
    <definedName name="CY_Cash_Div_Dec" localSheetId="21">#REF!</definedName>
    <definedName name="CY_Cash_Div_Dec">#REF!</definedName>
    <definedName name="CY_CASH_DIVIDENDS_DECLARED__per_common_share" localSheetId="9">#REF!</definedName>
    <definedName name="CY_CASH_DIVIDENDS_DECLARED__per_common_share" localSheetId="1">#REF!</definedName>
    <definedName name="CY_CASH_DIVIDENDS_DECLARED__per_common_share" localSheetId="7">#REF!</definedName>
    <definedName name="CY_CASH_DIVIDENDS_DECLARED__per_common_share" localSheetId="12">#REF!</definedName>
    <definedName name="CY_CASH_DIVIDENDS_DECLARED__per_common_share" localSheetId="10">#REF!</definedName>
    <definedName name="CY_CASH_DIVIDENDS_DECLARED__per_common_share" localSheetId="11">#REF!</definedName>
    <definedName name="CY_CASH_DIVIDENDS_DECLARED__per_common_share" localSheetId="6">#REF!</definedName>
    <definedName name="CY_CASH_DIVIDENDS_DECLARED__per_common_share" localSheetId="13">#REF!</definedName>
    <definedName name="CY_CASH_DIVIDENDS_DECLARED__per_common_share" localSheetId="23">#REF!</definedName>
    <definedName name="CY_CASH_DIVIDENDS_DECLARED__per_common_share" localSheetId="25">#REF!</definedName>
    <definedName name="CY_CASH_DIVIDENDS_DECLARED__per_common_share" localSheetId="26">#REF!</definedName>
    <definedName name="CY_CASH_DIVIDENDS_DECLARED__per_common_share" localSheetId="28">#REF!</definedName>
    <definedName name="CY_CASH_DIVIDENDS_DECLARED__per_common_share" localSheetId="29">#REF!</definedName>
    <definedName name="CY_CASH_DIVIDENDS_DECLARED__per_common_share" localSheetId="30">#REF!</definedName>
    <definedName name="CY_CASH_DIVIDENDS_DECLARED__per_common_share" localSheetId="31">#REF!</definedName>
    <definedName name="CY_CASH_DIVIDENDS_DECLARED__per_common_share" localSheetId="14">#REF!</definedName>
    <definedName name="CY_CASH_DIVIDENDS_DECLARED__per_common_share" localSheetId="32">#REF!</definedName>
    <definedName name="CY_CASH_DIVIDENDS_DECLARED__per_common_share" localSheetId="33">#REF!</definedName>
    <definedName name="CY_CASH_DIVIDENDS_DECLARED__per_common_share" localSheetId="35">#REF!</definedName>
    <definedName name="CY_CASH_DIVIDENDS_DECLARED__per_common_share" localSheetId="37">#REF!</definedName>
    <definedName name="CY_CASH_DIVIDENDS_DECLARED__per_common_share" localSheetId="38">#REF!</definedName>
    <definedName name="CY_CASH_DIVIDENDS_DECLARED__per_common_share" localSheetId="39">#REF!</definedName>
    <definedName name="CY_CASH_DIVIDENDS_DECLARED__per_common_share" localSheetId="40">#REF!</definedName>
    <definedName name="CY_CASH_DIVIDENDS_DECLARED__per_common_share" localSheetId="41">#REF!</definedName>
    <definedName name="CY_CASH_DIVIDENDS_DECLARED__per_common_share" localSheetId="15">#REF!</definedName>
    <definedName name="CY_CASH_DIVIDENDS_DECLARED__per_common_share" localSheetId="44">#REF!</definedName>
    <definedName name="CY_CASH_DIVIDENDS_DECLARED__per_common_share" localSheetId="47">#REF!</definedName>
    <definedName name="CY_CASH_DIVIDENDS_DECLARED__per_common_share" localSheetId="51">#REF!</definedName>
    <definedName name="CY_CASH_DIVIDENDS_DECLARED__per_common_share" localSheetId="52">#REF!</definedName>
    <definedName name="CY_CASH_DIVIDENDS_DECLARED__per_common_share" localSheetId="17">#REF!</definedName>
    <definedName name="CY_CASH_DIVIDENDS_DECLARED__per_common_share" localSheetId="18">#REF!</definedName>
    <definedName name="CY_CASH_DIVIDENDS_DECLARED__per_common_share" localSheetId="19">#REF!</definedName>
    <definedName name="CY_CASH_DIVIDENDS_DECLARED__per_common_share" localSheetId="21">#REF!</definedName>
    <definedName name="CY_CASH_DIVIDENDS_DECLARED__per_common_share">#REF!</definedName>
    <definedName name="CY_Common_Equity">#REF!</definedName>
    <definedName name="CY_Cost_of_Sales" localSheetId="9">#REF!</definedName>
    <definedName name="CY_Cost_of_Sales" localSheetId="1">#REF!</definedName>
    <definedName name="CY_Cost_of_Sales" localSheetId="7">#REF!</definedName>
    <definedName name="CY_Cost_of_Sales" localSheetId="12">#REF!</definedName>
    <definedName name="CY_Cost_of_Sales" localSheetId="10">#REF!</definedName>
    <definedName name="CY_Cost_of_Sales" localSheetId="11">#REF!</definedName>
    <definedName name="CY_Cost_of_Sales" localSheetId="6">#REF!</definedName>
    <definedName name="CY_Cost_of_Sales" localSheetId="13">#REF!</definedName>
    <definedName name="CY_Cost_of_Sales" localSheetId="23">#REF!</definedName>
    <definedName name="CY_Cost_of_Sales" localSheetId="25">#REF!</definedName>
    <definedName name="CY_Cost_of_Sales" localSheetId="26">#REF!</definedName>
    <definedName name="CY_Cost_of_Sales" localSheetId="28">#REF!</definedName>
    <definedName name="CY_Cost_of_Sales" localSheetId="29">#REF!</definedName>
    <definedName name="CY_Cost_of_Sales" localSheetId="30">#REF!</definedName>
    <definedName name="CY_Cost_of_Sales" localSheetId="31">#REF!</definedName>
    <definedName name="CY_Cost_of_Sales" localSheetId="14">#REF!</definedName>
    <definedName name="CY_Cost_of_Sales" localSheetId="32">#REF!</definedName>
    <definedName name="CY_Cost_of_Sales" localSheetId="33">#REF!</definedName>
    <definedName name="CY_Cost_of_Sales" localSheetId="35">#REF!</definedName>
    <definedName name="CY_Cost_of_Sales" localSheetId="37">#REF!</definedName>
    <definedName name="CY_Cost_of_Sales" localSheetId="38">#REF!</definedName>
    <definedName name="CY_Cost_of_Sales" localSheetId="39">#REF!</definedName>
    <definedName name="CY_Cost_of_Sales" localSheetId="40">#REF!</definedName>
    <definedName name="CY_Cost_of_Sales" localSheetId="41">#REF!</definedName>
    <definedName name="CY_Cost_of_Sales" localSheetId="15">#REF!</definedName>
    <definedName name="CY_Cost_of_Sales" localSheetId="44">#REF!</definedName>
    <definedName name="CY_Cost_of_Sales" localSheetId="47">#REF!</definedName>
    <definedName name="CY_Cost_of_Sales" localSheetId="51">#REF!</definedName>
    <definedName name="CY_Cost_of_Sales" localSheetId="52">#REF!</definedName>
    <definedName name="CY_Cost_of_Sales" localSheetId="17">#REF!</definedName>
    <definedName name="CY_Cost_of_Sales" localSheetId="18">#REF!</definedName>
    <definedName name="CY_Cost_of_Sales" localSheetId="19">#REF!</definedName>
    <definedName name="CY_Cost_of_Sales" localSheetId="21">#REF!</definedName>
    <definedName name="CY_Cost_of_Sales">#REF!</definedName>
    <definedName name="CY_Current_Liabilities">#REF!</definedName>
    <definedName name="CY_Deposits" localSheetId="9">#REF!</definedName>
    <definedName name="CY_Deposits" localSheetId="1">#REF!</definedName>
    <definedName name="CY_Deposits" localSheetId="7">#REF!</definedName>
    <definedName name="CY_Deposits" localSheetId="12">#REF!</definedName>
    <definedName name="CY_Deposits" localSheetId="10">#REF!</definedName>
    <definedName name="CY_Deposits" localSheetId="11">#REF!</definedName>
    <definedName name="CY_Deposits" localSheetId="6">#REF!</definedName>
    <definedName name="CY_Deposits" localSheetId="13">#REF!</definedName>
    <definedName name="CY_Deposits" localSheetId="23">#REF!</definedName>
    <definedName name="CY_Deposits" localSheetId="25">#REF!</definedName>
    <definedName name="CY_Deposits" localSheetId="26">#REF!</definedName>
    <definedName name="CY_Deposits" localSheetId="28">#REF!</definedName>
    <definedName name="CY_Deposits" localSheetId="29">#REF!</definedName>
    <definedName name="CY_Deposits" localSheetId="30">#REF!</definedName>
    <definedName name="CY_Deposits" localSheetId="31">#REF!</definedName>
    <definedName name="CY_Deposits" localSheetId="14">#REF!</definedName>
    <definedName name="CY_Deposits" localSheetId="32">#REF!</definedName>
    <definedName name="CY_Deposits" localSheetId="33">#REF!</definedName>
    <definedName name="CY_Deposits" localSheetId="35">#REF!</definedName>
    <definedName name="CY_Deposits" localSheetId="37">#REF!</definedName>
    <definedName name="CY_Deposits" localSheetId="38">#REF!</definedName>
    <definedName name="CY_Deposits" localSheetId="39">#REF!</definedName>
    <definedName name="CY_Deposits" localSheetId="40">#REF!</definedName>
    <definedName name="CY_Deposits" localSheetId="41">#REF!</definedName>
    <definedName name="CY_Deposits" localSheetId="15">#REF!</definedName>
    <definedName name="CY_Deposits" localSheetId="44">#REF!</definedName>
    <definedName name="CY_Deposits" localSheetId="47">#REF!</definedName>
    <definedName name="CY_Deposits" localSheetId="51">#REF!</definedName>
    <definedName name="CY_Deposits" localSheetId="52">#REF!</definedName>
    <definedName name="CY_Deposits" localSheetId="17">#REF!</definedName>
    <definedName name="CY_Deposits" localSheetId="18">#REF!</definedName>
    <definedName name="CY_Deposits" localSheetId="19">#REF!</definedName>
    <definedName name="CY_Deposits" localSheetId="21">#REF!</definedName>
    <definedName name="CY_Deposits">#REF!</definedName>
    <definedName name="CY_Depreciation">#REF!</definedName>
    <definedName name="CY_Disc._Ops.">#REF!</definedName>
    <definedName name="CY_Earnings_per_share" localSheetId="9">#REF!</definedName>
    <definedName name="CY_Earnings_per_share" localSheetId="1">#REF!</definedName>
    <definedName name="CY_Earnings_per_share" localSheetId="7">#REF!</definedName>
    <definedName name="CY_Earnings_per_share" localSheetId="12">#REF!</definedName>
    <definedName name="CY_Earnings_per_share" localSheetId="10">#REF!</definedName>
    <definedName name="CY_Earnings_per_share" localSheetId="11">#REF!</definedName>
    <definedName name="CY_Earnings_per_share" localSheetId="6">#REF!</definedName>
    <definedName name="CY_Earnings_per_share" localSheetId="13">#REF!</definedName>
    <definedName name="CY_Earnings_per_share" localSheetId="23">#REF!</definedName>
    <definedName name="CY_Earnings_per_share" localSheetId="25">#REF!</definedName>
    <definedName name="CY_Earnings_per_share" localSheetId="26">#REF!</definedName>
    <definedName name="CY_Earnings_per_share" localSheetId="28">#REF!</definedName>
    <definedName name="CY_Earnings_per_share" localSheetId="29">#REF!</definedName>
    <definedName name="CY_Earnings_per_share" localSheetId="30">#REF!</definedName>
    <definedName name="CY_Earnings_per_share" localSheetId="31">#REF!</definedName>
    <definedName name="CY_Earnings_per_share" localSheetId="14">#REF!</definedName>
    <definedName name="CY_Earnings_per_share" localSheetId="32">#REF!</definedName>
    <definedName name="CY_Earnings_per_share" localSheetId="33">#REF!</definedName>
    <definedName name="CY_Earnings_per_share" localSheetId="35">#REF!</definedName>
    <definedName name="CY_Earnings_per_share" localSheetId="37">#REF!</definedName>
    <definedName name="CY_Earnings_per_share" localSheetId="38">#REF!</definedName>
    <definedName name="CY_Earnings_per_share" localSheetId="39">#REF!</definedName>
    <definedName name="CY_Earnings_per_share" localSheetId="40">#REF!</definedName>
    <definedName name="CY_Earnings_per_share" localSheetId="41">#REF!</definedName>
    <definedName name="CY_Earnings_per_share" localSheetId="15">#REF!</definedName>
    <definedName name="CY_Earnings_per_share" localSheetId="44">#REF!</definedName>
    <definedName name="CY_Earnings_per_share" localSheetId="47">#REF!</definedName>
    <definedName name="CY_Earnings_per_share" localSheetId="51">#REF!</definedName>
    <definedName name="CY_Earnings_per_share" localSheetId="52">#REF!</definedName>
    <definedName name="CY_Earnings_per_share" localSheetId="17">#REF!</definedName>
    <definedName name="CY_Earnings_per_share" localSheetId="18">#REF!</definedName>
    <definedName name="CY_Earnings_per_share" localSheetId="19">#REF!</definedName>
    <definedName name="CY_Earnings_per_share" localSheetId="21">#REF!</definedName>
    <definedName name="CY_Earnings_per_share">#REF!</definedName>
    <definedName name="CY_Extraord.">#REF!</definedName>
    <definedName name="CY_Gross_Profit">#REF!</definedName>
    <definedName name="CY_INC_AFT_TAX">#REF!</definedName>
    <definedName name="CY_INC_BEF_EXTRAORD">#REF!</definedName>
    <definedName name="CY_Inc_Bef_Tax">#REF!</definedName>
    <definedName name="CY_Intangible_Assets" localSheetId="9">#REF!</definedName>
    <definedName name="CY_Intangible_Assets" localSheetId="1">#REF!</definedName>
    <definedName name="CY_Intangible_Assets" localSheetId="7">#REF!</definedName>
    <definedName name="CY_Intangible_Assets" localSheetId="12">#REF!</definedName>
    <definedName name="CY_Intangible_Assets" localSheetId="10">#REF!</definedName>
    <definedName name="CY_Intangible_Assets" localSheetId="11">#REF!</definedName>
    <definedName name="CY_Intangible_Assets" localSheetId="6">#REF!</definedName>
    <definedName name="CY_Intangible_Assets" localSheetId="13">#REF!</definedName>
    <definedName name="CY_Intangible_Assets" localSheetId="23">#REF!</definedName>
    <definedName name="CY_Intangible_Assets" localSheetId="25">#REF!</definedName>
    <definedName name="CY_Intangible_Assets" localSheetId="26">#REF!</definedName>
    <definedName name="CY_Intangible_Assets" localSheetId="28">#REF!</definedName>
    <definedName name="CY_Intangible_Assets" localSheetId="29">#REF!</definedName>
    <definedName name="CY_Intangible_Assets" localSheetId="30">#REF!</definedName>
    <definedName name="CY_Intangible_Assets" localSheetId="31">#REF!</definedName>
    <definedName name="CY_Intangible_Assets" localSheetId="14">#REF!</definedName>
    <definedName name="CY_Intangible_Assets" localSheetId="32">#REF!</definedName>
    <definedName name="CY_Intangible_Assets" localSheetId="33">#REF!</definedName>
    <definedName name="CY_Intangible_Assets" localSheetId="35">#REF!</definedName>
    <definedName name="CY_Intangible_Assets" localSheetId="37">#REF!</definedName>
    <definedName name="CY_Intangible_Assets" localSheetId="38">#REF!</definedName>
    <definedName name="CY_Intangible_Assets" localSheetId="39">#REF!</definedName>
    <definedName name="CY_Intangible_Assets" localSheetId="40">#REF!</definedName>
    <definedName name="CY_Intangible_Assets" localSheetId="41">#REF!</definedName>
    <definedName name="CY_Intangible_Assets" localSheetId="15">#REF!</definedName>
    <definedName name="CY_Intangible_Assets" localSheetId="44">#REF!</definedName>
    <definedName name="CY_Intangible_Assets" localSheetId="47">#REF!</definedName>
    <definedName name="CY_Intangible_Assets" localSheetId="51">#REF!</definedName>
    <definedName name="CY_Intangible_Assets" localSheetId="52">#REF!</definedName>
    <definedName name="CY_Intangible_Assets" localSheetId="17">#REF!</definedName>
    <definedName name="CY_Intangible_Assets" localSheetId="18">#REF!</definedName>
    <definedName name="CY_Intangible_Assets" localSheetId="19">#REF!</definedName>
    <definedName name="CY_Intangible_Assets" localSheetId="21">#REF!</definedName>
    <definedName name="CY_Intangible_Assets">#REF!</definedName>
    <definedName name="CY_Interest_Expense" localSheetId="9">#REF!</definedName>
    <definedName name="CY_Interest_Expense" localSheetId="1">#REF!</definedName>
    <definedName name="CY_Interest_Expense" localSheetId="7">#REF!</definedName>
    <definedName name="CY_Interest_Expense" localSheetId="12">#REF!</definedName>
    <definedName name="CY_Interest_Expense" localSheetId="10">#REF!</definedName>
    <definedName name="CY_Interest_Expense" localSheetId="11">#REF!</definedName>
    <definedName name="CY_Interest_Expense" localSheetId="6">#REF!</definedName>
    <definedName name="CY_Interest_Expense" localSheetId="13">#REF!</definedName>
    <definedName name="CY_Interest_Expense" localSheetId="23">#REF!</definedName>
    <definedName name="CY_Interest_Expense" localSheetId="25">#REF!</definedName>
    <definedName name="CY_Interest_Expense" localSheetId="26">#REF!</definedName>
    <definedName name="CY_Interest_Expense" localSheetId="28">#REF!</definedName>
    <definedName name="CY_Interest_Expense" localSheetId="29">#REF!</definedName>
    <definedName name="CY_Interest_Expense" localSheetId="30">#REF!</definedName>
    <definedName name="CY_Interest_Expense" localSheetId="31">#REF!</definedName>
    <definedName name="CY_Interest_Expense" localSheetId="14">#REF!</definedName>
    <definedName name="CY_Interest_Expense" localSheetId="32">#REF!</definedName>
    <definedName name="CY_Interest_Expense" localSheetId="33">#REF!</definedName>
    <definedName name="CY_Interest_Expense" localSheetId="35">#REF!</definedName>
    <definedName name="CY_Interest_Expense" localSheetId="37">#REF!</definedName>
    <definedName name="CY_Interest_Expense" localSheetId="38">#REF!</definedName>
    <definedName name="CY_Interest_Expense" localSheetId="39">#REF!</definedName>
    <definedName name="CY_Interest_Expense" localSheetId="40">#REF!</definedName>
    <definedName name="CY_Interest_Expense" localSheetId="41">#REF!</definedName>
    <definedName name="CY_Interest_Expense" localSheetId="15">#REF!</definedName>
    <definedName name="CY_Interest_Expense" localSheetId="44">#REF!</definedName>
    <definedName name="CY_Interest_Expense" localSheetId="47">#REF!</definedName>
    <definedName name="CY_Interest_Expense" localSheetId="51">#REF!</definedName>
    <definedName name="CY_Interest_Expense" localSheetId="52">#REF!</definedName>
    <definedName name="CY_Interest_Expense" localSheetId="17">#REF!</definedName>
    <definedName name="CY_Interest_Expense" localSheetId="18">#REF!</definedName>
    <definedName name="CY_Interest_Expense" localSheetId="19">#REF!</definedName>
    <definedName name="CY_Interest_Expense" localSheetId="21">#REF!</definedName>
    <definedName name="CY_Interest_Expense">#REF!</definedName>
    <definedName name="CY_Inventory">#REF!</definedName>
    <definedName name="CY_LIABIL_EQUITY" localSheetId="9">#REF!</definedName>
    <definedName name="CY_LIABIL_EQUITY" localSheetId="7">#REF!</definedName>
    <definedName name="CY_LIABIL_EQUITY" localSheetId="12">#REF!</definedName>
    <definedName name="CY_LIABIL_EQUITY" localSheetId="10">#REF!</definedName>
    <definedName name="CY_LIABIL_EQUITY" localSheetId="11">#REF!</definedName>
    <definedName name="CY_LIABIL_EQUITY" localSheetId="6">#REF!</definedName>
    <definedName name="CY_LIABIL_EQUITY" localSheetId="13">#REF!</definedName>
    <definedName name="CY_LIABIL_EQUITY" localSheetId="23">#REF!</definedName>
    <definedName name="CY_LIABIL_EQUITY" localSheetId="25">#REF!</definedName>
    <definedName name="CY_LIABIL_EQUITY" localSheetId="26">#REF!</definedName>
    <definedName name="CY_LIABIL_EQUITY" localSheetId="28">#REF!</definedName>
    <definedName name="CY_LIABIL_EQUITY" localSheetId="29">#REF!</definedName>
    <definedName name="CY_LIABIL_EQUITY" localSheetId="30">#REF!</definedName>
    <definedName name="CY_LIABIL_EQUITY" localSheetId="31">#REF!</definedName>
    <definedName name="CY_LIABIL_EQUITY" localSheetId="14">#REF!</definedName>
    <definedName name="CY_LIABIL_EQUITY" localSheetId="32">#REF!</definedName>
    <definedName name="CY_LIABIL_EQUITY" localSheetId="33">#REF!</definedName>
    <definedName name="CY_LIABIL_EQUITY" localSheetId="35">#REF!</definedName>
    <definedName name="CY_LIABIL_EQUITY" localSheetId="37">#REF!</definedName>
    <definedName name="CY_LIABIL_EQUITY" localSheetId="38">#REF!</definedName>
    <definedName name="CY_LIABIL_EQUITY" localSheetId="39">#REF!</definedName>
    <definedName name="CY_LIABIL_EQUITY" localSheetId="40">#REF!</definedName>
    <definedName name="CY_LIABIL_EQUITY" localSheetId="41">#REF!</definedName>
    <definedName name="CY_LIABIL_EQUITY" localSheetId="15">#REF!</definedName>
    <definedName name="CY_LIABIL_EQUITY" localSheetId="44">#REF!</definedName>
    <definedName name="CY_LIABIL_EQUITY" localSheetId="47">#REF!</definedName>
    <definedName name="CY_LIABIL_EQUITY" localSheetId="51">#REF!</definedName>
    <definedName name="CY_LIABIL_EQUITY" localSheetId="52">#REF!</definedName>
    <definedName name="CY_LIABIL_EQUITY" localSheetId="17">#REF!</definedName>
    <definedName name="CY_LIABIL_EQUITY" localSheetId="18">#REF!</definedName>
    <definedName name="CY_LIABIL_EQUITY" localSheetId="19">#REF!</definedName>
    <definedName name="CY_LIABIL_EQUITY" localSheetId="21">#REF!</definedName>
    <definedName name="CY_LIABIL_EQUITY">#REF!</definedName>
    <definedName name="CY_Long_term_Debt__excl_Dfd_Taxes">#REF!</definedName>
    <definedName name="CY_LT_Debt" localSheetId="9">#REF!</definedName>
    <definedName name="CY_LT_Debt" localSheetId="1">#REF!</definedName>
    <definedName name="CY_LT_Debt" localSheetId="7">#REF!</definedName>
    <definedName name="CY_LT_Debt" localSheetId="12">#REF!</definedName>
    <definedName name="CY_LT_Debt" localSheetId="10">#REF!</definedName>
    <definedName name="CY_LT_Debt" localSheetId="11">#REF!</definedName>
    <definedName name="CY_LT_Debt" localSheetId="6">#REF!</definedName>
    <definedName name="CY_LT_Debt" localSheetId="13">#REF!</definedName>
    <definedName name="CY_LT_Debt" localSheetId="23">#REF!</definedName>
    <definedName name="CY_LT_Debt" localSheetId="25">#REF!</definedName>
    <definedName name="CY_LT_Debt" localSheetId="26">#REF!</definedName>
    <definedName name="CY_LT_Debt" localSheetId="28">#REF!</definedName>
    <definedName name="CY_LT_Debt" localSheetId="29">#REF!</definedName>
    <definedName name="CY_LT_Debt" localSheetId="30">#REF!</definedName>
    <definedName name="CY_LT_Debt" localSheetId="31">#REF!</definedName>
    <definedName name="CY_LT_Debt" localSheetId="14">#REF!</definedName>
    <definedName name="CY_LT_Debt" localSheetId="32">#REF!</definedName>
    <definedName name="CY_LT_Debt" localSheetId="33">#REF!</definedName>
    <definedName name="CY_LT_Debt" localSheetId="35">#REF!</definedName>
    <definedName name="CY_LT_Debt" localSheetId="37">#REF!</definedName>
    <definedName name="CY_LT_Debt" localSheetId="38">#REF!</definedName>
    <definedName name="CY_LT_Debt" localSheetId="39">#REF!</definedName>
    <definedName name="CY_LT_Debt" localSheetId="40">#REF!</definedName>
    <definedName name="CY_LT_Debt" localSheetId="41">#REF!</definedName>
    <definedName name="CY_LT_Debt" localSheetId="15">#REF!</definedName>
    <definedName name="CY_LT_Debt" localSheetId="44">#REF!</definedName>
    <definedName name="CY_LT_Debt" localSheetId="47">#REF!</definedName>
    <definedName name="CY_LT_Debt" localSheetId="51">#REF!</definedName>
    <definedName name="CY_LT_Debt" localSheetId="52">#REF!</definedName>
    <definedName name="CY_LT_Debt" localSheetId="17">#REF!</definedName>
    <definedName name="CY_LT_Debt" localSheetId="18">#REF!</definedName>
    <definedName name="CY_LT_Debt" localSheetId="19">#REF!</definedName>
    <definedName name="CY_LT_Debt" localSheetId="21">#REF!</definedName>
    <definedName name="CY_LT_Debt">#REF!</definedName>
    <definedName name="CY_Market_Value_of_Equity" localSheetId="9">#REF!</definedName>
    <definedName name="CY_Market_Value_of_Equity" localSheetId="1">#REF!</definedName>
    <definedName name="CY_Market_Value_of_Equity" localSheetId="7">#REF!</definedName>
    <definedName name="CY_Market_Value_of_Equity" localSheetId="12">#REF!</definedName>
    <definedName name="CY_Market_Value_of_Equity" localSheetId="10">#REF!</definedName>
    <definedName name="CY_Market_Value_of_Equity" localSheetId="11">#REF!</definedName>
    <definedName name="CY_Market_Value_of_Equity" localSheetId="6">#REF!</definedName>
    <definedName name="CY_Market_Value_of_Equity" localSheetId="13">#REF!</definedName>
    <definedName name="CY_Market_Value_of_Equity" localSheetId="23">#REF!</definedName>
    <definedName name="CY_Market_Value_of_Equity" localSheetId="25">#REF!</definedName>
    <definedName name="CY_Market_Value_of_Equity" localSheetId="26">#REF!</definedName>
    <definedName name="CY_Market_Value_of_Equity" localSheetId="28">#REF!</definedName>
    <definedName name="CY_Market_Value_of_Equity" localSheetId="29">#REF!</definedName>
    <definedName name="CY_Market_Value_of_Equity" localSheetId="30">#REF!</definedName>
    <definedName name="CY_Market_Value_of_Equity" localSheetId="31">#REF!</definedName>
    <definedName name="CY_Market_Value_of_Equity" localSheetId="14">#REF!</definedName>
    <definedName name="CY_Market_Value_of_Equity" localSheetId="32">#REF!</definedName>
    <definedName name="CY_Market_Value_of_Equity" localSheetId="33">#REF!</definedName>
    <definedName name="CY_Market_Value_of_Equity" localSheetId="35">#REF!</definedName>
    <definedName name="CY_Market_Value_of_Equity" localSheetId="37">#REF!</definedName>
    <definedName name="CY_Market_Value_of_Equity" localSheetId="38">#REF!</definedName>
    <definedName name="CY_Market_Value_of_Equity" localSheetId="39">#REF!</definedName>
    <definedName name="CY_Market_Value_of_Equity" localSheetId="40">#REF!</definedName>
    <definedName name="CY_Market_Value_of_Equity" localSheetId="41">#REF!</definedName>
    <definedName name="CY_Market_Value_of_Equity" localSheetId="15">#REF!</definedName>
    <definedName name="CY_Market_Value_of_Equity" localSheetId="44">#REF!</definedName>
    <definedName name="CY_Market_Value_of_Equity" localSheetId="47">#REF!</definedName>
    <definedName name="CY_Market_Value_of_Equity" localSheetId="51">#REF!</definedName>
    <definedName name="CY_Market_Value_of_Equity" localSheetId="52">#REF!</definedName>
    <definedName name="CY_Market_Value_of_Equity" localSheetId="17">#REF!</definedName>
    <definedName name="CY_Market_Value_of_Equity" localSheetId="18">#REF!</definedName>
    <definedName name="CY_Market_Value_of_Equity" localSheetId="19">#REF!</definedName>
    <definedName name="CY_Market_Value_of_Equity" localSheetId="21">#REF!</definedName>
    <definedName name="CY_Market_Value_of_Equity">#REF!</definedName>
    <definedName name="CY_Marketable_Sec" localSheetId="1">#REF!</definedName>
    <definedName name="CY_Marketable_Sec" localSheetId="52">#REF!</definedName>
    <definedName name="CY_Marketable_Sec">#REF!</definedName>
    <definedName name="CY_NET_INCOME">#REF!</definedName>
    <definedName name="CY_Net_Revenue">#REF!</definedName>
    <definedName name="CY_Operating_Income">#REF!</definedName>
    <definedName name="CY_Other">#REF!</definedName>
    <definedName name="CY_Other_Curr_Assets" localSheetId="9">#REF!</definedName>
    <definedName name="CY_Other_Curr_Assets" localSheetId="1">#REF!</definedName>
    <definedName name="CY_Other_Curr_Assets" localSheetId="7">#REF!</definedName>
    <definedName name="CY_Other_Curr_Assets" localSheetId="12">#REF!</definedName>
    <definedName name="CY_Other_Curr_Assets" localSheetId="10">#REF!</definedName>
    <definedName name="CY_Other_Curr_Assets" localSheetId="11">#REF!</definedName>
    <definedName name="CY_Other_Curr_Assets" localSheetId="6">#REF!</definedName>
    <definedName name="CY_Other_Curr_Assets" localSheetId="13">#REF!</definedName>
    <definedName name="CY_Other_Curr_Assets" localSheetId="23">#REF!</definedName>
    <definedName name="CY_Other_Curr_Assets" localSheetId="25">#REF!</definedName>
    <definedName name="CY_Other_Curr_Assets" localSheetId="26">#REF!</definedName>
    <definedName name="CY_Other_Curr_Assets" localSheetId="28">#REF!</definedName>
    <definedName name="CY_Other_Curr_Assets" localSheetId="29">#REF!</definedName>
    <definedName name="CY_Other_Curr_Assets" localSheetId="30">#REF!</definedName>
    <definedName name="CY_Other_Curr_Assets" localSheetId="31">#REF!</definedName>
    <definedName name="CY_Other_Curr_Assets" localSheetId="14">#REF!</definedName>
    <definedName name="CY_Other_Curr_Assets" localSheetId="32">#REF!</definedName>
    <definedName name="CY_Other_Curr_Assets" localSheetId="33">#REF!</definedName>
    <definedName name="CY_Other_Curr_Assets" localSheetId="35">#REF!</definedName>
    <definedName name="CY_Other_Curr_Assets" localSheetId="37">#REF!</definedName>
    <definedName name="CY_Other_Curr_Assets" localSheetId="38">#REF!</definedName>
    <definedName name="CY_Other_Curr_Assets" localSheetId="39">#REF!</definedName>
    <definedName name="CY_Other_Curr_Assets" localSheetId="40">#REF!</definedName>
    <definedName name="CY_Other_Curr_Assets" localSheetId="41">#REF!</definedName>
    <definedName name="CY_Other_Curr_Assets" localSheetId="15">#REF!</definedName>
    <definedName name="CY_Other_Curr_Assets" localSheetId="44">#REF!</definedName>
    <definedName name="CY_Other_Curr_Assets" localSheetId="47">#REF!</definedName>
    <definedName name="CY_Other_Curr_Assets" localSheetId="51">#REF!</definedName>
    <definedName name="CY_Other_Curr_Assets" localSheetId="52">#REF!</definedName>
    <definedName name="CY_Other_Curr_Assets" localSheetId="17">#REF!</definedName>
    <definedName name="CY_Other_Curr_Assets" localSheetId="18">#REF!</definedName>
    <definedName name="CY_Other_Curr_Assets" localSheetId="19">#REF!</definedName>
    <definedName name="CY_Other_Curr_Assets" localSheetId="21">#REF!</definedName>
    <definedName name="CY_Other_Curr_Assets">#REF!</definedName>
    <definedName name="CY_Other_LT_Assets" localSheetId="9">#REF!</definedName>
    <definedName name="CY_Other_LT_Assets" localSheetId="7">#REF!</definedName>
    <definedName name="CY_Other_LT_Assets" localSheetId="12">#REF!</definedName>
    <definedName name="CY_Other_LT_Assets" localSheetId="10">#REF!</definedName>
    <definedName name="CY_Other_LT_Assets" localSheetId="11">#REF!</definedName>
    <definedName name="CY_Other_LT_Assets" localSheetId="6">#REF!</definedName>
    <definedName name="CY_Other_LT_Assets" localSheetId="13">#REF!</definedName>
    <definedName name="CY_Other_LT_Assets" localSheetId="23">#REF!</definedName>
    <definedName name="CY_Other_LT_Assets" localSheetId="25">#REF!</definedName>
    <definedName name="CY_Other_LT_Assets" localSheetId="26">#REF!</definedName>
    <definedName name="CY_Other_LT_Assets" localSheetId="28">#REF!</definedName>
    <definedName name="CY_Other_LT_Assets" localSheetId="29">#REF!</definedName>
    <definedName name="CY_Other_LT_Assets" localSheetId="30">#REF!</definedName>
    <definedName name="CY_Other_LT_Assets" localSheetId="31">#REF!</definedName>
    <definedName name="CY_Other_LT_Assets" localSheetId="14">#REF!</definedName>
    <definedName name="CY_Other_LT_Assets" localSheetId="32">#REF!</definedName>
    <definedName name="CY_Other_LT_Assets" localSheetId="33">#REF!</definedName>
    <definedName name="CY_Other_LT_Assets" localSheetId="35">#REF!</definedName>
    <definedName name="CY_Other_LT_Assets" localSheetId="37">#REF!</definedName>
    <definedName name="CY_Other_LT_Assets" localSheetId="38">#REF!</definedName>
    <definedName name="CY_Other_LT_Assets" localSheetId="39">#REF!</definedName>
    <definedName name="CY_Other_LT_Assets" localSheetId="40">#REF!</definedName>
    <definedName name="CY_Other_LT_Assets" localSheetId="41">#REF!</definedName>
    <definedName name="CY_Other_LT_Assets" localSheetId="15">#REF!</definedName>
    <definedName name="CY_Other_LT_Assets" localSheetId="44">#REF!</definedName>
    <definedName name="CY_Other_LT_Assets" localSheetId="47">#REF!</definedName>
    <definedName name="CY_Other_LT_Assets" localSheetId="51">#REF!</definedName>
    <definedName name="CY_Other_LT_Assets" localSheetId="52">#REF!</definedName>
    <definedName name="CY_Other_LT_Assets" localSheetId="17">#REF!</definedName>
    <definedName name="CY_Other_LT_Assets" localSheetId="18">#REF!</definedName>
    <definedName name="CY_Other_LT_Assets" localSheetId="19">#REF!</definedName>
    <definedName name="CY_Other_LT_Assets" localSheetId="21">#REF!</definedName>
    <definedName name="CY_Other_LT_Assets">#REF!</definedName>
    <definedName name="CY_Other_LT_Liabilities" localSheetId="9">#REF!</definedName>
    <definedName name="CY_Other_LT_Liabilities" localSheetId="7">#REF!</definedName>
    <definedName name="CY_Other_LT_Liabilities" localSheetId="12">#REF!</definedName>
    <definedName name="CY_Other_LT_Liabilities" localSheetId="10">#REF!</definedName>
    <definedName name="CY_Other_LT_Liabilities" localSheetId="11">#REF!</definedName>
    <definedName name="CY_Other_LT_Liabilities" localSheetId="6">#REF!</definedName>
    <definedName name="CY_Other_LT_Liabilities" localSheetId="13">#REF!</definedName>
    <definedName name="CY_Other_LT_Liabilities" localSheetId="23">#REF!</definedName>
    <definedName name="CY_Other_LT_Liabilities" localSheetId="25">#REF!</definedName>
    <definedName name="CY_Other_LT_Liabilities" localSheetId="26">#REF!</definedName>
    <definedName name="CY_Other_LT_Liabilities" localSheetId="28">#REF!</definedName>
    <definedName name="CY_Other_LT_Liabilities" localSheetId="29">#REF!</definedName>
    <definedName name="CY_Other_LT_Liabilities" localSheetId="30">#REF!</definedName>
    <definedName name="CY_Other_LT_Liabilities" localSheetId="31">#REF!</definedName>
    <definedName name="CY_Other_LT_Liabilities" localSheetId="14">#REF!</definedName>
    <definedName name="CY_Other_LT_Liabilities" localSheetId="32">#REF!</definedName>
    <definedName name="CY_Other_LT_Liabilities" localSheetId="33">#REF!</definedName>
    <definedName name="CY_Other_LT_Liabilities" localSheetId="35">#REF!</definedName>
    <definedName name="CY_Other_LT_Liabilities" localSheetId="37">#REF!</definedName>
    <definedName name="CY_Other_LT_Liabilities" localSheetId="38">#REF!</definedName>
    <definedName name="CY_Other_LT_Liabilities" localSheetId="39">#REF!</definedName>
    <definedName name="CY_Other_LT_Liabilities" localSheetId="40">#REF!</definedName>
    <definedName name="CY_Other_LT_Liabilities" localSheetId="41">#REF!</definedName>
    <definedName name="CY_Other_LT_Liabilities" localSheetId="15">#REF!</definedName>
    <definedName name="CY_Other_LT_Liabilities" localSheetId="44">#REF!</definedName>
    <definedName name="CY_Other_LT_Liabilities" localSheetId="47">#REF!</definedName>
    <definedName name="CY_Other_LT_Liabilities" localSheetId="51">#REF!</definedName>
    <definedName name="CY_Other_LT_Liabilities" localSheetId="52">#REF!</definedName>
    <definedName name="CY_Other_LT_Liabilities" localSheetId="17">#REF!</definedName>
    <definedName name="CY_Other_LT_Liabilities" localSheetId="18">#REF!</definedName>
    <definedName name="CY_Other_LT_Liabilities" localSheetId="19">#REF!</definedName>
    <definedName name="CY_Other_LT_Liabilities" localSheetId="21">#REF!</definedName>
    <definedName name="CY_Other_LT_Liabilities">#REF!</definedName>
    <definedName name="CY_Preferred_Stock" localSheetId="9">#REF!</definedName>
    <definedName name="CY_Preferred_Stock" localSheetId="1">#REF!</definedName>
    <definedName name="CY_Preferred_Stock" localSheetId="7">#REF!</definedName>
    <definedName name="CY_Preferred_Stock" localSheetId="12">#REF!</definedName>
    <definedName name="CY_Preferred_Stock" localSheetId="10">#REF!</definedName>
    <definedName name="CY_Preferred_Stock" localSheetId="11">#REF!</definedName>
    <definedName name="CY_Preferred_Stock" localSheetId="6">#REF!</definedName>
    <definedName name="CY_Preferred_Stock" localSheetId="13">#REF!</definedName>
    <definedName name="CY_Preferred_Stock" localSheetId="23">#REF!</definedName>
    <definedName name="CY_Preferred_Stock" localSheetId="25">#REF!</definedName>
    <definedName name="CY_Preferred_Stock" localSheetId="26">#REF!</definedName>
    <definedName name="CY_Preferred_Stock" localSheetId="28">#REF!</definedName>
    <definedName name="CY_Preferred_Stock" localSheetId="29">#REF!</definedName>
    <definedName name="CY_Preferred_Stock" localSheetId="30">#REF!</definedName>
    <definedName name="CY_Preferred_Stock" localSheetId="31">#REF!</definedName>
    <definedName name="CY_Preferred_Stock" localSheetId="14">#REF!</definedName>
    <definedName name="CY_Preferred_Stock" localSheetId="32">#REF!</definedName>
    <definedName name="CY_Preferred_Stock" localSheetId="33">#REF!</definedName>
    <definedName name="CY_Preferred_Stock" localSheetId="35">#REF!</definedName>
    <definedName name="CY_Preferred_Stock" localSheetId="37">#REF!</definedName>
    <definedName name="CY_Preferred_Stock" localSheetId="38">#REF!</definedName>
    <definedName name="CY_Preferred_Stock" localSheetId="39">#REF!</definedName>
    <definedName name="CY_Preferred_Stock" localSheetId="40">#REF!</definedName>
    <definedName name="CY_Preferred_Stock" localSheetId="41">#REF!</definedName>
    <definedName name="CY_Preferred_Stock" localSheetId="15">#REF!</definedName>
    <definedName name="CY_Preferred_Stock" localSheetId="44">#REF!</definedName>
    <definedName name="CY_Preferred_Stock" localSheetId="47">#REF!</definedName>
    <definedName name="CY_Preferred_Stock" localSheetId="51">#REF!</definedName>
    <definedName name="CY_Preferred_Stock" localSheetId="52">#REF!</definedName>
    <definedName name="CY_Preferred_Stock" localSheetId="17">#REF!</definedName>
    <definedName name="CY_Preferred_Stock" localSheetId="18">#REF!</definedName>
    <definedName name="CY_Preferred_Stock" localSheetId="19">#REF!</definedName>
    <definedName name="CY_Preferred_Stock" localSheetId="21">#REF!</definedName>
    <definedName name="CY_Preferred_Stock">#REF!</definedName>
    <definedName name="CY_QUICK_ASSETS">#REF!</definedName>
    <definedName name="CY_Retained_Earnings" localSheetId="9">#REF!</definedName>
    <definedName name="CY_Retained_Earnings" localSheetId="1">#REF!</definedName>
    <definedName name="CY_Retained_Earnings" localSheetId="7">#REF!</definedName>
    <definedName name="CY_Retained_Earnings" localSheetId="12">#REF!</definedName>
    <definedName name="CY_Retained_Earnings" localSheetId="10">#REF!</definedName>
    <definedName name="CY_Retained_Earnings" localSheetId="11">#REF!</definedName>
    <definedName name="CY_Retained_Earnings" localSheetId="6">#REF!</definedName>
    <definedName name="CY_Retained_Earnings" localSheetId="13">#REF!</definedName>
    <definedName name="CY_Retained_Earnings" localSheetId="23">#REF!</definedName>
    <definedName name="CY_Retained_Earnings" localSheetId="25">#REF!</definedName>
    <definedName name="CY_Retained_Earnings" localSheetId="26">#REF!</definedName>
    <definedName name="CY_Retained_Earnings" localSheetId="28">#REF!</definedName>
    <definedName name="CY_Retained_Earnings" localSheetId="29">#REF!</definedName>
    <definedName name="CY_Retained_Earnings" localSheetId="30">#REF!</definedName>
    <definedName name="CY_Retained_Earnings" localSheetId="31">#REF!</definedName>
    <definedName name="CY_Retained_Earnings" localSheetId="14">#REF!</definedName>
    <definedName name="CY_Retained_Earnings" localSheetId="32">#REF!</definedName>
    <definedName name="CY_Retained_Earnings" localSheetId="33">#REF!</definedName>
    <definedName name="CY_Retained_Earnings" localSheetId="35">#REF!</definedName>
    <definedName name="CY_Retained_Earnings" localSheetId="37">#REF!</definedName>
    <definedName name="CY_Retained_Earnings" localSheetId="38">#REF!</definedName>
    <definedName name="CY_Retained_Earnings" localSheetId="39">#REF!</definedName>
    <definedName name="CY_Retained_Earnings" localSheetId="40">#REF!</definedName>
    <definedName name="CY_Retained_Earnings" localSheetId="41">#REF!</definedName>
    <definedName name="CY_Retained_Earnings" localSheetId="15">#REF!</definedName>
    <definedName name="CY_Retained_Earnings" localSheetId="44">#REF!</definedName>
    <definedName name="CY_Retained_Earnings" localSheetId="47">#REF!</definedName>
    <definedName name="CY_Retained_Earnings" localSheetId="51">#REF!</definedName>
    <definedName name="CY_Retained_Earnings" localSheetId="52">#REF!</definedName>
    <definedName name="CY_Retained_Earnings" localSheetId="17">#REF!</definedName>
    <definedName name="CY_Retained_Earnings" localSheetId="18">#REF!</definedName>
    <definedName name="CY_Retained_Earnings" localSheetId="19">#REF!</definedName>
    <definedName name="CY_Retained_Earnings" localSheetId="21">#REF!</definedName>
    <definedName name="CY_Retained_Earnings">#REF!</definedName>
    <definedName name="CY_Selling">#REF!</definedName>
    <definedName name="CY_Tangible_Assets" localSheetId="9">#REF!</definedName>
    <definedName name="CY_Tangible_Assets" localSheetId="1">#REF!</definedName>
    <definedName name="CY_Tangible_Assets" localSheetId="7">#REF!</definedName>
    <definedName name="CY_Tangible_Assets" localSheetId="12">#REF!</definedName>
    <definedName name="CY_Tangible_Assets" localSheetId="10">#REF!</definedName>
    <definedName name="CY_Tangible_Assets" localSheetId="11">#REF!</definedName>
    <definedName name="CY_Tangible_Assets" localSheetId="6">#REF!</definedName>
    <definedName name="CY_Tangible_Assets" localSheetId="13">#REF!</definedName>
    <definedName name="CY_Tangible_Assets" localSheetId="23">#REF!</definedName>
    <definedName name="CY_Tangible_Assets" localSheetId="25">#REF!</definedName>
    <definedName name="CY_Tangible_Assets" localSheetId="26">#REF!</definedName>
    <definedName name="CY_Tangible_Assets" localSheetId="28">#REF!</definedName>
    <definedName name="CY_Tangible_Assets" localSheetId="29">#REF!</definedName>
    <definedName name="CY_Tangible_Assets" localSheetId="30">#REF!</definedName>
    <definedName name="CY_Tangible_Assets" localSheetId="31">#REF!</definedName>
    <definedName name="CY_Tangible_Assets" localSheetId="14">#REF!</definedName>
    <definedName name="CY_Tangible_Assets" localSheetId="32">#REF!</definedName>
    <definedName name="CY_Tangible_Assets" localSheetId="33">#REF!</definedName>
    <definedName name="CY_Tangible_Assets" localSheetId="35">#REF!</definedName>
    <definedName name="CY_Tangible_Assets" localSheetId="37">#REF!</definedName>
    <definedName name="CY_Tangible_Assets" localSheetId="38">#REF!</definedName>
    <definedName name="CY_Tangible_Assets" localSheetId="39">#REF!</definedName>
    <definedName name="CY_Tangible_Assets" localSheetId="40">#REF!</definedName>
    <definedName name="CY_Tangible_Assets" localSheetId="41">#REF!</definedName>
    <definedName name="CY_Tangible_Assets" localSheetId="15">#REF!</definedName>
    <definedName name="CY_Tangible_Assets" localSheetId="44">#REF!</definedName>
    <definedName name="CY_Tangible_Assets" localSheetId="47">#REF!</definedName>
    <definedName name="CY_Tangible_Assets" localSheetId="51">#REF!</definedName>
    <definedName name="CY_Tangible_Assets" localSheetId="52">#REF!</definedName>
    <definedName name="CY_Tangible_Assets" localSheetId="17">#REF!</definedName>
    <definedName name="CY_Tangible_Assets" localSheetId="18">#REF!</definedName>
    <definedName name="CY_Tangible_Assets" localSheetId="19">#REF!</definedName>
    <definedName name="CY_Tangible_Assets" localSheetId="21">#REF!</definedName>
    <definedName name="CY_Tangible_Assets">#REF!</definedName>
    <definedName name="CY_Tangible_Net_Worth" localSheetId="9">#REF!</definedName>
    <definedName name="CY_Tangible_Net_Worth" localSheetId="1">#REF!</definedName>
    <definedName name="CY_Tangible_Net_Worth" localSheetId="7">#REF!</definedName>
    <definedName name="CY_Tangible_Net_Worth" localSheetId="12">#REF!</definedName>
    <definedName name="CY_Tangible_Net_Worth" localSheetId="10">#REF!</definedName>
    <definedName name="CY_Tangible_Net_Worth" localSheetId="11">#REF!</definedName>
    <definedName name="CY_Tangible_Net_Worth" localSheetId="6">#REF!</definedName>
    <definedName name="CY_Tangible_Net_Worth" localSheetId="13">#REF!</definedName>
    <definedName name="CY_Tangible_Net_Worth" localSheetId="23">#REF!</definedName>
    <definedName name="CY_Tangible_Net_Worth" localSheetId="25">#REF!</definedName>
    <definedName name="CY_Tangible_Net_Worth" localSheetId="26">#REF!</definedName>
    <definedName name="CY_Tangible_Net_Worth" localSheetId="28">#REF!</definedName>
    <definedName name="CY_Tangible_Net_Worth" localSheetId="29">#REF!</definedName>
    <definedName name="CY_Tangible_Net_Worth" localSheetId="30">#REF!</definedName>
    <definedName name="CY_Tangible_Net_Worth" localSheetId="31">#REF!</definedName>
    <definedName name="CY_Tangible_Net_Worth" localSheetId="14">#REF!</definedName>
    <definedName name="CY_Tangible_Net_Worth" localSheetId="32">#REF!</definedName>
    <definedName name="CY_Tangible_Net_Worth" localSheetId="33">#REF!</definedName>
    <definedName name="CY_Tangible_Net_Worth" localSheetId="35">#REF!</definedName>
    <definedName name="CY_Tangible_Net_Worth" localSheetId="37">#REF!</definedName>
    <definedName name="CY_Tangible_Net_Worth" localSheetId="38">#REF!</definedName>
    <definedName name="CY_Tangible_Net_Worth" localSheetId="39">#REF!</definedName>
    <definedName name="CY_Tangible_Net_Worth" localSheetId="40">#REF!</definedName>
    <definedName name="CY_Tangible_Net_Worth" localSheetId="41">#REF!</definedName>
    <definedName name="CY_Tangible_Net_Worth" localSheetId="15">#REF!</definedName>
    <definedName name="CY_Tangible_Net_Worth" localSheetId="44">#REF!</definedName>
    <definedName name="CY_Tangible_Net_Worth" localSheetId="47">#REF!</definedName>
    <definedName name="CY_Tangible_Net_Worth" localSheetId="51">#REF!</definedName>
    <definedName name="CY_Tangible_Net_Worth" localSheetId="52">#REF!</definedName>
    <definedName name="CY_Tangible_Net_Worth" localSheetId="17">#REF!</definedName>
    <definedName name="CY_Tangible_Net_Worth" localSheetId="18">#REF!</definedName>
    <definedName name="CY_Tangible_Net_Worth" localSheetId="19">#REF!</definedName>
    <definedName name="CY_Tangible_Net_Worth" localSheetId="21">#REF!</definedName>
    <definedName name="CY_Tangible_Net_Worth">#REF!</definedName>
    <definedName name="CY_Taxes">#REF!</definedName>
    <definedName name="CY_TOTAL_ASSETS" localSheetId="9">#REF!</definedName>
    <definedName name="CY_TOTAL_ASSETS" localSheetId="7">#REF!</definedName>
    <definedName name="CY_TOTAL_ASSETS" localSheetId="12">#REF!</definedName>
    <definedName name="CY_TOTAL_ASSETS" localSheetId="10">#REF!</definedName>
    <definedName name="CY_TOTAL_ASSETS" localSheetId="11">#REF!</definedName>
    <definedName name="CY_TOTAL_ASSETS" localSheetId="6">#REF!</definedName>
    <definedName name="CY_TOTAL_ASSETS" localSheetId="13">#REF!</definedName>
    <definedName name="CY_TOTAL_ASSETS" localSheetId="23">#REF!</definedName>
    <definedName name="CY_TOTAL_ASSETS" localSheetId="25">#REF!</definedName>
    <definedName name="CY_TOTAL_ASSETS" localSheetId="26">#REF!</definedName>
    <definedName name="CY_TOTAL_ASSETS" localSheetId="28">#REF!</definedName>
    <definedName name="CY_TOTAL_ASSETS" localSheetId="29">#REF!</definedName>
    <definedName name="CY_TOTAL_ASSETS" localSheetId="30">#REF!</definedName>
    <definedName name="CY_TOTAL_ASSETS" localSheetId="31">#REF!</definedName>
    <definedName name="CY_TOTAL_ASSETS" localSheetId="14">#REF!</definedName>
    <definedName name="CY_TOTAL_ASSETS" localSheetId="32">#REF!</definedName>
    <definedName name="CY_TOTAL_ASSETS" localSheetId="33">#REF!</definedName>
    <definedName name="CY_TOTAL_ASSETS" localSheetId="35">#REF!</definedName>
    <definedName name="CY_TOTAL_ASSETS" localSheetId="37">#REF!</definedName>
    <definedName name="CY_TOTAL_ASSETS" localSheetId="38">#REF!</definedName>
    <definedName name="CY_TOTAL_ASSETS" localSheetId="39">#REF!</definedName>
    <definedName name="CY_TOTAL_ASSETS" localSheetId="40">#REF!</definedName>
    <definedName name="CY_TOTAL_ASSETS" localSheetId="41">#REF!</definedName>
    <definedName name="CY_TOTAL_ASSETS" localSheetId="15">#REF!</definedName>
    <definedName name="CY_TOTAL_ASSETS" localSheetId="44">#REF!</definedName>
    <definedName name="CY_TOTAL_ASSETS" localSheetId="47">#REF!</definedName>
    <definedName name="CY_TOTAL_ASSETS" localSheetId="51">#REF!</definedName>
    <definedName name="CY_TOTAL_ASSETS" localSheetId="52">#REF!</definedName>
    <definedName name="CY_TOTAL_ASSETS" localSheetId="17">#REF!</definedName>
    <definedName name="CY_TOTAL_ASSETS" localSheetId="18">#REF!</definedName>
    <definedName name="CY_TOTAL_ASSETS" localSheetId="19">#REF!</definedName>
    <definedName name="CY_TOTAL_ASSETS" localSheetId="21">#REF!</definedName>
    <definedName name="CY_TOTAL_ASSETS">#REF!</definedName>
    <definedName name="CY_TOTAL_CURR_ASSETS">#REF!</definedName>
    <definedName name="CY_TOTAL_DEBT">#REF!</definedName>
    <definedName name="CY_TOTAL_EQUITY">#REF!</definedName>
    <definedName name="CY_Trade_Payables">#REF!</definedName>
    <definedName name="CY_Weighted_Average" localSheetId="9">#REF!</definedName>
    <definedName name="CY_Weighted_Average" localSheetId="1">#REF!</definedName>
    <definedName name="CY_Weighted_Average" localSheetId="7">#REF!</definedName>
    <definedName name="CY_Weighted_Average" localSheetId="12">#REF!</definedName>
    <definedName name="CY_Weighted_Average" localSheetId="10">#REF!</definedName>
    <definedName name="CY_Weighted_Average" localSheetId="11">#REF!</definedName>
    <definedName name="CY_Weighted_Average" localSheetId="6">#REF!</definedName>
    <definedName name="CY_Weighted_Average" localSheetId="13">#REF!</definedName>
    <definedName name="CY_Weighted_Average" localSheetId="23">#REF!</definedName>
    <definedName name="CY_Weighted_Average" localSheetId="25">#REF!</definedName>
    <definedName name="CY_Weighted_Average" localSheetId="26">#REF!</definedName>
    <definedName name="CY_Weighted_Average" localSheetId="28">#REF!</definedName>
    <definedName name="CY_Weighted_Average" localSheetId="29">#REF!</definedName>
    <definedName name="CY_Weighted_Average" localSheetId="30">#REF!</definedName>
    <definedName name="CY_Weighted_Average" localSheetId="31">#REF!</definedName>
    <definedName name="CY_Weighted_Average" localSheetId="14">#REF!</definedName>
    <definedName name="CY_Weighted_Average" localSheetId="32">#REF!</definedName>
    <definedName name="CY_Weighted_Average" localSheetId="33">#REF!</definedName>
    <definedName name="CY_Weighted_Average" localSheetId="35">#REF!</definedName>
    <definedName name="CY_Weighted_Average" localSheetId="37">#REF!</definedName>
    <definedName name="CY_Weighted_Average" localSheetId="38">#REF!</definedName>
    <definedName name="CY_Weighted_Average" localSheetId="39">#REF!</definedName>
    <definedName name="CY_Weighted_Average" localSheetId="40">#REF!</definedName>
    <definedName name="CY_Weighted_Average" localSheetId="41">#REF!</definedName>
    <definedName name="CY_Weighted_Average" localSheetId="15">#REF!</definedName>
    <definedName name="CY_Weighted_Average" localSheetId="44">#REF!</definedName>
    <definedName name="CY_Weighted_Average" localSheetId="47">#REF!</definedName>
    <definedName name="CY_Weighted_Average" localSheetId="51">#REF!</definedName>
    <definedName name="CY_Weighted_Average" localSheetId="52">#REF!</definedName>
    <definedName name="CY_Weighted_Average" localSheetId="17">#REF!</definedName>
    <definedName name="CY_Weighted_Average" localSheetId="18">#REF!</definedName>
    <definedName name="CY_Weighted_Average" localSheetId="19">#REF!</definedName>
    <definedName name="CY_Weighted_Average" localSheetId="21">#REF!</definedName>
    <definedName name="CY_Weighted_Average">#REF!</definedName>
    <definedName name="CY_Working_Capital" localSheetId="9">#REF!</definedName>
    <definedName name="CY_Working_Capital" localSheetId="1">#REF!</definedName>
    <definedName name="CY_Working_Capital" localSheetId="7">#REF!</definedName>
    <definedName name="CY_Working_Capital" localSheetId="12">#REF!</definedName>
    <definedName name="CY_Working_Capital" localSheetId="10">#REF!</definedName>
    <definedName name="CY_Working_Capital" localSheetId="11">#REF!</definedName>
    <definedName name="CY_Working_Capital" localSheetId="6">#REF!</definedName>
    <definedName name="CY_Working_Capital" localSheetId="13">#REF!</definedName>
    <definedName name="CY_Working_Capital" localSheetId="23">#REF!</definedName>
    <definedName name="CY_Working_Capital" localSheetId="25">#REF!</definedName>
    <definedName name="CY_Working_Capital" localSheetId="26">#REF!</definedName>
    <definedName name="CY_Working_Capital" localSheetId="28">#REF!</definedName>
    <definedName name="CY_Working_Capital" localSheetId="29">#REF!</definedName>
    <definedName name="CY_Working_Capital" localSheetId="30">#REF!</definedName>
    <definedName name="CY_Working_Capital" localSheetId="31">#REF!</definedName>
    <definedName name="CY_Working_Capital" localSheetId="14">#REF!</definedName>
    <definedName name="CY_Working_Capital" localSheetId="32">#REF!</definedName>
    <definedName name="CY_Working_Capital" localSheetId="33">#REF!</definedName>
    <definedName name="CY_Working_Capital" localSheetId="35">#REF!</definedName>
    <definedName name="CY_Working_Capital" localSheetId="37">#REF!</definedName>
    <definedName name="CY_Working_Capital" localSheetId="38">#REF!</definedName>
    <definedName name="CY_Working_Capital" localSheetId="39">#REF!</definedName>
    <definedName name="CY_Working_Capital" localSheetId="40">#REF!</definedName>
    <definedName name="CY_Working_Capital" localSheetId="41">#REF!</definedName>
    <definedName name="CY_Working_Capital" localSheetId="15">#REF!</definedName>
    <definedName name="CY_Working_Capital" localSheetId="44">#REF!</definedName>
    <definedName name="CY_Working_Capital" localSheetId="47">#REF!</definedName>
    <definedName name="CY_Working_Capital" localSheetId="51">#REF!</definedName>
    <definedName name="CY_Working_Capital" localSheetId="52">#REF!</definedName>
    <definedName name="CY_Working_Capital" localSheetId="17">#REF!</definedName>
    <definedName name="CY_Working_Capital" localSheetId="18">#REF!</definedName>
    <definedName name="CY_Working_Capital" localSheetId="19">#REF!</definedName>
    <definedName name="CY_Working_Capital" localSheetId="21">#REF!</definedName>
    <definedName name="CY_Working_Capital">#REF!</definedName>
    <definedName name="CY_Year_Income_Statement">#REF!</definedName>
    <definedName name="d" localSheetId="9">#REF!</definedName>
    <definedName name="d" localSheetId="1">#REF!</definedName>
    <definedName name="d" localSheetId="7">#REF!</definedName>
    <definedName name="d" localSheetId="12">#REF!</definedName>
    <definedName name="d" localSheetId="10">#REF!</definedName>
    <definedName name="d" localSheetId="11">#REF!</definedName>
    <definedName name="d" localSheetId="6">#REF!</definedName>
    <definedName name="d" localSheetId="13">#REF!</definedName>
    <definedName name="d" localSheetId="23">#REF!</definedName>
    <definedName name="d" localSheetId="25">#REF!</definedName>
    <definedName name="d" localSheetId="26">#REF!</definedName>
    <definedName name="d" localSheetId="28">#REF!</definedName>
    <definedName name="d" localSheetId="29">#REF!</definedName>
    <definedName name="d" localSheetId="30">#REF!</definedName>
    <definedName name="d" localSheetId="31">#REF!</definedName>
    <definedName name="d" localSheetId="14">#REF!</definedName>
    <definedName name="d" localSheetId="32">#REF!</definedName>
    <definedName name="d" localSheetId="33">#REF!</definedName>
    <definedName name="d" localSheetId="35">#REF!</definedName>
    <definedName name="d" localSheetId="37">#REF!</definedName>
    <definedName name="d" localSheetId="38">#REF!</definedName>
    <definedName name="d" localSheetId="39">#REF!</definedName>
    <definedName name="d" localSheetId="40">#REF!</definedName>
    <definedName name="d" localSheetId="41">#REF!</definedName>
    <definedName name="d" localSheetId="15">#REF!</definedName>
    <definedName name="d" localSheetId="44">#REF!</definedName>
    <definedName name="d" localSheetId="47">#REF!</definedName>
    <definedName name="d" localSheetId="51">#REF!</definedName>
    <definedName name="d" localSheetId="52">#REF!</definedName>
    <definedName name="d" localSheetId="17">#REF!</definedName>
    <definedName name="d" localSheetId="18">#REF!</definedName>
    <definedName name="d" localSheetId="19">#REF!</definedName>
    <definedName name="d" localSheetId="21">#REF!</definedName>
    <definedName name="d">#REF!</definedName>
    <definedName name="da" localSheetId="9" hidden="1">{#N/A,#N/A,FALSE,"Aging Summary";#N/A,#N/A,FALSE,"Ratio Analysis";#N/A,#N/A,FALSE,"Test 120 Day Accts";#N/A,#N/A,FALSE,"Tickmarks"}</definedName>
    <definedName name="da" localSheetId="1" hidden="1">{#N/A,#N/A,FALSE,"Aging Summary";#N/A,#N/A,FALSE,"Ratio Analysis";#N/A,#N/A,FALSE,"Test 120 Day Accts";#N/A,#N/A,FALSE,"Tickmarks"}</definedName>
    <definedName name="da" localSheetId="7" hidden="1">{#N/A,#N/A,FALSE,"Aging Summary";#N/A,#N/A,FALSE,"Ratio Analysis";#N/A,#N/A,FALSE,"Test 120 Day Accts";#N/A,#N/A,FALSE,"Tickmarks"}</definedName>
    <definedName name="da" localSheetId="12" hidden="1">{#N/A,#N/A,FALSE,"Aging Summary";#N/A,#N/A,FALSE,"Ratio Analysis";#N/A,#N/A,FALSE,"Test 120 Day Accts";#N/A,#N/A,FALSE,"Tickmarks"}</definedName>
    <definedName name="da" localSheetId="10" hidden="1">{#N/A,#N/A,FALSE,"Aging Summary";#N/A,#N/A,FALSE,"Ratio Analysis";#N/A,#N/A,FALSE,"Test 120 Day Accts";#N/A,#N/A,FALSE,"Tickmarks"}</definedName>
    <definedName name="da" localSheetId="11" hidden="1">{#N/A,#N/A,FALSE,"Aging Summary";#N/A,#N/A,FALSE,"Ratio Analysis";#N/A,#N/A,FALSE,"Test 120 Day Accts";#N/A,#N/A,FALSE,"Tickmarks"}</definedName>
    <definedName name="da" localSheetId="6" hidden="1">{#N/A,#N/A,FALSE,"Aging Summary";#N/A,#N/A,FALSE,"Ratio Analysis";#N/A,#N/A,FALSE,"Test 120 Day Accts";#N/A,#N/A,FALSE,"Tickmarks"}</definedName>
    <definedName name="da" localSheetId="13" hidden="1">{#N/A,#N/A,FALSE,"Aging Summary";#N/A,#N/A,FALSE,"Ratio Analysis";#N/A,#N/A,FALSE,"Test 120 Day Accts";#N/A,#N/A,FALSE,"Tickmarks"}</definedName>
    <definedName name="da" localSheetId="23" hidden="1">{#N/A,#N/A,FALSE,"Aging Summary";#N/A,#N/A,FALSE,"Ratio Analysis";#N/A,#N/A,FALSE,"Test 120 Day Accts";#N/A,#N/A,FALSE,"Tickmarks"}</definedName>
    <definedName name="da" localSheetId="25" hidden="1">{#N/A,#N/A,FALSE,"Aging Summary";#N/A,#N/A,FALSE,"Ratio Analysis";#N/A,#N/A,FALSE,"Test 120 Day Accts";#N/A,#N/A,FALSE,"Tickmarks"}</definedName>
    <definedName name="da" localSheetId="26" hidden="1">{#N/A,#N/A,FALSE,"Aging Summary";#N/A,#N/A,FALSE,"Ratio Analysis";#N/A,#N/A,FALSE,"Test 120 Day Accts";#N/A,#N/A,FALSE,"Tickmarks"}</definedName>
    <definedName name="da" localSheetId="28" hidden="1">{#N/A,#N/A,FALSE,"Aging Summary";#N/A,#N/A,FALSE,"Ratio Analysis";#N/A,#N/A,FALSE,"Test 120 Day Accts";#N/A,#N/A,FALSE,"Tickmarks"}</definedName>
    <definedName name="da" localSheetId="29" hidden="1">{#N/A,#N/A,FALSE,"Aging Summary";#N/A,#N/A,FALSE,"Ratio Analysis";#N/A,#N/A,FALSE,"Test 120 Day Accts";#N/A,#N/A,FALSE,"Tickmarks"}</definedName>
    <definedName name="da" localSheetId="30" hidden="1">{#N/A,#N/A,FALSE,"Aging Summary";#N/A,#N/A,FALSE,"Ratio Analysis";#N/A,#N/A,FALSE,"Test 120 Day Accts";#N/A,#N/A,FALSE,"Tickmarks"}</definedName>
    <definedName name="da" localSheetId="31" hidden="1">{#N/A,#N/A,FALSE,"Aging Summary";#N/A,#N/A,FALSE,"Ratio Analysis";#N/A,#N/A,FALSE,"Test 120 Day Accts";#N/A,#N/A,FALSE,"Tickmarks"}</definedName>
    <definedName name="da" localSheetId="14" hidden="1">{#N/A,#N/A,FALSE,"Aging Summary";#N/A,#N/A,FALSE,"Ratio Analysis";#N/A,#N/A,FALSE,"Test 120 Day Accts";#N/A,#N/A,FALSE,"Tickmarks"}</definedName>
    <definedName name="da" localSheetId="32" hidden="1">{#N/A,#N/A,FALSE,"Aging Summary";#N/A,#N/A,FALSE,"Ratio Analysis";#N/A,#N/A,FALSE,"Test 120 Day Accts";#N/A,#N/A,FALSE,"Tickmarks"}</definedName>
    <definedName name="da" localSheetId="33" hidden="1">{#N/A,#N/A,FALSE,"Aging Summary";#N/A,#N/A,FALSE,"Ratio Analysis";#N/A,#N/A,FALSE,"Test 120 Day Accts";#N/A,#N/A,FALSE,"Tickmarks"}</definedName>
    <definedName name="da" localSheetId="35" hidden="1">{#N/A,#N/A,FALSE,"Aging Summary";#N/A,#N/A,FALSE,"Ratio Analysis";#N/A,#N/A,FALSE,"Test 120 Day Accts";#N/A,#N/A,FALSE,"Tickmarks"}</definedName>
    <definedName name="da" localSheetId="37" hidden="1">{#N/A,#N/A,FALSE,"Aging Summary";#N/A,#N/A,FALSE,"Ratio Analysis";#N/A,#N/A,FALSE,"Test 120 Day Accts";#N/A,#N/A,FALSE,"Tickmarks"}</definedName>
    <definedName name="da" localSheetId="38" hidden="1">{#N/A,#N/A,FALSE,"Aging Summary";#N/A,#N/A,FALSE,"Ratio Analysis";#N/A,#N/A,FALSE,"Test 120 Day Accts";#N/A,#N/A,FALSE,"Tickmarks"}</definedName>
    <definedName name="da" localSheetId="39" hidden="1">{#N/A,#N/A,FALSE,"Aging Summary";#N/A,#N/A,FALSE,"Ratio Analysis";#N/A,#N/A,FALSE,"Test 120 Day Accts";#N/A,#N/A,FALSE,"Tickmarks"}</definedName>
    <definedName name="da" localSheetId="40" hidden="1">{#N/A,#N/A,FALSE,"Aging Summary";#N/A,#N/A,FALSE,"Ratio Analysis";#N/A,#N/A,FALSE,"Test 120 Day Accts";#N/A,#N/A,FALSE,"Tickmarks"}</definedName>
    <definedName name="da" localSheetId="41" hidden="1">{#N/A,#N/A,FALSE,"Aging Summary";#N/A,#N/A,FALSE,"Ratio Analysis";#N/A,#N/A,FALSE,"Test 120 Day Accts";#N/A,#N/A,FALSE,"Tickmarks"}</definedName>
    <definedName name="da" localSheetId="15" hidden="1">{#N/A,#N/A,FALSE,"Aging Summary";#N/A,#N/A,FALSE,"Ratio Analysis";#N/A,#N/A,FALSE,"Test 120 Day Accts";#N/A,#N/A,FALSE,"Tickmarks"}</definedName>
    <definedName name="da" localSheetId="44" hidden="1">{#N/A,#N/A,FALSE,"Aging Summary";#N/A,#N/A,FALSE,"Ratio Analysis";#N/A,#N/A,FALSE,"Test 120 Day Accts";#N/A,#N/A,FALSE,"Tickmarks"}</definedName>
    <definedName name="da" localSheetId="47" hidden="1">{#N/A,#N/A,FALSE,"Aging Summary";#N/A,#N/A,FALSE,"Ratio Analysis";#N/A,#N/A,FALSE,"Test 120 Day Accts";#N/A,#N/A,FALSE,"Tickmarks"}</definedName>
    <definedName name="da" localSheetId="51" hidden="1">{#N/A,#N/A,FALSE,"Aging Summary";#N/A,#N/A,FALSE,"Ratio Analysis";#N/A,#N/A,FALSE,"Test 120 Day Accts";#N/A,#N/A,FALSE,"Tickmarks"}</definedName>
    <definedName name="da" localSheetId="52" hidden="1">{#N/A,#N/A,FALSE,"Aging Summary";#N/A,#N/A,FALSE,"Ratio Analysis";#N/A,#N/A,FALSE,"Test 120 Day Accts";#N/A,#N/A,FALSE,"Tickmarks"}</definedName>
    <definedName name="da" localSheetId="17" hidden="1">{#N/A,#N/A,FALSE,"Aging Summary";#N/A,#N/A,FALSE,"Ratio Analysis";#N/A,#N/A,FALSE,"Test 120 Day Accts";#N/A,#N/A,FALSE,"Tickmarks"}</definedName>
    <definedName name="da" localSheetId="18" hidden="1">{#N/A,#N/A,FALSE,"Aging Summary";#N/A,#N/A,FALSE,"Ratio Analysis";#N/A,#N/A,FALSE,"Test 120 Day Accts";#N/A,#N/A,FALSE,"Tickmarks"}</definedName>
    <definedName name="da" localSheetId="19" hidden="1">{#N/A,#N/A,FALSE,"Aging Summary";#N/A,#N/A,FALSE,"Ratio Analysis";#N/A,#N/A,FALSE,"Test 120 Day Accts";#N/A,#N/A,FALSE,"Tickmarks"}</definedName>
    <definedName name="da" localSheetId="21" hidden="1">{#N/A,#N/A,FALSE,"Aging Summary";#N/A,#N/A,FALSE,"Ratio Analysis";#N/A,#N/A,FALSE,"Test 120 Day Accts";#N/A,#N/A,FALSE,"Tickmarks"}</definedName>
    <definedName name="da" hidden="1">{#N/A,#N/A,FALSE,"Aging Summary";#N/A,#N/A,FALSE,"Ratio Analysis";#N/A,#N/A,FALSE,"Test 120 Day Accts";#N/A,#N/A,FALSE,"Tickmarks"}</definedName>
    <definedName name="DAFDFAD" localSheetId="9" hidden="1">{#N/A,#N/A,FALSE,"VOL"}</definedName>
    <definedName name="DAFDFAD" localSheetId="1" hidden="1">{#N/A,#N/A,FALSE,"VOL"}</definedName>
    <definedName name="DAFDFAD" localSheetId="7" hidden="1">{#N/A,#N/A,FALSE,"VOL"}</definedName>
    <definedName name="DAFDFAD" localSheetId="12" hidden="1">{#N/A,#N/A,FALSE,"VOL"}</definedName>
    <definedName name="DAFDFAD" localSheetId="10" hidden="1">{#N/A,#N/A,FALSE,"VOL"}</definedName>
    <definedName name="DAFDFAD" localSheetId="11" hidden="1">{#N/A,#N/A,FALSE,"VOL"}</definedName>
    <definedName name="DAFDFAD" localSheetId="6" hidden="1">{#N/A,#N/A,FALSE,"VOL"}</definedName>
    <definedName name="DAFDFAD" localSheetId="13" hidden="1">{#N/A,#N/A,FALSE,"VOL"}</definedName>
    <definedName name="DAFDFAD" localSheetId="23" hidden="1">{#N/A,#N/A,FALSE,"VOL"}</definedName>
    <definedName name="DAFDFAD" localSheetId="25" hidden="1">{#N/A,#N/A,FALSE,"VOL"}</definedName>
    <definedName name="DAFDFAD" localSheetId="26" hidden="1">{#N/A,#N/A,FALSE,"VOL"}</definedName>
    <definedName name="DAFDFAD" localSheetId="28" hidden="1">{#N/A,#N/A,FALSE,"VOL"}</definedName>
    <definedName name="DAFDFAD" localSheetId="29" hidden="1">{#N/A,#N/A,FALSE,"VOL"}</definedName>
    <definedName name="DAFDFAD" localSheetId="30" hidden="1">{#N/A,#N/A,FALSE,"VOL"}</definedName>
    <definedName name="DAFDFAD" localSheetId="31" hidden="1">{#N/A,#N/A,FALSE,"VOL"}</definedName>
    <definedName name="DAFDFAD" localSheetId="14" hidden="1">{#N/A,#N/A,FALSE,"VOL"}</definedName>
    <definedName name="DAFDFAD" localSheetId="32" hidden="1">{#N/A,#N/A,FALSE,"VOL"}</definedName>
    <definedName name="DAFDFAD" localSheetId="33" hidden="1">{#N/A,#N/A,FALSE,"VOL"}</definedName>
    <definedName name="DAFDFAD" localSheetId="35" hidden="1">{#N/A,#N/A,FALSE,"VOL"}</definedName>
    <definedName name="DAFDFAD" localSheetId="37" hidden="1">{#N/A,#N/A,FALSE,"VOL"}</definedName>
    <definedName name="DAFDFAD" localSheetId="38" hidden="1">{#N/A,#N/A,FALSE,"VOL"}</definedName>
    <definedName name="DAFDFAD" localSheetId="39" hidden="1">{#N/A,#N/A,FALSE,"VOL"}</definedName>
    <definedName name="DAFDFAD" localSheetId="40" hidden="1">{#N/A,#N/A,FALSE,"VOL"}</definedName>
    <definedName name="DAFDFAD" localSheetId="41" hidden="1">{#N/A,#N/A,FALSE,"VOL"}</definedName>
    <definedName name="DAFDFAD" localSheetId="15" hidden="1">{#N/A,#N/A,FALSE,"VOL"}</definedName>
    <definedName name="DAFDFAD" localSheetId="44" hidden="1">{#N/A,#N/A,FALSE,"VOL"}</definedName>
    <definedName name="DAFDFAD" localSheetId="47" hidden="1">{#N/A,#N/A,FALSE,"VOL"}</definedName>
    <definedName name="DAFDFAD" localSheetId="51" hidden="1">{#N/A,#N/A,FALSE,"VOL"}</definedName>
    <definedName name="DAFDFAD" localSheetId="52" hidden="1">{#N/A,#N/A,FALSE,"VOL"}</definedName>
    <definedName name="DAFDFAD" localSheetId="17" hidden="1">{#N/A,#N/A,FALSE,"VOL"}</definedName>
    <definedName name="DAFDFAD" localSheetId="18" hidden="1">{#N/A,#N/A,FALSE,"VOL"}</definedName>
    <definedName name="DAFDFAD" localSheetId="19" hidden="1">{#N/A,#N/A,FALSE,"VOL"}</definedName>
    <definedName name="DAFDFAD" localSheetId="21" hidden="1">{#N/A,#N/A,FALSE,"VOL"}</definedName>
    <definedName name="DAFDFAD" hidden="1">{#N/A,#N/A,FALSE,"VOL"}</definedName>
    <definedName name="dasda" localSheetId="9">#REF!</definedName>
    <definedName name="dasda" localSheetId="1">#REF!</definedName>
    <definedName name="dasda" localSheetId="7">#REF!</definedName>
    <definedName name="dasda" localSheetId="12">#REF!</definedName>
    <definedName name="dasda" localSheetId="10">#REF!</definedName>
    <definedName name="dasda" localSheetId="11">#REF!</definedName>
    <definedName name="dasda" localSheetId="6">#REF!</definedName>
    <definedName name="dasda" localSheetId="13">#REF!</definedName>
    <definedName name="dasda" localSheetId="23">#REF!</definedName>
    <definedName name="dasda" localSheetId="25">#REF!</definedName>
    <definedName name="dasda" localSheetId="26">#REF!</definedName>
    <definedName name="dasda" localSheetId="28">#REF!</definedName>
    <definedName name="dasda" localSheetId="29">#REF!</definedName>
    <definedName name="dasda" localSheetId="30">#REF!</definedName>
    <definedName name="dasda" localSheetId="31">#REF!</definedName>
    <definedName name="dasda" localSheetId="14">#REF!</definedName>
    <definedName name="dasda" localSheetId="32">#REF!</definedName>
    <definedName name="dasda" localSheetId="33">#REF!</definedName>
    <definedName name="dasda" localSheetId="35">#REF!</definedName>
    <definedName name="dasda" localSheetId="37">#REF!</definedName>
    <definedName name="dasda" localSheetId="38">#REF!</definedName>
    <definedName name="dasda" localSheetId="39">#REF!</definedName>
    <definedName name="dasda" localSheetId="40">#REF!</definedName>
    <definedName name="dasda" localSheetId="41">#REF!</definedName>
    <definedName name="dasda" localSheetId="15">#REF!</definedName>
    <definedName name="dasda" localSheetId="44">#REF!</definedName>
    <definedName name="dasda" localSheetId="47">#REF!</definedName>
    <definedName name="dasda" localSheetId="51">#REF!</definedName>
    <definedName name="dasda" localSheetId="52">#REF!</definedName>
    <definedName name="dasda" localSheetId="17">#REF!</definedName>
    <definedName name="dasda" localSheetId="18">#REF!</definedName>
    <definedName name="dasda" localSheetId="19">#REF!</definedName>
    <definedName name="dasda" localSheetId="21">#REF!</definedName>
    <definedName name="dasda">#REF!</definedName>
    <definedName name="dasdasd" localSheetId="1">#REF!</definedName>
    <definedName name="dasdasd" localSheetId="52">#REF!</definedName>
    <definedName name="dasdasd" localSheetId="21">#REF!</definedName>
    <definedName name="dasdasd">#REF!</definedName>
    <definedName name="data" localSheetId="52">#REF!</definedName>
    <definedName name="data">#REF!</definedName>
    <definedName name="datos" localSheetId="1">#REF!</definedName>
    <definedName name="DATOS" localSheetId="12">#REF!</definedName>
    <definedName name="DATOS">#REF!</definedName>
    <definedName name="ddd">#REF!</definedName>
    <definedName name="dddd">#REF!</definedName>
    <definedName name="DEPOSITOS_SF_1">#REF!</definedName>
    <definedName name="DEPOSITOS_SF_2">#REF!</definedName>
    <definedName name="DEPOSITOS_SNF_1">#REF!</definedName>
    <definedName name="DEPOSITOS_SNF_2">#REF!</definedName>
    <definedName name="desc" localSheetId="9">#REF!</definedName>
    <definedName name="desc" localSheetId="7">#REF!</definedName>
    <definedName name="desc" localSheetId="12">#REF!</definedName>
    <definedName name="desc" localSheetId="10">#REF!</definedName>
    <definedName name="desc" localSheetId="11">#REF!</definedName>
    <definedName name="desc" localSheetId="6">#REF!</definedName>
    <definedName name="desc" localSheetId="13">#REF!</definedName>
    <definedName name="desc" localSheetId="23">#REF!</definedName>
    <definedName name="desc" localSheetId="25">#REF!</definedName>
    <definedName name="desc" localSheetId="26">#REF!</definedName>
    <definedName name="desc" localSheetId="28">#REF!</definedName>
    <definedName name="desc" localSheetId="29">#REF!</definedName>
    <definedName name="desc" localSheetId="30">#REF!</definedName>
    <definedName name="desc" localSheetId="31">#REF!</definedName>
    <definedName name="desc" localSheetId="14">#REF!</definedName>
    <definedName name="desc" localSheetId="32">#REF!</definedName>
    <definedName name="desc" localSheetId="33">#REF!</definedName>
    <definedName name="desc" localSheetId="35">#REF!</definedName>
    <definedName name="desc" localSheetId="37">#REF!</definedName>
    <definedName name="desc" localSheetId="38">#REF!</definedName>
    <definedName name="desc" localSheetId="39">#REF!</definedName>
    <definedName name="desc" localSheetId="40">#REF!</definedName>
    <definedName name="desc" localSheetId="41">#REF!</definedName>
    <definedName name="desc" localSheetId="15">#REF!</definedName>
    <definedName name="desc" localSheetId="44">#REF!</definedName>
    <definedName name="desc" localSheetId="47">#REF!</definedName>
    <definedName name="desc" localSheetId="51">#REF!</definedName>
    <definedName name="desc" localSheetId="52">#REF!</definedName>
    <definedName name="desc" localSheetId="17">#REF!</definedName>
    <definedName name="desc" localSheetId="18">#REF!</definedName>
    <definedName name="desc" localSheetId="19">#REF!</definedName>
    <definedName name="desc" localSheetId="21">#REF!</definedName>
    <definedName name="desc">#REF!</definedName>
    <definedName name="DEUD_PROD_FIN" localSheetId="9">#REF!</definedName>
    <definedName name="DEUD_PROD_FIN" localSheetId="7">#REF!</definedName>
    <definedName name="DEUD_PROD_FIN" localSheetId="12">#REF!</definedName>
    <definedName name="DEUD_PROD_FIN" localSheetId="10">#REF!</definedName>
    <definedName name="DEUD_PROD_FIN" localSheetId="11">#REF!</definedName>
    <definedName name="DEUD_PROD_FIN" localSheetId="6">#REF!</definedName>
    <definedName name="DEUD_PROD_FIN" localSheetId="13">#REF!</definedName>
    <definedName name="DEUD_PROD_FIN" localSheetId="23">#REF!</definedName>
    <definedName name="DEUD_PROD_FIN" localSheetId="25">#REF!</definedName>
    <definedName name="DEUD_PROD_FIN" localSheetId="26">#REF!</definedName>
    <definedName name="DEUD_PROD_FIN" localSheetId="28">#REF!</definedName>
    <definedName name="DEUD_PROD_FIN" localSheetId="29">#REF!</definedName>
    <definedName name="DEUD_PROD_FIN" localSheetId="30">#REF!</definedName>
    <definedName name="DEUD_PROD_FIN" localSheetId="31">#REF!</definedName>
    <definedName name="DEUD_PROD_FIN" localSheetId="14">#REF!</definedName>
    <definedName name="DEUD_PROD_FIN" localSheetId="32">#REF!</definedName>
    <definedName name="DEUD_PROD_FIN" localSheetId="33">#REF!</definedName>
    <definedName name="DEUD_PROD_FIN" localSheetId="35">#REF!</definedName>
    <definedName name="DEUD_PROD_FIN" localSheetId="37">#REF!</definedName>
    <definedName name="DEUD_PROD_FIN" localSheetId="38">#REF!</definedName>
    <definedName name="DEUD_PROD_FIN" localSheetId="39">#REF!</definedName>
    <definedName name="DEUD_PROD_FIN" localSheetId="40">#REF!</definedName>
    <definedName name="DEUD_PROD_FIN" localSheetId="41">#REF!</definedName>
    <definedName name="DEUD_PROD_FIN" localSheetId="15">#REF!</definedName>
    <definedName name="DEUD_PROD_FIN" localSheetId="44">#REF!</definedName>
    <definedName name="DEUD_PROD_FIN" localSheetId="47">#REF!</definedName>
    <definedName name="DEUD_PROD_FIN" localSheetId="51">#REF!</definedName>
    <definedName name="DEUD_PROD_FIN" localSheetId="52">#REF!</definedName>
    <definedName name="DEUD_PROD_FIN" localSheetId="17">#REF!</definedName>
    <definedName name="DEUD_PROD_FIN" localSheetId="18">#REF!</definedName>
    <definedName name="DEUD_PROD_FIN" localSheetId="19">#REF!</definedName>
    <definedName name="DEUD_PROD_FIN" localSheetId="21">#REF!</definedName>
    <definedName name="DEUD_PROD_FIN">#REF!</definedName>
    <definedName name="DEVENG_APORTES_TICKETS" localSheetId="1">#REF!</definedName>
    <definedName name="DEVENG_APORTES_TICKETS" localSheetId="12">#REF!</definedName>
    <definedName name="DEVENG_APORTES_TICKETS" localSheetId="52">#REF!</definedName>
    <definedName name="DEVENG_APORTES_TICKETS">#REF!</definedName>
    <definedName name="DEVENG_REMUN_VAR" localSheetId="1">#REF!</definedName>
    <definedName name="DEVENG_REMUN_VAR" localSheetId="12">#REF!</definedName>
    <definedName name="DEVENG_REMUN_VAR">#REF!</definedName>
    <definedName name="DEVENG_VARIOS" localSheetId="1">#REF!</definedName>
    <definedName name="DEVENG_VARIOS" localSheetId="12">#REF!</definedName>
    <definedName name="DEVENG_VARIOS">#REF!</definedName>
    <definedName name="Dia" localSheetId="9">#REF!</definedName>
    <definedName name="Dia" localSheetId="1">#REF!</definedName>
    <definedName name="Dia" localSheetId="7">#REF!</definedName>
    <definedName name="Dia" localSheetId="12">#REF!</definedName>
    <definedName name="Dia" localSheetId="10">#REF!</definedName>
    <definedName name="Dia" localSheetId="11">#REF!</definedName>
    <definedName name="Dia" localSheetId="6">#REF!</definedName>
    <definedName name="Dia" localSheetId="13">#REF!</definedName>
    <definedName name="Dia" localSheetId="23">#REF!</definedName>
    <definedName name="Dia" localSheetId="25">#REF!</definedName>
    <definedName name="Dia" localSheetId="26">#REF!</definedName>
    <definedName name="Dia" localSheetId="28">#REF!</definedName>
    <definedName name="Dia" localSheetId="29">#REF!</definedName>
    <definedName name="Dia" localSheetId="30">#REF!</definedName>
    <definedName name="Dia" localSheetId="31">#REF!</definedName>
    <definedName name="Dia" localSheetId="14">#REF!</definedName>
    <definedName name="Dia" localSheetId="32">#REF!</definedName>
    <definedName name="Dia" localSheetId="33">#REF!</definedName>
    <definedName name="Dia" localSheetId="35">#REF!</definedName>
    <definedName name="Dia" localSheetId="37">#REF!</definedName>
    <definedName name="Dia" localSheetId="38">#REF!</definedName>
    <definedName name="Dia" localSheetId="39">#REF!</definedName>
    <definedName name="Dia" localSheetId="40">#REF!</definedName>
    <definedName name="Dia" localSheetId="41">#REF!</definedName>
    <definedName name="Dia" localSheetId="15">#REF!</definedName>
    <definedName name="Dia" localSheetId="44">#REF!</definedName>
    <definedName name="Dia" localSheetId="47">#REF!</definedName>
    <definedName name="Dia" localSheetId="51">#REF!</definedName>
    <definedName name="Dia" localSheetId="52">#REF!</definedName>
    <definedName name="Dia" localSheetId="17">#REF!</definedName>
    <definedName name="Dia" localSheetId="18">#REF!</definedName>
    <definedName name="Dia" localSheetId="19">#REF!</definedName>
    <definedName name="Dia" localSheetId="21">#REF!</definedName>
    <definedName name="Dia">#REF!</definedName>
    <definedName name="DIC" localSheetId="9">#REF!</definedName>
    <definedName name="DIC" localSheetId="1">#REF!</definedName>
    <definedName name="DIC" localSheetId="7">#REF!</definedName>
    <definedName name="DIC" localSheetId="12">#REF!</definedName>
    <definedName name="DIC" localSheetId="10">#REF!</definedName>
    <definedName name="DIC" localSheetId="11">#REF!</definedName>
    <definedName name="DIC" localSheetId="6">#REF!</definedName>
    <definedName name="DIC" localSheetId="13">#REF!</definedName>
    <definedName name="DIC" localSheetId="23">#REF!</definedName>
    <definedName name="DIC" localSheetId="25">#REF!</definedName>
    <definedName name="DIC" localSheetId="26">#REF!</definedName>
    <definedName name="DIC" localSheetId="28">#REF!</definedName>
    <definedName name="DIC" localSheetId="29">#REF!</definedName>
    <definedName name="DIC" localSheetId="30">#REF!</definedName>
    <definedName name="DIC" localSheetId="31">#REF!</definedName>
    <definedName name="DIC" localSheetId="14">#REF!</definedName>
    <definedName name="DIC" localSheetId="32">#REF!</definedName>
    <definedName name="DIC" localSheetId="33">#REF!</definedName>
    <definedName name="DIC" localSheetId="35">#REF!</definedName>
    <definedName name="DIC" localSheetId="37">#REF!</definedName>
    <definedName name="DIC" localSheetId="38">#REF!</definedName>
    <definedName name="DIC" localSheetId="39">#REF!</definedName>
    <definedName name="DIC" localSheetId="40">#REF!</definedName>
    <definedName name="DIC" localSheetId="41">#REF!</definedName>
    <definedName name="DIC" localSheetId="15">#REF!</definedName>
    <definedName name="DIC" localSheetId="44">#REF!</definedName>
    <definedName name="DIC" localSheetId="47">#REF!</definedName>
    <definedName name="DIC" localSheetId="51">#REF!</definedName>
    <definedName name="DIC" localSheetId="52">#REF!</definedName>
    <definedName name="DIC" localSheetId="17">#REF!</definedName>
    <definedName name="DIC" localSheetId="18">#REF!</definedName>
    <definedName name="DIC" localSheetId="19">#REF!</definedName>
    <definedName name="DIC" localSheetId="21">#REF!</definedName>
    <definedName name="DIC">#REF!</definedName>
    <definedName name="DICC" localSheetId="9">#REF!</definedName>
    <definedName name="DICC" localSheetId="7">#REF!</definedName>
    <definedName name="DICC" localSheetId="12">#REF!</definedName>
    <definedName name="DICC" localSheetId="10">#REF!</definedName>
    <definedName name="DICC" localSheetId="11">#REF!</definedName>
    <definedName name="DICC" localSheetId="6">#REF!</definedName>
    <definedName name="DICC" localSheetId="13">#REF!</definedName>
    <definedName name="DICC" localSheetId="23">#REF!</definedName>
    <definedName name="DICC" localSheetId="25">#REF!</definedName>
    <definedName name="DICC" localSheetId="26">#REF!</definedName>
    <definedName name="DICC" localSheetId="28">#REF!</definedName>
    <definedName name="DICC" localSheetId="29">#REF!</definedName>
    <definedName name="DICC" localSheetId="30">#REF!</definedName>
    <definedName name="DICC" localSheetId="31">#REF!</definedName>
    <definedName name="DICC" localSheetId="14">#REF!</definedName>
    <definedName name="DICC" localSheetId="32">#REF!</definedName>
    <definedName name="DICC" localSheetId="33">#REF!</definedName>
    <definedName name="DICC" localSheetId="35">#REF!</definedName>
    <definedName name="DICC" localSheetId="37">#REF!</definedName>
    <definedName name="DICC" localSheetId="38">#REF!</definedName>
    <definedName name="DICC" localSheetId="39">#REF!</definedName>
    <definedName name="DICC" localSheetId="40">#REF!</definedName>
    <definedName name="DICC" localSheetId="41">#REF!</definedName>
    <definedName name="DICC" localSheetId="15">#REF!</definedName>
    <definedName name="DICC" localSheetId="44">#REF!</definedName>
    <definedName name="DICC" localSheetId="47">#REF!</definedName>
    <definedName name="DICC" localSheetId="51">#REF!</definedName>
    <definedName name="DICC" localSheetId="52">#REF!</definedName>
    <definedName name="DICC" localSheetId="17">#REF!</definedName>
    <definedName name="DICC" localSheetId="18">#REF!</definedName>
    <definedName name="DICC" localSheetId="19">#REF!</definedName>
    <definedName name="DICC" localSheetId="21">#REF!</definedName>
    <definedName name="DICC">#REF!</definedName>
    <definedName name="dif" localSheetId="9">#REF!</definedName>
    <definedName name="dif" localSheetId="1">#REF!</definedName>
    <definedName name="dif" localSheetId="7">#REF!</definedName>
    <definedName name="dif" localSheetId="12">#REF!</definedName>
    <definedName name="dif" localSheetId="10">#REF!</definedName>
    <definedName name="dif" localSheetId="11">#REF!</definedName>
    <definedName name="dif" localSheetId="6">#REF!</definedName>
    <definedName name="dif" localSheetId="13">#REF!</definedName>
    <definedName name="dif" localSheetId="23">#REF!</definedName>
    <definedName name="dif" localSheetId="25">#REF!</definedName>
    <definedName name="dif" localSheetId="26">#REF!</definedName>
    <definedName name="dif" localSheetId="28">#REF!</definedName>
    <definedName name="dif" localSheetId="29">#REF!</definedName>
    <definedName name="dif" localSheetId="30">#REF!</definedName>
    <definedName name="dif" localSheetId="31">#REF!</definedName>
    <definedName name="dif" localSheetId="14">#REF!</definedName>
    <definedName name="dif" localSheetId="32">#REF!</definedName>
    <definedName name="dif" localSheetId="33">#REF!</definedName>
    <definedName name="dif" localSheetId="35">#REF!</definedName>
    <definedName name="dif" localSheetId="37">#REF!</definedName>
    <definedName name="dif" localSheetId="38">#REF!</definedName>
    <definedName name="dif" localSheetId="39">#REF!</definedName>
    <definedName name="dif" localSheetId="40">#REF!</definedName>
    <definedName name="dif" localSheetId="41">#REF!</definedName>
    <definedName name="dif" localSheetId="15">#REF!</definedName>
    <definedName name="dif" localSheetId="44">#REF!</definedName>
    <definedName name="dif" localSheetId="47">#REF!</definedName>
    <definedName name="dif" localSheetId="51">#REF!</definedName>
    <definedName name="dif" localSheetId="52">#REF!</definedName>
    <definedName name="dif" localSheetId="17">#REF!</definedName>
    <definedName name="dif" localSheetId="18">#REF!</definedName>
    <definedName name="dif" localSheetId="19">#REF!</definedName>
    <definedName name="dif" localSheetId="21">#REF!</definedName>
    <definedName name="dif">#REF!</definedName>
    <definedName name="DifAmort" localSheetId="1">#REF!</definedName>
    <definedName name="DifAmort" localSheetId="12">#REF!</definedName>
    <definedName name="DifAmort" localSheetId="52">#REF!</definedName>
    <definedName name="DifAmort" localSheetId="21">#REF!</definedName>
    <definedName name="DifAmort">#REF!</definedName>
    <definedName name="DIFamort698" localSheetId="1">#REF!</definedName>
    <definedName name="DIFamort698" localSheetId="12">#REF!</definedName>
    <definedName name="DIFamort698" localSheetId="52">#REF!</definedName>
    <definedName name="DIFamort698">#REF!</definedName>
    <definedName name="diferenciaAmort" localSheetId="1">#REF!</definedName>
    <definedName name="diferenciaAmort" localSheetId="12">#REF!</definedName>
    <definedName name="diferenciaAmort">#REF!</definedName>
    <definedName name="Difference" localSheetId="9">#REF!</definedName>
    <definedName name="Difference" localSheetId="1">#REF!</definedName>
    <definedName name="Difference" localSheetId="7">#REF!</definedName>
    <definedName name="Difference" localSheetId="12">#REF!</definedName>
    <definedName name="Difference" localSheetId="10">#REF!</definedName>
    <definedName name="Difference" localSheetId="11">#REF!</definedName>
    <definedName name="Difference" localSheetId="6">#REF!</definedName>
    <definedName name="Difference" localSheetId="13">#REF!</definedName>
    <definedName name="Difference" localSheetId="23">#REF!</definedName>
    <definedName name="Difference" localSheetId="25">#REF!</definedName>
    <definedName name="Difference" localSheetId="26">#REF!</definedName>
    <definedName name="Difference" localSheetId="28">#REF!</definedName>
    <definedName name="Difference" localSheetId="29">#REF!</definedName>
    <definedName name="Difference" localSheetId="30">#REF!</definedName>
    <definedName name="Difference" localSheetId="31">#REF!</definedName>
    <definedName name="Difference" localSheetId="14">#REF!</definedName>
    <definedName name="Difference" localSheetId="32">#REF!</definedName>
    <definedName name="Difference" localSheetId="33">#REF!</definedName>
    <definedName name="Difference" localSheetId="35">#REF!</definedName>
    <definedName name="Difference" localSheetId="37">#REF!</definedName>
    <definedName name="Difference" localSheetId="38">#REF!</definedName>
    <definedName name="Difference" localSheetId="39">#REF!</definedName>
    <definedName name="Difference" localSheetId="40">#REF!</definedName>
    <definedName name="Difference" localSheetId="41">#REF!</definedName>
    <definedName name="Difference" localSheetId="15">#REF!</definedName>
    <definedName name="Difference" localSheetId="44">#REF!</definedName>
    <definedName name="Difference" localSheetId="47">#REF!</definedName>
    <definedName name="Difference" localSheetId="51">#REF!</definedName>
    <definedName name="Difference" localSheetId="52">#REF!</definedName>
    <definedName name="Difference" localSheetId="17">#REF!</definedName>
    <definedName name="Difference" localSheetId="18">#REF!</definedName>
    <definedName name="Difference" localSheetId="19">#REF!</definedName>
    <definedName name="Difference" localSheetId="21">#REF!</definedName>
    <definedName name="Difference">#REF!</definedName>
    <definedName name="dis" localSheetId="9">#REF!</definedName>
    <definedName name="dis" localSheetId="1">#REF!</definedName>
    <definedName name="dis" localSheetId="7">#REF!</definedName>
    <definedName name="dis" localSheetId="12">#REF!</definedName>
    <definedName name="dis" localSheetId="10">#REF!</definedName>
    <definedName name="dis" localSheetId="11">#REF!</definedName>
    <definedName name="dis" localSheetId="6">#REF!</definedName>
    <definedName name="dis" localSheetId="13">#REF!</definedName>
    <definedName name="dis" localSheetId="23">#REF!</definedName>
    <definedName name="dis" localSheetId="25">#REF!</definedName>
    <definedName name="dis" localSheetId="26">#REF!</definedName>
    <definedName name="dis" localSheetId="28">#REF!</definedName>
    <definedName name="dis" localSheetId="29">#REF!</definedName>
    <definedName name="dis" localSheetId="30">#REF!</definedName>
    <definedName name="dis" localSheetId="31">#REF!</definedName>
    <definedName name="dis" localSheetId="14">#REF!</definedName>
    <definedName name="dis" localSheetId="32">#REF!</definedName>
    <definedName name="dis" localSheetId="33">#REF!</definedName>
    <definedName name="dis" localSheetId="35">#REF!</definedName>
    <definedName name="dis" localSheetId="37">#REF!</definedName>
    <definedName name="dis" localSheetId="38">#REF!</definedName>
    <definedName name="dis" localSheetId="39">#REF!</definedName>
    <definedName name="dis" localSheetId="40">#REF!</definedName>
    <definedName name="dis" localSheetId="41">#REF!</definedName>
    <definedName name="dis" localSheetId="15">#REF!</definedName>
    <definedName name="dis" localSheetId="44">#REF!</definedName>
    <definedName name="dis" localSheetId="47">#REF!</definedName>
    <definedName name="dis" localSheetId="51">#REF!</definedName>
    <definedName name="dis" localSheetId="52">#REF!</definedName>
    <definedName name="dis" localSheetId="17">#REF!</definedName>
    <definedName name="dis" localSheetId="18">#REF!</definedName>
    <definedName name="dis" localSheetId="19">#REF!</definedName>
    <definedName name="dis" localSheetId="21">#REF!</definedName>
    <definedName name="dis">#REF!</definedName>
    <definedName name="Disaggregations">#REF!</definedName>
    <definedName name="DISP_DEUD_PROD_FIN" localSheetId="9">#REF!</definedName>
    <definedName name="DISP_DEUD_PROD_FIN" localSheetId="7">#REF!</definedName>
    <definedName name="DISP_DEUD_PROD_FIN" localSheetId="12">#REF!</definedName>
    <definedName name="DISP_DEUD_PROD_FIN" localSheetId="10">#REF!</definedName>
    <definedName name="DISP_DEUD_PROD_FIN" localSheetId="11">#REF!</definedName>
    <definedName name="DISP_DEUD_PROD_FIN" localSheetId="6">#REF!</definedName>
    <definedName name="DISP_DEUD_PROD_FIN" localSheetId="13">#REF!</definedName>
    <definedName name="DISP_DEUD_PROD_FIN" localSheetId="23">#REF!</definedName>
    <definedName name="DISP_DEUD_PROD_FIN" localSheetId="25">#REF!</definedName>
    <definedName name="DISP_DEUD_PROD_FIN" localSheetId="26">#REF!</definedName>
    <definedName name="DISP_DEUD_PROD_FIN" localSheetId="28">#REF!</definedName>
    <definedName name="DISP_DEUD_PROD_FIN" localSheetId="29">#REF!</definedName>
    <definedName name="DISP_DEUD_PROD_FIN" localSheetId="30">#REF!</definedName>
    <definedName name="DISP_DEUD_PROD_FIN" localSheetId="31">#REF!</definedName>
    <definedName name="DISP_DEUD_PROD_FIN" localSheetId="14">#REF!</definedName>
    <definedName name="DISP_DEUD_PROD_FIN" localSheetId="32">#REF!</definedName>
    <definedName name="DISP_DEUD_PROD_FIN" localSheetId="33">#REF!</definedName>
    <definedName name="DISP_DEUD_PROD_FIN" localSheetId="35">#REF!</definedName>
    <definedName name="DISP_DEUD_PROD_FIN" localSheetId="37">#REF!</definedName>
    <definedName name="DISP_DEUD_PROD_FIN" localSheetId="38">#REF!</definedName>
    <definedName name="DISP_DEUD_PROD_FIN" localSheetId="39">#REF!</definedName>
    <definedName name="DISP_DEUD_PROD_FIN" localSheetId="40">#REF!</definedName>
    <definedName name="DISP_DEUD_PROD_FIN" localSheetId="41">#REF!</definedName>
    <definedName name="DISP_DEUD_PROD_FIN" localSheetId="15">#REF!</definedName>
    <definedName name="DISP_DEUD_PROD_FIN" localSheetId="44">#REF!</definedName>
    <definedName name="DISP_DEUD_PROD_FIN" localSheetId="47">#REF!</definedName>
    <definedName name="DISP_DEUD_PROD_FIN" localSheetId="51">#REF!</definedName>
    <definedName name="DISP_DEUD_PROD_FIN" localSheetId="52">#REF!</definedName>
    <definedName name="DISP_DEUD_PROD_FIN" localSheetId="17">#REF!</definedName>
    <definedName name="DISP_DEUD_PROD_FIN" localSheetId="18">#REF!</definedName>
    <definedName name="DISP_DEUD_PROD_FIN" localSheetId="19">#REF!</definedName>
    <definedName name="DISP_DEUD_PROD_FIN" localSheetId="21">#REF!</definedName>
    <definedName name="DISP_DEUD_PROD_FIN">#REF!</definedName>
    <definedName name="DISPONIBLE_1">#REF!</definedName>
    <definedName name="DISPONIBLE_2">#REF!</definedName>
    <definedName name="distribuidores" localSheetId="9">#REF!</definedName>
    <definedName name="distribuidores" localSheetId="7">#REF!</definedName>
    <definedName name="distribuidores" localSheetId="12">#REF!</definedName>
    <definedName name="distribuidores" localSheetId="10">#REF!</definedName>
    <definedName name="distribuidores" localSheetId="11">#REF!</definedName>
    <definedName name="distribuidores" localSheetId="6">#REF!</definedName>
    <definedName name="distribuidores" localSheetId="13">#REF!</definedName>
    <definedName name="distribuidores" localSheetId="23">#REF!</definedName>
    <definedName name="distribuidores" localSheetId="25">#REF!</definedName>
    <definedName name="distribuidores" localSheetId="26">#REF!</definedName>
    <definedName name="distribuidores" localSheetId="28">#REF!</definedName>
    <definedName name="distribuidores" localSheetId="29">#REF!</definedName>
    <definedName name="distribuidores" localSheetId="30">#REF!</definedName>
    <definedName name="distribuidores" localSheetId="31">#REF!</definedName>
    <definedName name="distribuidores" localSheetId="14">#REF!</definedName>
    <definedName name="distribuidores" localSheetId="32">#REF!</definedName>
    <definedName name="distribuidores" localSheetId="33">#REF!</definedName>
    <definedName name="distribuidores" localSheetId="35">#REF!</definedName>
    <definedName name="distribuidores" localSheetId="37">#REF!</definedName>
    <definedName name="distribuidores" localSheetId="38">#REF!</definedName>
    <definedName name="distribuidores" localSheetId="39">#REF!</definedName>
    <definedName name="distribuidores" localSheetId="40">#REF!</definedName>
    <definedName name="distribuidores" localSheetId="41">#REF!</definedName>
    <definedName name="distribuidores" localSheetId="15">#REF!</definedName>
    <definedName name="distribuidores" localSheetId="44">#REF!</definedName>
    <definedName name="distribuidores" localSheetId="47">#REF!</definedName>
    <definedName name="distribuidores" localSheetId="51">#REF!</definedName>
    <definedName name="distribuidores" localSheetId="52">#REF!</definedName>
    <definedName name="distribuidores" localSheetId="17">#REF!</definedName>
    <definedName name="distribuidores" localSheetId="18">#REF!</definedName>
    <definedName name="distribuidores" localSheetId="19">#REF!</definedName>
    <definedName name="distribuidores" localSheetId="21">#REF!</definedName>
    <definedName name="distribuidores">#REF!</definedName>
    <definedName name="Dollar_Threshold" localSheetId="9">#REF!</definedName>
    <definedName name="Dollar_Threshold" localSheetId="7">#REF!</definedName>
    <definedName name="Dollar_Threshold" localSheetId="12">#REF!</definedName>
    <definedName name="Dollar_Threshold" localSheetId="10">#REF!</definedName>
    <definedName name="Dollar_Threshold" localSheetId="11">#REF!</definedName>
    <definedName name="Dollar_Threshold" localSheetId="6">#REF!</definedName>
    <definedName name="Dollar_Threshold" localSheetId="13">#REF!</definedName>
    <definedName name="Dollar_Threshold" localSheetId="23">#REF!</definedName>
    <definedName name="Dollar_Threshold" localSheetId="25">#REF!</definedName>
    <definedName name="Dollar_Threshold" localSheetId="26">#REF!</definedName>
    <definedName name="Dollar_Threshold" localSheetId="28">#REF!</definedName>
    <definedName name="Dollar_Threshold" localSheetId="29">#REF!</definedName>
    <definedName name="Dollar_Threshold" localSheetId="30">#REF!</definedName>
    <definedName name="Dollar_Threshold" localSheetId="31">#REF!</definedName>
    <definedName name="Dollar_Threshold" localSheetId="14">#REF!</definedName>
    <definedName name="Dollar_Threshold" localSheetId="32">#REF!</definedName>
    <definedName name="Dollar_Threshold" localSheetId="33">#REF!</definedName>
    <definedName name="Dollar_Threshold" localSheetId="35">#REF!</definedName>
    <definedName name="Dollar_Threshold" localSheetId="37">#REF!</definedName>
    <definedName name="Dollar_Threshold" localSheetId="38">#REF!</definedName>
    <definedName name="Dollar_Threshold" localSheetId="39">#REF!</definedName>
    <definedName name="Dollar_Threshold" localSheetId="40">#REF!</definedName>
    <definedName name="Dollar_Threshold" localSheetId="41">#REF!</definedName>
    <definedName name="Dollar_Threshold" localSheetId="15">#REF!</definedName>
    <definedName name="Dollar_Threshold" localSheetId="44">#REF!</definedName>
    <definedName name="Dollar_Threshold" localSheetId="47">#REF!</definedName>
    <definedName name="Dollar_Threshold" localSheetId="51">#REF!</definedName>
    <definedName name="Dollar_Threshold" localSheetId="52">#REF!</definedName>
    <definedName name="Dollar_Threshold" localSheetId="17">#REF!</definedName>
    <definedName name="Dollar_Threshold" localSheetId="18">#REF!</definedName>
    <definedName name="Dollar_Threshold" localSheetId="19">#REF!</definedName>
    <definedName name="Dollar_Threshold" localSheetId="21">#REF!</definedName>
    <definedName name="Dollar_Threshold">#REF!</definedName>
    <definedName name="Dollars_Threshold" localSheetId="9">#REF!</definedName>
    <definedName name="Dollars_Threshold" localSheetId="7">#REF!</definedName>
    <definedName name="Dollars_Threshold" localSheetId="12">#REF!</definedName>
    <definedName name="Dollars_Threshold" localSheetId="10">#REF!</definedName>
    <definedName name="Dollars_Threshold" localSheetId="11">#REF!</definedName>
    <definedName name="Dollars_Threshold" localSheetId="6">#REF!</definedName>
    <definedName name="Dollars_Threshold" localSheetId="13">#REF!</definedName>
    <definedName name="Dollars_Threshold" localSheetId="23">#REF!</definedName>
    <definedName name="Dollars_Threshold" localSheetId="25">#REF!</definedName>
    <definedName name="Dollars_Threshold" localSheetId="26">#REF!</definedName>
    <definedName name="Dollars_Threshold" localSheetId="28">#REF!</definedName>
    <definedName name="Dollars_Threshold" localSheetId="29">#REF!</definedName>
    <definedName name="Dollars_Threshold" localSheetId="30">#REF!</definedName>
    <definedName name="Dollars_Threshold" localSheetId="31">#REF!</definedName>
    <definedName name="Dollars_Threshold" localSheetId="14">#REF!</definedName>
    <definedName name="Dollars_Threshold" localSheetId="32">#REF!</definedName>
    <definedName name="Dollars_Threshold" localSheetId="33">#REF!</definedName>
    <definedName name="Dollars_Threshold" localSheetId="35">#REF!</definedName>
    <definedName name="Dollars_Threshold" localSheetId="37">#REF!</definedName>
    <definedName name="Dollars_Threshold" localSheetId="38">#REF!</definedName>
    <definedName name="Dollars_Threshold" localSheetId="39">#REF!</definedName>
    <definedName name="Dollars_Threshold" localSheetId="40">#REF!</definedName>
    <definedName name="Dollars_Threshold" localSheetId="41">#REF!</definedName>
    <definedName name="Dollars_Threshold" localSheetId="15">#REF!</definedName>
    <definedName name="Dollars_Threshold" localSheetId="44">#REF!</definedName>
    <definedName name="Dollars_Threshold" localSheetId="47">#REF!</definedName>
    <definedName name="Dollars_Threshold" localSheetId="51">#REF!</definedName>
    <definedName name="Dollars_Threshold" localSheetId="52">#REF!</definedName>
    <definedName name="Dollars_Threshold" localSheetId="17">#REF!</definedName>
    <definedName name="Dollars_Threshold" localSheetId="18">#REF!</definedName>
    <definedName name="Dollars_Threshold" localSheetId="19">#REF!</definedName>
    <definedName name="Dollars_Threshold" localSheetId="21">#REF!</definedName>
    <definedName name="Dollars_Threshold">#REF!</definedName>
    <definedName name="e.e" localSheetId="1">#REF!</definedName>
    <definedName name="e.e">#REF!</definedName>
    <definedName name="efecto_neto_prev_1">#REF!</definedName>
    <definedName name="efecto_neto_prev_2">#REF!</definedName>
    <definedName name="Effective_Tax_Rate" localSheetId="9">#REF!</definedName>
    <definedName name="Effective_Tax_Rate" localSheetId="7">#REF!</definedName>
    <definedName name="Effective_Tax_Rate" localSheetId="12">#REF!</definedName>
    <definedName name="Effective_Tax_Rate" localSheetId="10">#REF!</definedName>
    <definedName name="Effective_Tax_Rate" localSheetId="11">#REF!</definedName>
    <definedName name="Effective_Tax_Rate" localSheetId="6">#REF!</definedName>
    <definedName name="Effective_Tax_Rate" localSheetId="13">#REF!</definedName>
    <definedName name="Effective_Tax_Rate" localSheetId="23">#REF!</definedName>
    <definedName name="Effective_Tax_Rate" localSheetId="25">#REF!</definedName>
    <definedName name="Effective_Tax_Rate" localSheetId="26">#REF!</definedName>
    <definedName name="Effective_Tax_Rate" localSheetId="28">#REF!</definedName>
    <definedName name="Effective_Tax_Rate" localSheetId="29">#REF!</definedName>
    <definedName name="Effective_Tax_Rate" localSheetId="30">#REF!</definedName>
    <definedName name="Effective_Tax_Rate" localSheetId="31">#REF!</definedName>
    <definedName name="Effective_Tax_Rate" localSheetId="14">#REF!</definedName>
    <definedName name="Effective_Tax_Rate" localSheetId="32">#REF!</definedName>
    <definedName name="Effective_Tax_Rate" localSheetId="33">#REF!</definedName>
    <definedName name="Effective_Tax_Rate" localSheetId="35">#REF!</definedName>
    <definedName name="Effective_Tax_Rate" localSheetId="37">#REF!</definedName>
    <definedName name="Effective_Tax_Rate" localSheetId="38">#REF!</definedName>
    <definedName name="Effective_Tax_Rate" localSheetId="39">#REF!</definedName>
    <definedName name="Effective_Tax_Rate" localSheetId="40">#REF!</definedName>
    <definedName name="Effective_Tax_Rate" localSheetId="41">#REF!</definedName>
    <definedName name="Effective_Tax_Rate" localSheetId="15">#REF!</definedName>
    <definedName name="Effective_Tax_Rate" localSheetId="44">#REF!</definedName>
    <definedName name="Effective_Tax_Rate" localSheetId="47">#REF!</definedName>
    <definedName name="Effective_Tax_Rate" localSheetId="51">#REF!</definedName>
    <definedName name="Effective_Tax_Rate" localSheetId="52">#REF!</definedName>
    <definedName name="Effective_Tax_Rate" localSheetId="17">#REF!</definedName>
    <definedName name="Effective_Tax_Rate" localSheetId="18">#REF!</definedName>
    <definedName name="Effective_Tax_Rate" localSheetId="19">#REF!</definedName>
    <definedName name="Effective_Tax_Rate" localSheetId="21">#REF!</definedName>
    <definedName name="Effective_Tax_Rate">#REF!</definedName>
    <definedName name="EfTrim" localSheetId="1">#REF!</definedName>
    <definedName name="EfTrim" localSheetId="12">#REF!</definedName>
    <definedName name="EfTrim" localSheetId="52">#REF!</definedName>
    <definedName name="EfTrim" localSheetId="21">#REF!</definedName>
    <definedName name="EfTrim">#REF!</definedName>
    <definedName name="EFTRIM698" localSheetId="1">#REF!</definedName>
    <definedName name="EFTRIM698" localSheetId="12">#REF!</definedName>
    <definedName name="EFTRIM698" localSheetId="52">#REF!</definedName>
    <definedName name="EFTRIM698">#REF!</definedName>
    <definedName name="ENE" localSheetId="1">#REF!</definedName>
    <definedName name="ENE">#REF!</definedName>
    <definedName name="Enriputo">#REF!</definedName>
    <definedName name="EOyAF" localSheetId="1">#REF!</definedName>
    <definedName name="EOyAF" localSheetId="12">#REF!</definedName>
    <definedName name="EOyAF">#REF!</definedName>
    <definedName name="EresIndir" localSheetId="1">#REF!</definedName>
    <definedName name="EresIndir" localSheetId="12">#REF!</definedName>
    <definedName name="EresIndir">#REF!</definedName>
    <definedName name="EresRefi" localSheetId="1">#REF!</definedName>
    <definedName name="EresRefi" localSheetId="12">#REF!</definedName>
    <definedName name="EresRefi">#REF!</definedName>
    <definedName name="EresTopp" localSheetId="1">#REF!</definedName>
    <definedName name="EresTopp" localSheetId="12">#REF!</definedName>
    <definedName name="EresTopp">#REF!</definedName>
    <definedName name="EresTurb" localSheetId="1">#REF!</definedName>
    <definedName name="EresTurb" localSheetId="12">#REF!</definedName>
    <definedName name="EresTurb">#REF!</definedName>
    <definedName name="est">#REF!</definedName>
    <definedName name="EST00">#REF!</definedName>
    <definedName name="ESTBF" localSheetId="9">#REF!</definedName>
    <definedName name="ESTBF" localSheetId="7">#REF!</definedName>
    <definedName name="ESTBF" localSheetId="12">#REF!</definedName>
    <definedName name="ESTBF" localSheetId="10">#REF!</definedName>
    <definedName name="ESTBF" localSheetId="11">#REF!</definedName>
    <definedName name="ESTBF" localSheetId="6">#REF!</definedName>
    <definedName name="ESTBF" localSheetId="13">#REF!</definedName>
    <definedName name="ESTBF" localSheetId="23">#REF!</definedName>
    <definedName name="ESTBF" localSheetId="25">#REF!</definedName>
    <definedName name="ESTBF" localSheetId="26">#REF!</definedName>
    <definedName name="ESTBF" localSheetId="28">#REF!</definedName>
    <definedName name="ESTBF" localSheetId="29">#REF!</definedName>
    <definedName name="ESTBF" localSheetId="30">#REF!</definedName>
    <definedName name="ESTBF" localSheetId="31">#REF!</definedName>
    <definedName name="ESTBF" localSheetId="14">#REF!</definedName>
    <definedName name="ESTBF" localSheetId="32">#REF!</definedName>
    <definedName name="ESTBF" localSheetId="33">#REF!</definedName>
    <definedName name="ESTBF" localSheetId="35">#REF!</definedName>
    <definedName name="ESTBF" localSheetId="37">#REF!</definedName>
    <definedName name="ESTBF" localSheetId="38">#REF!</definedName>
    <definedName name="ESTBF" localSheetId="39">#REF!</definedName>
    <definedName name="ESTBF" localSheetId="40">#REF!</definedName>
    <definedName name="ESTBF" localSheetId="41">#REF!</definedName>
    <definedName name="ESTBF" localSheetId="15">#REF!</definedName>
    <definedName name="ESTBF" localSheetId="44">#REF!</definedName>
    <definedName name="ESTBF" localSheetId="47">#REF!</definedName>
    <definedName name="ESTBF" localSheetId="51">#REF!</definedName>
    <definedName name="ESTBF" localSheetId="52">#REF!</definedName>
    <definedName name="ESTBF" localSheetId="17">#REF!</definedName>
    <definedName name="ESTBF" localSheetId="18">#REF!</definedName>
    <definedName name="ESTBF" localSheetId="19">#REF!</definedName>
    <definedName name="ESTBF" localSheetId="21">#REF!</definedName>
    <definedName name="ESTBF">#REF!</definedName>
    <definedName name="ESTIMADO" localSheetId="9">#REF!</definedName>
    <definedName name="ESTIMADO" localSheetId="7">#REF!</definedName>
    <definedName name="ESTIMADO" localSheetId="12">#REF!</definedName>
    <definedName name="ESTIMADO" localSheetId="10">#REF!</definedName>
    <definedName name="ESTIMADO" localSheetId="11">#REF!</definedName>
    <definedName name="ESTIMADO" localSheetId="6">#REF!</definedName>
    <definedName name="ESTIMADO" localSheetId="13">#REF!</definedName>
    <definedName name="ESTIMADO" localSheetId="23">#REF!</definedName>
    <definedName name="ESTIMADO" localSheetId="25">#REF!</definedName>
    <definedName name="ESTIMADO" localSheetId="26">#REF!</definedName>
    <definedName name="ESTIMADO" localSheetId="28">#REF!</definedName>
    <definedName name="ESTIMADO" localSheetId="29">#REF!</definedName>
    <definedName name="ESTIMADO" localSheetId="30">#REF!</definedName>
    <definedName name="ESTIMADO" localSheetId="31">#REF!</definedName>
    <definedName name="ESTIMADO" localSheetId="14">#REF!</definedName>
    <definedName name="ESTIMADO" localSheetId="32">#REF!</definedName>
    <definedName name="ESTIMADO" localSheetId="33">#REF!</definedName>
    <definedName name="ESTIMADO" localSheetId="35">#REF!</definedName>
    <definedName name="ESTIMADO" localSheetId="37">#REF!</definedName>
    <definedName name="ESTIMADO" localSheetId="38">#REF!</definedName>
    <definedName name="ESTIMADO" localSheetId="39">#REF!</definedName>
    <definedName name="ESTIMADO" localSheetId="40">#REF!</definedName>
    <definedName name="ESTIMADO" localSheetId="41">#REF!</definedName>
    <definedName name="ESTIMADO" localSheetId="15">#REF!</definedName>
    <definedName name="ESTIMADO" localSheetId="44">#REF!</definedName>
    <definedName name="ESTIMADO" localSheetId="47">#REF!</definedName>
    <definedName name="ESTIMADO" localSheetId="51">#REF!</definedName>
    <definedName name="ESTIMADO" localSheetId="52">#REF!</definedName>
    <definedName name="ESTIMADO" localSheetId="17">#REF!</definedName>
    <definedName name="ESTIMADO" localSheetId="18">#REF!</definedName>
    <definedName name="ESTIMADO" localSheetId="19">#REF!</definedName>
    <definedName name="ESTIMADO" localSheetId="21">#REF!</definedName>
    <definedName name="ESTIMADO">#REF!</definedName>
    <definedName name="ESTIMADOSCONTI">#REF!</definedName>
    <definedName name="EstPat" localSheetId="1">#REF!</definedName>
    <definedName name="EstPat" localSheetId="12">#REF!</definedName>
    <definedName name="EstPat" localSheetId="52">#REF!</definedName>
    <definedName name="EstPat" localSheetId="21">#REF!</definedName>
    <definedName name="EstPat">#REF!</definedName>
    <definedName name="EstPatRes" localSheetId="1">#REF!</definedName>
    <definedName name="EstPatRes" localSheetId="12">#REF!</definedName>
    <definedName name="EstPatRes" localSheetId="52">#REF!</definedName>
    <definedName name="EstPatRes" localSheetId="21">#REF!</definedName>
    <definedName name="EstPatRes">#REF!</definedName>
    <definedName name="Evolución_Patrimonial_de_Rubros_Financieros" localSheetId="9">#REF!</definedName>
    <definedName name="Evolución_Patrimonial_de_Rubros_Financieros" localSheetId="1">#REF!</definedName>
    <definedName name="Evolución_Patrimonial_de_Rubros_Financieros" localSheetId="7">#REF!</definedName>
    <definedName name="Evolución_Patrimonial_de_Rubros_Financieros" localSheetId="12">#REF!</definedName>
    <definedName name="Evolución_Patrimonial_de_Rubros_Financieros" localSheetId="10">#REF!</definedName>
    <definedName name="Evolución_Patrimonial_de_Rubros_Financieros" localSheetId="11">#REF!</definedName>
    <definedName name="Evolución_Patrimonial_de_Rubros_Financieros" localSheetId="6">#REF!</definedName>
    <definedName name="Evolución_Patrimonial_de_Rubros_Financieros" localSheetId="13">#REF!</definedName>
    <definedName name="Evolución_Patrimonial_de_Rubros_Financieros" localSheetId="23">#REF!</definedName>
    <definedName name="Evolución_Patrimonial_de_Rubros_Financieros" localSheetId="25">#REF!</definedName>
    <definedName name="Evolución_Patrimonial_de_Rubros_Financieros" localSheetId="26">#REF!</definedName>
    <definedName name="Evolución_Patrimonial_de_Rubros_Financieros" localSheetId="28">#REF!</definedName>
    <definedName name="Evolución_Patrimonial_de_Rubros_Financieros" localSheetId="29">#REF!</definedName>
    <definedName name="Evolución_Patrimonial_de_Rubros_Financieros" localSheetId="30">#REF!</definedName>
    <definedName name="Evolución_Patrimonial_de_Rubros_Financieros" localSheetId="31">#REF!</definedName>
    <definedName name="Evolución_Patrimonial_de_Rubros_Financieros" localSheetId="14">#REF!</definedName>
    <definedName name="Evolución_Patrimonial_de_Rubros_Financieros" localSheetId="32">#REF!</definedName>
    <definedName name="Evolución_Patrimonial_de_Rubros_Financieros" localSheetId="33">#REF!</definedName>
    <definedName name="Evolución_Patrimonial_de_Rubros_Financieros" localSheetId="35">#REF!</definedName>
    <definedName name="Evolución_Patrimonial_de_Rubros_Financieros" localSheetId="37">#REF!</definedName>
    <definedName name="Evolución_Patrimonial_de_Rubros_Financieros" localSheetId="38">#REF!</definedName>
    <definedName name="Evolución_Patrimonial_de_Rubros_Financieros" localSheetId="39">#REF!</definedName>
    <definedName name="Evolución_Patrimonial_de_Rubros_Financieros" localSheetId="40">#REF!</definedName>
    <definedName name="Evolución_Patrimonial_de_Rubros_Financieros" localSheetId="41">#REF!</definedName>
    <definedName name="Evolución_Patrimonial_de_Rubros_Financieros" localSheetId="15">#REF!</definedName>
    <definedName name="Evolución_Patrimonial_de_Rubros_Financieros" localSheetId="44">#REF!</definedName>
    <definedName name="Evolución_Patrimonial_de_Rubros_Financieros" localSheetId="47">#REF!</definedName>
    <definedName name="Evolución_Patrimonial_de_Rubros_Financieros" localSheetId="51">#REF!</definedName>
    <definedName name="Evolución_Patrimonial_de_Rubros_Financieros" localSheetId="52">#REF!</definedName>
    <definedName name="Evolución_Patrimonial_de_Rubros_Financieros" localSheetId="17">#REF!</definedName>
    <definedName name="Evolución_Patrimonial_de_Rubros_Financieros" localSheetId="18">#REF!</definedName>
    <definedName name="Evolución_Patrimonial_de_Rubros_Financieros" localSheetId="19">#REF!</definedName>
    <definedName name="Evolución_Patrimonial_de_Rubros_Financieros" localSheetId="21">#REF!</definedName>
    <definedName name="Evolución_Patrimonial_de_Rubros_Financieros">#REF!</definedName>
    <definedName name="Excel_BuiltIn_Database" localSheetId="1">#REF!</definedName>
    <definedName name="Excel_BuiltIn_Database" localSheetId="12">#REF!</definedName>
    <definedName name="Excel_BuiltIn_Database" localSheetId="52">#REF!</definedName>
    <definedName name="Excel_BuiltIn_Database" localSheetId="21">#REF!</definedName>
    <definedName name="Excel_BuiltIn_Database">#REF!</definedName>
    <definedName name="Excel_BuiltIn_Print_Area_2" localSheetId="52">#REF!</definedName>
    <definedName name="Excel_BuiltIn_Print_Area_2" localSheetId="21">#REF!</definedName>
    <definedName name="Excel_BuiltIn_Print_Area_2">#REF!</definedName>
    <definedName name="Excel_BuiltIn_Print_Area_3" localSheetId="52">#REF!</definedName>
    <definedName name="Excel_BuiltIn_Print_Area_3" localSheetId="21">#REF!</definedName>
    <definedName name="Excel_BuiltIn_Print_Area_3">#REF!</definedName>
    <definedName name="Excel_BuiltIn_Print_Area_4">#REF!</definedName>
    <definedName name="Expected_balance" localSheetId="9">#REF!</definedName>
    <definedName name="Expected_balance" localSheetId="1">#REF!</definedName>
    <definedName name="Expected_balance" localSheetId="7">#REF!</definedName>
    <definedName name="Expected_balance" localSheetId="12">#REF!</definedName>
    <definedName name="Expected_balance" localSheetId="10">#REF!</definedName>
    <definedName name="Expected_balance" localSheetId="11">#REF!</definedName>
    <definedName name="Expected_balance" localSheetId="6">#REF!</definedName>
    <definedName name="Expected_balance" localSheetId="13">#REF!</definedName>
    <definedName name="Expected_balance" localSheetId="23">#REF!</definedName>
    <definedName name="Expected_balance" localSheetId="25">#REF!</definedName>
    <definedName name="Expected_balance" localSheetId="26">#REF!</definedName>
    <definedName name="Expected_balance" localSheetId="28">#REF!</definedName>
    <definedName name="Expected_balance" localSheetId="29">#REF!</definedName>
    <definedName name="Expected_balance" localSheetId="30">#REF!</definedName>
    <definedName name="Expected_balance" localSheetId="31">#REF!</definedName>
    <definedName name="Expected_balance" localSheetId="14">#REF!</definedName>
    <definedName name="Expected_balance" localSheetId="32">#REF!</definedName>
    <definedName name="Expected_balance" localSheetId="33">#REF!</definedName>
    <definedName name="Expected_balance" localSheetId="35">#REF!</definedName>
    <definedName name="Expected_balance" localSheetId="37">#REF!</definedName>
    <definedName name="Expected_balance" localSheetId="38">#REF!</definedName>
    <definedName name="Expected_balance" localSheetId="39">#REF!</definedName>
    <definedName name="Expected_balance" localSheetId="40">#REF!</definedName>
    <definedName name="Expected_balance" localSheetId="41">#REF!</definedName>
    <definedName name="Expected_balance" localSheetId="15">#REF!</definedName>
    <definedName name="Expected_balance" localSheetId="44">#REF!</definedName>
    <definedName name="Expected_balance" localSheetId="47">#REF!</definedName>
    <definedName name="Expected_balance" localSheetId="51">#REF!</definedName>
    <definedName name="Expected_balance" localSheetId="52">#REF!</definedName>
    <definedName name="Expected_balance" localSheetId="17">#REF!</definedName>
    <definedName name="Expected_balance" localSheetId="18">#REF!</definedName>
    <definedName name="Expected_balance" localSheetId="19">#REF!</definedName>
    <definedName name="Expected_balance" localSheetId="21">#REF!</definedName>
    <definedName name="Expected_balance">#REF!</definedName>
    <definedName name="Expected_Error_Rate" localSheetId="9">#REF!</definedName>
    <definedName name="Expected_Error_Rate" localSheetId="7">#REF!</definedName>
    <definedName name="Expected_Error_Rate" localSheetId="12">#REF!</definedName>
    <definedName name="Expected_Error_Rate" localSheetId="10">#REF!</definedName>
    <definedName name="Expected_Error_Rate" localSheetId="11">#REF!</definedName>
    <definedName name="Expected_Error_Rate" localSheetId="6">#REF!</definedName>
    <definedName name="Expected_Error_Rate" localSheetId="13">#REF!</definedName>
    <definedName name="Expected_Error_Rate" localSheetId="23">#REF!</definedName>
    <definedName name="Expected_Error_Rate" localSheetId="25">#REF!</definedName>
    <definedName name="Expected_Error_Rate" localSheetId="26">#REF!</definedName>
    <definedName name="Expected_Error_Rate" localSheetId="28">#REF!</definedName>
    <definedName name="Expected_Error_Rate" localSheetId="29">#REF!</definedName>
    <definedName name="Expected_Error_Rate" localSheetId="30">#REF!</definedName>
    <definedName name="Expected_Error_Rate" localSheetId="31">#REF!</definedName>
    <definedName name="Expected_Error_Rate" localSheetId="14">#REF!</definedName>
    <definedName name="Expected_Error_Rate" localSheetId="32">#REF!</definedName>
    <definedName name="Expected_Error_Rate" localSheetId="33">#REF!</definedName>
    <definedName name="Expected_Error_Rate" localSheetId="35">#REF!</definedName>
    <definedName name="Expected_Error_Rate" localSheetId="37">#REF!</definedName>
    <definedName name="Expected_Error_Rate" localSheetId="38">#REF!</definedName>
    <definedName name="Expected_Error_Rate" localSheetId="39">#REF!</definedName>
    <definedName name="Expected_Error_Rate" localSheetId="40">#REF!</definedName>
    <definedName name="Expected_Error_Rate" localSheetId="41">#REF!</definedName>
    <definedName name="Expected_Error_Rate" localSheetId="15">#REF!</definedName>
    <definedName name="Expected_Error_Rate" localSheetId="44">#REF!</definedName>
    <definedName name="Expected_Error_Rate" localSheetId="47">#REF!</definedName>
    <definedName name="Expected_Error_Rate" localSheetId="51">#REF!</definedName>
    <definedName name="Expected_Error_Rate" localSheetId="52">#REF!</definedName>
    <definedName name="Expected_Error_Rate" localSheetId="17">#REF!</definedName>
    <definedName name="Expected_Error_Rate" localSheetId="18">#REF!</definedName>
    <definedName name="Expected_Error_Rate" localSheetId="19">#REF!</definedName>
    <definedName name="Expected_Error_Rate" localSheetId="21">#REF!</definedName>
    <definedName name="Expected_Error_Rate">#REF!</definedName>
    <definedName name="FAB" localSheetId="9">#REF!</definedName>
    <definedName name="FAB" localSheetId="1">#REF!</definedName>
    <definedName name="FAB" localSheetId="7">#REF!</definedName>
    <definedName name="FAB" localSheetId="12">#REF!</definedName>
    <definedName name="FAB" localSheetId="10">#REF!</definedName>
    <definedName name="FAB" localSheetId="11">#REF!</definedName>
    <definedName name="FAB" localSheetId="6">#REF!</definedName>
    <definedName name="FAB" localSheetId="13">#REF!</definedName>
    <definedName name="FAB" localSheetId="23">#REF!</definedName>
    <definedName name="FAB" localSheetId="25">#REF!</definedName>
    <definedName name="FAB" localSheetId="26">#REF!</definedName>
    <definedName name="FAB" localSheetId="28">#REF!</definedName>
    <definedName name="FAB" localSheetId="29">#REF!</definedName>
    <definedName name="FAB" localSheetId="30">#REF!</definedName>
    <definedName name="FAB" localSheetId="31">#REF!</definedName>
    <definedName name="FAB" localSheetId="14">#REF!</definedName>
    <definedName name="FAB" localSheetId="32">#REF!</definedName>
    <definedName name="FAB" localSheetId="33">#REF!</definedName>
    <definedName name="FAB" localSheetId="35">#REF!</definedName>
    <definedName name="FAB" localSheetId="37">#REF!</definedName>
    <definedName name="FAB" localSheetId="38">#REF!</definedName>
    <definedName name="FAB" localSheetId="39">#REF!</definedName>
    <definedName name="FAB" localSheetId="40">#REF!</definedName>
    <definedName name="FAB" localSheetId="41">#REF!</definedName>
    <definedName name="FAB" localSheetId="15">#REF!</definedName>
    <definedName name="FAB" localSheetId="44">#REF!</definedName>
    <definedName name="FAB" localSheetId="47">#REF!</definedName>
    <definedName name="FAB" localSheetId="51">#REF!</definedName>
    <definedName name="FAB" localSheetId="52">#REF!</definedName>
    <definedName name="FAB" localSheetId="17">#REF!</definedName>
    <definedName name="FAB" localSheetId="18">#REF!</definedName>
    <definedName name="FAB" localSheetId="19">#REF!</definedName>
    <definedName name="FAB" localSheetId="21">#REF!</definedName>
    <definedName name="FAB">#REF!</definedName>
    <definedName name="Factor" localSheetId="52">#REF!</definedName>
    <definedName name="Factor">#REF!</definedName>
    <definedName name="FactorA" localSheetId="9">#REF!</definedName>
    <definedName name="FactorA" localSheetId="1">#REF!</definedName>
    <definedName name="FactorA" localSheetId="7">#REF!</definedName>
    <definedName name="FactorA" localSheetId="12">#REF!</definedName>
    <definedName name="FactorA" localSheetId="10">#REF!</definedName>
    <definedName name="FactorA" localSheetId="11">#REF!</definedName>
    <definedName name="FactorA" localSheetId="6">#REF!</definedName>
    <definedName name="FactorA" localSheetId="13">#REF!</definedName>
    <definedName name="FactorA" localSheetId="23">#REF!</definedName>
    <definedName name="FactorA" localSheetId="25">#REF!</definedName>
    <definedName name="FactorA" localSheetId="26">#REF!</definedName>
    <definedName name="FactorA" localSheetId="28">#REF!</definedName>
    <definedName name="FactorA" localSheetId="29">#REF!</definedName>
    <definedName name="FactorA" localSheetId="30">#REF!</definedName>
    <definedName name="FactorA" localSheetId="31">#REF!</definedName>
    <definedName name="FactorA" localSheetId="14">#REF!</definedName>
    <definedName name="FactorA" localSheetId="32">#REF!</definedName>
    <definedName name="FactorA" localSheetId="33">#REF!</definedName>
    <definedName name="FactorA" localSheetId="35">#REF!</definedName>
    <definedName name="FactorA" localSheetId="37">#REF!</definedName>
    <definedName name="FactorA" localSheetId="38">#REF!</definedName>
    <definedName name="FactorA" localSheetId="39">#REF!</definedName>
    <definedName name="FactorA" localSheetId="40">#REF!</definedName>
    <definedName name="FactorA" localSheetId="41">#REF!</definedName>
    <definedName name="FactorA" localSheetId="15">#REF!</definedName>
    <definedName name="FactorA" localSheetId="44">#REF!</definedName>
    <definedName name="FactorA" localSheetId="47">#REF!</definedName>
    <definedName name="FactorA" localSheetId="51">#REF!</definedName>
    <definedName name="FactorA" localSheetId="52">#REF!</definedName>
    <definedName name="FactorA" localSheetId="17">#REF!</definedName>
    <definedName name="FactorA" localSheetId="18">#REF!</definedName>
    <definedName name="FactorA" localSheetId="19">#REF!</definedName>
    <definedName name="FactorA" localSheetId="21">#REF!</definedName>
    <definedName name="FactorA">#REF!</definedName>
    <definedName name="FactorF" localSheetId="9">#REF!</definedName>
    <definedName name="FactorF" localSheetId="1">#REF!</definedName>
    <definedName name="FactorF" localSheetId="7">#REF!</definedName>
    <definedName name="FactorF" localSheetId="12">#REF!</definedName>
    <definedName name="FactorF" localSheetId="10">#REF!</definedName>
    <definedName name="FactorF" localSheetId="11">#REF!</definedName>
    <definedName name="FactorF" localSheetId="6">#REF!</definedName>
    <definedName name="FactorF" localSheetId="13">#REF!</definedName>
    <definedName name="FactorF" localSheetId="23">#REF!</definedName>
    <definedName name="FactorF" localSheetId="25">#REF!</definedName>
    <definedName name="FactorF" localSheetId="26">#REF!</definedName>
    <definedName name="FactorF" localSheetId="28">#REF!</definedName>
    <definedName name="FactorF" localSheetId="29">#REF!</definedName>
    <definedName name="FactorF" localSheetId="30">#REF!</definedName>
    <definedName name="FactorF" localSheetId="31">#REF!</definedName>
    <definedName name="FactorF" localSheetId="14">#REF!</definedName>
    <definedName name="FactorF" localSheetId="32">#REF!</definedName>
    <definedName name="FactorF" localSheetId="33">#REF!</definedName>
    <definedName name="FactorF" localSheetId="35">#REF!</definedName>
    <definedName name="FactorF" localSheetId="37">#REF!</definedName>
    <definedName name="FactorF" localSheetId="38">#REF!</definedName>
    <definedName name="FactorF" localSheetId="39">#REF!</definedName>
    <definedName name="FactorF" localSheetId="40">#REF!</definedName>
    <definedName name="FactorF" localSheetId="41">#REF!</definedName>
    <definedName name="FactorF" localSheetId="15">#REF!</definedName>
    <definedName name="FactorF" localSheetId="44">#REF!</definedName>
    <definedName name="FactorF" localSheetId="47">#REF!</definedName>
    <definedName name="FactorF" localSheetId="51">#REF!</definedName>
    <definedName name="FactorF" localSheetId="52">#REF!</definedName>
    <definedName name="FactorF" localSheetId="17">#REF!</definedName>
    <definedName name="FactorF" localSheetId="18">#REF!</definedName>
    <definedName name="FactorF" localSheetId="19">#REF!</definedName>
    <definedName name="FactorF" localSheetId="21">#REF!</definedName>
    <definedName name="FactorF">#REF!</definedName>
    <definedName name="FactorH" localSheetId="1">#REF!</definedName>
    <definedName name="FactorH" localSheetId="52">#REF!</definedName>
    <definedName name="FactorH">#REF!</definedName>
    <definedName name="FactorJ" localSheetId="1">#REF!</definedName>
    <definedName name="FactorJ" localSheetId="52">#REF!</definedName>
    <definedName name="FactorJ">#REF!</definedName>
    <definedName name="FAG" localSheetId="9">#REF!</definedName>
    <definedName name="FAG" localSheetId="1">#REF!</definedName>
    <definedName name="FAG" localSheetId="7">#REF!</definedName>
    <definedName name="FAG" localSheetId="12">#REF!</definedName>
    <definedName name="FAG" localSheetId="10">#REF!</definedName>
    <definedName name="FAG" localSheetId="11">#REF!</definedName>
    <definedName name="FAG" localSheetId="6">#REF!</definedName>
    <definedName name="FAG" localSheetId="13">#REF!</definedName>
    <definedName name="FAG" localSheetId="23">#REF!</definedName>
    <definedName name="FAG" localSheetId="25">#REF!</definedName>
    <definedName name="FAG" localSheetId="26">#REF!</definedName>
    <definedName name="FAG" localSheetId="28">#REF!</definedName>
    <definedName name="FAG" localSheetId="29">#REF!</definedName>
    <definedName name="FAG" localSheetId="30">#REF!</definedName>
    <definedName name="FAG" localSheetId="31">#REF!</definedName>
    <definedName name="FAG" localSheetId="14">#REF!</definedName>
    <definedName name="FAG" localSheetId="32">#REF!</definedName>
    <definedName name="FAG" localSheetId="33">#REF!</definedName>
    <definedName name="FAG" localSheetId="35">#REF!</definedName>
    <definedName name="FAG" localSheetId="37">#REF!</definedName>
    <definedName name="FAG" localSheetId="38">#REF!</definedName>
    <definedName name="FAG" localSheetId="39">#REF!</definedName>
    <definedName name="FAG" localSheetId="40">#REF!</definedName>
    <definedName name="FAG" localSheetId="41">#REF!</definedName>
    <definedName name="FAG" localSheetId="15">#REF!</definedName>
    <definedName name="FAG" localSheetId="44">#REF!</definedName>
    <definedName name="FAG" localSheetId="47">#REF!</definedName>
    <definedName name="FAG" localSheetId="51">#REF!</definedName>
    <definedName name="FAG" localSheetId="52">#REF!</definedName>
    <definedName name="FAG" localSheetId="17">#REF!</definedName>
    <definedName name="FAG" localSheetId="18">#REF!</definedName>
    <definedName name="FAG" localSheetId="19">#REF!</definedName>
    <definedName name="FAG" localSheetId="21">#REF!</definedName>
    <definedName name="FAG">#REF!</definedName>
    <definedName name="FAGH" localSheetId="9">#REF!</definedName>
    <definedName name="FAGH" localSheetId="7">#REF!</definedName>
    <definedName name="FAGH" localSheetId="12">#REF!</definedName>
    <definedName name="FAGH" localSheetId="10">#REF!</definedName>
    <definedName name="FAGH" localSheetId="11">#REF!</definedName>
    <definedName name="FAGH" localSheetId="6">#REF!</definedName>
    <definedName name="FAGH" localSheetId="13">#REF!</definedName>
    <definedName name="FAGH" localSheetId="23">#REF!</definedName>
    <definedName name="FAGH" localSheetId="25">#REF!</definedName>
    <definedName name="FAGH" localSheetId="26">#REF!</definedName>
    <definedName name="FAGH" localSheetId="28">#REF!</definedName>
    <definedName name="FAGH" localSheetId="29">#REF!</definedName>
    <definedName name="FAGH" localSheetId="30">#REF!</definedName>
    <definedName name="FAGH" localSheetId="31">#REF!</definedName>
    <definedName name="FAGH" localSheetId="14">#REF!</definedName>
    <definedName name="FAGH" localSheetId="32">#REF!</definedName>
    <definedName name="FAGH" localSheetId="33">#REF!</definedName>
    <definedName name="FAGH" localSheetId="35">#REF!</definedName>
    <definedName name="FAGH" localSheetId="37">#REF!</definedName>
    <definedName name="FAGH" localSheetId="38">#REF!</definedName>
    <definedName name="FAGH" localSheetId="39">#REF!</definedName>
    <definedName name="FAGH" localSheetId="40">#REF!</definedName>
    <definedName name="FAGH" localSheetId="41">#REF!</definedName>
    <definedName name="FAGH" localSheetId="15">#REF!</definedName>
    <definedName name="FAGH" localSheetId="44">#REF!</definedName>
    <definedName name="FAGH" localSheetId="47">#REF!</definedName>
    <definedName name="FAGH" localSheetId="51">#REF!</definedName>
    <definedName name="FAGH" localSheetId="52">#REF!</definedName>
    <definedName name="FAGH" localSheetId="17">#REF!</definedName>
    <definedName name="FAGH" localSheetId="18">#REF!</definedName>
    <definedName name="FAGH" localSheetId="19">#REF!</definedName>
    <definedName name="FAGH" localSheetId="21">#REF!</definedName>
    <definedName name="FAGH">#REF!</definedName>
    <definedName name="FAR" localSheetId="9">#REF!</definedName>
    <definedName name="FAR" localSheetId="1">#REF!</definedName>
    <definedName name="FAR" localSheetId="7">#REF!</definedName>
    <definedName name="FAR" localSheetId="12">#REF!</definedName>
    <definedName name="FAR" localSheetId="10">#REF!</definedName>
    <definedName name="FAR" localSheetId="11">#REF!</definedName>
    <definedName name="FAR" localSheetId="6">#REF!</definedName>
    <definedName name="FAR" localSheetId="13">#REF!</definedName>
    <definedName name="FAR" localSheetId="23">#REF!</definedName>
    <definedName name="FAR" localSheetId="25">#REF!</definedName>
    <definedName name="FAR" localSheetId="26">#REF!</definedName>
    <definedName name="FAR" localSheetId="28">#REF!</definedName>
    <definedName name="FAR" localSheetId="29">#REF!</definedName>
    <definedName name="FAR" localSheetId="30">#REF!</definedName>
    <definedName name="FAR" localSheetId="31">#REF!</definedName>
    <definedName name="FAR" localSheetId="14">#REF!</definedName>
    <definedName name="FAR" localSheetId="32">#REF!</definedName>
    <definedName name="FAR" localSheetId="33">#REF!</definedName>
    <definedName name="FAR" localSheetId="35">#REF!</definedName>
    <definedName name="FAR" localSheetId="37">#REF!</definedName>
    <definedName name="FAR" localSheetId="38">#REF!</definedName>
    <definedName name="FAR" localSheetId="39">#REF!</definedName>
    <definedName name="FAR" localSheetId="40">#REF!</definedName>
    <definedName name="FAR" localSheetId="41">#REF!</definedName>
    <definedName name="FAR" localSheetId="15">#REF!</definedName>
    <definedName name="FAR" localSheetId="44">#REF!</definedName>
    <definedName name="FAR" localSheetId="47">#REF!</definedName>
    <definedName name="FAR" localSheetId="51">#REF!</definedName>
    <definedName name="FAR" localSheetId="52">#REF!</definedName>
    <definedName name="FAR" localSheetId="17">#REF!</definedName>
    <definedName name="FAR" localSheetId="18">#REF!</definedName>
    <definedName name="FAR" localSheetId="19">#REF!</definedName>
    <definedName name="FAR" localSheetId="21">#REF!</definedName>
    <definedName name="FAR">#REF!</definedName>
    <definedName name="FBB" localSheetId="9">#REF!</definedName>
    <definedName name="FBB" localSheetId="1">#REF!</definedName>
    <definedName name="FBB" localSheetId="7">#REF!</definedName>
    <definedName name="FBB" localSheetId="12">#REF!</definedName>
    <definedName name="FBB" localSheetId="10">#REF!</definedName>
    <definedName name="FBB" localSheetId="11">#REF!</definedName>
    <definedName name="FBB" localSheetId="6">#REF!</definedName>
    <definedName name="FBB" localSheetId="13">#REF!</definedName>
    <definedName name="FBB" localSheetId="23">#REF!</definedName>
    <definedName name="FBB" localSheetId="25">#REF!</definedName>
    <definedName name="FBB" localSheetId="26">#REF!</definedName>
    <definedName name="FBB" localSheetId="28">#REF!</definedName>
    <definedName name="FBB" localSheetId="29">#REF!</definedName>
    <definedName name="FBB" localSheetId="30">#REF!</definedName>
    <definedName name="FBB" localSheetId="31">#REF!</definedName>
    <definedName name="FBB" localSheetId="14">#REF!</definedName>
    <definedName name="FBB" localSheetId="32">#REF!</definedName>
    <definedName name="FBB" localSheetId="33">#REF!</definedName>
    <definedName name="FBB" localSheetId="35">#REF!</definedName>
    <definedName name="FBB" localSheetId="37">#REF!</definedName>
    <definedName name="FBB" localSheetId="38">#REF!</definedName>
    <definedName name="FBB" localSheetId="39">#REF!</definedName>
    <definedName name="FBB" localSheetId="40">#REF!</definedName>
    <definedName name="FBB" localSheetId="41">#REF!</definedName>
    <definedName name="FBB" localSheetId="15">#REF!</definedName>
    <definedName name="FBB" localSheetId="44">#REF!</definedName>
    <definedName name="FBB" localSheetId="47">#REF!</definedName>
    <definedName name="FBB" localSheetId="51">#REF!</definedName>
    <definedName name="FBB" localSheetId="52">#REF!</definedName>
    <definedName name="FBB" localSheetId="17">#REF!</definedName>
    <definedName name="FBB" localSheetId="18">#REF!</definedName>
    <definedName name="FBB" localSheetId="19">#REF!</definedName>
    <definedName name="FBB" localSheetId="21">#REF!</definedName>
    <definedName name="FBB">#REF!</definedName>
    <definedName name="fdic" localSheetId="9">#REF!</definedName>
    <definedName name="fdic" localSheetId="1">#REF!</definedName>
    <definedName name="fdic" localSheetId="7">#REF!</definedName>
    <definedName name="fdic" localSheetId="12">#REF!</definedName>
    <definedName name="fdic" localSheetId="10">#REF!</definedName>
    <definedName name="fdic" localSheetId="11">#REF!</definedName>
    <definedName name="fdic" localSheetId="6">#REF!</definedName>
    <definedName name="fdic" localSheetId="13">#REF!</definedName>
    <definedName name="fdic" localSheetId="23">#REF!</definedName>
    <definedName name="fdic" localSheetId="25">#REF!</definedName>
    <definedName name="fdic" localSheetId="26">#REF!</definedName>
    <definedName name="fdic" localSheetId="28">#REF!</definedName>
    <definedName name="fdic" localSheetId="29">#REF!</definedName>
    <definedName name="fdic" localSheetId="30">#REF!</definedName>
    <definedName name="fdic" localSheetId="31">#REF!</definedName>
    <definedName name="fdic" localSheetId="14">#REF!</definedName>
    <definedName name="fdic" localSheetId="32">#REF!</definedName>
    <definedName name="fdic" localSheetId="33">#REF!</definedName>
    <definedName name="fdic" localSheetId="35">#REF!</definedName>
    <definedName name="fdic" localSheetId="37">#REF!</definedName>
    <definedName name="fdic" localSheetId="38">#REF!</definedName>
    <definedName name="fdic" localSheetId="39">#REF!</definedName>
    <definedName name="fdic" localSheetId="40">#REF!</definedName>
    <definedName name="fdic" localSheetId="41">#REF!</definedName>
    <definedName name="fdic" localSheetId="15">#REF!</definedName>
    <definedName name="fdic" localSheetId="44">#REF!</definedName>
    <definedName name="fdic" localSheetId="47">#REF!</definedName>
    <definedName name="fdic" localSheetId="51">#REF!</definedName>
    <definedName name="fdic" localSheetId="52">#REF!</definedName>
    <definedName name="fdic" localSheetId="17">#REF!</definedName>
    <definedName name="fdic" localSheetId="18">#REF!</definedName>
    <definedName name="fdic" localSheetId="19">#REF!</definedName>
    <definedName name="fdic" localSheetId="21">#REF!</definedName>
    <definedName name="fdic">#REF!</definedName>
    <definedName name="FE" localSheetId="9">#REF!</definedName>
    <definedName name="FE" localSheetId="1">#REF!</definedName>
    <definedName name="FE" localSheetId="7">#REF!</definedName>
    <definedName name="FE" localSheetId="12">#REF!</definedName>
    <definedName name="FE" localSheetId="10">#REF!</definedName>
    <definedName name="FE" localSheetId="11">#REF!</definedName>
    <definedName name="FE" localSheetId="6">#REF!</definedName>
    <definedName name="FE" localSheetId="13">#REF!</definedName>
    <definedName name="FE" localSheetId="23">#REF!</definedName>
    <definedName name="FE" localSheetId="25">#REF!</definedName>
    <definedName name="FE" localSheetId="26">#REF!</definedName>
    <definedName name="FE" localSheetId="28">#REF!</definedName>
    <definedName name="FE" localSheetId="29">#REF!</definedName>
    <definedName name="FE" localSheetId="30">#REF!</definedName>
    <definedName name="FE" localSheetId="31">#REF!</definedName>
    <definedName name="FE" localSheetId="14">#REF!</definedName>
    <definedName name="FE" localSheetId="32">#REF!</definedName>
    <definedName name="FE" localSheetId="33">#REF!</definedName>
    <definedName name="FE" localSheetId="35">#REF!</definedName>
    <definedName name="FE" localSheetId="37">#REF!</definedName>
    <definedName name="FE" localSheetId="38">#REF!</definedName>
    <definedName name="FE" localSheetId="39">#REF!</definedName>
    <definedName name="FE" localSheetId="40">#REF!</definedName>
    <definedName name="FE" localSheetId="41">#REF!</definedName>
    <definedName name="FE" localSheetId="15">#REF!</definedName>
    <definedName name="FE" localSheetId="44">#REF!</definedName>
    <definedName name="FE" localSheetId="47">#REF!</definedName>
    <definedName name="FE" localSheetId="51">#REF!</definedName>
    <definedName name="FE" localSheetId="52">#REF!</definedName>
    <definedName name="FE" localSheetId="17">#REF!</definedName>
    <definedName name="FE" localSheetId="18">#REF!</definedName>
    <definedName name="FE" localSheetId="19">#REF!</definedName>
    <definedName name="FE" localSheetId="21">#REF!</definedName>
    <definedName name="FE">#REF!</definedName>
    <definedName name="FEBRE" localSheetId="9">#REF!</definedName>
    <definedName name="FEBRE" localSheetId="1">#REF!</definedName>
    <definedName name="FEBRE" localSheetId="7">#REF!</definedName>
    <definedName name="FEBRE" localSheetId="12">#REF!</definedName>
    <definedName name="FEBRE" localSheetId="10">#REF!</definedName>
    <definedName name="FEBRE" localSheetId="11">#REF!</definedName>
    <definedName name="FEBRE" localSheetId="6">#REF!</definedName>
    <definedName name="FEBRE" localSheetId="13">#REF!</definedName>
    <definedName name="FEBRE" localSheetId="23">#REF!</definedName>
    <definedName name="FEBRE" localSheetId="25">#REF!</definedName>
    <definedName name="FEBRE" localSheetId="26">#REF!</definedName>
    <definedName name="FEBRE" localSheetId="28">#REF!</definedName>
    <definedName name="FEBRE" localSheetId="29">#REF!</definedName>
    <definedName name="FEBRE" localSheetId="30">#REF!</definedName>
    <definedName name="FEBRE" localSheetId="31">#REF!</definedName>
    <definedName name="FEBRE" localSheetId="14">#REF!</definedName>
    <definedName name="FEBRE" localSheetId="32">#REF!</definedName>
    <definedName name="FEBRE" localSheetId="33">#REF!</definedName>
    <definedName name="FEBRE" localSheetId="35">#REF!</definedName>
    <definedName name="FEBRE" localSheetId="37">#REF!</definedName>
    <definedName name="FEBRE" localSheetId="38">#REF!</definedName>
    <definedName name="FEBRE" localSheetId="39">#REF!</definedName>
    <definedName name="FEBRE" localSheetId="40">#REF!</definedName>
    <definedName name="FEBRE" localSheetId="41">#REF!</definedName>
    <definedName name="FEBRE" localSheetId="15">#REF!</definedName>
    <definedName name="FEBRE" localSheetId="44">#REF!</definedName>
    <definedName name="FEBRE" localSheetId="47">#REF!</definedName>
    <definedName name="FEBRE" localSheetId="51">#REF!</definedName>
    <definedName name="FEBRE" localSheetId="52">#REF!</definedName>
    <definedName name="FEBRE" localSheetId="17">#REF!</definedName>
    <definedName name="FEBRE" localSheetId="18">#REF!</definedName>
    <definedName name="FEBRE" localSheetId="19">#REF!</definedName>
    <definedName name="FEBRE" localSheetId="21">#REF!</definedName>
    <definedName name="FEBRE">#REF!</definedName>
    <definedName name="FEBSAP" localSheetId="1">#REF!</definedName>
    <definedName name="FEBSAP" localSheetId="52">#REF!</definedName>
    <definedName name="FEBSAP" localSheetId="21">#REF!</definedName>
    <definedName name="FEBSAP">#REF!</definedName>
    <definedName name="febsap1" localSheetId="1">#REF!</definedName>
    <definedName name="febsap1" localSheetId="52">#REF!</definedName>
    <definedName name="febsap1">#REF!</definedName>
    <definedName name="fee" localSheetId="9">#REF!</definedName>
    <definedName name="fee" localSheetId="7">#REF!</definedName>
    <definedName name="fee" localSheetId="12">#REF!</definedName>
    <definedName name="fee" localSheetId="10">#REF!</definedName>
    <definedName name="fee" localSheetId="11">#REF!</definedName>
    <definedName name="fee" localSheetId="6">#REF!</definedName>
    <definedName name="fee" localSheetId="13">#REF!</definedName>
    <definedName name="fee" localSheetId="23">#REF!</definedName>
    <definedName name="fee" localSheetId="25">#REF!</definedName>
    <definedName name="fee" localSheetId="26">#REF!</definedName>
    <definedName name="fee" localSheetId="28">#REF!</definedName>
    <definedName name="fee" localSheetId="29">#REF!</definedName>
    <definedName name="fee" localSheetId="30">#REF!</definedName>
    <definedName name="fee" localSheetId="31">#REF!</definedName>
    <definedName name="fee" localSheetId="14">#REF!</definedName>
    <definedName name="fee" localSheetId="32">#REF!</definedName>
    <definedName name="fee" localSheetId="33">#REF!</definedName>
    <definedName name="fee" localSheetId="35">#REF!</definedName>
    <definedName name="fee" localSheetId="37">#REF!</definedName>
    <definedName name="fee" localSheetId="38">#REF!</definedName>
    <definedName name="fee" localSheetId="39">#REF!</definedName>
    <definedName name="fee" localSheetId="40">#REF!</definedName>
    <definedName name="fee" localSheetId="41">#REF!</definedName>
    <definedName name="fee" localSheetId="15">#REF!</definedName>
    <definedName name="fee" localSheetId="44">#REF!</definedName>
    <definedName name="fee" localSheetId="47">#REF!</definedName>
    <definedName name="fee" localSheetId="51">#REF!</definedName>
    <definedName name="fee" localSheetId="52">#REF!</definedName>
    <definedName name="fee" localSheetId="17">#REF!</definedName>
    <definedName name="fee" localSheetId="18">#REF!</definedName>
    <definedName name="fee" localSheetId="19">#REF!</definedName>
    <definedName name="fee" localSheetId="21">#REF!</definedName>
    <definedName name="fee">#REF!</definedName>
    <definedName name="FEN" localSheetId="9">#REF!</definedName>
    <definedName name="FEN" localSheetId="1">#REF!</definedName>
    <definedName name="FEN" localSheetId="7">#REF!</definedName>
    <definedName name="FEN" localSheetId="12">#REF!</definedName>
    <definedName name="FEN" localSheetId="10">#REF!</definedName>
    <definedName name="FEN" localSheetId="11">#REF!</definedName>
    <definedName name="FEN" localSheetId="6">#REF!</definedName>
    <definedName name="FEN" localSheetId="13">#REF!</definedName>
    <definedName name="FEN" localSheetId="23">#REF!</definedName>
    <definedName name="FEN" localSheetId="25">#REF!</definedName>
    <definedName name="FEN" localSheetId="26">#REF!</definedName>
    <definedName name="FEN" localSheetId="28">#REF!</definedName>
    <definedName name="FEN" localSheetId="29">#REF!</definedName>
    <definedName name="FEN" localSheetId="30">#REF!</definedName>
    <definedName name="FEN" localSheetId="31">#REF!</definedName>
    <definedName name="FEN" localSheetId="14">#REF!</definedName>
    <definedName name="FEN" localSheetId="32">#REF!</definedName>
    <definedName name="FEN" localSheetId="33">#REF!</definedName>
    <definedName name="FEN" localSheetId="35">#REF!</definedName>
    <definedName name="FEN" localSheetId="37">#REF!</definedName>
    <definedName name="FEN" localSheetId="38">#REF!</definedName>
    <definedName name="FEN" localSheetId="39">#REF!</definedName>
    <definedName name="FEN" localSheetId="40">#REF!</definedName>
    <definedName name="FEN" localSheetId="41">#REF!</definedName>
    <definedName name="FEN" localSheetId="15">#REF!</definedName>
    <definedName name="FEN" localSheetId="44">#REF!</definedName>
    <definedName name="FEN" localSheetId="47">#REF!</definedName>
    <definedName name="FEN" localSheetId="51">#REF!</definedName>
    <definedName name="FEN" localSheetId="52">#REF!</definedName>
    <definedName name="FEN" localSheetId="17">#REF!</definedName>
    <definedName name="FEN" localSheetId="18">#REF!</definedName>
    <definedName name="FEN" localSheetId="19">#REF!</definedName>
    <definedName name="FEN" localSheetId="21">#REF!</definedName>
    <definedName name="FEN">#REF!</definedName>
    <definedName name="FFEB" localSheetId="9">#REF!</definedName>
    <definedName name="FFEB" localSheetId="1">#REF!</definedName>
    <definedName name="FFEB" localSheetId="7">#REF!</definedName>
    <definedName name="FFEB" localSheetId="12">#REF!</definedName>
    <definedName name="FFEB" localSheetId="10">#REF!</definedName>
    <definedName name="FFEB" localSheetId="11">#REF!</definedName>
    <definedName name="FFEB" localSheetId="6">#REF!</definedName>
    <definedName name="FFEB" localSheetId="13">#REF!</definedName>
    <definedName name="FFEB" localSheetId="23">#REF!</definedName>
    <definedName name="FFEB" localSheetId="25">#REF!</definedName>
    <definedName name="FFEB" localSheetId="26">#REF!</definedName>
    <definedName name="FFEB" localSheetId="28">#REF!</definedName>
    <definedName name="FFEB" localSheetId="29">#REF!</definedName>
    <definedName name="FFEB" localSheetId="30">#REF!</definedName>
    <definedName name="FFEB" localSheetId="31">#REF!</definedName>
    <definedName name="FFEB" localSheetId="14">#REF!</definedName>
    <definedName name="FFEB" localSheetId="32">#REF!</definedName>
    <definedName name="FFEB" localSheetId="33">#REF!</definedName>
    <definedName name="FFEB" localSheetId="35">#REF!</definedName>
    <definedName name="FFEB" localSheetId="37">#REF!</definedName>
    <definedName name="FFEB" localSheetId="38">#REF!</definedName>
    <definedName name="FFEB" localSheetId="39">#REF!</definedName>
    <definedName name="FFEB" localSheetId="40">#REF!</definedName>
    <definedName name="FFEB" localSheetId="41">#REF!</definedName>
    <definedName name="FFEB" localSheetId="15">#REF!</definedName>
    <definedName name="FFEB" localSheetId="44">#REF!</definedName>
    <definedName name="FFEB" localSheetId="47">#REF!</definedName>
    <definedName name="FFEB" localSheetId="51">#REF!</definedName>
    <definedName name="FFEB" localSheetId="52">#REF!</definedName>
    <definedName name="FFEB" localSheetId="17">#REF!</definedName>
    <definedName name="FFEB" localSheetId="18">#REF!</definedName>
    <definedName name="FFEB" localSheetId="19">#REF!</definedName>
    <definedName name="FFEB" localSheetId="21">#REF!</definedName>
    <definedName name="FFEB">#REF!</definedName>
    <definedName name="FFI" localSheetId="1">#REF!</definedName>
    <definedName name="FFI" localSheetId="52">#REF!</definedName>
    <definedName name="FFI" localSheetId="21">#REF!</definedName>
    <definedName name="FFI">#REF!</definedName>
    <definedName name="FFR" localSheetId="1">#REF!</definedName>
    <definedName name="FFR" localSheetId="52">#REF!</definedName>
    <definedName name="FFR">#REF!</definedName>
    <definedName name="fh" localSheetId="9">#REF!</definedName>
    <definedName name="fh" localSheetId="7">#REF!</definedName>
    <definedName name="fh" localSheetId="12">#REF!</definedName>
    <definedName name="fh" localSheetId="10">#REF!</definedName>
    <definedName name="fh" localSheetId="11">#REF!</definedName>
    <definedName name="fh" localSheetId="6">#REF!</definedName>
    <definedName name="fh" localSheetId="13">#REF!</definedName>
    <definedName name="fh" localSheetId="23">#REF!</definedName>
    <definedName name="fh" localSheetId="25">#REF!</definedName>
    <definedName name="fh" localSheetId="26">#REF!</definedName>
    <definedName name="fh" localSheetId="28">#REF!</definedName>
    <definedName name="fh" localSheetId="29">#REF!</definedName>
    <definedName name="fh" localSheetId="30">#REF!</definedName>
    <definedName name="fh" localSheetId="31">#REF!</definedName>
    <definedName name="fh" localSheetId="14">#REF!</definedName>
    <definedName name="fh" localSheetId="32">#REF!</definedName>
    <definedName name="fh" localSheetId="33">#REF!</definedName>
    <definedName name="fh" localSheetId="35">#REF!</definedName>
    <definedName name="fh" localSheetId="37">#REF!</definedName>
    <definedName name="fh" localSheetId="38">#REF!</definedName>
    <definedName name="fh" localSheetId="39">#REF!</definedName>
    <definedName name="fh" localSheetId="40">#REF!</definedName>
    <definedName name="fh" localSheetId="41">#REF!</definedName>
    <definedName name="fh" localSheetId="15">#REF!</definedName>
    <definedName name="fh" localSheetId="44">#REF!</definedName>
    <definedName name="fh" localSheetId="47">#REF!</definedName>
    <definedName name="fh" localSheetId="51">#REF!</definedName>
    <definedName name="fh" localSheetId="52">#REF!</definedName>
    <definedName name="fh" localSheetId="17">#REF!</definedName>
    <definedName name="fh" localSheetId="18">#REF!</definedName>
    <definedName name="fh" localSheetId="19">#REF!</definedName>
    <definedName name="fh" localSheetId="21">#REF!</definedName>
    <definedName name="fh">#REF!</definedName>
    <definedName name="FID" localSheetId="9">#REF!</definedName>
    <definedName name="FID" localSheetId="1">#REF!</definedName>
    <definedName name="FID" localSheetId="7">#REF!</definedName>
    <definedName name="FID" localSheetId="12">#REF!</definedName>
    <definedName name="FID" localSheetId="10">#REF!</definedName>
    <definedName name="FID" localSheetId="11">#REF!</definedName>
    <definedName name="FID" localSheetId="6">#REF!</definedName>
    <definedName name="FID" localSheetId="13">#REF!</definedName>
    <definedName name="FID" localSheetId="23">#REF!</definedName>
    <definedName name="FID" localSheetId="25">#REF!</definedName>
    <definedName name="FID" localSheetId="26">#REF!</definedName>
    <definedName name="FID" localSheetId="28">#REF!</definedName>
    <definedName name="FID" localSheetId="29">#REF!</definedName>
    <definedName name="FID" localSheetId="30">#REF!</definedName>
    <definedName name="FID" localSheetId="31">#REF!</definedName>
    <definedName name="FID" localSheetId="14">#REF!</definedName>
    <definedName name="FID" localSheetId="32">#REF!</definedName>
    <definedName name="FID" localSheetId="33">#REF!</definedName>
    <definedName name="FID" localSheetId="35">#REF!</definedName>
    <definedName name="FID" localSheetId="37">#REF!</definedName>
    <definedName name="FID" localSheetId="38">#REF!</definedName>
    <definedName name="FID" localSheetId="39">#REF!</definedName>
    <definedName name="FID" localSheetId="40">#REF!</definedName>
    <definedName name="FID" localSheetId="41">#REF!</definedName>
    <definedName name="FID" localSheetId="15">#REF!</definedName>
    <definedName name="FID" localSheetId="44">#REF!</definedName>
    <definedName name="FID" localSheetId="47">#REF!</definedName>
    <definedName name="FID" localSheetId="51">#REF!</definedName>
    <definedName name="FID" localSheetId="52">#REF!</definedName>
    <definedName name="FID" localSheetId="17">#REF!</definedName>
    <definedName name="FID" localSheetId="18">#REF!</definedName>
    <definedName name="FID" localSheetId="19">#REF!</definedName>
    <definedName name="FID" localSheetId="21">#REF!</definedName>
    <definedName name="FID">#REF!</definedName>
    <definedName name="FII" localSheetId="9">#REF!</definedName>
    <definedName name="FII" localSheetId="7">#REF!</definedName>
    <definedName name="FII" localSheetId="12">#REF!</definedName>
    <definedName name="FII" localSheetId="10">#REF!</definedName>
    <definedName name="FII" localSheetId="11">#REF!</definedName>
    <definedName name="FII" localSheetId="6">#REF!</definedName>
    <definedName name="FII" localSheetId="13">#REF!</definedName>
    <definedName name="FII" localSheetId="23">#REF!</definedName>
    <definedName name="FII" localSheetId="25">#REF!</definedName>
    <definedName name="FII" localSheetId="26">#REF!</definedName>
    <definedName name="FII" localSheetId="28">#REF!</definedName>
    <definedName name="FII" localSheetId="29">#REF!</definedName>
    <definedName name="FII" localSheetId="30">#REF!</definedName>
    <definedName name="FII" localSheetId="31">#REF!</definedName>
    <definedName name="FII" localSheetId="14">#REF!</definedName>
    <definedName name="FII" localSheetId="32">#REF!</definedName>
    <definedName name="FII" localSheetId="33">#REF!</definedName>
    <definedName name="FII" localSheetId="35">#REF!</definedName>
    <definedName name="FII" localSheetId="37">#REF!</definedName>
    <definedName name="FII" localSheetId="38">#REF!</definedName>
    <definedName name="FII" localSheetId="39">#REF!</definedName>
    <definedName name="FII" localSheetId="40">#REF!</definedName>
    <definedName name="FII" localSheetId="41">#REF!</definedName>
    <definedName name="FII" localSheetId="15">#REF!</definedName>
    <definedName name="FII" localSheetId="44">#REF!</definedName>
    <definedName name="FII" localSheetId="47">#REF!</definedName>
    <definedName name="FII" localSheetId="51">#REF!</definedName>
    <definedName name="FII" localSheetId="52">#REF!</definedName>
    <definedName name="FII" localSheetId="17">#REF!</definedName>
    <definedName name="FII" localSheetId="18">#REF!</definedName>
    <definedName name="FII" localSheetId="19">#REF!</definedName>
    <definedName name="FII" localSheetId="21">#REF!</definedName>
    <definedName name="FII">#REF!</definedName>
    <definedName name="FIJUL" localSheetId="9">#REF!</definedName>
    <definedName name="FIJUL" localSheetId="1">#REF!</definedName>
    <definedName name="FIJUL" localSheetId="7">#REF!</definedName>
    <definedName name="FIJUL" localSheetId="12">#REF!</definedName>
    <definedName name="FIJUL" localSheetId="10">#REF!</definedName>
    <definedName name="FIJUL" localSheetId="11">#REF!</definedName>
    <definedName name="FIJUL" localSheetId="6">#REF!</definedName>
    <definedName name="FIJUL" localSheetId="13">#REF!</definedName>
    <definedName name="FIJUL" localSheetId="23">#REF!</definedName>
    <definedName name="FIJUL" localSheetId="25">#REF!</definedName>
    <definedName name="FIJUL" localSheetId="26">#REF!</definedName>
    <definedName name="FIJUL" localSheetId="28">#REF!</definedName>
    <definedName name="FIJUL" localSheetId="29">#REF!</definedName>
    <definedName name="FIJUL" localSheetId="30">#REF!</definedName>
    <definedName name="FIJUL" localSheetId="31">#REF!</definedName>
    <definedName name="FIJUL" localSheetId="14">#REF!</definedName>
    <definedName name="FIJUL" localSheetId="32">#REF!</definedName>
    <definedName name="FIJUL" localSheetId="33">#REF!</definedName>
    <definedName name="FIJUL" localSheetId="35">#REF!</definedName>
    <definedName name="FIJUL" localSheetId="37">#REF!</definedName>
    <definedName name="FIJUL" localSheetId="38">#REF!</definedName>
    <definedName name="FIJUL" localSheetId="39">#REF!</definedName>
    <definedName name="FIJUL" localSheetId="40">#REF!</definedName>
    <definedName name="FIJUL" localSheetId="41">#REF!</definedName>
    <definedName name="FIJUL" localSheetId="15">#REF!</definedName>
    <definedName name="FIJUL" localSheetId="44">#REF!</definedName>
    <definedName name="FIJUL" localSheetId="47">#REF!</definedName>
    <definedName name="FIJUL" localSheetId="51">#REF!</definedName>
    <definedName name="FIJUL" localSheetId="52">#REF!</definedName>
    <definedName name="FIJUL" localSheetId="17">#REF!</definedName>
    <definedName name="FIJUL" localSheetId="18">#REF!</definedName>
    <definedName name="FIJUL" localSheetId="19">#REF!</definedName>
    <definedName name="FIJUL" localSheetId="21">#REF!</definedName>
    <definedName name="FIJUL">#REF!</definedName>
    <definedName name="FIS" localSheetId="1">#REF!</definedName>
    <definedName name="FIS" localSheetId="52">#REF!</definedName>
    <definedName name="FIS" localSheetId="21">#REF!</definedName>
    <definedName name="FIS">#REF!</definedName>
    <definedName name="FISI" localSheetId="1">#REF!</definedName>
    <definedName name="FISI" localSheetId="52">#REF!</definedName>
    <definedName name="FISI">#REF!</definedName>
    <definedName name="fisico" localSheetId="1">#REF!</definedName>
    <definedName name="fisico">#REF!</definedName>
    <definedName name="FISICODIC" localSheetId="1">#REF!</definedName>
    <definedName name="FISICODIC">#REF!</definedName>
    <definedName name="FISS" localSheetId="1">#REF!</definedName>
    <definedName name="FISS">#REF!</definedName>
    <definedName name="FJJU" localSheetId="1">#REF!</definedName>
    <definedName name="FJJU">#REF!</definedName>
    <definedName name="FJL" localSheetId="1">#REF!</definedName>
    <definedName name="FJL">#REF!</definedName>
    <definedName name="FJU" localSheetId="1">#REF!</definedName>
    <definedName name="FJU">#REF!</definedName>
    <definedName name="fjul" localSheetId="1">#REF!</definedName>
    <definedName name="fjul">#REF!</definedName>
    <definedName name="FJUN" localSheetId="1">#REF!</definedName>
    <definedName name="FJUN">#REF!</definedName>
    <definedName name="FMAR" localSheetId="1">#REF!</definedName>
    <definedName name="FMAR">#REF!</definedName>
    <definedName name="fmy" localSheetId="1">#REF!</definedName>
    <definedName name="fmy">#REF!</definedName>
    <definedName name="FNO" localSheetId="1">#REF!</definedName>
    <definedName name="FNO">#REF!</definedName>
    <definedName name="FOC" localSheetId="1">#REF!</definedName>
    <definedName name="FOC">#REF!</definedName>
    <definedName name="FQ" localSheetId="1">#REF!</definedName>
    <definedName name="FQ">#REF!</definedName>
    <definedName name="FSP" localSheetId="1">#REF!</definedName>
    <definedName name="FSP">#REF!</definedName>
    <definedName name="fwe" localSheetId="1">#REF!</definedName>
    <definedName name="fwe">#REF!</definedName>
    <definedName name="fyCoverDate" localSheetId="1">#REF!</definedName>
    <definedName name="fyCoverDate">#REF!</definedName>
    <definedName name="gasol" localSheetId="9">#REF!</definedName>
    <definedName name="gasol" localSheetId="1">#REF!</definedName>
    <definedName name="gasol" localSheetId="7">#REF!</definedName>
    <definedName name="gasol" localSheetId="12">#REF!</definedName>
    <definedName name="gasol" localSheetId="10">#REF!</definedName>
    <definedName name="gasol" localSheetId="11">#REF!</definedName>
    <definedName name="gasol" localSheetId="6">#REF!</definedName>
    <definedName name="gasol" localSheetId="13">#REF!</definedName>
    <definedName name="gasol" localSheetId="23">#REF!</definedName>
    <definedName name="gasol" localSheetId="25">#REF!</definedName>
    <definedName name="gasol" localSheetId="26">#REF!</definedName>
    <definedName name="gasol" localSheetId="28">#REF!</definedName>
    <definedName name="gasol" localSheetId="29">#REF!</definedName>
    <definedName name="gasol" localSheetId="30">#REF!</definedName>
    <definedName name="gasol" localSheetId="31">#REF!</definedName>
    <definedName name="gasol" localSheetId="14">#REF!</definedName>
    <definedName name="gasol" localSheetId="32">#REF!</definedName>
    <definedName name="gasol" localSheetId="33">#REF!</definedName>
    <definedName name="gasol" localSheetId="35">#REF!</definedName>
    <definedName name="gasol" localSheetId="37">#REF!</definedName>
    <definedName name="gasol" localSheetId="38">#REF!</definedName>
    <definedName name="gasol" localSheetId="39">#REF!</definedName>
    <definedName name="gasol" localSheetId="40">#REF!</definedName>
    <definedName name="gasol" localSheetId="41">#REF!</definedName>
    <definedName name="gasol" localSheetId="15">#REF!</definedName>
    <definedName name="gasol" localSheetId="44">#REF!</definedName>
    <definedName name="gasol" localSheetId="47">#REF!</definedName>
    <definedName name="gasol" localSheetId="51">#REF!</definedName>
    <definedName name="gasol" localSheetId="52">#REF!</definedName>
    <definedName name="gasol" localSheetId="17">#REF!</definedName>
    <definedName name="gasol" localSheetId="18">#REF!</definedName>
    <definedName name="gasol" localSheetId="19">#REF!</definedName>
    <definedName name="gasol" localSheetId="21">#REF!</definedName>
    <definedName name="gasol">#REF!</definedName>
    <definedName name="Gastos" localSheetId="1">#REF!</definedName>
    <definedName name="Gastos" localSheetId="12">#REF!</definedName>
    <definedName name="Gastos" localSheetId="52">#REF!</definedName>
    <definedName name="Gastos" localSheetId="21">#REF!</definedName>
    <definedName name="Gastos">#REF!</definedName>
    <definedName name="GF_CRED_VEN" localSheetId="52">#REF!</definedName>
    <definedName name="GF_CRED_VEN" localSheetId="21">#REF!</definedName>
    <definedName name="GF_CRED_VEN">#REF!</definedName>
    <definedName name="GF_CRED_VIG_SF" localSheetId="52">#REF!</definedName>
    <definedName name="GF_CRED_VIG_SF" localSheetId="21">#REF!</definedName>
    <definedName name="GF_CRED_VIG_SF">#REF!</definedName>
    <definedName name="GF_CRED_VIG_SNF">#REF!</definedName>
    <definedName name="GF_RENT_VAL_PUB">#REF!</definedName>
    <definedName name="GF_VAL_ACT_PAS">#REF!</definedName>
    <definedName name="gh" localSheetId="1">#REF!</definedName>
    <definedName name="gh" localSheetId="12">#REF!</definedName>
    <definedName name="gh" localSheetId="52">#REF!</definedName>
    <definedName name="gh" localSheetId="21">#REF!</definedName>
    <definedName name="gh">#REF!</definedName>
    <definedName name="_xlnm.Recorder" localSheetId="9">#REF!</definedName>
    <definedName name="_xlnm.Recorder" localSheetId="1">#REF!</definedName>
    <definedName name="_xlnm.Recorder" localSheetId="7">#REF!</definedName>
    <definedName name="_xlnm.Recorder" localSheetId="12">#REF!</definedName>
    <definedName name="_xlnm.Recorder" localSheetId="10">#REF!</definedName>
    <definedName name="_xlnm.Recorder" localSheetId="11">#REF!</definedName>
    <definedName name="_xlnm.Recorder" localSheetId="6">#REF!</definedName>
    <definedName name="_xlnm.Recorder" localSheetId="13">#REF!</definedName>
    <definedName name="_xlnm.Recorder" localSheetId="23">#REF!</definedName>
    <definedName name="_xlnm.Recorder" localSheetId="25">#REF!</definedName>
    <definedName name="_xlnm.Recorder" localSheetId="26">#REF!</definedName>
    <definedName name="_xlnm.Recorder" localSheetId="28">#REF!</definedName>
    <definedName name="_xlnm.Recorder" localSheetId="29">#REF!</definedName>
    <definedName name="_xlnm.Recorder" localSheetId="30">#REF!</definedName>
    <definedName name="_xlnm.Recorder" localSheetId="31">#REF!</definedName>
    <definedName name="_xlnm.Recorder" localSheetId="14">#REF!</definedName>
    <definedName name="_xlnm.Recorder" localSheetId="32">#REF!</definedName>
    <definedName name="_xlnm.Recorder" localSheetId="33">#REF!</definedName>
    <definedName name="_xlnm.Recorder" localSheetId="35">#REF!</definedName>
    <definedName name="_xlnm.Recorder" localSheetId="37">#REF!</definedName>
    <definedName name="_xlnm.Recorder" localSheetId="38">#REF!</definedName>
    <definedName name="_xlnm.Recorder" localSheetId="39">#REF!</definedName>
    <definedName name="_xlnm.Recorder" localSheetId="40">#REF!</definedName>
    <definedName name="_xlnm.Recorder" localSheetId="41">#REF!</definedName>
    <definedName name="_xlnm.Recorder" localSheetId="15">#REF!</definedName>
    <definedName name="_xlnm.Recorder" localSheetId="44">#REF!</definedName>
    <definedName name="_xlnm.Recorder" localSheetId="47">#REF!</definedName>
    <definedName name="_xlnm.Recorder" localSheetId="51">#REF!</definedName>
    <definedName name="_xlnm.Recorder" localSheetId="52">#REF!</definedName>
    <definedName name="_xlnm.Recorder" localSheetId="17">#REF!</definedName>
    <definedName name="_xlnm.Recorder" localSheetId="18">#REF!</definedName>
    <definedName name="_xlnm.Recorder" localSheetId="19">#REF!</definedName>
    <definedName name="_xlnm.Recorder" localSheetId="21">#REF!</definedName>
    <definedName name="_xlnm.Recorder">#REF!</definedName>
    <definedName name="Grafico" localSheetId="1">#REF!</definedName>
    <definedName name="Grafico" localSheetId="12">#REF!</definedName>
    <definedName name="Grafico" localSheetId="52">#REF!</definedName>
    <definedName name="Grafico" localSheetId="21">#REF!</definedName>
    <definedName name="Grafico">#REF!</definedName>
    <definedName name="Graficos" localSheetId="1">#REF!</definedName>
    <definedName name="Graficos" localSheetId="12">#REF!</definedName>
    <definedName name="Graficos" localSheetId="52">#REF!</definedName>
    <definedName name="Graficos">#REF!</definedName>
    <definedName name="GTOS_FABRIC" localSheetId="1">#REF!</definedName>
    <definedName name="GTOS_FABRIC" localSheetId="12">#REF!</definedName>
    <definedName name="GTOS_FABRIC">#REF!</definedName>
    <definedName name="Hechos_r_1" localSheetId="9">#REF!</definedName>
    <definedName name="Hechos_r_1" localSheetId="1">#REF!</definedName>
    <definedName name="Hechos_r_1" localSheetId="7">#REF!</definedName>
    <definedName name="Hechos_r_1" localSheetId="12">#REF!</definedName>
    <definedName name="Hechos_r_1" localSheetId="10">#REF!</definedName>
    <definedName name="Hechos_r_1" localSheetId="11">#REF!</definedName>
    <definedName name="Hechos_r_1" localSheetId="6">#REF!</definedName>
    <definedName name="Hechos_r_1" localSheetId="13">#REF!</definedName>
    <definedName name="Hechos_r_1" localSheetId="23">#REF!</definedName>
    <definedName name="Hechos_r_1" localSheetId="25">#REF!</definedName>
    <definedName name="Hechos_r_1" localSheetId="26">#REF!</definedName>
    <definedName name="Hechos_r_1" localSheetId="28">#REF!</definedName>
    <definedName name="Hechos_r_1" localSheetId="29">#REF!</definedName>
    <definedName name="Hechos_r_1" localSheetId="30">#REF!</definedName>
    <definedName name="Hechos_r_1" localSheetId="31">#REF!</definedName>
    <definedName name="Hechos_r_1" localSheetId="14">#REF!</definedName>
    <definedName name="Hechos_r_1" localSheetId="32">#REF!</definedName>
    <definedName name="Hechos_r_1" localSheetId="33">#REF!</definedName>
    <definedName name="Hechos_r_1" localSheetId="35">#REF!</definedName>
    <definedName name="Hechos_r_1" localSheetId="37">#REF!</definedName>
    <definedName name="Hechos_r_1" localSheetId="38">#REF!</definedName>
    <definedName name="Hechos_r_1" localSheetId="39">#REF!</definedName>
    <definedName name="Hechos_r_1" localSheetId="40">#REF!</definedName>
    <definedName name="Hechos_r_1" localSheetId="41">#REF!</definedName>
    <definedName name="Hechos_r_1" localSheetId="15">#REF!</definedName>
    <definedName name="Hechos_r_1" localSheetId="44">#REF!</definedName>
    <definedName name="Hechos_r_1" localSheetId="47">#REF!</definedName>
    <definedName name="Hechos_r_1" localSheetId="51">#REF!</definedName>
    <definedName name="Hechos_r_1" localSheetId="52">#REF!</definedName>
    <definedName name="Hechos_r_1" localSheetId="17">#REF!</definedName>
    <definedName name="Hechos_r_1" localSheetId="18">#REF!</definedName>
    <definedName name="Hechos_r_1" localSheetId="19">#REF!</definedName>
    <definedName name="Hechos_r_1" localSheetId="21">#REF!</definedName>
    <definedName name="Hechos_r_1">#REF!</definedName>
    <definedName name="hhhh">#REF!</definedName>
    <definedName name="HKHGFVBUD86YNBDXIUFRKJNÑPH">#REF!</definedName>
    <definedName name="hola" localSheetId="1">#REF!</definedName>
    <definedName name="hola" localSheetId="12">#REF!</definedName>
    <definedName name="hola" localSheetId="52">#REF!</definedName>
    <definedName name="hola" localSheetId="21">#REF!</definedName>
    <definedName name="hola">#REF!</definedName>
    <definedName name="i" localSheetId="1">#REF!</definedName>
    <definedName name="i" localSheetId="12">#REF!</definedName>
    <definedName name="i">#REF!</definedName>
    <definedName name="imp" localSheetId="9">#REF!</definedName>
    <definedName name="imp" localSheetId="7">#REF!</definedName>
    <definedName name="imp" localSheetId="12">#REF!</definedName>
    <definedName name="imp" localSheetId="10">#REF!</definedName>
    <definedName name="imp" localSheetId="11">#REF!</definedName>
    <definedName name="imp" localSheetId="6">#REF!</definedName>
    <definedName name="imp" localSheetId="13">#REF!</definedName>
    <definedName name="imp" localSheetId="23">#REF!</definedName>
    <definedName name="imp" localSheetId="25">#REF!</definedName>
    <definedName name="imp" localSheetId="26">#REF!</definedName>
    <definedName name="imp" localSheetId="28">#REF!</definedName>
    <definedName name="imp" localSheetId="29">#REF!</definedName>
    <definedName name="imp" localSheetId="30">#REF!</definedName>
    <definedName name="imp" localSheetId="31">#REF!</definedName>
    <definedName name="imp" localSheetId="14">#REF!</definedName>
    <definedName name="imp" localSheetId="32">#REF!</definedName>
    <definedName name="imp" localSheetId="33">#REF!</definedName>
    <definedName name="imp" localSheetId="35">#REF!</definedName>
    <definedName name="imp" localSheetId="37">#REF!</definedName>
    <definedName name="imp" localSheetId="38">#REF!</definedName>
    <definedName name="imp" localSheetId="39">#REF!</definedName>
    <definedName name="imp" localSheetId="40">#REF!</definedName>
    <definedName name="imp" localSheetId="41">#REF!</definedName>
    <definedName name="imp" localSheetId="15">#REF!</definedName>
    <definedName name="imp" localSheetId="44">#REF!</definedName>
    <definedName name="imp" localSheetId="47">#REF!</definedName>
    <definedName name="imp" localSheetId="51">#REF!</definedName>
    <definedName name="imp" localSheetId="52">#REF!</definedName>
    <definedName name="imp" localSheetId="17">#REF!</definedName>
    <definedName name="imp" localSheetId="18">#REF!</definedName>
    <definedName name="imp" localSheetId="19">#REF!</definedName>
    <definedName name="imp" localSheetId="21">#REF!</definedName>
    <definedName name="imp">#REF!</definedName>
    <definedName name="Imp_a_la_Renta_1208">#REF!</definedName>
    <definedName name="IMP_RENTA" localSheetId="9">#REF!</definedName>
    <definedName name="IMP_RENTA" localSheetId="7">#REF!</definedName>
    <definedName name="IMP_RENTA" localSheetId="12">#REF!</definedName>
    <definedName name="IMP_RENTA" localSheetId="10">#REF!</definedName>
    <definedName name="IMP_RENTA" localSheetId="11">#REF!</definedName>
    <definedName name="IMP_RENTA" localSheetId="6">#REF!</definedName>
    <definedName name="IMP_RENTA" localSheetId="13">#REF!</definedName>
    <definedName name="IMP_RENTA" localSheetId="23">#REF!</definedName>
    <definedName name="IMP_RENTA" localSheetId="25">#REF!</definedName>
    <definedName name="IMP_RENTA" localSheetId="26">#REF!</definedName>
    <definedName name="IMP_RENTA" localSheetId="28">#REF!</definedName>
    <definedName name="IMP_RENTA" localSheetId="29">#REF!</definedName>
    <definedName name="IMP_RENTA" localSheetId="30">#REF!</definedName>
    <definedName name="IMP_RENTA" localSheetId="31">#REF!</definedName>
    <definedName name="IMP_RENTA" localSheetId="14">#REF!</definedName>
    <definedName name="IMP_RENTA" localSheetId="32">#REF!</definedName>
    <definedName name="IMP_RENTA" localSheetId="33">#REF!</definedName>
    <definedName name="IMP_RENTA" localSheetId="35">#REF!</definedName>
    <definedName name="IMP_RENTA" localSheetId="37">#REF!</definedName>
    <definedName name="IMP_RENTA" localSheetId="38">#REF!</definedName>
    <definedName name="IMP_RENTA" localSheetId="39">#REF!</definedName>
    <definedName name="IMP_RENTA" localSheetId="40">#REF!</definedName>
    <definedName name="IMP_RENTA" localSheetId="41">#REF!</definedName>
    <definedName name="IMP_RENTA" localSheetId="15">#REF!</definedName>
    <definedName name="IMP_RENTA" localSheetId="44">#REF!</definedName>
    <definedName name="IMP_RENTA" localSheetId="47">#REF!</definedName>
    <definedName name="IMP_RENTA" localSheetId="51">#REF!</definedName>
    <definedName name="IMP_RENTA" localSheetId="52">#REF!</definedName>
    <definedName name="IMP_RENTA" localSheetId="17">#REF!</definedName>
    <definedName name="IMP_RENTA" localSheetId="18">#REF!</definedName>
    <definedName name="IMP_RENTA" localSheetId="19">#REF!</definedName>
    <definedName name="IMP_RENTA" localSheetId="21">#REF!</definedName>
    <definedName name="IMP_RENTA">#REF!</definedName>
    <definedName name="Imperial_Aging_cuentas_a_cobrar" localSheetId="1">#REF!</definedName>
    <definedName name="Imperial_Aging_cuentas_a_cobrar" localSheetId="12">#REF!</definedName>
    <definedName name="Imperial_Aging_cuentas_a_cobrar" localSheetId="52">#REF!</definedName>
    <definedName name="Imperial_Aging_cuentas_a_cobrar" localSheetId="21">#REF!</definedName>
    <definedName name="Imperial_Aging_cuentas_a_cobrar">#REF!</definedName>
    <definedName name="Impto_a_la_renta">#REF!</definedName>
    <definedName name="Impto_a_la_renta_06_07" localSheetId="9">#REF!</definedName>
    <definedName name="Impto_a_la_renta_06_07" localSheetId="7">#REF!</definedName>
    <definedName name="Impto_a_la_renta_06_07" localSheetId="12">#REF!</definedName>
    <definedName name="Impto_a_la_renta_06_07" localSheetId="10">#REF!</definedName>
    <definedName name="Impto_a_la_renta_06_07" localSheetId="11">#REF!</definedName>
    <definedName name="Impto_a_la_renta_06_07" localSheetId="6">#REF!</definedName>
    <definedName name="Impto_a_la_renta_06_07" localSheetId="13">#REF!</definedName>
    <definedName name="Impto_a_la_renta_06_07" localSheetId="23">#REF!</definedName>
    <definedName name="Impto_a_la_renta_06_07" localSheetId="25">#REF!</definedName>
    <definedName name="Impto_a_la_renta_06_07" localSheetId="26">#REF!</definedName>
    <definedName name="Impto_a_la_renta_06_07" localSheetId="28">#REF!</definedName>
    <definedName name="Impto_a_la_renta_06_07" localSheetId="29">#REF!</definedName>
    <definedName name="Impto_a_la_renta_06_07" localSheetId="30">#REF!</definedName>
    <definedName name="Impto_a_la_renta_06_07" localSheetId="31">#REF!</definedName>
    <definedName name="Impto_a_la_renta_06_07" localSheetId="14">#REF!</definedName>
    <definedName name="Impto_a_la_renta_06_07" localSheetId="32">#REF!</definedName>
    <definedName name="Impto_a_la_renta_06_07" localSheetId="33">#REF!</definedName>
    <definedName name="Impto_a_la_renta_06_07" localSheetId="35">#REF!</definedName>
    <definedName name="Impto_a_la_renta_06_07" localSheetId="37">#REF!</definedName>
    <definedName name="Impto_a_la_renta_06_07" localSheetId="38">#REF!</definedName>
    <definedName name="Impto_a_la_renta_06_07" localSheetId="39">#REF!</definedName>
    <definedName name="Impto_a_la_renta_06_07" localSheetId="40">#REF!</definedName>
    <definedName name="Impto_a_la_renta_06_07" localSheetId="41">#REF!</definedName>
    <definedName name="Impto_a_la_renta_06_07" localSheetId="15">#REF!</definedName>
    <definedName name="Impto_a_la_renta_06_07" localSheetId="44">#REF!</definedName>
    <definedName name="Impto_a_la_renta_06_07" localSheetId="47">#REF!</definedName>
    <definedName name="Impto_a_la_renta_06_07" localSheetId="51">#REF!</definedName>
    <definedName name="Impto_a_la_renta_06_07" localSheetId="52">#REF!</definedName>
    <definedName name="Impto_a_la_renta_06_07" localSheetId="17">#REF!</definedName>
    <definedName name="Impto_a_la_renta_06_07" localSheetId="18">#REF!</definedName>
    <definedName name="Impto_a_la_renta_06_07" localSheetId="19">#REF!</definedName>
    <definedName name="Impto_a_la_renta_06_07" localSheetId="21">#REF!</definedName>
    <definedName name="Impto_a_la_renta_06_07">#REF!</definedName>
    <definedName name="Impto_a_la_renta_08" localSheetId="9">#REF!</definedName>
    <definedName name="Impto_a_la_renta_08" localSheetId="1">#REF!</definedName>
    <definedName name="Impto_a_la_renta_08" localSheetId="7">#REF!</definedName>
    <definedName name="Impto_a_la_renta_08" localSheetId="12">#REF!</definedName>
    <definedName name="Impto_a_la_renta_08" localSheetId="10">#REF!</definedName>
    <definedName name="Impto_a_la_renta_08" localSheetId="11">#REF!</definedName>
    <definedName name="Impto_a_la_renta_08" localSheetId="6">#REF!</definedName>
    <definedName name="Impto_a_la_renta_08" localSheetId="13">#REF!</definedName>
    <definedName name="Impto_a_la_renta_08" localSheetId="23">#REF!</definedName>
    <definedName name="Impto_a_la_renta_08" localSheetId="25">#REF!</definedName>
    <definedName name="Impto_a_la_renta_08" localSheetId="26">#REF!</definedName>
    <definedName name="Impto_a_la_renta_08" localSheetId="28">#REF!</definedName>
    <definedName name="Impto_a_la_renta_08" localSheetId="29">#REF!</definedName>
    <definedName name="Impto_a_la_renta_08" localSheetId="30">#REF!</definedName>
    <definedName name="Impto_a_la_renta_08" localSheetId="31">#REF!</definedName>
    <definedName name="Impto_a_la_renta_08" localSheetId="14">#REF!</definedName>
    <definedName name="Impto_a_la_renta_08" localSheetId="32">#REF!</definedName>
    <definedName name="Impto_a_la_renta_08" localSheetId="33">#REF!</definedName>
    <definedName name="Impto_a_la_renta_08" localSheetId="35">#REF!</definedName>
    <definedName name="Impto_a_la_renta_08" localSheetId="37">#REF!</definedName>
    <definedName name="Impto_a_la_renta_08" localSheetId="38">#REF!</definedName>
    <definedName name="Impto_a_la_renta_08" localSheetId="39">#REF!</definedName>
    <definedName name="Impto_a_la_renta_08" localSheetId="40">#REF!</definedName>
    <definedName name="Impto_a_la_renta_08" localSheetId="41">#REF!</definedName>
    <definedName name="Impto_a_la_renta_08" localSheetId="15">#REF!</definedName>
    <definedName name="Impto_a_la_renta_08" localSheetId="44">#REF!</definedName>
    <definedName name="Impto_a_la_renta_08" localSheetId="47">#REF!</definedName>
    <definedName name="Impto_a_la_renta_08" localSheetId="51">#REF!</definedName>
    <definedName name="Impto_a_la_renta_08" localSheetId="52">#REF!</definedName>
    <definedName name="Impto_a_la_renta_08" localSheetId="17">#REF!</definedName>
    <definedName name="Impto_a_la_renta_08" localSheetId="18">#REF!</definedName>
    <definedName name="Impto_a_la_renta_08" localSheetId="19">#REF!</definedName>
    <definedName name="Impto_a_la_renta_08" localSheetId="21">#REF!</definedName>
    <definedName name="Impto_a_la_renta_08">#REF!</definedName>
    <definedName name="INABR" localSheetId="9">#REF!</definedName>
    <definedName name="INABR" localSheetId="7">#REF!</definedName>
    <definedName name="INABR" localSheetId="12">#REF!</definedName>
    <definedName name="INABR" localSheetId="10">#REF!</definedName>
    <definedName name="INABR" localSheetId="11">#REF!</definedName>
    <definedName name="INABR" localSheetId="6">#REF!</definedName>
    <definedName name="INABR" localSheetId="13">#REF!</definedName>
    <definedName name="INABR" localSheetId="23">#REF!</definedName>
    <definedName name="INABR" localSheetId="25">#REF!</definedName>
    <definedName name="INABR" localSheetId="26">#REF!</definedName>
    <definedName name="INABR" localSheetId="28">#REF!</definedName>
    <definedName name="INABR" localSheetId="29">#REF!</definedName>
    <definedName name="INABR" localSheetId="30">#REF!</definedName>
    <definedName name="INABR" localSheetId="31">#REF!</definedName>
    <definedName name="INABR" localSheetId="14">#REF!</definedName>
    <definedName name="INABR" localSheetId="32">#REF!</definedName>
    <definedName name="INABR" localSheetId="33">#REF!</definedName>
    <definedName name="INABR" localSheetId="35">#REF!</definedName>
    <definedName name="INABR" localSheetId="37">#REF!</definedName>
    <definedName name="INABR" localSheetId="38">#REF!</definedName>
    <definedName name="INABR" localSheetId="39">#REF!</definedName>
    <definedName name="INABR" localSheetId="40">#REF!</definedName>
    <definedName name="INABR" localSheetId="41">#REF!</definedName>
    <definedName name="INABR" localSheetId="15">#REF!</definedName>
    <definedName name="INABR" localSheetId="44">#REF!</definedName>
    <definedName name="INABR" localSheetId="47">#REF!</definedName>
    <definedName name="INABR" localSheetId="51">#REF!</definedName>
    <definedName name="INABR" localSheetId="52">#REF!</definedName>
    <definedName name="INABR" localSheetId="17">#REF!</definedName>
    <definedName name="INABR" localSheetId="18">#REF!</definedName>
    <definedName name="INABR" localSheetId="19">#REF!</definedName>
    <definedName name="INABR" localSheetId="21">#REF!</definedName>
    <definedName name="INABR">#REF!</definedName>
    <definedName name="INDEXAC_CAPITAL" localSheetId="9">#REF!</definedName>
    <definedName name="INDEXAC_CAPITAL" localSheetId="7">#REF!</definedName>
    <definedName name="INDEXAC_CAPITAL" localSheetId="12">#REF!</definedName>
    <definedName name="INDEXAC_CAPITAL" localSheetId="10">#REF!</definedName>
    <definedName name="INDEXAC_CAPITAL" localSheetId="11">#REF!</definedName>
    <definedName name="INDEXAC_CAPITAL" localSheetId="6">#REF!</definedName>
    <definedName name="INDEXAC_CAPITAL" localSheetId="13">#REF!</definedName>
    <definedName name="INDEXAC_CAPITAL" localSheetId="23">#REF!</definedName>
    <definedName name="INDEXAC_CAPITAL" localSheetId="25">#REF!</definedName>
    <definedName name="INDEXAC_CAPITAL" localSheetId="26">#REF!</definedName>
    <definedName name="INDEXAC_CAPITAL" localSheetId="28">#REF!</definedName>
    <definedName name="INDEXAC_CAPITAL" localSheetId="29">#REF!</definedName>
    <definedName name="INDEXAC_CAPITAL" localSheetId="30">#REF!</definedName>
    <definedName name="INDEXAC_CAPITAL" localSheetId="31">#REF!</definedName>
    <definedName name="INDEXAC_CAPITAL" localSheetId="14">#REF!</definedName>
    <definedName name="INDEXAC_CAPITAL" localSheetId="32">#REF!</definedName>
    <definedName name="INDEXAC_CAPITAL" localSheetId="33">#REF!</definedName>
    <definedName name="INDEXAC_CAPITAL" localSheetId="35">#REF!</definedName>
    <definedName name="INDEXAC_CAPITAL" localSheetId="37">#REF!</definedName>
    <definedName name="INDEXAC_CAPITAL" localSheetId="38">#REF!</definedName>
    <definedName name="INDEXAC_CAPITAL" localSheetId="39">#REF!</definedName>
    <definedName name="INDEXAC_CAPITAL" localSheetId="40">#REF!</definedName>
    <definedName name="INDEXAC_CAPITAL" localSheetId="41">#REF!</definedName>
    <definedName name="INDEXAC_CAPITAL" localSheetId="15">#REF!</definedName>
    <definedName name="INDEXAC_CAPITAL" localSheetId="44">#REF!</definedName>
    <definedName name="INDEXAC_CAPITAL" localSheetId="47">#REF!</definedName>
    <definedName name="INDEXAC_CAPITAL" localSheetId="51">#REF!</definedName>
    <definedName name="INDEXAC_CAPITAL" localSheetId="52">#REF!</definedName>
    <definedName name="INDEXAC_CAPITAL" localSheetId="17">#REF!</definedName>
    <definedName name="INDEXAC_CAPITAL" localSheetId="18">#REF!</definedName>
    <definedName name="INDEXAC_CAPITAL" localSheetId="19">#REF!</definedName>
    <definedName name="INDEXAC_CAPITAL" localSheetId="21">#REF!</definedName>
    <definedName name="INDEXAC_CAPITAL">#REF!</definedName>
    <definedName name="INF" localSheetId="9">#REF!</definedName>
    <definedName name="INF" localSheetId="1">#REF!</definedName>
    <definedName name="INF" localSheetId="7">#REF!</definedName>
    <definedName name="INF" localSheetId="12">#REF!</definedName>
    <definedName name="INF" localSheetId="10">#REF!</definedName>
    <definedName name="INF" localSheetId="11">#REF!</definedName>
    <definedName name="INF" localSheetId="6">#REF!</definedName>
    <definedName name="INF" localSheetId="13">#REF!</definedName>
    <definedName name="INF" localSheetId="23">#REF!</definedName>
    <definedName name="INF" localSheetId="25">#REF!</definedName>
    <definedName name="INF" localSheetId="26">#REF!</definedName>
    <definedName name="INF" localSheetId="28">#REF!</definedName>
    <definedName name="INF" localSheetId="29">#REF!</definedName>
    <definedName name="INF" localSheetId="30">#REF!</definedName>
    <definedName name="INF" localSheetId="31">#REF!</definedName>
    <definedName name="INF" localSheetId="14">#REF!</definedName>
    <definedName name="INF" localSheetId="32">#REF!</definedName>
    <definedName name="INF" localSheetId="33">#REF!</definedName>
    <definedName name="INF" localSheetId="35">#REF!</definedName>
    <definedName name="INF" localSheetId="37">#REF!</definedName>
    <definedName name="INF" localSheetId="38">#REF!</definedName>
    <definedName name="INF" localSheetId="39">#REF!</definedName>
    <definedName name="INF" localSheetId="40">#REF!</definedName>
    <definedName name="INF" localSheetId="41">#REF!</definedName>
    <definedName name="INF" localSheetId="15">#REF!</definedName>
    <definedName name="INF" localSheetId="44">#REF!</definedName>
    <definedName name="INF" localSheetId="47">#REF!</definedName>
    <definedName name="INF" localSheetId="51">#REF!</definedName>
    <definedName name="INF" localSheetId="52">#REF!</definedName>
    <definedName name="INF" localSheetId="17">#REF!</definedName>
    <definedName name="INF" localSheetId="18">#REF!</definedName>
    <definedName name="INF" localSheetId="19">#REF!</definedName>
    <definedName name="INF" localSheetId="21">#REF!</definedName>
    <definedName name="INF">#REF!</definedName>
    <definedName name="Ing_Neto" localSheetId="9">#REF!</definedName>
    <definedName name="Ing_Neto" localSheetId="7">#REF!</definedName>
    <definedName name="Ing_Neto" localSheetId="12">#REF!</definedName>
    <definedName name="Ing_Neto" localSheetId="10">#REF!</definedName>
    <definedName name="Ing_Neto" localSheetId="11">#REF!</definedName>
    <definedName name="Ing_Neto" localSheetId="6">#REF!</definedName>
    <definedName name="Ing_Neto" localSheetId="13">#REF!</definedName>
    <definedName name="Ing_Neto" localSheetId="23">#REF!</definedName>
    <definedName name="Ing_Neto" localSheetId="25">#REF!</definedName>
    <definedName name="Ing_Neto" localSheetId="26">#REF!</definedName>
    <definedName name="Ing_Neto" localSheetId="28">#REF!</definedName>
    <definedName name="Ing_Neto" localSheetId="29">#REF!</definedName>
    <definedName name="Ing_Neto" localSheetId="30">#REF!</definedName>
    <definedName name="Ing_Neto" localSheetId="31">#REF!</definedName>
    <definedName name="Ing_Neto" localSheetId="14">#REF!</definedName>
    <definedName name="Ing_Neto" localSheetId="32">#REF!</definedName>
    <definedName name="Ing_Neto" localSheetId="33">#REF!</definedName>
    <definedName name="Ing_Neto" localSheetId="35">#REF!</definedName>
    <definedName name="Ing_Neto" localSheetId="37">#REF!</definedName>
    <definedName name="Ing_Neto" localSheetId="38">#REF!</definedName>
    <definedName name="Ing_Neto" localSheetId="39">#REF!</definedName>
    <definedName name="Ing_Neto" localSheetId="40">#REF!</definedName>
    <definedName name="Ing_Neto" localSheetId="41">#REF!</definedName>
    <definedName name="Ing_Neto" localSheetId="15">#REF!</definedName>
    <definedName name="Ing_Neto" localSheetId="44">#REF!</definedName>
    <definedName name="Ing_Neto" localSheetId="47">#REF!</definedName>
    <definedName name="Ing_Neto" localSheetId="51">#REF!</definedName>
    <definedName name="Ing_Neto" localSheetId="52">#REF!</definedName>
    <definedName name="Ing_Neto" localSheetId="17">#REF!</definedName>
    <definedName name="Ing_Neto" localSheetId="18">#REF!</definedName>
    <definedName name="Ing_Neto" localSheetId="19">#REF!</definedName>
    <definedName name="Ing_Neto" localSheetId="21">#REF!</definedName>
    <definedName name="Ing_Neto">#REF!</definedName>
    <definedName name="Ingreso_Neto">#REF!</definedName>
    <definedName name="INGRESOS_FINANCIEROS_NETOS_1">#REF!</definedName>
    <definedName name="INGRESOS_FINANCIEROS_NETOS_2" localSheetId="9">#REF!</definedName>
    <definedName name="INGRESOS_FINANCIEROS_NETOS_2" localSheetId="1">#REF!</definedName>
    <definedName name="INGRESOS_FINANCIEROS_NETOS_2" localSheetId="7">#REF!</definedName>
    <definedName name="INGRESOS_FINANCIEROS_NETOS_2" localSheetId="12">#REF!</definedName>
    <definedName name="INGRESOS_FINANCIEROS_NETOS_2" localSheetId="10">#REF!</definedName>
    <definedName name="INGRESOS_FINANCIEROS_NETOS_2" localSheetId="11">#REF!</definedName>
    <definedName name="INGRESOS_FINANCIEROS_NETOS_2" localSheetId="6">#REF!</definedName>
    <definedName name="INGRESOS_FINANCIEROS_NETOS_2" localSheetId="13">#REF!</definedName>
    <definedName name="INGRESOS_FINANCIEROS_NETOS_2" localSheetId="23">#REF!</definedName>
    <definedName name="INGRESOS_FINANCIEROS_NETOS_2" localSheetId="25">#REF!</definedName>
    <definedName name="INGRESOS_FINANCIEROS_NETOS_2" localSheetId="26">#REF!</definedName>
    <definedName name="INGRESOS_FINANCIEROS_NETOS_2" localSheetId="28">#REF!</definedName>
    <definedName name="INGRESOS_FINANCIEROS_NETOS_2" localSheetId="29">#REF!</definedName>
    <definedName name="INGRESOS_FINANCIEROS_NETOS_2" localSheetId="30">#REF!</definedName>
    <definedName name="INGRESOS_FINANCIEROS_NETOS_2" localSheetId="31">#REF!</definedName>
    <definedName name="INGRESOS_FINANCIEROS_NETOS_2" localSheetId="14">#REF!</definedName>
    <definedName name="INGRESOS_FINANCIEROS_NETOS_2" localSheetId="32">#REF!</definedName>
    <definedName name="INGRESOS_FINANCIEROS_NETOS_2" localSheetId="33">#REF!</definedName>
    <definedName name="INGRESOS_FINANCIEROS_NETOS_2" localSheetId="35">#REF!</definedName>
    <definedName name="INGRESOS_FINANCIEROS_NETOS_2" localSheetId="37">#REF!</definedName>
    <definedName name="INGRESOS_FINANCIEROS_NETOS_2" localSheetId="38">#REF!</definedName>
    <definedName name="INGRESOS_FINANCIEROS_NETOS_2" localSheetId="39">#REF!</definedName>
    <definedName name="INGRESOS_FINANCIEROS_NETOS_2" localSheetId="40">#REF!</definedName>
    <definedName name="INGRESOS_FINANCIEROS_NETOS_2" localSheetId="41">#REF!</definedName>
    <definedName name="INGRESOS_FINANCIEROS_NETOS_2" localSheetId="15">#REF!</definedName>
    <definedName name="INGRESOS_FINANCIEROS_NETOS_2" localSheetId="44">#REF!</definedName>
    <definedName name="INGRESOS_FINANCIEROS_NETOS_2" localSheetId="47">#REF!</definedName>
    <definedName name="INGRESOS_FINANCIEROS_NETOS_2" localSheetId="51">#REF!</definedName>
    <definedName name="INGRESOS_FINANCIEROS_NETOS_2" localSheetId="52">#REF!</definedName>
    <definedName name="INGRESOS_FINANCIEROS_NETOS_2" localSheetId="17">#REF!</definedName>
    <definedName name="INGRESOS_FINANCIEROS_NETOS_2" localSheetId="18">#REF!</definedName>
    <definedName name="INGRESOS_FINANCIEROS_NETOS_2" localSheetId="19">#REF!</definedName>
    <definedName name="INGRESOS_FINANCIEROS_NETOS_2" localSheetId="21">#REF!</definedName>
    <definedName name="INGRESOS_FINANCIEROS_NETOS_2">#REF!</definedName>
    <definedName name="INTERESES_PAGAR" localSheetId="1">#REF!</definedName>
    <definedName name="INTERESES_PAGAR" localSheetId="12">#REF!</definedName>
    <definedName name="INTERESES_PAGAR" localSheetId="52">#REF!</definedName>
    <definedName name="INTERESES_PAGAR" localSheetId="21">#REF!</definedName>
    <definedName name="INTERESES_PAGAR">#REF!</definedName>
    <definedName name="INV" localSheetId="9">#REF!</definedName>
    <definedName name="INV" localSheetId="7">#REF!</definedName>
    <definedName name="INV" localSheetId="12">#REF!</definedName>
    <definedName name="INV" localSheetId="10">#REF!</definedName>
    <definedName name="INV" localSheetId="11">#REF!</definedName>
    <definedName name="INV" localSheetId="6">#REF!</definedName>
    <definedName name="INV" localSheetId="13">#REF!</definedName>
    <definedName name="INV" localSheetId="23">#REF!</definedName>
    <definedName name="INV" localSheetId="25">#REF!</definedName>
    <definedName name="INV" localSheetId="26">#REF!</definedName>
    <definedName name="INV" localSheetId="28">#REF!</definedName>
    <definedName name="INV" localSheetId="29">#REF!</definedName>
    <definedName name="INV" localSheetId="30">#REF!</definedName>
    <definedName name="INV" localSheetId="31">#REF!</definedName>
    <definedName name="INV" localSheetId="14">#REF!</definedName>
    <definedName name="INV" localSheetId="32">#REF!</definedName>
    <definedName name="INV" localSheetId="33">#REF!</definedName>
    <definedName name="INV" localSheetId="35">#REF!</definedName>
    <definedName name="INV" localSheetId="37">#REF!</definedName>
    <definedName name="INV" localSheetId="38">#REF!</definedName>
    <definedName name="INV" localSheetId="39">#REF!</definedName>
    <definedName name="INV" localSheetId="40">#REF!</definedName>
    <definedName name="INV" localSheetId="41">#REF!</definedName>
    <definedName name="INV" localSheetId="15">#REF!</definedName>
    <definedName name="INV" localSheetId="44">#REF!</definedName>
    <definedName name="INV" localSheetId="47">#REF!</definedName>
    <definedName name="INV" localSheetId="51">#REF!</definedName>
    <definedName name="INV" localSheetId="52">#REF!</definedName>
    <definedName name="INV" localSheetId="17">#REF!</definedName>
    <definedName name="INV" localSheetId="18">#REF!</definedName>
    <definedName name="INV" localSheetId="19">#REF!</definedName>
    <definedName name="INV" localSheetId="21">#REF!</definedName>
    <definedName name="INV">#REF!</definedName>
    <definedName name="INV_BIEN_ADJUD" localSheetId="9">#REF!</definedName>
    <definedName name="INV_BIEN_ADJUD" localSheetId="7">#REF!</definedName>
    <definedName name="INV_BIEN_ADJUD" localSheetId="12">#REF!</definedName>
    <definedName name="INV_BIEN_ADJUD" localSheetId="10">#REF!</definedName>
    <definedName name="INV_BIEN_ADJUD" localSheetId="11">#REF!</definedName>
    <definedName name="INV_BIEN_ADJUD" localSheetId="6">#REF!</definedName>
    <definedName name="INV_BIEN_ADJUD" localSheetId="13">#REF!</definedName>
    <definedName name="INV_BIEN_ADJUD" localSheetId="23">#REF!</definedName>
    <definedName name="INV_BIEN_ADJUD" localSheetId="25">#REF!</definedName>
    <definedName name="INV_BIEN_ADJUD" localSheetId="26">#REF!</definedName>
    <definedName name="INV_BIEN_ADJUD" localSheetId="28">#REF!</definedName>
    <definedName name="INV_BIEN_ADJUD" localSheetId="29">#REF!</definedName>
    <definedName name="INV_BIEN_ADJUD" localSheetId="30">#REF!</definedName>
    <definedName name="INV_BIEN_ADJUD" localSheetId="31">#REF!</definedName>
    <definedName name="INV_BIEN_ADJUD" localSheetId="14">#REF!</definedName>
    <definedName name="INV_BIEN_ADJUD" localSheetId="32">#REF!</definedName>
    <definedName name="INV_BIEN_ADJUD" localSheetId="33">#REF!</definedName>
    <definedName name="INV_BIEN_ADJUD" localSheetId="35">#REF!</definedName>
    <definedName name="INV_BIEN_ADJUD" localSheetId="37">#REF!</definedName>
    <definedName name="INV_BIEN_ADJUD" localSheetId="38">#REF!</definedName>
    <definedName name="INV_BIEN_ADJUD" localSheetId="39">#REF!</definedName>
    <definedName name="INV_BIEN_ADJUD" localSheetId="40">#REF!</definedName>
    <definedName name="INV_BIEN_ADJUD" localSheetId="41">#REF!</definedName>
    <definedName name="INV_BIEN_ADJUD" localSheetId="15">#REF!</definedName>
    <definedName name="INV_BIEN_ADJUD" localSheetId="44">#REF!</definedName>
    <definedName name="INV_BIEN_ADJUD" localSheetId="47">#REF!</definedName>
    <definedName name="INV_BIEN_ADJUD" localSheetId="51">#REF!</definedName>
    <definedName name="INV_BIEN_ADJUD" localSheetId="52">#REF!</definedName>
    <definedName name="INV_BIEN_ADJUD" localSheetId="17">#REF!</definedName>
    <definedName name="INV_BIEN_ADJUD" localSheetId="18">#REF!</definedName>
    <definedName name="INV_BIEN_ADJUD" localSheetId="19">#REF!</definedName>
    <definedName name="INV_BIEN_ADJUD" localSheetId="21">#REF!</definedName>
    <definedName name="INV_BIEN_ADJUD">#REF!</definedName>
    <definedName name="INV_OTRAS_INV" localSheetId="9">#REF!</definedName>
    <definedName name="INV_OTRAS_INV" localSheetId="7">#REF!</definedName>
    <definedName name="INV_OTRAS_INV" localSheetId="12">#REF!</definedName>
    <definedName name="INV_OTRAS_INV" localSheetId="10">#REF!</definedName>
    <definedName name="INV_OTRAS_INV" localSheetId="11">#REF!</definedName>
    <definedName name="INV_OTRAS_INV" localSheetId="6">#REF!</definedName>
    <definedName name="INV_OTRAS_INV" localSheetId="13">#REF!</definedName>
    <definedName name="INV_OTRAS_INV" localSheetId="23">#REF!</definedName>
    <definedName name="INV_OTRAS_INV" localSheetId="25">#REF!</definedName>
    <definedName name="INV_OTRAS_INV" localSheetId="26">#REF!</definedName>
    <definedName name="INV_OTRAS_INV" localSheetId="28">#REF!</definedName>
    <definedName name="INV_OTRAS_INV" localSheetId="29">#REF!</definedName>
    <definedName name="INV_OTRAS_INV" localSheetId="30">#REF!</definedName>
    <definedName name="INV_OTRAS_INV" localSheetId="31">#REF!</definedName>
    <definedName name="INV_OTRAS_INV" localSheetId="14">#REF!</definedName>
    <definedName name="INV_OTRAS_INV" localSheetId="32">#REF!</definedName>
    <definedName name="INV_OTRAS_INV" localSheetId="33">#REF!</definedName>
    <definedName name="INV_OTRAS_INV" localSheetId="35">#REF!</definedName>
    <definedName name="INV_OTRAS_INV" localSheetId="37">#REF!</definedName>
    <definedName name="INV_OTRAS_INV" localSheetId="38">#REF!</definedName>
    <definedName name="INV_OTRAS_INV" localSheetId="39">#REF!</definedName>
    <definedName name="INV_OTRAS_INV" localSheetId="40">#REF!</definedName>
    <definedName name="INV_OTRAS_INV" localSheetId="41">#REF!</definedName>
    <definedName name="INV_OTRAS_INV" localSheetId="15">#REF!</definedName>
    <definedName name="INV_OTRAS_INV" localSheetId="44">#REF!</definedName>
    <definedName name="INV_OTRAS_INV" localSheetId="47">#REF!</definedName>
    <definedName name="INV_OTRAS_INV" localSheetId="51">#REF!</definedName>
    <definedName name="INV_OTRAS_INV" localSheetId="52">#REF!</definedName>
    <definedName name="INV_OTRAS_INV" localSheetId="17">#REF!</definedName>
    <definedName name="INV_OTRAS_INV" localSheetId="18">#REF!</definedName>
    <definedName name="INV_OTRAS_INV" localSheetId="19">#REF!</definedName>
    <definedName name="INV_OTRAS_INV" localSheetId="21">#REF!</definedName>
    <definedName name="INV_OTRAS_INV">#REF!</definedName>
    <definedName name="INV_PREV" localSheetId="9">#REF!</definedName>
    <definedName name="INV_PREV" localSheetId="7">#REF!</definedName>
    <definedName name="INV_PREV" localSheetId="12">#REF!</definedName>
    <definedName name="INV_PREV" localSheetId="10">#REF!</definedName>
    <definedName name="INV_PREV" localSheetId="11">#REF!</definedName>
    <definedName name="INV_PREV" localSheetId="6">#REF!</definedName>
    <definedName name="INV_PREV" localSheetId="13">#REF!</definedName>
    <definedName name="INV_PREV" localSheetId="23">#REF!</definedName>
    <definedName name="INV_PREV" localSheetId="25">#REF!</definedName>
    <definedName name="INV_PREV" localSheetId="26">#REF!</definedName>
    <definedName name="INV_PREV" localSheetId="28">#REF!</definedName>
    <definedName name="INV_PREV" localSheetId="29">#REF!</definedName>
    <definedName name="INV_PREV" localSheetId="30">#REF!</definedName>
    <definedName name="INV_PREV" localSheetId="31">#REF!</definedName>
    <definedName name="INV_PREV" localSheetId="14">#REF!</definedName>
    <definedName name="INV_PREV" localSheetId="32">#REF!</definedName>
    <definedName name="INV_PREV" localSheetId="33">#REF!</definedName>
    <definedName name="INV_PREV" localSheetId="35">#REF!</definedName>
    <definedName name="INV_PREV" localSheetId="37">#REF!</definedName>
    <definedName name="INV_PREV" localSheetId="38">#REF!</definedName>
    <definedName name="INV_PREV" localSheetId="39">#REF!</definedName>
    <definedName name="INV_PREV" localSheetId="40">#REF!</definedName>
    <definedName name="INV_PREV" localSheetId="41">#REF!</definedName>
    <definedName name="INV_PREV" localSheetId="15">#REF!</definedName>
    <definedName name="INV_PREV" localSheetId="44">#REF!</definedName>
    <definedName name="INV_PREV" localSheetId="47">#REF!</definedName>
    <definedName name="INV_PREV" localSheetId="51">#REF!</definedName>
    <definedName name="INV_PREV" localSheetId="52">#REF!</definedName>
    <definedName name="INV_PREV" localSheetId="17">#REF!</definedName>
    <definedName name="INV_PREV" localSheetId="18">#REF!</definedName>
    <definedName name="INV_PREV" localSheetId="19">#REF!</definedName>
    <definedName name="INV_PREV" localSheetId="21">#REF!</definedName>
    <definedName name="INV_PREV">#REF!</definedName>
    <definedName name="Inven" localSheetId="1">#REF!</definedName>
    <definedName name="Inven">#REF!</definedName>
    <definedName name="INVN" localSheetId="9">#REF!</definedName>
    <definedName name="INVN" localSheetId="7">#REF!</definedName>
    <definedName name="INVN" localSheetId="12">#REF!</definedName>
    <definedName name="INVN" localSheetId="10">#REF!</definedName>
    <definedName name="INVN" localSheetId="11">#REF!</definedName>
    <definedName name="INVN" localSheetId="6">#REF!</definedName>
    <definedName name="INVN" localSheetId="13">#REF!</definedName>
    <definedName name="INVN" localSheetId="23">#REF!</definedName>
    <definedName name="INVN" localSheetId="25">#REF!</definedName>
    <definedName name="INVN" localSheetId="26">#REF!</definedName>
    <definedName name="INVN" localSheetId="28">#REF!</definedName>
    <definedName name="INVN" localSheetId="29">#REF!</definedName>
    <definedName name="INVN" localSheetId="30">#REF!</definedName>
    <definedName name="INVN" localSheetId="31">#REF!</definedName>
    <definedName name="INVN" localSheetId="14">#REF!</definedName>
    <definedName name="INVN" localSheetId="32">#REF!</definedName>
    <definedName name="INVN" localSheetId="33">#REF!</definedName>
    <definedName name="INVN" localSheetId="35">#REF!</definedName>
    <definedName name="INVN" localSheetId="37">#REF!</definedName>
    <definedName name="INVN" localSheetId="38">#REF!</definedName>
    <definedName name="INVN" localSheetId="39">#REF!</definedName>
    <definedName name="INVN" localSheetId="40">#REF!</definedName>
    <definedName name="INVN" localSheetId="41">#REF!</definedName>
    <definedName name="INVN" localSheetId="15">#REF!</definedName>
    <definedName name="INVN" localSheetId="44">#REF!</definedName>
    <definedName name="INVN" localSheetId="47">#REF!</definedName>
    <definedName name="INVN" localSheetId="51">#REF!</definedName>
    <definedName name="INVN" localSheetId="52">#REF!</definedName>
    <definedName name="INVN" localSheetId="17">#REF!</definedName>
    <definedName name="INVN" localSheetId="18">#REF!</definedName>
    <definedName name="INVN" localSheetId="19">#REF!</definedName>
    <definedName name="INVN" localSheetId="21">#REF!</definedName>
    <definedName name="INVN">#REF!</definedName>
    <definedName name="j" localSheetId="9">#REF!</definedName>
    <definedName name="j" localSheetId="7">#REF!</definedName>
    <definedName name="j" localSheetId="12">#REF!</definedName>
    <definedName name="j" localSheetId="10">#REF!</definedName>
    <definedName name="j" localSheetId="11">#REF!</definedName>
    <definedName name="j" localSheetId="6">#REF!</definedName>
    <definedName name="j" localSheetId="13">#REF!</definedName>
    <definedName name="j" localSheetId="23">#REF!</definedName>
    <definedName name="j" localSheetId="25">#REF!</definedName>
    <definedName name="j" localSheetId="26">#REF!</definedName>
    <definedName name="j" localSheetId="28">#REF!</definedName>
    <definedName name="j" localSheetId="29">#REF!</definedName>
    <definedName name="j" localSheetId="30">#REF!</definedName>
    <definedName name="j" localSheetId="31">#REF!</definedName>
    <definedName name="j" localSheetId="14">#REF!</definedName>
    <definedName name="j" localSheetId="32">#REF!</definedName>
    <definedName name="j" localSheetId="33">#REF!</definedName>
    <definedName name="j" localSheetId="35">#REF!</definedName>
    <definedName name="j" localSheetId="37">#REF!</definedName>
    <definedName name="j" localSheetId="38">#REF!</definedName>
    <definedName name="j" localSheetId="39">#REF!</definedName>
    <definedName name="j" localSheetId="40">#REF!</definedName>
    <definedName name="j" localSheetId="41">#REF!</definedName>
    <definedName name="j" localSheetId="15">#REF!</definedName>
    <definedName name="j" localSheetId="44">#REF!</definedName>
    <definedName name="j" localSheetId="47">#REF!</definedName>
    <definedName name="j" localSheetId="51">#REF!</definedName>
    <definedName name="j" localSheetId="52">#REF!</definedName>
    <definedName name="j" localSheetId="17">#REF!</definedName>
    <definedName name="j" localSheetId="18">#REF!</definedName>
    <definedName name="j" localSheetId="19">#REF!</definedName>
    <definedName name="j" localSheetId="21">#REF!</definedName>
    <definedName name="j">#REF!</definedName>
    <definedName name="JCO" localSheetId="9">#REF!</definedName>
    <definedName name="JCO" localSheetId="1">#REF!</definedName>
    <definedName name="JCO" localSheetId="7">#REF!</definedName>
    <definedName name="JCO" localSheetId="12">#REF!</definedName>
    <definedName name="JCO" localSheetId="10">#REF!</definedName>
    <definedName name="JCO" localSheetId="11">#REF!</definedName>
    <definedName name="JCO" localSheetId="6">#REF!</definedName>
    <definedName name="JCO" localSheetId="13">#REF!</definedName>
    <definedName name="JCO" localSheetId="23">#REF!</definedName>
    <definedName name="JCO" localSheetId="25">#REF!</definedName>
    <definedName name="JCO" localSheetId="26">#REF!</definedName>
    <definedName name="JCO" localSheetId="28">#REF!</definedName>
    <definedName name="JCO" localSheetId="29">#REF!</definedName>
    <definedName name="JCO" localSheetId="30">#REF!</definedName>
    <definedName name="JCO" localSheetId="31">#REF!</definedName>
    <definedName name="JCO" localSheetId="14">#REF!</definedName>
    <definedName name="JCO" localSheetId="32">#REF!</definedName>
    <definedName name="JCO" localSheetId="33">#REF!</definedName>
    <definedName name="JCO" localSheetId="35">#REF!</definedName>
    <definedName name="JCO" localSheetId="37">#REF!</definedName>
    <definedName name="JCO" localSheetId="38">#REF!</definedName>
    <definedName name="JCO" localSheetId="39">#REF!</definedName>
    <definedName name="JCO" localSheetId="40">#REF!</definedName>
    <definedName name="JCO" localSheetId="41">#REF!</definedName>
    <definedName name="JCO" localSheetId="15">#REF!</definedName>
    <definedName name="JCO" localSheetId="44">#REF!</definedName>
    <definedName name="JCO" localSheetId="47">#REF!</definedName>
    <definedName name="JCO" localSheetId="51">#REF!</definedName>
    <definedName name="JCO" localSheetId="52">#REF!</definedName>
    <definedName name="JCO" localSheetId="17">#REF!</definedName>
    <definedName name="JCO" localSheetId="18">#REF!</definedName>
    <definedName name="JCO" localSheetId="19">#REF!</definedName>
    <definedName name="JCO" localSheetId="21">#REF!</definedName>
    <definedName name="JCO">#REF!</definedName>
    <definedName name="JJN" localSheetId="9">#REF!</definedName>
    <definedName name="JJN" localSheetId="7">#REF!</definedName>
    <definedName name="JJN" localSheetId="12">#REF!</definedName>
    <definedName name="JJN" localSheetId="10">#REF!</definedName>
    <definedName name="JJN" localSheetId="11">#REF!</definedName>
    <definedName name="JJN" localSheetId="6">#REF!</definedName>
    <definedName name="JJN" localSheetId="13">#REF!</definedName>
    <definedName name="JJN" localSheetId="23">#REF!</definedName>
    <definedName name="JJN" localSheetId="25">#REF!</definedName>
    <definedName name="JJN" localSheetId="26">#REF!</definedName>
    <definedName name="JJN" localSheetId="28">#REF!</definedName>
    <definedName name="JJN" localSheetId="29">#REF!</definedName>
    <definedName name="JJN" localSheetId="30">#REF!</definedName>
    <definedName name="JJN" localSheetId="31">#REF!</definedName>
    <definedName name="JJN" localSheetId="14">#REF!</definedName>
    <definedName name="JJN" localSheetId="32">#REF!</definedName>
    <definedName name="JJN" localSheetId="33">#REF!</definedName>
    <definedName name="JJN" localSheetId="35">#REF!</definedName>
    <definedName name="JJN" localSheetId="37">#REF!</definedName>
    <definedName name="JJN" localSheetId="38">#REF!</definedName>
    <definedName name="JJN" localSheetId="39">#REF!</definedName>
    <definedName name="JJN" localSheetId="40">#REF!</definedName>
    <definedName name="JJN" localSheetId="41">#REF!</definedName>
    <definedName name="JJN" localSheetId="15">#REF!</definedName>
    <definedName name="JJN" localSheetId="44">#REF!</definedName>
    <definedName name="JJN" localSheetId="47">#REF!</definedName>
    <definedName name="JJN" localSheetId="51">#REF!</definedName>
    <definedName name="JJN" localSheetId="52">#REF!</definedName>
    <definedName name="JJN" localSheetId="17">#REF!</definedName>
    <definedName name="JJN" localSheetId="18">#REF!</definedName>
    <definedName name="JJN" localSheetId="19">#REF!</definedName>
    <definedName name="JJN" localSheetId="21">#REF!</definedName>
    <definedName name="JJN">#REF!</definedName>
    <definedName name="JUUU" localSheetId="9">#REF!</definedName>
    <definedName name="JUUU" localSheetId="7">#REF!</definedName>
    <definedName name="JUUU" localSheetId="12">#REF!</definedName>
    <definedName name="JUUU" localSheetId="10">#REF!</definedName>
    <definedName name="JUUU" localSheetId="11">#REF!</definedName>
    <definedName name="JUUU" localSheetId="6">#REF!</definedName>
    <definedName name="JUUU" localSheetId="13">#REF!</definedName>
    <definedName name="JUUU" localSheetId="23">#REF!</definedName>
    <definedName name="JUUU" localSheetId="25">#REF!</definedName>
    <definedName name="JUUU" localSheetId="26">#REF!</definedName>
    <definedName name="JUUU" localSheetId="28">#REF!</definedName>
    <definedName name="JUUU" localSheetId="29">#REF!</definedName>
    <definedName name="JUUU" localSheetId="30">#REF!</definedName>
    <definedName name="JUUU" localSheetId="31">#REF!</definedName>
    <definedName name="JUUU" localSheetId="14">#REF!</definedName>
    <definedName name="JUUU" localSheetId="32">#REF!</definedName>
    <definedName name="JUUU" localSheetId="33">#REF!</definedName>
    <definedName name="JUUU" localSheetId="35">#REF!</definedName>
    <definedName name="JUUU" localSheetId="37">#REF!</definedName>
    <definedName name="JUUU" localSheetId="38">#REF!</definedName>
    <definedName name="JUUU" localSheetId="39">#REF!</definedName>
    <definedName name="JUUU" localSheetId="40">#REF!</definedName>
    <definedName name="JUUU" localSheetId="41">#REF!</definedName>
    <definedName name="JUUU" localSheetId="15">#REF!</definedName>
    <definedName name="JUUU" localSheetId="44">#REF!</definedName>
    <definedName name="JUUU" localSheetId="47">#REF!</definedName>
    <definedName name="JUUU" localSheetId="51">#REF!</definedName>
    <definedName name="JUUU" localSheetId="52">#REF!</definedName>
    <definedName name="JUUU" localSheetId="17">#REF!</definedName>
    <definedName name="JUUU" localSheetId="18">#REF!</definedName>
    <definedName name="JUUU" localSheetId="19">#REF!</definedName>
    <definedName name="JUUU" localSheetId="21">#REF!</definedName>
    <definedName name="JUUU">#REF!</definedName>
    <definedName name="k" localSheetId="9">#REF!</definedName>
    <definedName name="k" localSheetId="7">#REF!</definedName>
    <definedName name="k" localSheetId="12">#REF!</definedName>
    <definedName name="k" localSheetId="10">#REF!</definedName>
    <definedName name="k" localSheetId="11">#REF!</definedName>
    <definedName name="k" localSheetId="6">#REF!</definedName>
    <definedName name="k" localSheetId="13">#REF!</definedName>
    <definedName name="k" localSheetId="23">#REF!</definedName>
    <definedName name="k" localSheetId="25">#REF!</definedName>
    <definedName name="k" localSheetId="26">#REF!</definedName>
    <definedName name="k" localSheetId="28">#REF!</definedName>
    <definedName name="k" localSheetId="29">#REF!</definedName>
    <definedName name="k" localSheetId="30">#REF!</definedName>
    <definedName name="k" localSheetId="31">#REF!</definedName>
    <definedName name="k" localSheetId="14">#REF!</definedName>
    <definedName name="k" localSheetId="32">#REF!</definedName>
    <definedName name="k" localSheetId="33">#REF!</definedName>
    <definedName name="k" localSheetId="35">#REF!</definedName>
    <definedName name="k" localSheetId="37">#REF!</definedName>
    <definedName name="k" localSheetId="38">#REF!</definedName>
    <definedName name="k" localSheetId="39">#REF!</definedName>
    <definedName name="k" localSheetId="40">#REF!</definedName>
    <definedName name="k" localSheetId="41">#REF!</definedName>
    <definedName name="k" localSheetId="15">#REF!</definedName>
    <definedName name="k" localSheetId="44">#REF!</definedName>
    <definedName name="k" localSheetId="47">#REF!</definedName>
    <definedName name="k" localSheetId="51">#REF!</definedName>
    <definedName name="k" localSheetId="52">#REF!</definedName>
    <definedName name="k" localSheetId="17">#REF!</definedName>
    <definedName name="k" localSheetId="18">#REF!</definedName>
    <definedName name="k" localSheetId="19">#REF!</definedName>
    <definedName name="k" localSheetId="21">#REF!</definedName>
    <definedName name="k">#REF!</definedName>
    <definedName name="kdkdk" localSheetId="9">#REF!</definedName>
    <definedName name="kdkdk" localSheetId="7">#REF!</definedName>
    <definedName name="kdkdk" localSheetId="12">#REF!</definedName>
    <definedName name="kdkdk" localSheetId="10">#REF!</definedName>
    <definedName name="kdkdk" localSheetId="11">#REF!</definedName>
    <definedName name="kdkdk" localSheetId="6">#REF!</definedName>
    <definedName name="kdkdk" localSheetId="13">#REF!</definedName>
    <definedName name="kdkdk" localSheetId="23">#REF!</definedName>
    <definedName name="kdkdk" localSheetId="25">#REF!</definedName>
    <definedName name="kdkdk" localSheetId="26">#REF!</definedName>
    <definedName name="kdkdk" localSheetId="28">#REF!</definedName>
    <definedName name="kdkdk" localSheetId="29">#REF!</definedName>
    <definedName name="kdkdk" localSheetId="30">#REF!</definedName>
    <definedName name="kdkdk" localSheetId="31">#REF!</definedName>
    <definedName name="kdkdk" localSheetId="14">#REF!</definedName>
    <definedName name="kdkdk" localSheetId="32">#REF!</definedName>
    <definedName name="kdkdk" localSheetId="33">#REF!</definedName>
    <definedName name="kdkdk" localSheetId="35">#REF!</definedName>
    <definedName name="kdkdk" localSheetId="37">#REF!</definedName>
    <definedName name="kdkdk" localSheetId="38">#REF!</definedName>
    <definedName name="kdkdk" localSheetId="39">#REF!</definedName>
    <definedName name="kdkdk" localSheetId="40">#REF!</definedName>
    <definedName name="kdkdk" localSheetId="41">#REF!</definedName>
    <definedName name="kdkdk" localSheetId="15">#REF!</definedName>
    <definedName name="kdkdk" localSheetId="44">#REF!</definedName>
    <definedName name="kdkdk" localSheetId="47">#REF!</definedName>
    <definedName name="kdkdk" localSheetId="51">#REF!</definedName>
    <definedName name="kdkdk" localSheetId="52">#REF!</definedName>
    <definedName name="kdkdk" localSheetId="17">#REF!</definedName>
    <definedName name="kdkdk" localSheetId="18">#REF!</definedName>
    <definedName name="kdkdk" localSheetId="19">#REF!</definedName>
    <definedName name="kdkdk" localSheetId="21">#REF!</definedName>
    <definedName name="kdkdk">#REF!</definedName>
    <definedName name="L_AcctDes" localSheetId="1">#REF!</definedName>
    <definedName name="L_Adjust" localSheetId="1">#REF!</definedName>
    <definedName name="L_Adjust">#REF!</definedName>
    <definedName name="L_Adjust_GT" localSheetId="1">#REF!</definedName>
    <definedName name="L_AJE_Tot" localSheetId="1">#REF!</definedName>
    <definedName name="L_AJE_Tot">#REF!</definedName>
    <definedName name="L_AJE_Tot_GT" localSheetId="1">#REF!</definedName>
    <definedName name="L_CompNum" localSheetId="1">#REF!</definedName>
    <definedName name="L_CY_Beg" localSheetId="1">#REF!</definedName>
    <definedName name="L_CY_Beg">#REF!</definedName>
    <definedName name="L_CY_Beg_GT" localSheetId="1">#REF!</definedName>
    <definedName name="L_CY_End" localSheetId="1">#REF!</definedName>
    <definedName name="L_CY_End">#REF!</definedName>
    <definedName name="L_CY_End_GT" localSheetId="1">#REF!</definedName>
    <definedName name="L_GrpNum" localSheetId="1">#REF!</definedName>
    <definedName name="L_Headings" localSheetId="1">#REF!</definedName>
    <definedName name="L_KeyValue" localSheetId="1">#REF!</definedName>
    <definedName name="L_PY_End" localSheetId="1">#REF!</definedName>
    <definedName name="L_PY_End">#REF!</definedName>
    <definedName name="L_PY_End_GT" localSheetId="1">#REF!</definedName>
    <definedName name="L_RJE_Tot" localSheetId="1">#REF!</definedName>
    <definedName name="L_RJE_Tot">#REF!</definedName>
    <definedName name="L_RJE_Tot_GT" localSheetId="1">#REF!</definedName>
    <definedName name="L_RowNum" localSheetId="1">#REF!</definedName>
    <definedName name="LETRAC" localSheetId="1">#REF!</definedName>
    <definedName name="LETRAC" localSheetId="12">#REF!</definedName>
    <definedName name="LETRAC" localSheetId="52">#REF!</definedName>
    <definedName name="LETRAC" localSheetId="21">#REF!</definedName>
    <definedName name="LETRAC">#REF!</definedName>
    <definedName name="LIGUEVO" localSheetId="1">#REF!</definedName>
    <definedName name="LIGUEVO" localSheetId="12">#REF!</definedName>
    <definedName name="LIGUEVO" localSheetId="52">#REF!</definedName>
    <definedName name="LIGUEVO" localSheetId="21">#REF!</definedName>
    <definedName name="LIGUEVO">#REF!</definedName>
    <definedName name="logo" localSheetId="1">#REF!</definedName>
    <definedName name="logo" localSheetId="52">#REF!</definedName>
    <definedName name="logo" localSheetId="21">#REF!</definedName>
    <definedName name="logo">#REF!</definedName>
    <definedName name="LUIB" localSheetId="1">#REF!</definedName>
    <definedName name="LUIB">#REF!</definedName>
    <definedName name="m" localSheetId="9" hidden="1">{#N/A,#N/A,FALSE,"Aging Summary";#N/A,#N/A,FALSE,"Ratio Analysis";#N/A,#N/A,FALSE,"Test 120 Day Accts";#N/A,#N/A,FALSE,"Tickmarks"}</definedName>
    <definedName name="m" localSheetId="1" hidden="1">{#N/A,#N/A,FALSE,"Aging Summary";#N/A,#N/A,FALSE,"Ratio Analysis";#N/A,#N/A,FALSE,"Test 120 Day Accts";#N/A,#N/A,FALSE,"Tickmarks"}</definedName>
    <definedName name="m" localSheetId="7" hidden="1">{#N/A,#N/A,FALSE,"Aging Summary";#N/A,#N/A,FALSE,"Ratio Analysis";#N/A,#N/A,FALSE,"Test 120 Day Accts";#N/A,#N/A,FALSE,"Tickmarks"}</definedName>
    <definedName name="m" localSheetId="12" hidden="1">{#N/A,#N/A,FALSE,"Aging Summary";#N/A,#N/A,FALSE,"Ratio Analysis";#N/A,#N/A,FALSE,"Test 120 Day Accts";#N/A,#N/A,FALSE,"Tickmarks"}</definedName>
    <definedName name="m" localSheetId="10" hidden="1">{#N/A,#N/A,FALSE,"Aging Summary";#N/A,#N/A,FALSE,"Ratio Analysis";#N/A,#N/A,FALSE,"Test 120 Day Accts";#N/A,#N/A,FALSE,"Tickmarks"}</definedName>
    <definedName name="m" localSheetId="11" hidden="1">{#N/A,#N/A,FALSE,"Aging Summary";#N/A,#N/A,FALSE,"Ratio Analysis";#N/A,#N/A,FALSE,"Test 120 Day Accts";#N/A,#N/A,FALSE,"Tickmarks"}</definedName>
    <definedName name="m" localSheetId="6" hidden="1">{#N/A,#N/A,FALSE,"Aging Summary";#N/A,#N/A,FALSE,"Ratio Analysis";#N/A,#N/A,FALSE,"Test 120 Day Accts";#N/A,#N/A,FALSE,"Tickmarks"}</definedName>
    <definedName name="m" localSheetId="13" hidden="1">{#N/A,#N/A,FALSE,"Aging Summary";#N/A,#N/A,FALSE,"Ratio Analysis";#N/A,#N/A,FALSE,"Test 120 Day Accts";#N/A,#N/A,FALSE,"Tickmarks"}</definedName>
    <definedName name="m" localSheetId="23" hidden="1">{#N/A,#N/A,FALSE,"Aging Summary";#N/A,#N/A,FALSE,"Ratio Analysis";#N/A,#N/A,FALSE,"Test 120 Day Accts";#N/A,#N/A,FALSE,"Tickmarks"}</definedName>
    <definedName name="m" localSheetId="25" hidden="1">{#N/A,#N/A,FALSE,"Aging Summary";#N/A,#N/A,FALSE,"Ratio Analysis";#N/A,#N/A,FALSE,"Test 120 Day Accts";#N/A,#N/A,FALSE,"Tickmarks"}</definedName>
    <definedName name="m" localSheetId="26" hidden="1">{#N/A,#N/A,FALSE,"Aging Summary";#N/A,#N/A,FALSE,"Ratio Analysis";#N/A,#N/A,FALSE,"Test 120 Day Accts";#N/A,#N/A,FALSE,"Tickmarks"}</definedName>
    <definedName name="m" localSheetId="28" hidden="1">{#N/A,#N/A,FALSE,"Aging Summary";#N/A,#N/A,FALSE,"Ratio Analysis";#N/A,#N/A,FALSE,"Test 120 Day Accts";#N/A,#N/A,FALSE,"Tickmarks"}</definedName>
    <definedName name="m" localSheetId="29" hidden="1">{#N/A,#N/A,FALSE,"Aging Summary";#N/A,#N/A,FALSE,"Ratio Analysis";#N/A,#N/A,FALSE,"Test 120 Day Accts";#N/A,#N/A,FALSE,"Tickmarks"}</definedName>
    <definedName name="m" localSheetId="30" hidden="1">{#N/A,#N/A,FALSE,"Aging Summary";#N/A,#N/A,FALSE,"Ratio Analysis";#N/A,#N/A,FALSE,"Test 120 Day Accts";#N/A,#N/A,FALSE,"Tickmarks"}</definedName>
    <definedName name="m" localSheetId="31" hidden="1">{#N/A,#N/A,FALSE,"Aging Summary";#N/A,#N/A,FALSE,"Ratio Analysis";#N/A,#N/A,FALSE,"Test 120 Day Accts";#N/A,#N/A,FALSE,"Tickmarks"}</definedName>
    <definedName name="m" localSheetId="14" hidden="1">{#N/A,#N/A,FALSE,"Aging Summary";#N/A,#N/A,FALSE,"Ratio Analysis";#N/A,#N/A,FALSE,"Test 120 Day Accts";#N/A,#N/A,FALSE,"Tickmarks"}</definedName>
    <definedName name="m" localSheetId="32" hidden="1">{#N/A,#N/A,FALSE,"Aging Summary";#N/A,#N/A,FALSE,"Ratio Analysis";#N/A,#N/A,FALSE,"Test 120 Day Accts";#N/A,#N/A,FALSE,"Tickmarks"}</definedName>
    <definedName name="m" localSheetId="33" hidden="1">{#N/A,#N/A,FALSE,"Aging Summary";#N/A,#N/A,FALSE,"Ratio Analysis";#N/A,#N/A,FALSE,"Test 120 Day Accts";#N/A,#N/A,FALSE,"Tickmarks"}</definedName>
    <definedName name="m" localSheetId="35" hidden="1">{#N/A,#N/A,FALSE,"Aging Summary";#N/A,#N/A,FALSE,"Ratio Analysis";#N/A,#N/A,FALSE,"Test 120 Day Accts";#N/A,#N/A,FALSE,"Tickmarks"}</definedName>
    <definedName name="m" localSheetId="37" hidden="1">{#N/A,#N/A,FALSE,"Aging Summary";#N/A,#N/A,FALSE,"Ratio Analysis";#N/A,#N/A,FALSE,"Test 120 Day Accts";#N/A,#N/A,FALSE,"Tickmarks"}</definedName>
    <definedName name="m" localSheetId="38" hidden="1">{#N/A,#N/A,FALSE,"Aging Summary";#N/A,#N/A,FALSE,"Ratio Analysis";#N/A,#N/A,FALSE,"Test 120 Day Accts";#N/A,#N/A,FALSE,"Tickmarks"}</definedName>
    <definedName name="m" localSheetId="39" hidden="1">{#N/A,#N/A,FALSE,"Aging Summary";#N/A,#N/A,FALSE,"Ratio Analysis";#N/A,#N/A,FALSE,"Test 120 Day Accts";#N/A,#N/A,FALSE,"Tickmarks"}</definedName>
    <definedName name="m" localSheetId="40" hidden="1">{#N/A,#N/A,FALSE,"Aging Summary";#N/A,#N/A,FALSE,"Ratio Analysis";#N/A,#N/A,FALSE,"Test 120 Day Accts";#N/A,#N/A,FALSE,"Tickmarks"}</definedName>
    <definedName name="m" localSheetId="41" hidden="1">{#N/A,#N/A,FALSE,"Aging Summary";#N/A,#N/A,FALSE,"Ratio Analysis";#N/A,#N/A,FALSE,"Test 120 Day Accts";#N/A,#N/A,FALSE,"Tickmarks"}</definedName>
    <definedName name="m" localSheetId="15" hidden="1">{#N/A,#N/A,FALSE,"Aging Summary";#N/A,#N/A,FALSE,"Ratio Analysis";#N/A,#N/A,FALSE,"Test 120 Day Accts";#N/A,#N/A,FALSE,"Tickmarks"}</definedName>
    <definedName name="m" localSheetId="44" hidden="1">{#N/A,#N/A,FALSE,"Aging Summary";#N/A,#N/A,FALSE,"Ratio Analysis";#N/A,#N/A,FALSE,"Test 120 Day Accts";#N/A,#N/A,FALSE,"Tickmarks"}</definedName>
    <definedName name="m" localSheetId="47" hidden="1">{#N/A,#N/A,FALSE,"Aging Summary";#N/A,#N/A,FALSE,"Ratio Analysis";#N/A,#N/A,FALSE,"Test 120 Day Accts";#N/A,#N/A,FALSE,"Tickmarks"}</definedName>
    <definedName name="m" localSheetId="51" hidden="1">{#N/A,#N/A,FALSE,"Aging Summary";#N/A,#N/A,FALSE,"Ratio Analysis";#N/A,#N/A,FALSE,"Test 120 Day Accts";#N/A,#N/A,FALSE,"Tickmarks"}</definedName>
    <definedName name="m" localSheetId="52" hidden="1">{#N/A,#N/A,FALSE,"Aging Summary";#N/A,#N/A,FALSE,"Ratio Analysis";#N/A,#N/A,FALSE,"Test 120 Day Accts";#N/A,#N/A,FALSE,"Tickmarks"}</definedName>
    <definedName name="m" localSheetId="17" hidden="1">{#N/A,#N/A,FALSE,"Aging Summary";#N/A,#N/A,FALSE,"Ratio Analysis";#N/A,#N/A,FALSE,"Test 120 Day Accts";#N/A,#N/A,FALSE,"Tickmarks"}</definedName>
    <definedName name="m" localSheetId="18" hidden="1">{#N/A,#N/A,FALSE,"Aging Summary";#N/A,#N/A,FALSE,"Ratio Analysis";#N/A,#N/A,FALSE,"Test 120 Day Accts";#N/A,#N/A,FALSE,"Tickmarks"}</definedName>
    <definedName name="m" localSheetId="19" hidden="1">{#N/A,#N/A,FALSE,"Aging Summary";#N/A,#N/A,FALSE,"Ratio Analysis";#N/A,#N/A,FALSE,"Test 120 Day Accts";#N/A,#N/A,FALSE,"Tickmarks"}</definedName>
    <definedName name="m" localSheetId="21" hidden="1">{#N/A,#N/A,FALSE,"Aging Summary";#N/A,#N/A,FALSE,"Ratio Analysis";#N/A,#N/A,FALSE,"Test 120 Day Accts";#N/A,#N/A,FALSE,"Tickmarks"}</definedName>
    <definedName name="m" hidden="1">{#N/A,#N/A,FALSE,"Aging Summary";#N/A,#N/A,FALSE,"Ratio Analysis";#N/A,#N/A,FALSE,"Test 120 Day Accts";#N/A,#N/A,FALSE,"Tickmarks"}</definedName>
    <definedName name="ma" localSheetId="9">#REF!</definedName>
    <definedName name="ma" localSheetId="7">#REF!</definedName>
    <definedName name="ma" localSheetId="12">#REF!</definedName>
    <definedName name="ma" localSheetId="10">#REF!</definedName>
    <definedName name="ma" localSheetId="11">#REF!</definedName>
    <definedName name="ma" localSheetId="6">#REF!</definedName>
    <definedName name="ma" localSheetId="13">#REF!</definedName>
    <definedName name="ma" localSheetId="23">#REF!</definedName>
    <definedName name="ma" localSheetId="25">#REF!</definedName>
    <definedName name="ma" localSheetId="26">#REF!</definedName>
    <definedName name="ma" localSheetId="28">#REF!</definedName>
    <definedName name="ma" localSheetId="29">#REF!</definedName>
    <definedName name="ma" localSheetId="30">#REF!</definedName>
    <definedName name="ma" localSheetId="31">#REF!</definedName>
    <definedName name="ma" localSheetId="14">#REF!</definedName>
    <definedName name="ma" localSheetId="32">#REF!</definedName>
    <definedName name="ma" localSheetId="33">#REF!</definedName>
    <definedName name="ma" localSheetId="35">#REF!</definedName>
    <definedName name="ma" localSheetId="37">#REF!</definedName>
    <definedName name="ma" localSheetId="38">#REF!</definedName>
    <definedName name="ma" localSheetId="39">#REF!</definedName>
    <definedName name="ma" localSheetId="40">#REF!</definedName>
    <definedName name="ma" localSheetId="41">#REF!</definedName>
    <definedName name="ma" localSheetId="15">#REF!</definedName>
    <definedName name="ma" localSheetId="44">#REF!</definedName>
    <definedName name="ma" localSheetId="47">#REF!</definedName>
    <definedName name="ma" localSheetId="51">#REF!</definedName>
    <definedName name="ma" localSheetId="52">#REF!</definedName>
    <definedName name="ma" localSheetId="17">#REF!</definedName>
    <definedName name="ma" localSheetId="18">#REF!</definedName>
    <definedName name="ma" localSheetId="19">#REF!</definedName>
    <definedName name="ma" localSheetId="21">#REF!</definedName>
    <definedName name="ma">#REF!</definedName>
    <definedName name="MAAR" localSheetId="9">#REF!</definedName>
    <definedName name="MAAR" localSheetId="1">#REF!</definedName>
    <definedName name="MAAR" localSheetId="7">#REF!</definedName>
    <definedName name="MAAR" localSheetId="12">#REF!</definedName>
    <definedName name="MAAR" localSheetId="10">#REF!</definedName>
    <definedName name="MAAR" localSheetId="11">#REF!</definedName>
    <definedName name="MAAR" localSheetId="6">#REF!</definedName>
    <definedName name="MAAR" localSheetId="13">#REF!</definedName>
    <definedName name="MAAR" localSheetId="23">#REF!</definedName>
    <definedName name="MAAR" localSheetId="25">#REF!</definedName>
    <definedName name="MAAR" localSheetId="26">#REF!</definedName>
    <definedName name="MAAR" localSheetId="28">#REF!</definedName>
    <definedName name="MAAR" localSheetId="29">#REF!</definedName>
    <definedName name="MAAR" localSheetId="30">#REF!</definedName>
    <definedName name="MAAR" localSheetId="31">#REF!</definedName>
    <definedName name="MAAR" localSheetId="14">#REF!</definedName>
    <definedName name="MAAR" localSheetId="32">#REF!</definedName>
    <definedName name="MAAR" localSheetId="33">#REF!</definedName>
    <definedName name="MAAR" localSheetId="35">#REF!</definedName>
    <definedName name="MAAR" localSheetId="37">#REF!</definedName>
    <definedName name="MAAR" localSheetId="38">#REF!</definedName>
    <definedName name="MAAR" localSheetId="39">#REF!</definedName>
    <definedName name="MAAR" localSheetId="40">#REF!</definedName>
    <definedName name="MAAR" localSheetId="41">#REF!</definedName>
    <definedName name="MAAR" localSheetId="15">#REF!</definedName>
    <definedName name="MAAR" localSheetId="44">#REF!</definedName>
    <definedName name="MAAR" localSheetId="47">#REF!</definedName>
    <definedName name="MAAR" localSheetId="51">#REF!</definedName>
    <definedName name="MAAR" localSheetId="52">#REF!</definedName>
    <definedName name="MAAR" localSheetId="17">#REF!</definedName>
    <definedName name="MAAR" localSheetId="18">#REF!</definedName>
    <definedName name="MAAR" localSheetId="19">#REF!</definedName>
    <definedName name="MAAR" localSheetId="21">#REF!</definedName>
    <definedName name="MAAR">#REF!</definedName>
    <definedName name="MAR" localSheetId="1">#REF!</definedName>
    <definedName name="MAR" localSheetId="52">#REF!</definedName>
    <definedName name="MAR" localSheetId="21">#REF!</definedName>
    <definedName name="MAR">#REF!</definedName>
    <definedName name="marca" localSheetId="52">#REF!</definedName>
    <definedName name="marca">#REF!</definedName>
    <definedName name="Marcas">#REF!</definedName>
    <definedName name="MARI" localSheetId="1">#REF!</definedName>
    <definedName name="MARI" localSheetId="12">#REF!</definedName>
    <definedName name="MARI">#REF!</definedName>
    <definedName name="MATERIALES_Y_REPUESTOS" localSheetId="1">#REF!</definedName>
    <definedName name="MATERIALES_Y_REPUESTOS" localSheetId="12">#REF!</definedName>
    <definedName name="MATERIALES_Y_REPUESTOS">#REF!</definedName>
    <definedName name="may" localSheetId="1">#REF!</definedName>
    <definedName name="may">#REF!</definedName>
    <definedName name="mayo" localSheetId="1">#REF!</definedName>
    <definedName name="mayo" localSheetId="12">#REF!</definedName>
    <definedName name="mayo" localSheetId="52">#REF!</definedName>
    <definedName name="mayo" localSheetId="21">#REF!</definedName>
    <definedName name="mayo">#REF!</definedName>
    <definedName name="Mes" localSheetId="1">#REF!</definedName>
    <definedName name="Mes" localSheetId="12">#REF!</definedName>
    <definedName name="Mes" localSheetId="52">#REF!</definedName>
    <definedName name="Mes" localSheetId="21">#REF!</definedName>
    <definedName name="Mes">#REF!</definedName>
    <definedName name="MESP" localSheetId="1">#REF!</definedName>
    <definedName name="MESP" localSheetId="12">#REF!</definedName>
    <definedName name="MESP" localSheetId="52">#REF!</definedName>
    <definedName name="MESP" localSheetId="21">#REF!</definedName>
    <definedName name="MESP">#REF!</definedName>
    <definedName name="MILI" localSheetId="1">#REF!</definedName>
    <definedName name="MILI" localSheetId="52">#REF!</definedName>
    <definedName name="MILI" localSheetId="21">#REF!</definedName>
    <definedName name="MILI">#REF!</definedName>
    <definedName name="Monetary_Precision">#REF!</definedName>
    <definedName name="Monetary_precisionA" localSheetId="9">#REF!</definedName>
    <definedName name="Monetary_precisionA" localSheetId="1">#REF!</definedName>
    <definedName name="Monetary_precisionA" localSheetId="7">#REF!</definedName>
    <definedName name="Monetary_precisionA" localSheetId="12">#REF!</definedName>
    <definedName name="Monetary_precisionA" localSheetId="10">#REF!</definedName>
    <definedName name="Monetary_precisionA" localSheetId="11">#REF!</definedName>
    <definedName name="Monetary_precisionA" localSheetId="6">#REF!</definedName>
    <definedName name="Monetary_precisionA" localSheetId="13">#REF!</definedName>
    <definedName name="Monetary_precisionA" localSheetId="23">#REF!</definedName>
    <definedName name="Monetary_precisionA" localSheetId="25">#REF!</definedName>
    <definedName name="Monetary_precisionA" localSheetId="26">#REF!</definedName>
    <definedName name="Monetary_precisionA" localSheetId="28">#REF!</definedName>
    <definedName name="Monetary_precisionA" localSheetId="29">#REF!</definedName>
    <definedName name="Monetary_precisionA" localSheetId="30">#REF!</definedName>
    <definedName name="Monetary_precisionA" localSheetId="31">#REF!</definedName>
    <definedName name="Monetary_precisionA" localSheetId="14">#REF!</definedName>
    <definedName name="Monetary_precisionA" localSheetId="32">#REF!</definedName>
    <definedName name="Monetary_precisionA" localSheetId="33">#REF!</definedName>
    <definedName name="Monetary_precisionA" localSheetId="35">#REF!</definedName>
    <definedName name="Monetary_precisionA" localSheetId="37">#REF!</definedName>
    <definedName name="Monetary_precisionA" localSheetId="38">#REF!</definedName>
    <definedName name="Monetary_precisionA" localSheetId="39">#REF!</definedName>
    <definedName name="Monetary_precisionA" localSheetId="40">#REF!</definedName>
    <definedName name="Monetary_precisionA" localSheetId="41">#REF!</definedName>
    <definedName name="Monetary_precisionA" localSheetId="15">#REF!</definedName>
    <definedName name="Monetary_precisionA" localSheetId="44">#REF!</definedName>
    <definedName name="Monetary_precisionA" localSheetId="47">#REF!</definedName>
    <definedName name="Monetary_precisionA" localSheetId="51">#REF!</definedName>
    <definedName name="Monetary_precisionA" localSheetId="52">#REF!</definedName>
    <definedName name="Monetary_precisionA" localSheetId="17">#REF!</definedName>
    <definedName name="Monetary_precisionA" localSheetId="18">#REF!</definedName>
    <definedName name="Monetary_precisionA" localSheetId="19">#REF!</definedName>
    <definedName name="Monetary_precisionA" localSheetId="21">#REF!</definedName>
    <definedName name="Monetary_precisionA">#REF!</definedName>
    <definedName name="Monetary_precisionF" localSheetId="9">#REF!</definedName>
    <definedName name="Monetary_precisionF" localSheetId="1">#REF!</definedName>
    <definedName name="Monetary_precisionF" localSheetId="7">#REF!</definedName>
    <definedName name="Monetary_precisionF" localSheetId="12">#REF!</definedName>
    <definedName name="Monetary_precisionF" localSheetId="10">#REF!</definedName>
    <definedName name="Monetary_precisionF" localSheetId="11">#REF!</definedName>
    <definedName name="Monetary_precisionF" localSheetId="6">#REF!</definedName>
    <definedName name="Monetary_precisionF" localSheetId="13">#REF!</definedName>
    <definedName name="Monetary_precisionF" localSheetId="23">#REF!</definedName>
    <definedName name="Monetary_precisionF" localSheetId="25">#REF!</definedName>
    <definedName name="Monetary_precisionF" localSheetId="26">#REF!</definedName>
    <definedName name="Monetary_precisionF" localSheetId="28">#REF!</definedName>
    <definedName name="Monetary_precisionF" localSheetId="29">#REF!</definedName>
    <definedName name="Monetary_precisionF" localSheetId="30">#REF!</definedName>
    <definedName name="Monetary_precisionF" localSheetId="31">#REF!</definedName>
    <definedName name="Monetary_precisionF" localSheetId="14">#REF!</definedName>
    <definedName name="Monetary_precisionF" localSheetId="32">#REF!</definedName>
    <definedName name="Monetary_precisionF" localSheetId="33">#REF!</definedName>
    <definedName name="Monetary_precisionF" localSheetId="35">#REF!</definedName>
    <definedName name="Monetary_precisionF" localSheetId="37">#REF!</definedName>
    <definedName name="Monetary_precisionF" localSheetId="38">#REF!</definedName>
    <definedName name="Monetary_precisionF" localSheetId="39">#REF!</definedName>
    <definedName name="Monetary_precisionF" localSheetId="40">#REF!</definedName>
    <definedName name="Monetary_precisionF" localSheetId="41">#REF!</definedName>
    <definedName name="Monetary_precisionF" localSheetId="15">#REF!</definedName>
    <definedName name="Monetary_precisionF" localSheetId="44">#REF!</definedName>
    <definedName name="Monetary_precisionF" localSheetId="47">#REF!</definedName>
    <definedName name="Monetary_precisionF" localSheetId="51">#REF!</definedName>
    <definedName name="Monetary_precisionF" localSheetId="52">#REF!</definedName>
    <definedName name="Monetary_precisionF" localSheetId="17">#REF!</definedName>
    <definedName name="Monetary_precisionF" localSheetId="18">#REF!</definedName>
    <definedName name="Monetary_precisionF" localSheetId="19">#REF!</definedName>
    <definedName name="Monetary_precisionF" localSheetId="21">#REF!</definedName>
    <definedName name="Monetary_precisionF">#REF!</definedName>
    <definedName name="Monetary_precisionH" localSheetId="1">#REF!</definedName>
    <definedName name="Monetary_precisionH" localSheetId="52">#REF!</definedName>
    <definedName name="Monetary_precisionH">#REF!</definedName>
    <definedName name="Monetary_precisionJ" localSheetId="1">#REF!</definedName>
    <definedName name="Monetary_precisionJ" localSheetId="52">#REF!</definedName>
    <definedName name="Monetary_precisionJ">#REF!</definedName>
    <definedName name="MostRecentPeriod">#REF!</definedName>
    <definedName name="N" localSheetId="9">#REF!</definedName>
    <definedName name="N" localSheetId="7">#REF!</definedName>
    <definedName name="N" localSheetId="12">#REF!</definedName>
    <definedName name="N" localSheetId="10">#REF!</definedName>
    <definedName name="N" localSheetId="11">#REF!</definedName>
    <definedName name="N" localSheetId="6">#REF!</definedName>
    <definedName name="N" localSheetId="13">#REF!</definedName>
    <definedName name="N" localSheetId="23">#REF!</definedName>
    <definedName name="N" localSheetId="25">#REF!</definedName>
    <definedName name="N" localSheetId="26">#REF!</definedName>
    <definedName name="N" localSheetId="28">#REF!</definedName>
    <definedName name="N" localSheetId="29">#REF!</definedName>
    <definedName name="N" localSheetId="30">#REF!</definedName>
    <definedName name="N" localSheetId="31">#REF!</definedName>
    <definedName name="N" localSheetId="14">#REF!</definedName>
    <definedName name="N" localSheetId="32">#REF!</definedName>
    <definedName name="N" localSheetId="33">#REF!</definedName>
    <definedName name="N" localSheetId="35">#REF!</definedName>
    <definedName name="N" localSheetId="37">#REF!</definedName>
    <definedName name="N" localSheetId="38">#REF!</definedName>
    <definedName name="N" localSheetId="39">#REF!</definedName>
    <definedName name="N" localSheetId="40">#REF!</definedName>
    <definedName name="N" localSheetId="41">#REF!</definedName>
    <definedName name="N" localSheetId="15">#REF!</definedName>
    <definedName name="N" localSheetId="44">#REF!</definedName>
    <definedName name="N" localSheetId="47">#REF!</definedName>
    <definedName name="N" localSheetId="51">#REF!</definedName>
    <definedName name="N" localSheetId="52">#REF!</definedName>
    <definedName name="N" localSheetId="17">#REF!</definedName>
    <definedName name="N" localSheetId="18">#REF!</definedName>
    <definedName name="N" localSheetId="19">#REF!</definedName>
    <definedName name="N" localSheetId="21">#REF!</definedName>
    <definedName name="N">#REF!</definedName>
    <definedName name="NAVE" localSheetId="9">#REF!</definedName>
    <definedName name="NAVE" localSheetId="7">#REF!</definedName>
    <definedName name="NAVE" localSheetId="12">#REF!</definedName>
    <definedName name="NAVE" localSheetId="10">#REF!</definedName>
    <definedName name="NAVE" localSheetId="11">#REF!</definedName>
    <definedName name="NAVE" localSheetId="6">#REF!</definedName>
    <definedName name="NAVE" localSheetId="13">#REF!</definedName>
    <definedName name="NAVE" localSheetId="23">#REF!</definedName>
    <definedName name="NAVE" localSheetId="25">#REF!</definedName>
    <definedName name="NAVE" localSheetId="26">#REF!</definedName>
    <definedName name="NAVE" localSheetId="28">#REF!</definedName>
    <definedName name="NAVE" localSheetId="29">#REF!</definedName>
    <definedName name="NAVE" localSheetId="30">#REF!</definedName>
    <definedName name="NAVE" localSheetId="31">#REF!</definedName>
    <definedName name="NAVE" localSheetId="14">#REF!</definedName>
    <definedName name="NAVE" localSheetId="32">#REF!</definedName>
    <definedName name="NAVE" localSheetId="33">#REF!</definedName>
    <definedName name="NAVE" localSheetId="35">#REF!</definedName>
    <definedName name="NAVE" localSheetId="37">#REF!</definedName>
    <definedName name="NAVE" localSheetId="38">#REF!</definedName>
    <definedName name="NAVE" localSheetId="39">#REF!</definedName>
    <definedName name="NAVE" localSheetId="40">#REF!</definedName>
    <definedName name="NAVE" localSheetId="41">#REF!</definedName>
    <definedName name="NAVE" localSheetId="15">#REF!</definedName>
    <definedName name="NAVE" localSheetId="44">#REF!</definedName>
    <definedName name="NAVE" localSheetId="47">#REF!</definedName>
    <definedName name="NAVE" localSheetId="51">#REF!</definedName>
    <definedName name="NAVE" localSheetId="52">#REF!</definedName>
    <definedName name="NAVE" localSheetId="17">#REF!</definedName>
    <definedName name="NAVE" localSheetId="18">#REF!</definedName>
    <definedName name="NAVE" localSheetId="19">#REF!</definedName>
    <definedName name="NAVE" localSheetId="21">#REF!</definedName>
    <definedName name="NAVE">#REF!</definedName>
    <definedName name="NETO_DIST" localSheetId="9">#REF!</definedName>
    <definedName name="NETO_DIST" localSheetId="7">#REF!</definedName>
    <definedName name="NETO_DIST" localSheetId="12">#REF!</definedName>
    <definedName name="NETO_DIST" localSheetId="10">#REF!</definedName>
    <definedName name="NETO_DIST" localSheetId="11">#REF!</definedName>
    <definedName name="NETO_DIST" localSheetId="6">#REF!</definedName>
    <definedName name="NETO_DIST" localSheetId="13">#REF!</definedName>
    <definedName name="NETO_DIST" localSheetId="23">#REF!</definedName>
    <definedName name="NETO_DIST" localSheetId="25">#REF!</definedName>
    <definedName name="NETO_DIST" localSheetId="26">#REF!</definedName>
    <definedName name="NETO_DIST" localSheetId="28">#REF!</definedName>
    <definedName name="NETO_DIST" localSheetId="29">#REF!</definedName>
    <definedName name="NETO_DIST" localSheetId="30">#REF!</definedName>
    <definedName name="NETO_DIST" localSheetId="31">#REF!</definedName>
    <definedName name="NETO_DIST" localSheetId="14">#REF!</definedName>
    <definedName name="NETO_DIST" localSheetId="32">#REF!</definedName>
    <definedName name="NETO_DIST" localSheetId="33">#REF!</definedName>
    <definedName name="NETO_DIST" localSheetId="35">#REF!</definedName>
    <definedName name="NETO_DIST" localSheetId="37">#REF!</definedName>
    <definedName name="NETO_DIST" localSheetId="38">#REF!</definedName>
    <definedName name="NETO_DIST" localSheetId="39">#REF!</definedName>
    <definedName name="NETO_DIST" localSheetId="40">#REF!</definedName>
    <definedName name="NETO_DIST" localSheetId="41">#REF!</definedName>
    <definedName name="NETO_DIST" localSheetId="15">#REF!</definedName>
    <definedName name="NETO_DIST" localSheetId="44">#REF!</definedName>
    <definedName name="NETO_DIST" localSheetId="47">#REF!</definedName>
    <definedName name="NETO_DIST" localSheetId="51">#REF!</definedName>
    <definedName name="NETO_DIST" localSheetId="52">#REF!</definedName>
    <definedName name="NETO_DIST" localSheetId="17">#REF!</definedName>
    <definedName name="NETO_DIST" localSheetId="18">#REF!</definedName>
    <definedName name="NETO_DIST" localSheetId="19">#REF!</definedName>
    <definedName name="NETO_DIST" localSheetId="21">#REF!</definedName>
    <definedName name="NETO_DIST">#REF!</definedName>
    <definedName name="NJUL" localSheetId="9">#REF!</definedName>
    <definedName name="NJUL" localSheetId="7">#REF!</definedName>
    <definedName name="NJUL" localSheetId="12">#REF!</definedName>
    <definedName name="NJUL" localSheetId="10">#REF!</definedName>
    <definedName name="NJUL" localSheetId="11">#REF!</definedName>
    <definedName name="NJUL" localSheetId="6">#REF!</definedName>
    <definedName name="NJUL" localSheetId="13">#REF!</definedName>
    <definedName name="NJUL" localSheetId="23">#REF!</definedName>
    <definedName name="NJUL" localSheetId="25">#REF!</definedName>
    <definedName name="NJUL" localSheetId="26">#REF!</definedName>
    <definedName name="NJUL" localSheetId="28">#REF!</definedName>
    <definedName name="NJUL" localSheetId="29">#REF!</definedName>
    <definedName name="NJUL" localSheetId="30">#REF!</definedName>
    <definedName name="NJUL" localSheetId="31">#REF!</definedName>
    <definedName name="NJUL" localSheetId="14">#REF!</definedName>
    <definedName name="NJUL" localSheetId="32">#REF!</definedName>
    <definedName name="NJUL" localSheetId="33">#REF!</definedName>
    <definedName name="NJUL" localSheetId="35">#REF!</definedName>
    <definedName name="NJUL" localSheetId="37">#REF!</definedName>
    <definedName name="NJUL" localSheetId="38">#REF!</definedName>
    <definedName name="NJUL" localSheetId="39">#REF!</definedName>
    <definedName name="NJUL" localSheetId="40">#REF!</definedName>
    <definedName name="NJUL" localSheetId="41">#REF!</definedName>
    <definedName name="NJUL" localSheetId="15">#REF!</definedName>
    <definedName name="NJUL" localSheetId="44">#REF!</definedName>
    <definedName name="NJUL" localSheetId="47">#REF!</definedName>
    <definedName name="NJUL" localSheetId="51">#REF!</definedName>
    <definedName name="NJUL" localSheetId="52">#REF!</definedName>
    <definedName name="NJUL" localSheetId="17">#REF!</definedName>
    <definedName name="NJUL" localSheetId="18">#REF!</definedName>
    <definedName name="NJUL" localSheetId="19">#REF!</definedName>
    <definedName name="NJUL" localSheetId="21">#REF!</definedName>
    <definedName name="NJUL">#REF!</definedName>
    <definedName name="NOB" localSheetId="9">#REF!</definedName>
    <definedName name="NOB" localSheetId="1">#REF!</definedName>
    <definedName name="NOB" localSheetId="7">#REF!</definedName>
    <definedName name="NOB" localSheetId="12">#REF!</definedName>
    <definedName name="NOB" localSheetId="10">#REF!</definedName>
    <definedName name="NOB" localSheetId="11">#REF!</definedName>
    <definedName name="NOB" localSheetId="6">#REF!</definedName>
    <definedName name="NOB" localSheetId="13">#REF!</definedName>
    <definedName name="NOB" localSheetId="23">#REF!</definedName>
    <definedName name="NOB" localSheetId="25">#REF!</definedName>
    <definedName name="NOB" localSheetId="26">#REF!</definedName>
    <definedName name="NOB" localSheetId="28">#REF!</definedName>
    <definedName name="NOB" localSheetId="29">#REF!</definedName>
    <definedName name="NOB" localSheetId="30">#REF!</definedName>
    <definedName name="NOB" localSheetId="31">#REF!</definedName>
    <definedName name="NOB" localSheetId="14">#REF!</definedName>
    <definedName name="NOB" localSheetId="32">#REF!</definedName>
    <definedName name="NOB" localSheetId="33">#REF!</definedName>
    <definedName name="NOB" localSheetId="35">#REF!</definedName>
    <definedName name="NOB" localSheetId="37">#REF!</definedName>
    <definedName name="NOB" localSheetId="38">#REF!</definedName>
    <definedName name="NOB" localSheetId="39">#REF!</definedName>
    <definedName name="NOB" localSheetId="40">#REF!</definedName>
    <definedName name="NOB" localSheetId="41">#REF!</definedName>
    <definedName name="NOB" localSheetId="15">#REF!</definedName>
    <definedName name="NOB" localSheetId="44">#REF!</definedName>
    <definedName name="NOB" localSheetId="47">#REF!</definedName>
    <definedName name="NOB" localSheetId="51">#REF!</definedName>
    <definedName name="NOB" localSheetId="52">#REF!</definedName>
    <definedName name="NOB" localSheetId="17">#REF!</definedName>
    <definedName name="NOB" localSheetId="18">#REF!</definedName>
    <definedName name="NOB" localSheetId="19">#REF!</definedName>
    <definedName name="NOB" localSheetId="21">#REF!</definedName>
    <definedName name="NOB">#REF!</definedName>
    <definedName name="NOS" localSheetId="1">#REF!</definedName>
    <definedName name="NOS" localSheetId="52">#REF!</definedName>
    <definedName name="NOS" localSheetId="21">#REF!</definedName>
    <definedName name="NOS">#REF!</definedName>
    <definedName name="NOTA16" localSheetId="1">#REF!</definedName>
    <definedName name="NOTA16" localSheetId="52">#REF!</definedName>
    <definedName name="NOTA16">#REF!</definedName>
    <definedName name="nota192" hidden="1">{#N/A,#N/A,FALSE,"Aging Summary";#N/A,#N/A,FALSE,"Ratio Analysis";#N/A,#N/A,FALSE,"Test 120 Day Accts";#N/A,#N/A,FALSE,"Tickmarks"}</definedName>
    <definedName name="NOTAS" localSheetId="1">#REF!</definedName>
    <definedName name="NOTAS">#REF!</definedName>
    <definedName name="NOV" localSheetId="1">#REF!</definedName>
    <definedName name="NOV">#REF!</definedName>
    <definedName name="novplast" localSheetId="1">#REF!</definedName>
    <definedName name="novplast">#REF!</definedName>
    <definedName name="novquim" localSheetId="1">#REF!</definedName>
    <definedName name="novquim">#REF!</definedName>
    <definedName name="ob" localSheetId="9">#REF!</definedName>
    <definedName name="ob" localSheetId="7">#REF!</definedName>
    <definedName name="ob" localSheetId="12">#REF!</definedName>
    <definedName name="ob" localSheetId="10">#REF!</definedName>
    <definedName name="ob" localSheetId="11">#REF!</definedName>
    <definedName name="ob" localSheetId="6">#REF!</definedName>
    <definedName name="ob" localSheetId="13">#REF!</definedName>
    <definedName name="ob" localSheetId="23">#REF!</definedName>
    <definedName name="ob" localSheetId="25">#REF!</definedName>
    <definedName name="ob" localSheetId="26">#REF!</definedName>
    <definedName name="ob" localSheetId="28">#REF!</definedName>
    <definedName name="ob" localSheetId="29">#REF!</definedName>
    <definedName name="ob" localSheetId="30">#REF!</definedName>
    <definedName name="ob" localSheetId="31">#REF!</definedName>
    <definedName name="ob" localSheetId="14">#REF!</definedName>
    <definedName name="ob" localSheetId="32">#REF!</definedName>
    <definedName name="ob" localSheetId="33">#REF!</definedName>
    <definedName name="ob" localSheetId="35">#REF!</definedName>
    <definedName name="ob" localSheetId="37">#REF!</definedName>
    <definedName name="ob" localSheetId="38">#REF!</definedName>
    <definedName name="ob" localSheetId="39">#REF!</definedName>
    <definedName name="ob" localSheetId="40">#REF!</definedName>
    <definedName name="ob" localSheetId="41">#REF!</definedName>
    <definedName name="ob" localSheetId="15">#REF!</definedName>
    <definedName name="ob" localSheetId="44">#REF!</definedName>
    <definedName name="ob" localSheetId="47">#REF!</definedName>
    <definedName name="ob" localSheetId="51">#REF!</definedName>
    <definedName name="ob" localSheetId="52">#REF!</definedName>
    <definedName name="ob" localSheetId="17">#REF!</definedName>
    <definedName name="ob" localSheetId="18">#REF!</definedName>
    <definedName name="ob" localSheetId="19">#REF!</definedName>
    <definedName name="ob" localSheetId="21">#REF!</definedName>
    <definedName name="ob">#REF!</definedName>
    <definedName name="OBLIG_DIV_ACREED_SOC" localSheetId="9">#REF!</definedName>
    <definedName name="OBLIG_DIV_ACREED_SOC" localSheetId="7">#REF!</definedName>
    <definedName name="OBLIG_DIV_ACREED_SOC" localSheetId="12">#REF!</definedName>
    <definedName name="OBLIG_DIV_ACREED_SOC" localSheetId="10">#REF!</definedName>
    <definedName name="OBLIG_DIV_ACREED_SOC" localSheetId="11">#REF!</definedName>
    <definedName name="OBLIG_DIV_ACREED_SOC" localSheetId="6">#REF!</definedName>
    <definedName name="OBLIG_DIV_ACREED_SOC" localSheetId="13">#REF!</definedName>
    <definedName name="OBLIG_DIV_ACREED_SOC" localSheetId="23">#REF!</definedName>
    <definedName name="OBLIG_DIV_ACREED_SOC" localSheetId="25">#REF!</definedName>
    <definedName name="OBLIG_DIV_ACREED_SOC" localSheetId="26">#REF!</definedName>
    <definedName name="OBLIG_DIV_ACREED_SOC" localSheetId="28">#REF!</definedName>
    <definedName name="OBLIG_DIV_ACREED_SOC" localSheetId="29">#REF!</definedName>
    <definedName name="OBLIG_DIV_ACREED_SOC" localSheetId="30">#REF!</definedName>
    <definedName name="OBLIG_DIV_ACREED_SOC" localSheetId="31">#REF!</definedName>
    <definedName name="OBLIG_DIV_ACREED_SOC" localSheetId="14">#REF!</definedName>
    <definedName name="OBLIG_DIV_ACREED_SOC" localSheetId="32">#REF!</definedName>
    <definedName name="OBLIG_DIV_ACREED_SOC" localSheetId="33">#REF!</definedName>
    <definedName name="OBLIG_DIV_ACREED_SOC" localSheetId="35">#REF!</definedName>
    <definedName name="OBLIG_DIV_ACREED_SOC" localSheetId="37">#REF!</definedName>
    <definedName name="OBLIG_DIV_ACREED_SOC" localSheetId="38">#REF!</definedName>
    <definedName name="OBLIG_DIV_ACREED_SOC" localSheetId="39">#REF!</definedName>
    <definedName name="OBLIG_DIV_ACREED_SOC" localSheetId="40">#REF!</definedName>
    <definedName name="OBLIG_DIV_ACREED_SOC" localSheetId="41">#REF!</definedName>
    <definedName name="OBLIG_DIV_ACREED_SOC" localSheetId="15">#REF!</definedName>
    <definedName name="OBLIG_DIV_ACREED_SOC" localSheetId="44">#REF!</definedName>
    <definedName name="OBLIG_DIV_ACREED_SOC" localSheetId="47">#REF!</definedName>
    <definedName name="OBLIG_DIV_ACREED_SOC" localSheetId="51">#REF!</definedName>
    <definedName name="OBLIG_DIV_ACREED_SOC" localSheetId="52">#REF!</definedName>
    <definedName name="OBLIG_DIV_ACREED_SOC" localSheetId="17">#REF!</definedName>
    <definedName name="OBLIG_DIV_ACREED_SOC" localSheetId="18">#REF!</definedName>
    <definedName name="OBLIG_DIV_ACREED_SOC" localSheetId="19">#REF!</definedName>
    <definedName name="OBLIG_DIV_ACREED_SOC" localSheetId="21">#REF!</definedName>
    <definedName name="OBLIG_DIV_ACREED_SOC">#REF!</definedName>
    <definedName name="OBLIG_DIV_OTRAS" localSheetId="9">#REF!</definedName>
    <definedName name="OBLIG_DIV_OTRAS" localSheetId="7">#REF!</definedName>
    <definedName name="OBLIG_DIV_OTRAS" localSheetId="12">#REF!</definedName>
    <definedName name="OBLIG_DIV_OTRAS" localSheetId="10">#REF!</definedName>
    <definedName name="OBLIG_DIV_OTRAS" localSheetId="11">#REF!</definedName>
    <definedName name="OBLIG_DIV_OTRAS" localSheetId="6">#REF!</definedName>
    <definedName name="OBLIG_DIV_OTRAS" localSheetId="13">#REF!</definedName>
    <definedName name="OBLIG_DIV_OTRAS" localSheetId="23">#REF!</definedName>
    <definedName name="OBLIG_DIV_OTRAS" localSheetId="25">#REF!</definedName>
    <definedName name="OBLIG_DIV_OTRAS" localSheetId="26">#REF!</definedName>
    <definedName name="OBLIG_DIV_OTRAS" localSheetId="28">#REF!</definedName>
    <definedName name="OBLIG_DIV_OTRAS" localSheetId="29">#REF!</definedName>
    <definedName name="OBLIG_DIV_OTRAS" localSheetId="30">#REF!</definedName>
    <definedName name="OBLIG_DIV_OTRAS" localSheetId="31">#REF!</definedName>
    <definedName name="OBLIG_DIV_OTRAS" localSheetId="14">#REF!</definedName>
    <definedName name="OBLIG_DIV_OTRAS" localSheetId="32">#REF!</definedName>
    <definedName name="OBLIG_DIV_OTRAS" localSheetId="33">#REF!</definedName>
    <definedName name="OBLIG_DIV_OTRAS" localSheetId="35">#REF!</definedName>
    <definedName name="OBLIG_DIV_OTRAS" localSheetId="37">#REF!</definedName>
    <definedName name="OBLIG_DIV_OTRAS" localSheetId="38">#REF!</definedName>
    <definedName name="OBLIG_DIV_OTRAS" localSheetId="39">#REF!</definedName>
    <definedName name="OBLIG_DIV_OTRAS" localSheetId="40">#REF!</definedName>
    <definedName name="OBLIG_DIV_OTRAS" localSheetId="41">#REF!</definedName>
    <definedName name="OBLIG_DIV_OTRAS" localSheetId="15">#REF!</definedName>
    <definedName name="OBLIG_DIV_OTRAS" localSheetId="44">#REF!</definedName>
    <definedName name="OBLIG_DIV_OTRAS" localSheetId="47">#REF!</definedName>
    <definedName name="OBLIG_DIV_OTRAS" localSheetId="51">#REF!</definedName>
    <definedName name="OBLIG_DIV_OTRAS" localSheetId="52">#REF!</definedName>
    <definedName name="OBLIG_DIV_OTRAS" localSheetId="17">#REF!</definedName>
    <definedName name="OBLIG_DIV_OTRAS" localSheetId="18">#REF!</definedName>
    <definedName name="OBLIG_DIV_OTRAS" localSheetId="19">#REF!</definedName>
    <definedName name="OBLIG_DIV_OTRAS" localSheetId="21">#REF!</definedName>
    <definedName name="OBLIG_DIV_OTRAS">#REF!</definedName>
    <definedName name="OBLIG_DIVER" localSheetId="9">#REF!</definedName>
    <definedName name="OBLIG_DIVER" localSheetId="7">#REF!</definedName>
    <definedName name="OBLIG_DIVER" localSheetId="12">#REF!</definedName>
    <definedName name="OBLIG_DIVER" localSheetId="10">#REF!</definedName>
    <definedName name="OBLIG_DIVER" localSheetId="11">#REF!</definedName>
    <definedName name="OBLIG_DIVER" localSheetId="6">#REF!</definedName>
    <definedName name="OBLIG_DIVER" localSheetId="13">#REF!</definedName>
    <definedName name="OBLIG_DIVER" localSheetId="23">#REF!</definedName>
    <definedName name="OBLIG_DIVER" localSheetId="25">#REF!</definedName>
    <definedName name="OBLIG_DIVER" localSheetId="26">#REF!</definedName>
    <definedName name="OBLIG_DIVER" localSheetId="28">#REF!</definedName>
    <definedName name="OBLIG_DIVER" localSheetId="29">#REF!</definedName>
    <definedName name="OBLIG_DIVER" localSheetId="30">#REF!</definedName>
    <definedName name="OBLIG_DIVER" localSheetId="31">#REF!</definedName>
    <definedName name="OBLIG_DIVER" localSheetId="14">#REF!</definedName>
    <definedName name="OBLIG_DIVER" localSheetId="32">#REF!</definedName>
    <definedName name="OBLIG_DIVER" localSheetId="33">#REF!</definedName>
    <definedName name="OBLIG_DIVER" localSheetId="35">#REF!</definedName>
    <definedName name="OBLIG_DIVER" localSheetId="37">#REF!</definedName>
    <definedName name="OBLIG_DIVER" localSheetId="38">#REF!</definedName>
    <definedName name="OBLIG_DIVER" localSheetId="39">#REF!</definedName>
    <definedName name="OBLIG_DIVER" localSheetId="40">#REF!</definedName>
    <definedName name="OBLIG_DIVER" localSheetId="41">#REF!</definedName>
    <definedName name="OBLIG_DIVER" localSheetId="15">#REF!</definedName>
    <definedName name="OBLIG_DIVER" localSheetId="44">#REF!</definedName>
    <definedName name="OBLIG_DIVER" localSheetId="47">#REF!</definedName>
    <definedName name="OBLIG_DIVER" localSheetId="51">#REF!</definedName>
    <definedName name="OBLIG_DIVER" localSheetId="52">#REF!</definedName>
    <definedName name="OBLIG_DIVER" localSheetId="17">#REF!</definedName>
    <definedName name="OBLIG_DIVER" localSheetId="18">#REF!</definedName>
    <definedName name="OBLIG_DIVER" localSheetId="19">#REF!</definedName>
    <definedName name="OBLIG_DIVER" localSheetId="21">#REF!</definedName>
    <definedName name="OBLIG_DIVER">#REF!</definedName>
    <definedName name="OC1T" localSheetId="1">#REF!</definedName>
    <definedName name="OC1T">#REF!</definedName>
    <definedName name="occc" localSheetId="9">#REF!</definedName>
    <definedName name="occc" localSheetId="7">#REF!</definedName>
    <definedName name="occc" localSheetId="12">#REF!</definedName>
    <definedName name="occc" localSheetId="10">#REF!</definedName>
    <definedName name="occc" localSheetId="11">#REF!</definedName>
    <definedName name="occc" localSheetId="6">#REF!</definedName>
    <definedName name="occc" localSheetId="13">#REF!</definedName>
    <definedName name="occc" localSheetId="23">#REF!</definedName>
    <definedName name="occc" localSheetId="25">#REF!</definedName>
    <definedName name="occc" localSheetId="26">#REF!</definedName>
    <definedName name="occc" localSheetId="28">#REF!</definedName>
    <definedName name="occc" localSheetId="29">#REF!</definedName>
    <definedName name="occc" localSheetId="30">#REF!</definedName>
    <definedName name="occc" localSheetId="31">#REF!</definedName>
    <definedName name="occc" localSheetId="14">#REF!</definedName>
    <definedName name="occc" localSheetId="32">#REF!</definedName>
    <definedName name="occc" localSheetId="33">#REF!</definedName>
    <definedName name="occc" localSheetId="35">#REF!</definedName>
    <definedName name="occc" localSheetId="37">#REF!</definedName>
    <definedName name="occc" localSheetId="38">#REF!</definedName>
    <definedName name="occc" localSheetId="39">#REF!</definedName>
    <definedName name="occc" localSheetId="40">#REF!</definedName>
    <definedName name="occc" localSheetId="41">#REF!</definedName>
    <definedName name="occc" localSheetId="15">#REF!</definedName>
    <definedName name="occc" localSheetId="44">#REF!</definedName>
    <definedName name="occc" localSheetId="47">#REF!</definedName>
    <definedName name="occc" localSheetId="51">#REF!</definedName>
    <definedName name="occc" localSheetId="52">#REF!</definedName>
    <definedName name="occc" localSheetId="17">#REF!</definedName>
    <definedName name="occc" localSheetId="18">#REF!</definedName>
    <definedName name="occc" localSheetId="19">#REF!</definedName>
    <definedName name="occc" localSheetId="21">#REF!</definedName>
    <definedName name="occc">#REF!</definedName>
    <definedName name="OCT" localSheetId="9">#REF!</definedName>
    <definedName name="OCT" localSheetId="1">#REF!</definedName>
    <definedName name="OCT" localSheetId="7">#REF!</definedName>
    <definedName name="OCT" localSheetId="12">#REF!</definedName>
    <definedName name="OCT" localSheetId="10">#REF!</definedName>
    <definedName name="OCT" localSheetId="11">#REF!</definedName>
    <definedName name="OCT" localSheetId="6">#REF!</definedName>
    <definedName name="OCT" localSheetId="13">#REF!</definedName>
    <definedName name="OCT" localSheetId="23">#REF!</definedName>
    <definedName name="OCT" localSheetId="25">#REF!</definedName>
    <definedName name="OCT" localSheetId="26">#REF!</definedName>
    <definedName name="OCT" localSheetId="28">#REF!</definedName>
    <definedName name="OCT" localSheetId="29">#REF!</definedName>
    <definedName name="OCT" localSheetId="30">#REF!</definedName>
    <definedName name="OCT" localSheetId="31">#REF!</definedName>
    <definedName name="OCT" localSheetId="14">#REF!</definedName>
    <definedName name="OCT" localSheetId="32">#REF!</definedName>
    <definedName name="OCT" localSheetId="33">#REF!</definedName>
    <definedName name="OCT" localSheetId="35">#REF!</definedName>
    <definedName name="OCT" localSheetId="37">#REF!</definedName>
    <definedName name="OCT" localSheetId="38">#REF!</definedName>
    <definedName name="OCT" localSheetId="39">#REF!</definedName>
    <definedName name="OCT" localSheetId="40">#REF!</definedName>
    <definedName name="OCT" localSheetId="41">#REF!</definedName>
    <definedName name="OCT" localSheetId="15">#REF!</definedName>
    <definedName name="OCT" localSheetId="44">#REF!</definedName>
    <definedName name="OCT" localSheetId="47">#REF!</definedName>
    <definedName name="OCT" localSheetId="51">#REF!</definedName>
    <definedName name="OCT" localSheetId="52">#REF!</definedName>
    <definedName name="OCT" localSheetId="17">#REF!</definedName>
    <definedName name="OCT" localSheetId="18">#REF!</definedName>
    <definedName name="OCT" localSheetId="19">#REF!</definedName>
    <definedName name="OCT" localSheetId="21">#REF!</definedName>
    <definedName name="OCT">#REF!</definedName>
    <definedName name="OCTUBER" localSheetId="1">#REF!</definedName>
    <definedName name="OCTUBER" localSheetId="52">#REF!</definedName>
    <definedName name="OCTUBER" localSheetId="21">#REF!</definedName>
    <definedName name="OCTUBER">#REF!</definedName>
    <definedName name="OCTULUB" localSheetId="1">#REF!</definedName>
    <definedName name="OCTULUB" localSheetId="52">#REF!</definedName>
    <definedName name="OCTULUB">#REF!</definedName>
    <definedName name="OD_ACREED_FISC">#REF!</definedName>
    <definedName name="OGO_GAN_CRED_DIV">#REF!</definedName>
    <definedName name="OGO_REN_BIENES">#REF!</definedName>
    <definedName name="OGO_RES_OP_CAMB">#REF!</definedName>
    <definedName name="OPO_AMORT_CARG_DIF">#REF!</definedName>
    <definedName name="OPO_DEPREC">#REF!</definedName>
    <definedName name="OPO_GTOS_GEN">#REF!</definedName>
    <definedName name="OPO_OTRAS">#REF!</definedName>
    <definedName name="OPO_RET_PERS_CARG_SOC">#REF!</definedName>
    <definedName name="OPO_VAL_OTROS_ACT_PAS">#REF!</definedName>
    <definedName name="OPPROD">#REF!</definedName>
    <definedName name="OSF_ACREED_CARG_FIN">#REF!</definedName>
    <definedName name="OSF_CRED_DOC_DIF">#REF!</definedName>
    <definedName name="OSF_OTRAS_INST_FINAN">#REF!</definedName>
    <definedName name="OSF_PREST_ENT_FINAN">#REF!</definedName>
    <definedName name="OSNF_ACREED_CARG_FINAN">#REF!</definedName>
    <definedName name="OSNF_DEP_SEC_PRIV">#REF!</definedName>
    <definedName name="OSNF_DEP_SEC_PUB">#REF!</definedName>
    <definedName name="OSNF_REPO">#REF!</definedName>
    <definedName name="OTRAS_INST_FINAN">#REF!</definedName>
    <definedName name="Pa_10_a_10" localSheetId="1">#REF!</definedName>
    <definedName name="Pa_10_a_10">#REF!</definedName>
    <definedName name="Pag_11_a_11" localSheetId="1">#REF!</definedName>
    <definedName name="Pag_11_a_11">#REF!</definedName>
    <definedName name="Pag_12_a_12" localSheetId="1">#REF!</definedName>
    <definedName name="Pag_12_a_12">#REF!</definedName>
    <definedName name="Pag_13_a_13" localSheetId="1">#REF!</definedName>
    <definedName name="Pag_13_a_13">#REF!</definedName>
    <definedName name="Pag_14_a_14" localSheetId="1">#REF!</definedName>
    <definedName name="Pag_14_a_14">#REF!</definedName>
    <definedName name="Pag_15_a_15" localSheetId="1">#REF!</definedName>
    <definedName name="Pag_15_a_15">#REF!</definedName>
    <definedName name="Pag_16_a_16" localSheetId="1">#REF!</definedName>
    <definedName name="Pag_16_a_16">#REF!</definedName>
    <definedName name="Pag_17_a_17" localSheetId="1">#REF!</definedName>
    <definedName name="Pag_17_a_17">#REF!</definedName>
    <definedName name="Pag_18_a_18" localSheetId="1">#REF!</definedName>
    <definedName name="Pag_18_a_18">#REF!</definedName>
    <definedName name="Pag_19_a_21" localSheetId="9">#REF!</definedName>
    <definedName name="Pag_19_a_21" localSheetId="1">#REF!</definedName>
    <definedName name="Pag_19_a_21" localSheetId="7">#REF!</definedName>
    <definedName name="Pag_19_a_21" localSheetId="12">#REF!</definedName>
    <definedName name="Pag_19_a_21" localSheetId="10">#REF!</definedName>
    <definedName name="Pag_19_a_21" localSheetId="11">#REF!</definedName>
    <definedName name="Pag_19_a_21" localSheetId="6">#REF!</definedName>
    <definedName name="Pag_19_a_21" localSheetId="13">#REF!</definedName>
    <definedName name="Pag_19_a_21" localSheetId="23">#REF!</definedName>
    <definedName name="Pag_19_a_21" localSheetId="25">#REF!</definedName>
    <definedName name="Pag_19_a_21" localSheetId="26">#REF!</definedName>
    <definedName name="Pag_19_a_21" localSheetId="28">#REF!</definedName>
    <definedName name="Pag_19_a_21" localSheetId="29">#REF!</definedName>
    <definedName name="Pag_19_a_21" localSheetId="30">#REF!</definedName>
    <definedName name="Pag_19_a_21" localSheetId="31">#REF!</definedName>
    <definedName name="Pag_19_a_21" localSheetId="14">#REF!</definedName>
    <definedName name="Pag_19_a_21" localSheetId="32">#REF!</definedName>
    <definedName name="Pag_19_a_21" localSheetId="33">#REF!</definedName>
    <definedName name="Pag_19_a_21" localSheetId="35">#REF!</definedName>
    <definedName name="Pag_19_a_21" localSheetId="37">#REF!</definedName>
    <definedName name="Pag_19_a_21" localSheetId="38">#REF!</definedName>
    <definedName name="Pag_19_a_21" localSheetId="39">#REF!</definedName>
    <definedName name="Pag_19_a_21" localSheetId="40">#REF!</definedName>
    <definedName name="Pag_19_a_21" localSheetId="41">#REF!</definedName>
    <definedName name="Pag_19_a_21" localSheetId="15">#REF!</definedName>
    <definedName name="Pag_19_a_21" localSheetId="44">#REF!</definedName>
    <definedName name="Pag_19_a_21" localSheetId="47">#REF!</definedName>
    <definedName name="Pag_19_a_21" localSheetId="51">#REF!</definedName>
    <definedName name="Pag_19_a_21" localSheetId="52">#REF!</definedName>
    <definedName name="Pag_19_a_21" localSheetId="17">#REF!</definedName>
    <definedName name="Pag_19_a_21" localSheetId="18">#REF!</definedName>
    <definedName name="Pag_19_a_21" localSheetId="19">#REF!</definedName>
    <definedName name="Pag_19_a_21" localSheetId="21">#REF!</definedName>
    <definedName name="Pag_19_a_21">#REF!</definedName>
    <definedName name="Pág_4_a_4" localSheetId="9">#REF!</definedName>
    <definedName name="Pág_4_a_4" localSheetId="1">#REF!</definedName>
    <definedName name="Pág_4_a_4" localSheetId="7">#REF!</definedName>
    <definedName name="Pág_4_a_4" localSheetId="12">#REF!</definedName>
    <definedName name="Pág_4_a_4" localSheetId="10">#REF!</definedName>
    <definedName name="Pág_4_a_4" localSheetId="11">#REF!</definedName>
    <definedName name="Pág_4_a_4" localSheetId="6">#REF!</definedName>
    <definedName name="Pág_4_a_4" localSheetId="13">#REF!</definedName>
    <definedName name="Pág_4_a_4" localSheetId="23">#REF!</definedName>
    <definedName name="Pág_4_a_4" localSheetId="25">#REF!</definedName>
    <definedName name="Pág_4_a_4" localSheetId="26">#REF!</definedName>
    <definedName name="Pág_4_a_4" localSheetId="28">#REF!</definedName>
    <definedName name="Pág_4_a_4" localSheetId="29">#REF!</definedName>
    <definedName name="Pág_4_a_4" localSheetId="30">#REF!</definedName>
    <definedName name="Pág_4_a_4" localSheetId="31">#REF!</definedName>
    <definedName name="Pág_4_a_4" localSheetId="14">#REF!</definedName>
    <definedName name="Pág_4_a_4" localSheetId="32">#REF!</definedName>
    <definedName name="Pág_4_a_4" localSheetId="33">#REF!</definedName>
    <definedName name="Pág_4_a_4" localSheetId="35">#REF!</definedName>
    <definedName name="Pág_4_a_4" localSheetId="37">#REF!</definedName>
    <definedName name="Pág_4_a_4" localSheetId="38">#REF!</definedName>
    <definedName name="Pág_4_a_4" localSheetId="39">#REF!</definedName>
    <definedName name="Pág_4_a_4" localSheetId="40">#REF!</definedName>
    <definedName name="Pág_4_a_4" localSheetId="41">#REF!</definedName>
    <definedName name="Pág_4_a_4" localSheetId="15">#REF!</definedName>
    <definedName name="Pág_4_a_4" localSheetId="44">#REF!</definedName>
    <definedName name="Pág_4_a_4" localSheetId="47">#REF!</definedName>
    <definedName name="Pág_4_a_4" localSheetId="51">#REF!</definedName>
    <definedName name="Pág_4_a_4" localSheetId="52">#REF!</definedName>
    <definedName name="Pág_4_a_4" localSheetId="17">#REF!</definedName>
    <definedName name="Pág_4_a_4" localSheetId="18">#REF!</definedName>
    <definedName name="Pág_4_a_4" localSheetId="19">#REF!</definedName>
    <definedName name="Pág_4_a_4" localSheetId="21">#REF!</definedName>
    <definedName name="Pág_4_a_4">#REF!</definedName>
    <definedName name="Pag_5_a_5" localSheetId="1">#REF!</definedName>
    <definedName name="Pag_5_a_5" localSheetId="52">#REF!</definedName>
    <definedName name="Pag_5_a_5" localSheetId="21">#REF!</definedName>
    <definedName name="Pag_5_a_5">#REF!</definedName>
    <definedName name="Pag_6_a_6" localSheetId="1">#REF!</definedName>
    <definedName name="Pag_6_a_6" localSheetId="52">#REF!</definedName>
    <definedName name="Pag_6_a_6">#REF!</definedName>
    <definedName name="Pag_7_a_8" localSheetId="9">#REF!</definedName>
    <definedName name="Pag_7_a_8" localSheetId="1">#REF!</definedName>
    <definedName name="Pag_7_a_8" localSheetId="7">#REF!</definedName>
    <definedName name="Pag_7_a_8" localSheetId="12">#REF!</definedName>
    <definedName name="Pag_7_a_8" localSheetId="10">#REF!</definedName>
    <definedName name="Pag_7_a_8" localSheetId="11">#REF!</definedName>
    <definedName name="Pag_7_a_8" localSheetId="6">#REF!</definedName>
    <definedName name="Pag_7_a_8" localSheetId="13">#REF!</definedName>
    <definedName name="Pag_7_a_8" localSheetId="23">#REF!</definedName>
    <definedName name="Pag_7_a_8" localSheetId="25">#REF!</definedName>
    <definedName name="Pag_7_a_8" localSheetId="26">#REF!</definedName>
    <definedName name="Pag_7_a_8" localSheetId="28">#REF!</definedName>
    <definedName name="Pag_7_a_8" localSheetId="29">#REF!</definedName>
    <definedName name="Pag_7_a_8" localSheetId="30">#REF!</definedName>
    <definedName name="Pag_7_a_8" localSheetId="31">#REF!</definedName>
    <definedName name="Pag_7_a_8" localSheetId="14">#REF!</definedName>
    <definedName name="Pag_7_a_8" localSheetId="32">#REF!</definedName>
    <definedName name="Pag_7_a_8" localSheetId="33">#REF!</definedName>
    <definedName name="Pag_7_a_8" localSheetId="35">#REF!</definedName>
    <definedName name="Pag_7_a_8" localSheetId="37">#REF!</definedName>
    <definedName name="Pag_7_a_8" localSheetId="38">#REF!</definedName>
    <definedName name="Pag_7_a_8" localSheetId="39">#REF!</definedName>
    <definedName name="Pag_7_a_8" localSheetId="40">#REF!</definedName>
    <definedName name="Pag_7_a_8" localSheetId="41">#REF!</definedName>
    <definedName name="Pag_7_a_8" localSheetId="15">#REF!</definedName>
    <definedName name="Pag_7_a_8" localSheetId="44">#REF!</definedName>
    <definedName name="Pag_7_a_8" localSheetId="47">#REF!</definedName>
    <definedName name="Pag_7_a_8" localSheetId="51">#REF!</definedName>
    <definedName name="Pag_7_a_8" localSheetId="52">#REF!</definedName>
    <definedName name="Pag_7_a_8" localSheetId="17">#REF!</definedName>
    <definedName name="Pag_7_a_8" localSheetId="18">#REF!</definedName>
    <definedName name="Pag_7_a_8" localSheetId="19">#REF!</definedName>
    <definedName name="Pag_7_a_8" localSheetId="21">#REF!</definedName>
    <definedName name="Pag_7_a_8">#REF!</definedName>
    <definedName name="Pag_9_a_9" localSheetId="9">#REF!</definedName>
    <definedName name="Pag_9_a_9" localSheetId="1">#REF!</definedName>
    <definedName name="Pag_9_a_9" localSheetId="7">#REF!</definedName>
    <definedName name="Pag_9_a_9" localSheetId="12">#REF!</definedName>
    <definedName name="Pag_9_a_9" localSheetId="10">#REF!</definedName>
    <definedName name="Pag_9_a_9" localSheetId="11">#REF!</definedName>
    <definedName name="Pag_9_a_9" localSheetId="6">#REF!</definedName>
    <definedName name="Pag_9_a_9" localSheetId="13">#REF!</definedName>
    <definedName name="Pag_9_a_9" localSheetId="23">#REF!</definedName>
    <definedName name="Pag_9_a_9" localSheetId="25">#REF!</definedName>
    <definedName name="Pag_9_a_9" localSheetId="26">#REF!</definedName>
    <definedName name="Pag_9_a_9" localSheetId="28">#REF!</definedName>
    <definedName name="Pag_9_a_9" localSheetId="29">#REF!</definedName>
    <definedName name="Pag_9_a_9" localSheetId="30">#REF!</definedName>
    <definedName name="Pag_9_a_9" localSheetId="31">#REF!</definedName>
    <definedName name="Pag_9_a_9" localSheetId="14">#REF!</definedName>
    <definedName name="Pag_9_a_9" localSheetId="32">#REF!</definedName>
    <definedName name="Pag_9_a_9" localSheetId="33">#REF!</definedName>
    <definedName name="Pag_9_a_9" localSheetId="35">#REF!</definedName>
    <definedName name="Pag_9_a_9" localSheetId="37">#REF!</definedName>
    <definedName name="Pag_9_a_9" localSheetId="38">#REF!</definedName>
    <definedName name="Pag_9_a_9" localSheetId="39">#REF!</definedName>
    <definedName name="Pag_9_a_9" localSheetId="40">#REF!</definedName>
    <definedName name="Pag_9_a_9" localSheetId="41">#REF!</definedName>
    <definedName name="Pag_9_a_9" localSheetId="15">#REF!</definedName>
    <definedName name="Pag_9_a_9" localSheetId="44">#REF!</definedName>
    <definedName name="Pag_9_a_9" localSheetId="47">#REF!</definedName>
    <definedName name="Pag_9_a_9" localSheetId="51">#REF!</definedName>
    <definedName name="Pag_9_a_9" localSheetId="52">#REF!</definedName>
    <definedName name="Pag_9_a_9" localSheetId="17">#REF!</definedName>
    <definedName name="Pag_9_a_9" localSheetId="18">#REF!</definedName>
    <definedName name="Pag_9_a_9" localSheetId="19">#REF!</definedName>
    <definedName name="Pag_9_a_9" localSheetId="21">#REF!</definedName>
    <definedName name="Pag_9_a_9">#REF!</definedName>
    <definedName name="papa" localSheetId="1">#REF!</definedName>
    <definedName name="papa" localSheetId="12">#REF!</definedName>
    <definedName name="papa" localSheetId="52">#REF!</definedName>
    <definedName name="papa" localSheetId="21">#REF!</definedName>
    <definedName name="papa">#REF!</definedName>
    <definedName name="PAROS_PROGRAMADOS" localSheetId="1">#REF!</definedName>
    <definedName name="PAROS_PROGRAMADOS" localSheetId="12">#REF!</definedName>
    <definedName name="PAROS_PROGRAMADOS" localSheetId="52">#REF!</definedName>
    <definedName name="PAROS_PROGRAMADOS" localSheetId="21">#REF!</definedName>
    <definedName name="PAROS_PROGRAMADOS">#REF!</definedName>
    <definedName name="participa" localSheetId="52">#REF!</definedName>
    <definedName name="participa" localSheetId="21">#REF!</definedName>
    <definedName name="participa">#REF!</definedName>
    <definedName name="PAS_CORR_07">#REF!</definedName>
    <definedName name="pasivo_dic_07" localSheetId="9">#REF!</definedName>
    <definedName name="pasivo_dic_07" localSheetId="1">#REF!</definedName>
    <definedName name="pasivo_dic_07" localSheetId="7">#REF!</definedName>
    <definedName name="pasivo_dic_07" localSheetId="12">#REF!</definedName>
    <definedName name="pasivo_dic_07" localSheetId="10">#REF!</definedName>
    <definedName name="pasivo_dic_07" localSheetId="11">#REF!</definedName>
    <definedName name="pasivo_dic_07" localSheetId="6">#REF!</definedName>
    <definedName name="pasivo_dic_07" localSheetId="13">#REF!</definedName>
    <definedName name="pasivo_dic_07" localSheetId="23">#REF!</definedName>
    <definedName name="pasivo_dic_07" localSheetId="25">#REF!</definedName>
    <definedName name="pasivo_dic_07" localSheetId="26">#REF!</definedName>
    <definedName name="pasivo_dic_07" localSheetId="28">#REF!</definedName>
    <definedName name="pasivo_dic_07" localSheetId="29">#REF!</definedName>
    <definedName name="pasivo_dic_07" localSheetId="30">#REF!</definedName>
    <definedName name="pasivo_dic_07" localSheetId="31">#REF!</definedName>
    <definedName name="pasivo_dic_07" localSheetId="14">#REF!</definedName>
    <definedName name="pasivo_dic_07" localSheetId="32">#REF!</definedName>
    <definedName name="pasivo_dic_07" localSheetId="33">#REF!</definedName>
    <definedName name="pasivo_dic_07" localSheetId="35">#REF!</definedName>
    <definedName name="pasivo_dic_07" localSheetId="37">#REF!</definedName>
    <definedName name="pasivo_dic_07" localSheetId="38">#REF!</definedName>
    <definedName name="pasivo_dic_07" localSheetId="39">#REF!</definedName>
    <definedName name="pasivo_dic_07" localSheetId="40">#REF!</definedName>
    <definedName name="pasivo_dic_07" localSheetId="41">#REF!</definedName>
    <definedName name="pasivo_dic_07" localSheetId="15">#REF!</definedName>
    <definedName name="pasivo_dic_07" localSheetId="44">#REF!</definedName>
    <definedName name="pasivo_dic_07" localSheetId="47">#REF!</definedName>
    <definedName name="pasivo_dic_07" localSheetId="51">#REF!</definedName>
    <definedName name="pasivo_dic_07" localSheetId="52">#REF!</definedName>
    <definedName name="pasivo_dic_07" localSheetId="17">#REF!</definedName>
    <definedName name="pasivo_dic_07" localSheetId="18">#REF!</definedName>
    <definedName name="pasivo_dic_07" localSheetId="19">#REF!</definedName>
    <definedName name="pasivo_dic_07" localSheetId="21">#REF!</definedName>
    <definedName name="pasivo_dic_07">#REF!</definedName>
    <definedName name="pasivo_y_pat_neto" localSheetId="9">#REF!</definedName>
    <definedName name="pasivo_y_pat_neto" localSheetId="1">#REF!</definedName>
    <definedName name="pasivo_y_pat_neto" localSheetId="7">#REF!</definedName>
    <definedName name="pasivo_y_pat_neto" localSheetId="12">#REF!</definedName>
    <definedName name="pasivo_y_pat_neto" localSheetId="10">#REF!</definedName>
    <definedName name="pasivo_y_pat_neto" localSheetId="11">#REF!</definedName>
    <definedName name="pasivo_y_pat_neto" localSheetId="6">#REF!</definedName>
    <definedName name="pasivo_y_pat_neto" localSheetId="13">#REF!</definedName>
    <definedName name="pasivo_y_pat_neto" localSheetId="23">#REF!</definedName>
    <definedName name="pasivo_y_pat_neto" localSheetId="25">#REF!</definedName>
    <definedName name="pasivo_y_pat_neto" localSheetId="26">#REF!</definedName>
    <definedName name="pasivo_y_pat_neto" localSheetId="28">#REF!</definedName>
    <definedName name="pasivo_y_pat_neto" localSheetId="29">#REF!</definedName>
    <definedName name="pasivo_y_pat_neto" localSheetId="30">#REF!</definedName>
    <definedName name="pasivo_y_pat_neto" localSheetId="31">#REF!</definedName>
    <definedName name="pasivo_y_pat_neto" localSheetId="14">#REF!</definedName>
    <definedName name="pasivo_y_pat_neto" localSheetId="32">#REF!</definedName>
    <definedName name="pasivo_y_pat_neto" localSheetId="33">#REF!</definedName>
    <definedName name="pasivo_y_pat_neto" localSheetId="35">#REF!</definedName>
    <definedName name="pasivo_y_pat_neto" localSheetId="37">#REF!</definedName>
    <definedName name="pasivo_y_pat_neto" localSheetId="38">#REF!</definedName>
    <definedName name="pasivo_y_pat_neto" localSheetId="39">#REF!</definedName>
    <definedName name="pasivo_y_pat_neto" localSheetId="40">#REF!</definedName>
    <definedName name="pasivo_y_pat_neto" localSheetId="41">#REF!</definedName>
    <definedName name="pasivo_y_pat_neto" localSheetId="15">#REF!</definedName>
    <definedName name="pasivo_y_pat_neto" localSheetId="44">#REF!</definedName>
    <definedName name="pasivo_y_pat_neto" localSheetId="47">#REF!</definedName>
    <definedName name="pasivo_y_pat_neto" localSheetId="51">#REF!</definedName>
    <definedName name="pasivo_y_pat_neto" localSheetId="52">#REF!</definedName>
    <definedName name="pasivo_y_pat_neto" localSheetId="17">#REF!</definedName>
    <definedName name="pasivo_y_pat_neto" localSheetId="18">#REF!</definedName>
    <definedName name="pasivo_y_pat_neto" localSheetId="19">#REF!</definedName>
    <definedName name="pasivo_y_pat_neto" localSheetId="21">#REF!</definedName>
    <definedName name="pasivo_y_pat_neto">#REF!</definedName>
    <definedName name="Patrimonio_Neto">#REF!</definedName>
    <definedName name="PATRIMONIO_NETO_1">#REF!</definedName>
    <definedName name="PATRIMONIO_NETO_2">#REF!</definedName>
    <definedName name="Percent_Threshold" localSheetId="9">#REF!</definedName>
    <definedName name="Percent_Threshold" localSheetId="7">#REF!</definedName>
    <definedName name="Percent_Threshold" localSheetId="12">#REF!</definedName>
    <definedName name="Percent_Threshold" localSheetId="10">#REF!</definedName>
    <definedName name="Percent_Threshold" localSheetId="11">#REF!</definedName>
    <definedName name="Percent_Threshold" localSheetId="6">#REF!</definedName>
    <definedName name="Percent_Threshold" localSheetId="13">#REF!</definedName>
    <definedName name="Percent_Threshold" localSheetId="23">#REF!</definedName>
    <definedName name="Percent_Threshold" localSheetId="25">#REF!</definedName>
    <definedName name="Percent_Threshold" localSheetId="26">#REF!</definedName>
    <definedName name="Percent_Threshold" localSheetId="28">#REF!</definedName>
    <definedName name="Percent_Threshold" localSheetId="29">#REF!</definedName>
    <definedName name="Percent_Threshold" localSheetId="30">#REF!</definedName>
    <definedName name="Percent_Threshold" localSheetId="31">#REF!</definedName>
    <definedName name="Percent_Threshold" localSheetId="14">#REF!</definedName>
    <definedName name="Percent_Threshold" localSheetId="32">#REF!</definedName>
    <definedName name="Percent_Threshold" localSheetId="33">#REF!</definedName>
    <definedName name="Percent_Threshold" localSheetId="35">#REF!</definedName>
    <definedName name="Percent_Threshold" localSheetId="37">#REF!</definedName>
    <definedName name="Percent_Threshold" localSheetId="38">#REF!</definedName>
    <definedName name="Percent_Threshold" localSheetId="39">#REF!</definedName>
    <definedName name="Percent_Threshold" localSheetId="40">#REF!</definedName>
    <definedName name="Percent_Threshold" localSheetId="41">#REF!</definedName>
    <definedName name="Percent_Threshold" localSheetId="15">#REF!</definedName>
    <definedName name="Percent_Threshold" localSheetId="44">#REF!</definedName>
    <definedName name="Percent_Threshold" localSheetId="47">#REF!</definedName>
    <definedName name="Percent_Threshold" localSheetId="51">#REF!</definedName>
    <definedName name="Percent_Threshold" localSheetId="52">#REF!</definedName>
    <definedName name="Percent_Threshold" localSheetId="17">#REF!</definedName>
    <definedName name="Percent_Threshold" localSheetId="18">#REF!</definedName>
    <definedName name="Percent_Threshold" localSheetId="19">#REF!</definedName>
    <definedName name="Percent_Threshold" localSheetId="21">#REF!</definedName>
    <definedName name="Percent_Threshold">#REF!</definedName>
    <definedName name="Percentage_Threshold" localSheetId="9">#REF!</definedName>
    <definedName name="Percentage_Threshold" localSheetId="7">#REF!</definedName>
    <definedName name="Percentage_Threshold" localSheetId="12">#REF!</definedName>
    <definedName name="Percentage_Threshold" localSheetId="10">#REF!</definedName>
    <definedName name="Percentage_Threshold" localSheetId="11">#REF!</definedName>
    <definedName name="Percentage_Threshold" localSheetId="6">#REF!</definedName>
    <definedName name="Percentage_Threshold" localSheetId="13">#REF!</definedName>
    <definedName name="Percentage_Threshold" localSheetId="23">#REF!</definedName>
    <definedName name="Percentage_Threshold" localSheetId="25">#REF!</definedName>
    <definedName name="Percentage_Threshold" localSheetId="26">#REF!</definedName>
    <definedName name="Percentage_Threshold" localSheetId="28">#REF!</definedName>
    <definedName name="Percentage_Threshold" localSheetId="29">#REF!</definedName>
    <definedName name="Percentage_Threshold" localSheetId="30">#REF!</definedName>
    <definedName name="Percentage_Threshold" localSheetId="31">#REF!</definedName>
    <definedName name="Percentage_Threshold" localSheetId="14">#REF!</definedName>
    <definedName name="Percentage_Threshold" localSheetId="32">#REF!</definedName>
    <definedName name="Percentage_Threshold" localSheetId="33">#REF!</definedName>
    <definedName name="Percentage_Threshold" localSheetId="35">#REF!</definedName>
    <definedName name="Percentage_Threshold" localSheetId="37">#REF!</definedName>
    <definedName name="Percentage_Threshold" localSheetId="38">#REF!</definedName>
    <definedName name="Percentage_Threshold" localSheetId="39">#REF!</definedName>
    <definedName name="Percentage_Threshold" localSheetId="40">#REF!</definedName>
    <definedName name="Percentage_Threshold" localSheetId="41">#REF!</definedName>
    <definedName name="Percentage_Threshold" localSheetId="15">#REF!</definedName>
    <definedName name="Percentage_Threshold" localSheetId="44">#REF!</definedName>
    <definedName name="Percentage_Threshold" localSheetId="47">#REF!</definedName>
    <definedName name="Percentage_Threshold" localSheetId="51">#REF!</definedName>
    <definedName name="Percentage_Threshold" localSheetId="52">#REF!</definedName>
    <definedName name="Percentage_Threshold" localSheetId="17">#REF!</definedName>
    <definedName name="Percentage_Threshold" localSheetId="18">#REF!</definedName>
    <definedName name="Percentage_Threshold" localSheetId="19">#REF!</definedName>
    <definedName name="Percentage_Threshold" localSheetId="21">#REF!</definedName>
    <definedName name="Percentage_Threshold">#REF!</definedName>
    <definedName name="personal" localSheetId="1">#REF!</definedName>
    <definedName name="personal" localSheetId="12">#REF!</definedName>
    <definedName name="personal" localSheetId="52">#REF!</definedName>
    <definedName name="personal">#REF!</definedName>
    <definedName name="PESOSPRESAC" localSheetId="9">#REF!</definedName>
    <definedName name="PESOSPRESAC" localSheetId="1">#REF!</definedName>
    <definedName name="PESOSPRESAC" localSheetId="7">#REF!</definedName>
    <definedName name="PESOSPRESAC" localSheetId="12">#REF!</definedName>
    <definedName name="PESOSPRESAC" localSheetId="10">#REF!</definedName>
    <definedName name="PESOSPRESAC" localSheetId="11">#REF!</definedName>
    <definedName name="PESOSPRESAC" localSheetId="6">#REF!</definedName>
    <definedName name="PESOSPRESAC" localSheetId="13">#REF!</definedName>
    <definedName name="PESOSPRESAC" localSheetId="23">#REF!</definedName>
    <definedName name="PESOSPRESAC" localSheetId="25">#REF!</definedName>
    <definedName name="PESOSPRESAC" localSheetId="26">#REF!</definedName>
    <definedName name="PESOSPRESAC" localSheetId="28">#REF!</definedName>
    <definedName name="PESOSPRESAC" localSheetId="29">#REF!</definedName>
    <definedName name="PESOSPRESAC" localSheetId="30">#REF!</definedName>
    <definedName name="PESOSPRESAC" localSheetId="31">#REF!</definedName>
    <definedName name="PESOSPRESAC" localSheetId="14">#REF!</definedName>
    <definedName name="PESOSPRESAC" localSheetId="32">#REF!</definedName>
    <definedName name="PESOSPRESAC" localSheetId="33">#REF!</definedName>
    <definedName name="PESOSPRESAC" localSheetId="35">#REF!</definedName>
    <definedName name="PESOSPRESAC" localSheetId="37">#REF!</definedName>
    <definedName name="PESOSPRESAC" localSheetId="38">#REF!</definedName>
    <definedName name="PESOSPRESAC" localSheetId="39">#REF!</definedName>
    <definedName name="PESOSPRESAC" localSheetId="40">#REF!</definedName>
    <definedName name="PESOSPRESAC" localSheetId="41">#REF!</definedName>
    <definedName name="PESOSPRESAC" localSheetId="15">#REF!</definedName>
    <definedName name="PESOSPRESAC" localSheetId="44">#REF!</definedName>
    <definedName name="PESOSPRESAC" localSheetId="47">#REF!</definedName>
    <definedName name="PESOSPRESAC" localSheetId="51">#REF!</definedName>
    <definedName name="PESOSPRESAC" localSheetId="52">#REF!</definedName>
    <definedName name="PESOSPRESAC" localSheetId="17">#REF!</definedName>
    <definedName name="PESOSPRESAC" localSheetId="18">#REF!</definedName>
    <definedName name="PESOSPRESAC" localSheetId="19">#REF!</definedName>
    <definedName name="PESOSPRESAC" localSheetId="21">#REF!</definedName>
    <definedName name="PESOSPRESAC">#REF!</definedName>
    <definedName name="PESOSREALAC" localSheetId="9">#REF!</definedName>
    <definedName name="PESOSREALAC" localSheetId="7">#REF!</definedName>
    <definedName name="PESOSREALAC" localSheetId="12">#REF!</definedName>
    <definedName name="PESOSREALAC" localSheetId="10">#REF!</definedName>
    <definedName name="PESOSREALAC" localSheetId="11">#REF!</definedName>
    <definedName name="PESOSREALAC" localSheetId="6">#REF!</definedName>
    <definedName name="PESOSREALAC" localSheetId="13">#REF!</definedName>
    <definedName name="PESOSREALAC" localSheetId="23">#REF!</definedName>
    <definedName name="PESOSREALAC" localSheetId="25">#REF!</definedName>
    <definedName name="PESOSREALAC" localSheetId="26">#REF!</definedName>
    <definedName name="PESOSREALAC" localSheetId="28">#REF!</definedName>
    <definedName name="PESOSREALAC" localSheetId="29">#REF!</definedName>
    <definedName name="PESOSREALAC" localSheetId="30">#REF!</definedName>
    <definedName name="PESOSREALAC" localSheetId="31">#REF!</definedName>
    <definedName name="PESOSREALAC" localSheetId="14">#REF!</definedName>
    <definedName name="PESOSREALAC" localSheetId="32">#REF!</definedName>
    <definedName name="PESOSREALAC" localSheetId="33">#REF!</definedName>
    <definedName name="PESOSREALAC" localSheetId="35">#REF!</definedName>
    <definedName name="PESOSREALAC" localSheetId="37">#REF!</definedName>
    <definedName name="PESOSREALAC" localSheetId="38">#REF!</definedName>
    <definedName name="PESOSREALAC" localSheetId="39">#REF!</definedName>
    <definedName name="PESOSREALAC" localSheetId="40">#REF!</definedName>
    <definedName name="PESOSREALAC" localSheetId="41">#REF!</definedName>
    <definedName name="PESOSREALAC" localSheetId="15">#REF!</definedName>
    <definedName name="PESOSREALAC" localSheetId="44">#REF!</definedName>
    <definedName name="PESOSREALAC" localSheetId="47">#REF!</definedName>
    <definedName name="PESOSREALAC" localSheetId="51">#REF!</definedName>
    <definedName name="PESOSREALAC" localSheetId="52">#REF!</definedName>
    <definedName name="PESOSREALAC" localSheetId="17">#REF!</definedName>
    <definedName name="PESOSREALAC" localSheetId="18">#REF!</definedName>
    <definedName name="PESOSREALAC" localSheetId="19">#REF!</definedName>
    <definedName name="PESOSREALAC" localSheetId="21">#REF!</definedName>
    <definedName name="PESOSREALAC">#REF!</definedName>
    <definedName name="PF_OBLIG_SEC_FINAN" localSheetId="9">#REF!</definedName>
    <definedName name="PF_OBLIG_SEC_FINAN" localSheetId="7">#REF!</definedName>
    <definedName name="PF_OBLIG_SEC_FINAN" localSheetId="12">#REF!</definedName>
    <definedName name="PF_OBLIG_SEC_FINAN" localSheetId="10">#REF!</definedName>
    <definedName name="PF_OBLIG_SEC_FINAN" localSheetId="11">#REF!</definedName>
    <definedName name="PF_OBLIG_SEC_FINAN" localSheetId="6">#REF!</definedName>
    <definedName name="PF_OBLIG_SEC_FINAN" localSheetId="13">#REF!</definedName>
    <definedName name="PF_OBLIG_SEC_FINAN" localSheetId="23">#REF!</definedName>
    <definedName name="PF_OBLIG_SEC_FINAN" localSheetId="25">#REF!</definedName>
    <definedName name="PF_OBLIG_SEC_FINAN" localSheetId="26">#REF!</definedName>
    <definedName name="PF_OBLIG_SEC_FINAN" localSheetId="28">#REF!</definedName>
    <definedName name="PF_OBLIG_SEC_FINAN" localSheetId="29">#REF!</definedName>
    <definedName name="PF_OBLIG_SEC_FINAN" localSheetId="30">#REF!</definedName>
    <definedName name="PF_OBLIG_SEC_FINAN" localSheetId="31">#REF!</definedName>
    <definedName name="PF_OBLIG_SEC_FINAN" localSheetId="14">#REF!</definedName>
    <definedName name="PF_OBLIG_SEC_FINAN" localSheetId="32">#REF!</definedName>
    <definedName name="PF_OBLIG_SEC_FINAN" localSheetId="33">#REF!</definedName>
    <definedName name="PF_OBLIG_SEC_FINAN" localSheetId="35">#REF!</definedName>
    <definedName name="PF_OBLIG_SEC_FINAN" localSheetId="37">#REF!</definedName>
    <definedName name="PF_OBLIG_SEC_FINAN" localSheetId="38">#REF!</definedName>
    <definedName name="PF_OBLIG_SEC_FINAN" localSheetId="39">#REF!</definedName>
    <definedName name="PF_OBLIG_SEC_FINAN" localSheetId="40">#REF!</definedName>
    <definedName name="PF_OBLIG_SEC_FINAN" localSheetId="41">#REF!</definedName>
    <definedName name="PF_OBLIG_SEC_FINAN" localSheetId="15">#REF!</definedName>
    <definedName name="PF_OBLIG_SEC_FINAN" localSheetId="44">#REF!</definedName>
    <definedName name="PF_OBLIG_SEC_FINAN" localSheetId="47">#REF!</definedName>
    <definedName name="PF_OBLIG_SEC_FINAN" localSheetId="51">#REF!</definedName>
    <definedName name="PF_OBLIG_SEC_FINAN" localSheetId="52">#REF!</definedName>
    <definedName name="PF_OBLIG_SEC_FINAN" localSheetId="17">#REF!</definedName>
    <definedName name="PF_OBLIG_SEC_FINAN" localSheetId="18">#REF!</definedName>
    <definedName name="PF_OBLIG_SEC_FINAN" localSheetId="19">#REF!</definedName>
    <definedName name="PF_OBLIG_SEC_FINAN" localSheetId="21">#REF!</definedName>
    <definedName name="PF_OBLIG_SEC_FINAN">#REF!</definedName>
    <definedName name="PF_OBLIG_SEC_NF" localSheetId="9">#REF!</definedName>
    <definedName name="PF_OBLIG_SEC_NF" localSheetId="7">#REF!</definedName>
    <definedName name="PF_OBLIG_SEC_NF" localSheetId="12">#REF!</definedName>
    <definedName name="PF_OBLIG_SEC_NF" localSheetId="10">#REF!</definedName>
    <definedName name="PF_OBLIG_SEC_NF" localSheetId="11">#REF!</definedName>
    <definedName name="PF_OBLIG_SEC_NF" localSheetId="6">#REF!</definedName>
    <definedName name="PF_OBLIG_SEC_NF" localSheetId="13">#REF!</definedName>
    <definedName name="PF_OBLIG_SEC_NF" localSheetId="23">#REF!</definedName>
    <definedName name="PF_OBLIG_SEC_NF" localSheetId="25">#REF!</definedName>
    <definedName name="PF_OBLIG_SEC_NF" localSheetId="26">#REF!</definedName>
    <definedName name="PF_OBLIG_SEC_NF" localSheetId="28">#REF!</definedName>
    <definedName name="PF_OBLIG_SEC_NF" localSheetId="29">#REF!</definedName>
    <definedName name="PF_OBLIG_SEC_NF" localSheetId="30">#REF!</definedName>
    <definedName name="PF_OBLIG_SEC_NF" localSheetId="31">#REF!</definedName>
    <definedName name="PF_OBLIG_SEC_NF" localSheetId="14">#REF!</definedName>
    <definedName name="PF_OBLIG_SEC_NF" localSheetId="32">#REF!</definedName>
    <definedName name="PF_OBLIG_SEC_NF" localSheetId="33">#REF!</definedName>
    <definedName name="PF_OBLIG_SEC_NF" localSheetId="35">#REF!</definedName>
    <definedName name="PF_OBLIG_SEC_NF" localSheetId="37">#REF!</definedName>
    <definedName name="PF_OBLIG_SEC_NF" localSheetId="38">#REF!</definedName>
    <definedName name="PF_OBLIG_SEC_NF" localSheetId="39">#REF!</definedName>
    <definedName name="PF_OBLIG_SEC_NF" localSheetId="40">#REF!</definedName>
    <definedName name="PF_OBLIG_SEC_NF" localSheetId="41">#REF!</definedName>
    <definedName name="PF_OBLIG_SEC_NF" localSheetId="15">#REF!</definedName>
    <definedName name="PF_OBLIG_SEC_NF" localSheetId="44">#REF!</definedName>
    <definedName name="PF_OBLIG_SEC_NF" localSheetId="47">#REF!</definedName>
    <definedName name="PF_OBLIG_SEC_NF" localSheetId="51">#REF!</definedName>
    <definedName name="PF_OBLIG_SEC_NF" localSheetId="52">#REF!</definedName>
    <definedName name="PF_OBLIG_SEC_NF" localSheetId="17">#REF!</definedName>
    <definedName name="PF_OBLIG_SEC_NF" localSheetId="18">#REF!</definedName>
    <definedName name="PF_OBLIG_SEC_NF" localSheetId="19">#REF!</definedName>
    <definedName name="PF_OBLIG_SEC_NF" localSheetId="21">#REF!</definedName>
    <definedName name="PF_OBLIG_SEC_NF">#REF!</definedName>
    <definedName name="pjul" localSheetId="1">#REF!</definedName>
    <definedName name="pjul" localSheetId="52">#REF!</definedName>
    <definedName name="pjul">#REF!</definedName>
    <definedName name="PL_Dollar_Threshold">#REF!</definedName>
    <definedName name="PL_Percent_Threshold">#REF!</definedName>
    <definedName name="PLA" localSheetId="9">#REF!</definedName>
    <definedName name="PLA" localSheetId="1">#REF!</definedName>
    <definedName name="PLA" localSheetId="7">#REF!</definedName>
    <definedName name="PLA" localSheetId="12">#REF!</definedName>
    <definedName name="PLA" localSheetId="10">#REF!</definedName>
    <definedName name="PLA" localSheetId="11">#REF!</definedName>
    <definedName name="PLA" localSheetId="6">#REF!</definedName>
    <definedName name="PLA" localSheetId="13">#REF!</definedName>
    <definedName name="PLA" localSheetId="23">#REF!</definedName>
    <definedName name="PLA" localSheetId="25">#REF!</definedName>
    <definedName name="PLA" localSheetId="26">#REF!</definedName>
    <definedName name="PLA" localSheetId="28">#REF!</definedName>
    <definedName name="PLA" localSheetId="29">#REF!</definedName>
    <definedName name="PLA" localSheetId="30">#REF!</definedName>
    <definedName name="PLA" localSheetId="31">#REF!</definedName>
    <definedName name="PLA" localSheetId="14">#REF!</definedName>
    <definedName name="PLA" localSheetId="32">#REF!</definedName>
    <definedName name="PLA" localSheetId="33">#REF!</definedName>
    <definedName name="PLA" localSheetId="35">#REF!</definedName>
    <definedName name="PLA" localSheetId="37">#REF!</definedName>
    <definedName name="PLA" localSheetId="38">#REF!</definedName>
    <definedName name="PLA" localSheetId="39">#REF!</definedName>
    <definedName name="PLA" localSheetId="40">#REF!</definedName>
    <definedName name="PLA" localSheetId="41">#REF!</definedName>
    <definedName name="PLA" localSheetId="15">#REF!</definedName>
    <definedName name="PLA" localSheetId="44">#REF!</definedName>
    <definedName name="PLA" localSheetId="47">#REF!</definedName>
    <definedName name="PLA" localSheetId="51">#REF!</definedName>
    <definedName name="PLA" localSheetId="52">#REF!</definedName>
    <definedName name="PLA" localSheetId="17">#REF!</definedName>
    <definedName name="PLA" localSheetId="18">#REF!</definedName>
    <definedName name="PLA" localSheetId="19">#REF!</definedName>
    <definedName name="PLA" localSheetId="21">#REF!</definedName>
    <definedName name="PLA">#REF!</definedName>
    <definedName name="PLAB" localSheetId="1">#REF!</definedName>
    <definedName name="PLAB" localSheetId="52">#REF!</definedName>
    <definedName name="PLAB" localSheetId="21">#REF!</definedName>
    <definedName name="PLAB">#REF!</definedName>
    <definedName name="Planning_Materiality" localSheetId="52">#REF!</definedName>
    <definedName name="Planning_Materiality">#REF!</definedName>
    <definedName name="Planning_MaterialityA" localSheetId="9">#REF!</definedName>
    <definedName name="Planning_MaterialityA" localSheetId="1">#REF!</definedName>
    <definedName name="Planning_MaterialityA" localSheetId="7">#REF!</definedName>
    <definedName name="Planning_MaterialityA" localSheetId="12">#REF!</definedName>
    <definedName name="Planning_MaterialityA" localSheetId="10">#REF!</definedName>
    <definedName name="Planning_MaterialityA" localSheetId="11">#REF!</definedName>
    <definedName name="Planning_MaterialityA" localSheetId="6">#REF!</definedName>
    <definedName name="Planning_MaterialityA" localSheetId="13">#REF!</definedName>
    <definedName name="Planning_MaterialityA" localSheetId="23">#REF!</definedName>
    <definedName name="Planning_MaterialityA" localSheetId="25">#REF!</definedName>
    <definedName name="Planning_MaterialityA" localSheetId="26">#REF!</definedName>
    <definedName name="Planning_MaterialityA" localSheetId="28">#REF!</definedName>
    <definedName name="Planning_MaterialityA" localSheetId="29">#REF!</definedName>
    <definedName name="Planning_MaterialityA" localSheetId="30">#REF!</definedName>
    <definedName name="Planning_MaterialityA" localSheetId="31">#REF!</definedName>
    <definedName name="Planning_MaterialityA" localSheetId="14">#REF!</definedName>
    <definedName name="Planning_MaterialityA" localSheetId="32">#REF!</definedName>
    <definedName name="Planning_MaterialityA" localSheetId="33">#REF!</definedName>
    <definedName name="Planning_MaterialityA" localSheetId="35">#REF!</definedName>
    <definedName name="Planning_MaterialityA" localSheetId="37">#REF!</definedName>
    <definedName name="Planning_MaterialityA" localSheetId="38">#REF!</definedName>
    <definedName name="Planning_MaterialityA" localSheetId="39">#REF!</definedName>
    <definedName name="Planning_MaterialityA" localSheetId="40">#REF!</definedName>
    <definedName name="Planning_MaterialityA" localSheetId="41">#REF!</definedName>
    <definedName name="Planning_MaterialityA" localSheetId="15">#REF!</definedName>
    <definedName name="Planning_MaterialityA" localSheetId="44">#REF!</definedName>
    <definedName name="Planning_MaterialityA" localSheetId="47">#REF!</definedName>
    <definedName name="Planning_MaterialityA" localSheetId="51">#REF!</definedName>
    <definedName name="Planning_MaterialityA" localSheetId="52">#REF!</definedName>
    <definedName name="Planning_MaterialityA" localSheetId="17">#REF!</definedName>
    <definedName name="Planning_MaterialityA" localSheetId="18">#REF!</definedName>
    <definedName name="Planning_MaterialityA" localSheetId="19">#REF!</definedName>
    <definedName name="Planning_MaterialityA" localSheetId="21">#REF!</definedName>
    <definedName name="Planning_MaterialityA">#REF!</definedName>
    <definedName name="Planning_MaterialityF" localSheetId="9">#REF!</definedName>
    <definedName name="Planning_MaterialityF" localSheetId="1">#REF!</definedName>
    <definedName name="Planning_MaterialityF" localSheetId="7">#REF!</definedName>
    <definedName name="Planning_MaterialityF" localSheetId="12">#REF!</definedName>
    <definedName name="Planning_MaterialityF" localSheetId="10">#REF!</definedName>
    <definedName name="Planning_MaterialityF" localSheetId="11">#REF!</definedName>
    <definedName name="Planning_MaterialityF" localSheetId="6">#REF!</definedName>
    <definedName name="Planning_MaterialityF" localSheetId="13">#REF!</definedName>
    <definedName name="Planning_MaterialityF" localSheetId="23">#REF!</definedName>
    <definedName name="Planning_MaterialityF" localSheetId="25">#REF!</definedName>
    <definedName name="Planning_MaterialityF" localSheetId="26">#REF!</definedName>
    <definedName name="Planning_MaterialityF" localSheetId="28">#REF!</definedName>
    <definedName name="Planning_MaterialityF" localSheetId="29">#REF!</definedName>
    <definedName name="Planning_MaterialityF" localSheetId="30">#REF!</definedName>
    <definedName name="Planning_MaterialityF" localSheetId="31">#REF!</definedName>
    <definedName name="Planning_MaterialityF" localSheetId="14">#REF!</definedName>
    <definedName name="Planning_MaterialityF" localSheetId="32">#REF!</definedName>
    <definedName name="Planning_MaterialityF" localSheetId="33">#REF!</definedName>
    <definedName name="Planning_MaterialityF" localSheetId="35">#REF!</definedName>
    <definedName name="Planning_MaterialityF" localSheetId="37">#REF!</definedName>
    <definedName name="Planning_MaterialityF" localSheetId="38">#REF!</definedName>
    <definedName name="Planning_MaterialityF" localSheetId="39">#REF!</definedName>
    <definedName name="Planning_MaterialityF" localSheetId="40">#REF!</definedName>
    <definedName name="Planning_MaterialityF" localSheetId="41">#REF!</definedName>
    <definedName name="Planning_MaterialityF" localSheetId="15">#REF!</definedName>
    <definedName name="Planning_MaterialityF" localSheetId="44">#REF!</definedName>
    <definedName name="Planning_MaterialityF" localSheetId="47">#REF!</definedName>
    <definedName name="Planning_MaterialityF" localSheetId="51">#REF!</definedName>
    <definedName name="Planning_MaterialityF" localSheetId="52">#REF!</definedName>
    <definedName name="Planning_MaterialityF" localSheetId="17">#REF!</definedName>
    <definedName name="Planning_MaterialityF" localSheetId="18">#REF!</definedName>
    <definedName name="Planning_MaterialityF" localSheetId="19">#REF!</definedName>
    <definedName name="Planning_MaterialityF" localSheetId="21">#REF!</definedName>
    <definedName name="Planning_MaterialityF">#REF!</definedName>
    <definedName name="Planning_MaterialityH" localSheetId="1">#REF!</definedName>
    <definedName name="Planning_MaterialityH" localSheetId="52">#REF!</definedName>
    <definedName name="Planning_MaterialityH">#REF!</definedName>
    <definedName name="Planning_MaterialityJ" localSheetId="1">#REF!</definedName>
    <definedName name="Planning_MaterialityJ" localSheetId="52">#REF!</definedName>
    <definedName name="Planning_MaterialityJ">#REF!</definedName>
    <definedName name="plas" localSheetId="9">#REF!</definedName>
    <definedName name="plas" localSheetId="1">#REF!</definedName>
    <definedName name="plas" localSheetId="7">#REF!</definedName>
    <definedName name="plas" localSheetId="12">#REF!</definedName>
    <definedName name="plas" localSheetId="10">#REF!</definedName>
    <definedName name="plas" localSheetId="11">#REF!</definedName>
    <definedName name="plas" localSheetId="6">#REF!</definedName>
    <definedName name="plas" localSheetId="13">#REF!</definedName>
    <definedName name="plas" localSheetId="23">#REF!</definedName>
    <definedName name="plas" localSheetId="25">#REF!</definedName>
    <definedName name="plas" localSheetId="26">#REF!</definedName>
    <definedName name="plas" localSheetId="28">#REF!</definedName>
    <definedName name="plas" localSheetId="29">#REF!</definedName>
    <definedName name="plas" localSheetId="30">#REF!</definedName>
    <definedName name="plas" localSheetId="31">#REF!</definedName>
    <definedName name="plas" localSheetId="14">#REF!</definedName>
    <definedName name="plas" localSheetId="32">#REF!</definedName>
    <definedName name="plas" localSheetId="33">#REF!</definedName>
    <definedName name="plas" localSheetId="35">#REF!</definedName>
    <definedName name="plas" localSheetId="37">#REF!</definedName>
    <definedName name="plas" localSheetId="38">#REF!</definedName>
    <definedName name="plas" localSheetId="39">#REF!</definedName>
    <definedName name="plas" localSheetId="40">#REF!</definedName>
    <definedName name="plas" localSheetId="41">#REF!</definedName>
    <definedName name="plas" localSheetId="15">#REF!</definedName>
    <definedName name="plas" localSheetId="44">#REF!</definedName>
    <definedName name="plas" localSheetId="47">#REF!</definedName>
    <definedName name="plas" localSheetId="51">#REF!</definedName>
    <definedName name="plas" localSheetId="52">#REF!</definedName>
    <definedName name="plas" localSheetId="17">#REF!</definedName>
    <definedName name="plas" localSheetId="18">#REF!</definedName>
    <definedName name="plas" localSheetId="19">#REF!</definedName>
    <definedName name="plas" localSheetId="21">#REF!</definedName>
    <definedName name="plas">#REF!</definedName>
    <definedName name="PLASJUN" localSheetId="1">#REF!</definedName>
    <definedName name="PLASJUN" localSheetId="52">#REF!</definedName>
    <definedName name="PLASJUN" localSheetId="21">#REF!</definedName>
    <definedName name="PLASJUN">#REF!</definedName>
    <definedName name="plasset" localSheetId="1">#REF!</definedName>
    <definedName name="plasset" localSheetId="52">#REF!</definedName>
    <definedName name="plasset">#REF!</definedName>
    <definedName name="PLAST" localSheetId="1">#REF!</definedName>
    <definedName name="PLAST">#REF!</definedName>
    <definedName name="PLASTI" localSheetId="1">#REF!</definedName>
    <definedName name="PLASTI">#REF!</definedName>
    <definedName name="PLASTOCTO" localSheetId="1">#REF!</definedName>
    <definedName name="PLASTOCTO">#REF!</definedName>
    <definedName name="plm" localSheetId="1">#REF!</definedName>
    <definedName name="plm">#REF!</definedName>
    <definedName name="PMAR" localSheetId="1">#REF!</definedName>
    <definedName name="PMAR">#REF!</definedName>
    <definedName name="pmay" localSheetId="1">#REF!</definedName>
    <definedName name="pmay">#REF!</definedName>
    <definedName name="Post_tax_monetary_precision">#REF!</definedName>
    <definedName name="ppc">#REF!</definedName>
    <definedName name="pr">#REF!</definedName>
    <definedName name="Pre_tax_Materiality">#REF!</definedName>
    <definedName name="PRESTAMOS_SF_1">#REF!</definedName>
    <definedName name="PRESTAMOS_SF_2">#REF!</definedName>
    <definedName name="PRESTAMOS_SNF_1">#REF!</definedName>
    <definedName name="PRESTAMOS_SNF_2">#REF!</definedName>
    <definedName name="PRESTAMOS_VENCIDOS_1">#REF!</definedName>
    <definedName name="PRESTAMOS_VENCIDOS_2">#REF!</definedName>
    <definedName name="PREV_CONST" localSheetId="9">#REF!</definedName>
    <definedName name="PREV_CONST" localSheetId="7">#REF!</definedName>
    <definedName name="PREV_CONST" localSheetId="12">#REF!</definedName>
    <definedName name="PREV_CONST" localSheetId="10">#REF!</definedName>
    <definedName name="PREV_CONST" localSheetId="11">#REF!</definedName>
    <definedName name="PREV_CONST" localSheetId="6">#REF!</definedName>
    <definedName name="PREV_CONST" localSheetId="13">#REF!</definedName>
    <definedName name="PREV_CONST" localSheetId="23">#REF!</definedName>
    <definedName name="PREV_CONST" localSheetId="25">#REF!</definedName>
    <definedName name="PREV_CONST" localSheetId="26">#REF!</definedName>
    <definedName name="PREV_CONST" localSheetId="28">#REF!</definedName>
    <definedName name="PREV_CONST" localSheetId="29">#REF!</definedName>
    <definedName name="PREV_CONST" localSheetId="30">#REF!</definedName>
    <definedName name="PREV_CONST" localSheetId="31">#REF!</definedName>
    <definedName name="PREV_CONST" localSheetId="14">#REF!</definedName>
    <definedName name="PREV_CONST" localSheetId="32">#REF!</definedName>
    <definedName name="PREV_CONST" localSheetId="33">#REF!</definedName>
    <definedName name="PREV_CONST" localSheetId="35">#REF!</definedName>
    <definedName name="PREV_CONST" localSheetId="37">#REF!</definedName>
    <definedName name="PREV_CONST" localSheetId="38">#REF!</definedName>
    <definedName name="PREV_CONST" localSheetId="39">#REF!</definedName>
    <definedName name="PREV_CONST" localSheetId="40">#REF!</definedName>
    <definedName name="PREV_CONST" localSheetId="41">#REF!</definedName>
    <definedName name="PREV_CONST" localSheetId="15">#REF!</definedName>
    <definedName name="PREV_CONST" localSheetId="44">#REF!</definedName>
    <definedName name="PREV_CONST" localSheetId="47">#REF!</definedName>
    <definedName name="PREV_CONST" localSheetId="51">#REF!</definedName>
    <definedName name="PREV_CONST" localSheetId="52">#REF!</definedName>
    <definedName name="PREV_CONST" localSheetId="17">#REF!</definedName>
    <definedName name="PREV_CONST" localSheetId="18">#REF!</definedName>
    <definedName name="PREV_CONST" localSheetId="19">#REF!</definedName>
    <definedName name="PREV_CONST" localSheetId="21">#REF!</definedName>
    <definedName name="PREV_CONST">#REF!</definedName>
    <definedName name="PREV_DESAF" localSheetId="9">#REF!</definedName>
    <definedName name="PREV_DESAF" localSheetId="7">#REF!</definedName>
    <definedName name="PREV_DESAF" localSheetId="12">#REF!</definedName>
    <definedName name="PREV_DESAF" localSheetId="10">#REF!</definedName>
    <definedName name="PREV_DESAF" localSheetId="11">#REF!</definedName>
    <definedName name="PREV_DESAF" localSheetId="6">#REF!</definedName>
    <definedName name="PREV_DESAF" localSheetId="13">#REF!</definedName>
    <definedName name="PREV_DESAF" localSheetId="23">#REF!</definedName>
    <definedName name="PREV_DESAF" localSheetId="25">#REF!</definedName>
    <definedName name="PREV_DESAF" localSheetId="26">#REF!</definedName>
    <definedName name="PREV_DESAF" localSheetId="28">#REF!</definedName>
    <definedName name="PREV_DESAF" localSheetId="29">#REF!</definedName>
    <definedName name="PREV_DESAF" localSheetId="30">#REF!</definedName>
    <definedName name="PREV_DESAF" localSheetId="31">#REF!</definedName>
    <definedName name="PREV_DESAF" localSheetId="14">#REF!</definedName>
    <definedName name="PREV_DESAF" localSheetId="32">#REF!</definedName>
    <definedName name="PREV_DESAF" localSheetId="33">#REF!</definedName>
    <definedName name="PREV_DESAF" localSheetId="35">#REF!</definedName>
    <definedName name="PREV_DESAF" localSheetId="37">#REF!</definedName>
    <definedName name="PREV_DESAF" localSheetId="38">#REF!</definedName>
    <definedName name="PREV_DESAF" localSheetId="39">#REF!</definedName>
    <definedName name="PREV_DESAF" localSheetId="40">#REF!</definedName>
    <definedName name="PREV_DESAF" localSheetId="41">#REF!</definedName>
    <definedName name="PREV_DESAF" localSheetId="15">#REF!</definedName>
    <definedName name="PREV_DESAF" localSheetId="44">#REF!</definedName>
    <definedName name="PREV_DESAF" localSheetId="47">#REF!</definedName>
    <definedName name="PREV_DESAF" localSheetId="51">#REF!</definedName>
    <definedName name="PREV_DESAF" localSheetId="52">#REF!</definedName>
    <definedName name="PREV_DESAF" localSheetId="17">#REF!</definedName>
    <definedName name="PREV_DESAF" localSheetId="18">#REF!</definedName>
    <definedName name="PREV_DESAF" localSheetId="19">#REF!</definedName>
    <definedName name="PREV_DESAF" localSheetId="21">#REF!</definedName>
    <definedName name="PREV_DESAF">#REF!</definedName>
    <definedName name="PREV_DISP" localSheetId="9">#REF!</definedName>
    <definedName name="PREV_DISP" localSheetId="7">#REF!</definedName>
    <definedName name="PREV_DISP" localSheetId="12">#REF!</definedName>
    <definedName name="PREV_DISP" localSheetId="10">#REF!</definedName>
    <definedName name="PREV_DISP" localSheetId="11">#REF!</definedName>
    <definedName name="PREV_DISP" localSheetId="6">#REF!</definedName>
    <definedName name="PREV_DISP" localSheetId="13">#REF!</definedName>
    <definedName name="PREV_DISP" localSheetId="23">#REF!</definedName>
    <definedName name="PREV_DISP" localSheetId="25">#REF!</definedName>
    <definedName name="PREV_DISP" localSheetId="26">#REF!</definedName>
    <definedName name="PREV_DISP" localSheetId="28">#REF!</definedName>
    <definedName name="PREV_DISP" localSheetId="29">#REF!</definedName>
    <definedName name="PREV_DISP" localSheetId="30">#REF!</definedName>
    <definedName name="PREV_DISP" localSheetId="31">#REF!</definedName>
    <definedName name="PREV_DISP" localSheetId="14">#REF!</definedName>
    <definedName name="PREV_DISP" localSheetId="32">#REF!</definedName>
    <definedName name="PREV_DISP" localSheetId="33">#REF!</definedName>
    <definedName name="PREV_DISP" localSheetId="35">#REF!</definedName>
    <definedName name="PREV_DISP" localSheetId="37">#REF!</definedName>
    <definedName name="PREV_DISP" localSheetId="38">#REF!</definedName>
    <definedName name="PREV_DISP" localSheetId="39">#REF!</definedName>
    <definedName name="PREV_DISP" localSheetId="40">#REF!</definedName>
    <definedName name="PREV_DISP" localSheetId="41">#REF!</definedName>
    <definedName name="PREV_DISP" localSheetId="15">#REF!</definedName>
    <definedName name="PREV_DISP" localSheetId="44">#REF!</definedName>
    <definedName name="PREV_DISP" localSheetId="47">#REF!</definedName>
    <definedName name="PREV_DISP" localSheetId="51">#REF!</definedName>
    <definedName name="PREV_DISP" localSheetId="52">#REF!</definedName>
    <definedName name="PREV_DISP" localSheetId="17">#REF!</definedName>
    <definedName name="PREV_DISP" localSheetId="18">#REF!</definedName>
    <definedName name="PREV_DISP" localSheetId="19">#REF!</definedName>
    <definedName name="PREV_DISP" localSheetId="21">#REF!</definedName>
    <definedName name="PREV_DISP">#REF!</definedName>
    <definedName name="Print_Area_MI" localSheetId="1">#REF!</definedName>
    <definedName name="Print_Area_MI" localSheetId="12">#REF!</definedName>
    <definedName name="Print_Area_MI">#REF!</definedName>
    <definedName name="ProjectName">#REF!</definedName>
    <definedName name="PROV" localSheetId="9">#REF!</definedName>
    <definedName name="PROV" localSheetId="7">#REF!</definedName>
    <definedName name="PROV" localSheetId="12">#REF!</definedName>
    <definedName name="PROV" localSheetId="10">#REF!</definedName>
    <definedName name="PROV" localSheetId="11">#REF!</definedName>
    <definedName name="PROV" localSheetId="6">#REF!</definedName>
    <definedName name="PROV" localSheetId="13">#REF!</definedName>
    <definedName name="PROV" localSheetId="23">#REF!</definedName>
    <definedName name="PROV" localSheetId="25">#REF!</definedName>
    <definedName name="PROV" localSheetId="26">#REF!</definedName>
    <definedName name="PROV" localSheetId="28">#REF!</definedName>
    <definedName name="PROV" localSheetId="29">#REF!</definedName>
    <definedName name="PROV" localSheetId="30">#REF!</definedName>
    <definedName name="PROV" localSheetId="31">#REF!</definedName>
    <definedName name="PROV" localSheetId="14">#REF!</definedName>
    <definedName name="PROV" localSheetId="32">#REF!</definedName>
    <definedName name="PROV" localSheetId="33">#REF!</definedName>
    <definedName name="PROV" localSheetId="35">#REF!</definedName>
    <definedName name="PROV" localSheetId="37">#REF!</definedName>
    <definedName name="PROV" localSheetId="38">#REF!</definedName>
    <definedName name="PROV" localSheetId="39">#REF!</definedName>
    <definedName name="PROV" localSheetId="40">#REF!</definedName>
    <definedName name="PROV" localSheetId="41">#REF!</definedName>
    <definedName name="PROV" localSheetId="15">#REF!</definedName>
    <definedName name="PROV" localSheetId="44">#REF!</definedName>
    <definedName name="PROV" localSheetId="47">#REF!</definedName>
    <definedName name="PROV" localSheetId="51">#REF!</definedName>
    <definedName name="PROV" localSheetId="52">#REF!</definedName>
    <definedName name="PROV" localSheetId="17">#REF!</definedName>
    <definedName name="PROV" localSheetId="18">#REF!</definedName>
    <definedName name="PROV" localSheetId="19">#REF!</definedName>
    <definedName name="PROV" localSheetId="21">#REF!</definedName>
    <definedName name="PROV">#REF!</definedName>
    <definedName name="provisorio" localSheetId="9">#REF!</definedName>
    <definedName name="provisorio" localSheetId="1">#REF!</definedName>
    <definedName name="provisorio" localSheetId="7">#REF!</definedName>
    <definedName name="provisorio" localSheetId="12">#REF!</definedName>
    <definedName name="provisorio" localSheetId="10">#REF!</definedName>
    <definedName name="provisorio" localSheetId="11">#REF!</definedName>
    <definedName name="provisorio" localSheetId="6">#REF!</definedName>
    <definedName name="provisorio" localSheetId="13">#REF!</definedName>
    <definedName name="provisorio" localSheetId="23">#REF!</definedName>
    <definedName name="provisorio" localSheetId="25">#REF!</definedName>
    <definedName name="provisorio" localSheetId="26">#REF!</definedName>
    <definedName name="provisorio" localSheetId="28">#REF!</definedName>
    <definedName name="provisorio" localSheetId="29">#REF!</definedName>
    <definedName name="provisorio" localSheetId="30">#REF!</definedName>
    <definedName name="provisorio" localSheetId="31">#REF!</definedName>
    <definedName name="provisorio" localSheetId="14">#REF!</definedName>
    <definedName name="provisorio" localSheetId="32">#REF!</definedName>
    <definedName name="provisorio" localSheetId="33">#REF!</definedName>
    <definedName name="provisorio" localSheetId="35">#REF!</definedName>
    <definedName name="provisorio" localSheetId="37">#REF!</definedName>
    <definedName name="provisorio" localSheetId="38">#REF!</definedName>
    <definedName name="provisorio" localSheetId="39">#REF!</definedName>
    <definedName name="provisorio" localSheetId="40">#REF!</definedName>
    <definedName name="provisorio" localSheetId="41">#REF!</definedName>
    <definedName name="provisorio" localSheetId="15">#REF!</definedName>
    <definedName name="provisorio" localSheetId="44">#REF!</definedName>
    <definedName name="provisorio" localSheetId="47">#REF!</definedName>
    <definedName name="provisorio" localSheetId="51">#REF!</definedName>
    <definedName name="provisorio" localSheetId="52">#REF!</definedName>
    <definedName name="provisorio" localSheetId="17">#REF!</definedName>
    <definedName name="provisorio" localSheetId="18">#REF!</definedName>
    <definedName name="provisorio" localSheetId="19">#REF!</definedName>
    <definedName name="provisorio" localSheetId="21">#REF!</definedName>
    <definedName name="provisorio">#REF!</definedName>
    <definedName name="PUBLICIDAD" localSheetId="1">#REF!</definedName>
    <definedName name="PUBLICIDAD" localSheetId="12">#REF!</definedName>
    <definedName name="PUBLICIDAD" localSheetId="52">#REF!</definedName>
    <definedName name="PUBLICIDAD" localSheetId="21">#REF!</definedName>
    <definedName name="PUBLICIDAD">#REF!</definedName>
    <definedName name="PY_Accounts_Receivable">#REF!</definedName>
    <definedName name="PY_Administration">#REF!</definedName>
    <definedName name="PY_Cash">#REF!</definedName>
    <definedName name="PY_Cash_Div_Dec" localSheetId="9">#REF!</definedName>
    <definedName name="PY_Cash_Div_Dec" localSheetId="1">#REF!</definedName>
    <definedName name="PY_Cash_Div_Dec" localSheetId="7">#REF!</definedName>
    <definedName name="PY_Cash_Div_Dec" localSheetId="12">#REF!</definedName>
    <definedName name="PY_Cash_Div_Dec" localSheetId="10">#REF!</definedName>
    <definedName name="PY_Cash_Div_Dec" localSheetId="11">#REF!</definedName>
    <definedName name="PY_Cash_Div_Dec" localSheetId="6">#REF!</definedName>
    <definedName name="PY_Cash_Div_Dec" localSheetId="13">#REF!</definedName>
    <definedName name="PY_Cash_Div_Dec" localSheetId="23">#REF!</definedName>
    <definedName name="PY_Cash_Div_Dec" localSheetId="25">#REF!</definedName>
    <definedName name="PY_Cash_Div_Dec" localSheetId="26">#REF!</definedName>
    <definedName name="PY_Cash_Div_Dec" localSheetId="28">#REF!</definedName>
    <definedName name="PY_Cash_Div_Dec" localSheetId="29">#REF!</definedName>
    <definedName name="PY_Cash_Div_Dec" localSheetId="30">#REF!</definedName>
    <definedName name="PY_Cash_Div_Dec" localSheetId="31">#REF!</definedName>
    <definedName name="PY_Cash_Div_Dec" localSheetId="14">#REF!</definedName>
    <definedName name="PY_Cash_Div_Dec" localSheetId="32">#REF!</definedName>
    <definedName name="PY_Cash_Div_Dec" localSheetId="33">#REF!</definedName>
    <definedName name="PY_Cash_Div_Dec" localSheetId="35">#REF!</definedName>
    <definedName name="PY_Cash_Div_Dec" localSheetId="37">#REF!</definedName>
    <definedName name="PY_Cash_Div_Dec" localSheetId="38">#REF!</definedName>
    <definedName name="PY_Cash_Div_Dec" localSheetId="39">#REF!</definedName>
    <definedName name="PY_Cash_Div_Dec" localSheetId="40">#REF!</definedName>
    <definedName name="PY_Cash_Div_Dec" localSheetId="41">#REF!</definedName>
    <definedName name="PY_Cash_Div_Dec" localSheetId="15">#REF!</definedName>
    <definedName name="PY_Cash_Div_Dec" localSheetId="44">#REF!</definedName>
    <definedName name="PY_Cash_Div_Dec" localSheetId="47">#REF!</definedName>
    <definedName name="PY_Cash_Div_Dec" localSheetId="51">#REF!</definedName>
    <definedName name="PY_Cash_Div_Dec" localSheetId="52">#REF!</definedName>
    <definedName name="PY_Cash_Div_Dec" localSheetId="17">#REF!</definedName>
    <definedName name="PY_Cash_Div_Dec" localSheetId="18">#REF!</definedName>
    <definedName name="PY_Cash_Div_Dec" localSheetId="19">#REF!</definedName>
    <definedName name="PY_Cash_Div_Dec" localSheetId="21">#REF!</definedName>
    <definedName name="PY_Cash_Div_Dec">#REF!</definedName>
    <definedName name="PY_CASH_DIVIDENDS_DECLARED__per_common_share" localSheetId="9">#REF!</definedName>
    <definedName name="PY_CASH_DIVIDENDS_DECLARED__per_common_share" localSheetId="1">#REF!</definedName>
    <definedName name="PY_CASH_DIVIDENDS_DECLARED__per_common_share" localSheetId="7">#REF!</definedName>
    <definedName name="PY_CASH_DIVIDENDS_DECLARED__per_common_share" localSheetId="12">#REF!</definedName>
    <definedName name="PY_CASH_DIVIDENDS_DECLARED__per_common_share" localSheetId="10">#REF!</definedName>
    <definedName name="PY_CASH_DIVIDENDS_DECLARED__per_common_share" localSheetId="11">#REF!</definedName>
    <definedName name="PY_CASH_DIVIDENDS_DECLARED__per_common_share" localSheetId="6">#REF!</definedName>
    <definedName name="PY_CASH_DIVIDENDS_DECLARED__per_common_share" localSheetId="13">#REF!</definedName>
    <definedName name="PY_CASH_DIVIDENDS_DECLARED__per_common_share" localSheetId="23">#REF!</definedName>
    <definedName name="PY_CASH_DIVIDENDS_DECLARED__per_common_share" localSheetId="25">#REF!</definedName>
    <definedName name="PY_CASH_DIVIDENDS_DECLARED__per_common_share" localSheetId="26">#REF!</definedName>
    <definedName name="PY_CASH_DIVIDENDS_DECLARED__per_common_share" localSheetId="28">#REF!</definedName>
    <definedName name="PY_CASH_DIVIDENDS_DECLARED__per_common_share" localSheetId="29">#REF!</definedName>
    <definedName name="PY_CASH_DIVIDENDS_DECLARED__per_common_share" localSheetId="30">#REF!</definedName>
    <definedName name="PY_CASH_DIVIDENDS_DECLARED__per_common_share" localSheetId="31">#REF!</definedName>
    <definedName name="PY_CASH_DIVIDENDS_DECLARED__per_common_share" localSheetId="14">#REF!</definedName>
    <definedName name="PY_CASH_DIVIDENDS_DECLARED__per_common_share" localSheetId="32">#REF!</definedName>
    <definedName name="PY_CASH_DIVIDENDS_DECLARED__per_common_share" localSheetId="33">#REF!</definedName>
    <definedName name="PY_CASH_DIVIDENDS_DECLARED__per_common_share" localSheetId="35">#REF!</definedName>
    <definedName name="PY_CASH_DIVIDENDS_DECLARED__per_common_share" localSheetId="37">#REF!</definedName>
    <definedName name="PY_CASH_DIVIDENDS_DECLARED__per_common_share" localSheetId="38">#REF!</definedName>
    <definedName name="PY_CASH_DIVIDENDS_DECLARED__per_common_share" localSheetId="39">#REF!</definedName>
    <definedName name="PY_CASH_DIVIDENDS_DECLARED__per_common_share" localSheetId="40">#REF!</definedName>
    <definedName name="PY_CASH_DIVIDENDS_DECLARED__per_common_share" localSheetId="41">#REF!</definedName>
    <definedName name="PY_CASH_DIVIDENDS_DECLARED__per_common_share" localSheetId="15">#REF!</definedName>
    <definedName name="PY_CASH_DIVIDENDS_DECLARED__per_common_share" localSheetId="44">#REF!</definedName>
    <definedName name="PY_CASH_DIVIDENDS_DECLARED__per_common_share" localSheetId="47">#REF!</definedName>
    <definedName name="PY_CASH_DIVIDENDS_DECLARED__per_common_share" localSheetId="51">#REF!</definedName>
    <definedName name="PY_CASH_DIVIDENDS_DECLARED__per_common_share" localSheetId="52">#REF!</definedName>
    <definedName name="PY_CASH_DIVIDENDS_DECLARED__per_common_share" localSheetId="17">#REF!</definedName>
    <definedName name="PY_CASH_DIVIDENDS_DECLARED__per_common_share" localSheetId="18">#REF!</definedName>
    <definedName name="PY_CASH_DIVIDENDS_DECLARED__per_common_share" localSheetId="19">#REF!</definedName>
    <definedName name="PY_CASH_DIVIDENDS_DECLARED__per_common_share" localSheetId="21">#REF!</definedName>
    <definedName name="PY_CASH_DIVIDENDS_DECLARED__per_common_share">#REF!</definedName>
    <definedName name="PY_Common_Equity" localSheetId="1">#REF!</definedName>
    <definedName name="PY_Common_Equity" localSheetId="52">#REF!</definedName>
    <definedName name="PY_Common_Equity">#REF!</definedName>
    <definedName name="PY_Cost_of_Sales">#REF!</definedName>
    <definedName name="PY_Current_Liabilities">#REF!</definedName>
    <definedName name="PY_Deposits" localSheetId="9">#REF!</definedName>
    <definedName name="PY_Deposits" localSheetId="1">#REF!</definedName>
    <definedName name="PY_Deposits" localSheetId="7">#REF!</definedName>
    <definedName name="PY_Deposits" localSheetId="12">#REF!</definedName>
    <definedName name="PY_Deposits" localSheetId="10">#REF!</definedName>
    <definedName name="PY_Deposits" localSheetId="11">#REF!</definedName>
    <definedName name="PY_Deposits" localSheetId="6">#REF!</definedName>
    <definedName name="PY_Deposits" localSheetId="13">#REF!</definedName>
    <definedName name="PY_Deposits" localSheetId="23">#REF!</definedName>
    <definedName name="PY_Deposits" localSheetId="25">#REF!</definedName>
    <definedName name="PY_Deposits" localSheetId="26">#REF!</definedName>
    <definedName name="PY_Deposits" localSheetId="28">#REF!</definedName>
    <definedName name="PY_Deposits" localSheetId="29">#REF!</definedName>
    <definedName name="PY_Deposits" localSheetId="30">#REF!</definedName>
    <definedName name="PY_Deposits" localSheetId="31">#REF!</definedName>
    <definedName name="PY_Deposits" localSheetId="14">#REF!</definedName>
    <definedName name="PY_Deposits" localSheetId="32">#REF!</definedName>
    <definedName name="PY_Deposits" localSheetId="33">#REF!</definedName>
    <definedName name="PY_Deposits" localSheetId="35">#REF!</definedName>
    <definedName name="PY_Deposits" localSheetId="37">#REF!</definedName>
    <definedName name="PY_Deposits" localSheetId="38">#REF!</definedName>
    <definedName name="PY_Deposits" localSheetId="39">#REF!</definedName>
    <definedName name="PY_Deposits" localSheetId="40">#REF!</definedName>
    <definedName name="PY_Deposits" localSheetId="41">#REF!</definedName>
    <definedName name="PY_Deposits" localSheetId="15">#REF!</definedName>
    <definedName name="PY_Deposits" localSheetId="44">#REF!</definedName>
    <definedName name="PY_Deposits" localSheetId="47">#REF!</definedName>
    <definedName name="PY_Deposits" localSheetId="51">#REF!</definedName>
    <definedName name="PY_Deposits" localSheetId="52">#REF!</definedName>
    <definedName name="PY_Deposits" localSheetId="17">#REF!</definedName>
    <definedName name="PY_Deposits" localSheetId="18">#REF!</definedName>
    <definedName name="PY_Deposits" localSheetId="19">#REF!</definedName>
    <definedName name="PY_Deposits" localSheetId="21">#REF!</definedName>
    <definedName name="PY_Deposits">#REF!</definedName>
    <definedName name="PY_Depreciation" localSheetId="9">#REF!</definedName>
    <definedName name="PY_Depreciation" localSheetId="1">#REF!</definedName>
    <definedName name="PY_Depreciation" localSheetId="7">#REF!</definedName>
    <definedName name="PY_Depreciation" localSheetId="12">#REF!</definedName>
    <definedName name="PY_Depreciation" localSheetId="10">#REF!</definedName>
    <definedName name="PY_Depreciation" localSheetId="11">#REF!</definedName>
    <definedName name="PY_Depreciation" localSheetId="6">#REF!</definedName>
    <definedName name="PY_Depreciation" localSheetId="13">#REF!</definedName>
    <definedName name="PY_Depreciation" localSheetId="23">#REF!</definedName>
    <definedName name="PY_Depreciation" localSheetId="25">#REF!</definedName>
    <definedName name="PY_Depreciation" localSheetId="26">#REF!</definedName>
    <definedName name="PY_Depreciation" localSheetId="28">#REF!</definedName>
    <definedName name="PY_Depreciation" localSheetId="29">#REF!</definedName>
    <definedName name="PY_Depreciation" localSheetId="30">#REF!</definedName>
    <definedName name="PY_Depreciation" localSheetId="31">#REF!</definedName>
    <definedName name="PY_Depreciation" localSheetId="14">#REF!</definedName>
    <definedName name="PY_Depreciation" localSheetId="32">#REF!</definedName>
    <definedName name="PY_Depreciation" localSheetId="33">#REF!</definedName>
    <definedName name="PY_Depreciation" localSheetId="35">#REF!</definedName>
    <definedName name="PY_Depreciation" localSheetId="37">#REF!</definedName>
    <definedName name="PY_Depreciation" localSheetId="38">#REF!</definedName>
    <definedName name="PY_Depreciation" localSheetId="39">#REF!</definedName>
    <definedName name="PY_Depreciation" localSheetId="40">#REF!</definedName>
    <definedName name="PY_Depreciation" localSheetId="41">#REF!</definedName>
    <definedName name="PY_Depreciation" localSheetId="15">#REF!</definedName>
    <definedName name="PY_Depreciation" localSheetId="44">#REF!</definedName>
    <definedName name="PY_Depreciation" localSheetId="47">#REF!</definedName>
    <definedName name="PY_Depreciation" localSheetId="51">#REF!</definedName>
    <definedName name="PY_Depreciation" localSheetId="52">#REF!</definedName>
    <definedName name="PY_Depreciation" localSheetId="17">#REF!</definedName>
    <definedName name="PY_Depreciation" localSheetId="18">#REF!</definedName>
    <definedName name="PY_Depreciation" localSheetId="19">#REF!</definedName>
    <definedName name="PY_Depreciation" localSheetId="21">#REF!</definedName>
    <definedName name="PY_Depreciation">#REF!</definedName>
    <definedName name="PY_Disc._Ops.">#REF!</definedName>
    <definedName name="PY_Earnings_per_share" localSheetId="9">#REF!</definedName>
    <definedName name="PY_Earnings_per_share" localSheetId="1">#REF!</definedName>
    <definedName name="PY_Earnings_per_share" localSheetId="7">#REF!</definedName>
    <definedName name="PY_Earnings_per_share" localSheetId="12">#REF!</definedName>
    <definedName name="PY_Earnings_per_share" localSheetId="10">#REF!</definedName>
    <definedName name="PY_Earnings_per_share" localSheetId="11">#REF!</definedName>
    <definedName name="PY_Earnings_per_share" localSheetId="6">#REF!</definedName>
    <definedName name="PY_Earnings_per_share" localSheetId="13">#REF!</definedName>
    <definedName name="PY_Earnings_per_share" localSheetId="23">#REF!</definedName>
    <definedName name="PY_Earnings_per_share" localSheetId="25">#REF!</definedName>
    <definedName name="PY_Earnings_per_share" localSheetId="26">#REF!</definedName>
    <definedName name="PY_Earnings_per_share" localSheetId="28">#REF!</definedName>
    <definedName name="PY_Earnings_per_share" localSheetId="29">#REF!</definedName>
    <definedName name="PY_Earnings_per_share" localSheetId="30">#REF!</definedName>
    <definedName name="PY_Earnings_per_share" localSheetId="31">#REF!</definedName>
    <definedName name="PY_Earnings_per_share" localSheetId="14">#REF!</definedName>
    <definedName name="PY_Earnings_per_share" localSheetId="32">#REF!</definedName>
    <definedName name="PY_Earnings_per_share" localSheetId="33">#REF!</definedName>
    <definedName name="PY_Earnings_per_share" localSheetId="35">#REF!</definedName>
    <definedName name="PY_Earnings_per_share" localSheetId="37">#REF!</definedName>
    <definedName name="PY_Earnings_per_share" localSheetId="38">#REF!</definedName>
    <definedName name="PY_Earnings_per_share" localSheetId="39">#REF!</definedName>
    <definedName name="PY_Earnings_per_share" localSheetId="40">#REF!</definedName>
    <definedName name="PY_Earnings_per_share" localSheetId="41">#REF!</definedName>
    <definedName name="PY_Earnings_per_share" localSheetId="15">#REF!</definedName>
    <definedName name="PY_Earnings_per_share" localSheetId="44">#REF!</definedName>
    <definedName name="PY_Earnings_per_share" localSheetId="47">#REF!</definedName>
    <definedName name="PY_Earnings_per_share" localSheetId="51">#REF!</definedName>
    <definedName name="PY_Earnings_per_share" localSheetId="52">#REF!</definedName>
    <definedName name="PY_Earnings_per_share" localSheetId="17">#REF!</definedName>
    <definedName name="PY_Earnings_per_share" localSheetId="18">#REF!</definedName>
    <definedName name="PY_Earnings_per_share" localSheetId="19">#REF!</definedName>
    <definedName name="PY_Earnings_per_share" localSheetId="21">#REF!</definedName>
    <definedName name="PY_Earnings_per_share">#REF!</definedName>
    <definedName name="PY_Extraord.">#REF!</definedName>
    <definedName name="PY_Gross_Profit">#REF!</definedName>
    <definedName name="PY_INC_AFT_TAX">#REF!</definedName>
    <definedName name="PY_INC_BEF_EXTRAORD">#REF!</definedName>
    <definedName name="PY_Inc_Bef_Tax">#REF!</definedName>
    <definedName name="PY_Intangible_Assets" localSheetId="9">#REF!</definedName>
    <definedName name="PY_Intangible_Assets" localSheetId="1">#REF!</definedName>
    <definedName name="PY_Intangible_Assets" localSheetId="7">#REF!</definedName>
    <definedName name="PY_Intangible_Assets" localSheetId="12">#REF!</definedName>
    <definedName name="PY_Intangible_Assets" localSheetId="10">#REF!</definedName>
    <definedName name="PY_Intangible_Assets" localSheetId="11">#REF!</definedName>
    <definedName name="PY_Intangible_Assets" localSheetId="6">#REF!</definedName>
    <definedName name="PY_Intangible_Assets" localSheetId="13">#REF!</definedName>
    <definedName name="PY_Intangible_Assets" localSheetId="23">#REF!</definedName>
    <definedName name="PY_Intangible_Assets" localSheetId="25">#REF!</definedName>
    <definedName name="PY_Intangible_Assets" localSheetId="26">#REF!</definedName>
    <definedName name="PY_Intangible_Assets" localSheetId="28">#REF!</definedName>
    <definedName name="PY_Intangible_Assets" localSheetId="29">#REF!</definedName>
    <definedName name="PY_Intangible_Assets" localSheetId="30">#REF!</definedName>
    <definedName name="PY_Intangible_Assets" localSheetId="31">#REF!</definedName>
    <definedName name="PY_Intangible_Assets" localSheetId="14">#REF!</definedName>
    <definedName name="PY_Intangible_Assets" localSheetId="32">#REF!</definedName>
    <definedName name="PY_Intangible_Assets" localSheetId="33">#REF!</definedName>
    <definedName name="PY_Intangible_Assets" localSheetId="35">#REF!</definedName>
    <definedName name="PY_Intangible_Assets" localSheetId="37">#REF!</definedName>
    <definedName name="PY_Intangible_Assets" localSheetId="38">#REF!</definedName>
    <definedName name="PY_Intangible_Assets" localSheetId="39">#REF!</definedName>
    <definedName name="PY_Intangible_Assets" localSheetId="40">#REF!</definedName>
    <definedName name="PY_Intangible_Assets" localSheetId="41">#REF!</definedName>
    <definedName name="PY_Intangible_Assets" localSheetId="15">#REF!</definedName>
    <definedName name="PY_Intangible_Assets" localSheetId="44">#REF!</definedName>
    <definedName name="PY_Intangible_Assets" localSheetId="47">#REF!</definedName>
    <definedName name="PY_Intangible_Assets" localSheetId="51">#REF!</definedName>
    <definedName name="PY_Intangible_Assets" localSheetId="52">#REF!</definedName>
    <definedName name="PY_Intangible_Assets" localSheetId="17">#REF!</definedName>
    <definedName name="PY_Intangible_Assets" localSheetId="18">#REF!</definedName>
    <definedName name="PY_Intangible_Assets" localSheetId="19">#REF!</definedName>
    <definedName name="PY_Intangible_Assets" localSheetId="21">#REF!</definedName>
    <definedName name="PY_Intangible_Assets">#REF!</definedName>
    <definedName name="PY_Interest_Expense">#REF!</definedName>
    <definedName name="PY_Inventory">#REF!</definedName>
    <definedName name="PY_LIABIL_EQUITY">#REF!</definedName>
    <definedName name="PY_Long_term_Debt__excl_Dfd_Taxes">#REF!</definedName>
    <definedName name="PY_LT_Debt" localSheetId="9">#REF!</definedName>
    <definedName name="PY_LT_Debt" localSheetId="1">#REF!</definedName>
    <definedName name="PY_LT_Debt" localSheetId="7">#REF!</definedName>
    <definedName name="PY_LT_Debt" localSheetId="12">#REF!</definedName>
    <definedName name="PY_LT_Debt" localSheetId="10">#REF!</definedName>
    <definedName name="PY_LT_Debt" localSheetId="11">#REF!</definedName>
    <definedName name="PY_LT_Debt" localSheetId="6">#REF!</definedName>
    <definedName name="PY_LT_Debt" localSheetId="13">#REF!</definedName>
    <definedName name="PY_LT_Debt" localSheetId="23">#REF!</definedName>
    <definedName name="PY_LT_Debt" localSheetId="25">#REF!</definedName>
    <definedName name="PY_LT_Debt" localSheetId="26">#REF!</definedName>
    <definedName name="PY_LT_Debt" localSheetId="28">#REF!</definedName>
    <definedName name="PY_LT_Debt" localSheetId="29">#REF!</definedName>
    <definedName name="PY_LT_Debt" localSheetId="30">#REF!</definedName>
    <definedName name="PY_LT_Debt" localSheetId="31">#REF!</definedName>
    <definedName name="PY_LT_Debt" localSheetId="14">#REF!</definedName>
    <definedName name="PY_LT_Debt" localSheetId="32">#REF!</definedName>
    <definedName name="PY_LT_Debt" localSheetId="33">#REF!</definedName>
    <definedName name="PY_LT_Debt" localSheetId="35">#REF!</definedName>
    <definedName name="PY_LT_Debt" localSheetId="37">#REF!</definedName>
    <definedName name="PY_LT_Debt" localSheetId="38">#REF!</definedName>
    <definedName name="PY_LT_Debt" localSheetId="39">#REF!</definedName>
    <definedName name="PY_LT_Debt" localSheetId="40">#REF!</definedName>
    <definedName name="PY_LT_Debt" localSheetId="41">#REF!</definedName>
    <definedName name="PY_LT_Debt" localSheetId="15">#REF!</definedName>
    <definedName name="PY_LT_Debt" localSheetId="44">#REF!</definedName>
    <definedName name="PY_LT_Debt" localSheetId="47">#REF!</definedName>
    <definedName name="PY_LT_Debt" localSheetId="51">#REF!</definedName>
    <definedName name="PY_LT_Debt" localSheetId="52">#REF!</definedName>
    <definedName name="PY_LT_Debt" localSheetId="17">#REF!</definedName>
    <definedName name="PY_LT_Debt" localSheetId="18">#REF!</definedName>
    <definedName name="PY_LT_Debt" localSheetId="19">#REF!</definedName>
    <definedName name="PY_LT_Debt" localSheetId="21">#REF!</definedName>
    <definedName name="PY_LT_Debt">#REF!</definedName>
    <definedName name="PY_Market_Value_of_Equity" localSheetId="9">#REF!</definedName>
    <definedName name="PY_Market_Value_of_Equity" localSheetId="1">#REF!</definedName>
    <definedName name="PY_Market_Value_of_Equity" localSheetId="7">#REF!</definedName>
    <definedName name="PY_Market_Value_of_Equity" localSheetId="12">#REF!</definedName>
    <definedName name="PY_Market_Value_of_Equity" localSheetId="10">#REF!</definedName>
    <definedName name="PY_Market_Value_of_Equity" localSheetId="11">#REF!</definedName>
    <definedName name="PY_Market_Value_of_Equity" localSheetId="6">#REF!</definedName>
    <definedName name="PY_Market_Value_of_Equity" localSheetId="13">#REF!</definedName>
    <definedName name="PY_Market_Value_of_Equity" localSheetId="23">#REF!</definedName>
    <definedName name="PY_Market_Value_of_Equity" localSheetId="25">#REF!</definedName>
    <definedName name="PY_Market_Value_of_Equity" localSheetId="26">#REF!</definedName>
    <definedName name="PY_Market_Value_of_Equity" localSheetId="28">#REF!</definedName>
    <definedName name="PY_Market_Value_of_Equity" localSheetId="29">#REF!</definedName>
    <definedName name="PY_Market_Value_of_Equity" localSheetId="30">#REF!</definedName>
    <definedName name="PY_Market_Value_of_Equity" localSheetId="31">#REF!</definedName>
    <definedName name="PY_Market_Value_of_Equity" localSheetId="14">#REF!</definedName>
    <definedName name="PY_Market_Value_of_Equity" localSheetId="32">#REF!</definedName>
    <definedName name="PY_Market_Value_of_Equity" localSheetId="33">#REF!</definedName>
    <definedName name="PY_Market_Value_of_Equity" localSheetId="35">#REF!</definedName>
    <definedName name="PY_Market_Value_of_Equity" localSheetId="37">#REF!</definedName>
    <definedName name="PY_Market_Value_of_Equity" localSheetId="38">#REF!</definedName>
    <definedName name="PY_Market_Value_of_Equity" localSheetId="39">#REF!</definedName>
    <definedName name="PY_Market_Value_of_Equity" localSheetId="40">#REF!</definedName>
    <definedName name="PY_Market_Value_of_Equity" localSheetId="41">#REF!</definedName>
    <definedName name="PY_Market_Value_of_Equity" localSheetId="15">#REF!</definedName>
    <definedName name="PY_Market_Value_of_Equity" localSheetId="44">#REF!</definedName>
    <definedName name="PY_Market_Value_of_Equity" localSheetId="47">#REF!</definedName>
    <definedName name="PY_Market_Value_of_Equity" localSheetId="51">#REF!</definedName>
    <definedName name="PY_Market_Value_of_Equity" localSheetId="52">#REF!</definedName>
    <definedName name="PY_Market_Value_of_Equity" localSheetId="17">#REF!</definedName>
    <definedName name="PY_Market_Value_of_Equity" localSheetId="18">#REF!</definedName>
    <definedName name="PY_Market_Value_of_Equity" localSheetId="19">#REF!</definedName>
    <definedName name="PY_Market_Value_of_Equity" localSheetId="21">#REF!</definedName>
    <definedName name="PY_Market_Value_of_Equity">#REF!</definedName>
    <definedName name="PY_Marketable_Sec" localSheetId="1">#REF!</definedName>
    <definedName name="PY_Marketable_Sec" localSheetId="52">#REF!</definedName>
    <definedName name="PY_Marketable_Sec">#REF!</definedName>
    <definedName name="PY_NET_INCOME">#REF!</definedName>
    <definedName name="PY_Net_Revenue">#REF!</definedName>
    <definedName name="PY_Operating_Inc">#REF!</definedName>
    <definedName name="PY_Other_Curr_Assets" localSheetId="9">#REF!</definedName>
    <definedName name="PY_Other_Curr_Assets" localSheetId="1">#REF!</definedName>
    <definedName name="PY_Other_Curr_Assets" localSheetId="7">#REF!</definedName>
    <definedName name="PY_Other_Curr_Assets" localSheetId="12">#REF!</definedName>
    <definedName name="PY_Other_Curr_Assets" localSheetId="10">#REF!</definedName>
    <definedName name="PY_Other_Curr_Assets" localSheetId="11">#REF!</definedName>
    <definedName name="PY_Other_Curr_Assets" localSheetId="6">#REF!</definedName>
    <definedName name="PY_Other_Curr_Assets" localSheetId="13">#REF!</definedName>
    <definedName name="PY_Other_Curr_Assets" localSheetId="23">#REF!</definedName>
    <definedName name="PY_Other_Curr_Assets" localSheetId="25">#REF!</definedName>
    <definedName name="PY_Other_Curr_Assets" localSheetId="26">#REF!</definedName>
    <definedName name="PY_Other_Curr_Assets" localSheetId="28">#REF!</definedName>
    <definedName name="PY_Other_Curr_Assets" localSheetId="29">#REF!</definedName>
    <definedName name="PY_Other_Curr_Assets" localSheetId="30">#REF!</definedName>
    <definedName name="PY_Other_Curr_Assets" localSheetId="31">#REF!</definedName>
    <definedName name="PY_Other_Curr_Assets" localSheetId="14">#REF!</definedName>
    <definedName name="PY_Other_Curr_Assets" localSheetId="32">#REF!</definedName>
    <definedName name="PY_Other_Curr_Assets" localSheetId="33">#REF!</definedName>
    <definedName name="PY_Other_Curr_Assets" localSheetId="35">#REF!</definedName>
    <definedName name="PY_Other_Curr_Assets" localSheetId="37">#REF!</definedName>
    <definedName name="PY_Other_Curr_Assets" localSheetId="38">#REF!</definedName>
    <definedName name="PY_Other_Curr_Assets" localSheetId="39">#REF!</definedName>
    <definedName name="PY_Other_Curr_Assets" localSheetId="40">#REF!</definedName>
    <definedName name="PY_Other_Curr_Assets" localSheetId="41">#REF!</definedName>
    <definedName name="PY_Other_Curr_Assets" localSheetId="15">#REF!</definedName>
    <definedName name="PY_Other_Curr_Assets" localSheetId="44">#REF!</definedName>
    <definedName name="PY_Other_Curr_Assets" localSheetId="47">#REF!</definedName>
    <definedName name="PY_Other_Curr_Assets" localSheetId="51">#REF!</definedName>
    <definedName name="PY_Other_Curr_Assets" localSheetId="52">#REF!</definedName>
    <definedName name="PY_Other_Curr_Assets" localSheetId="17">#REF!</definedName>
    <definedName name="PY_Other_Curr_Assets" localSheetId="18">#REF!</definedName>
    <definedName name="PY_Other_Curr_Assets" localSheetId="19">#REF!</definedName>
    <definedName name="PY_Other_Curr_Assets" localSheetId="21">#REF!</definedName>
    <definedName name="PY_Other_Curr_Assets">#REF!</definedName>
    <definedName name="PY_Other_Exp" localSheetId="9">#REF!</definedName>
    <definedName name="PY_Other_Exp" localSheetId="1">#REF!</definedName>
    <definedName name="PY_Other_Exp" localSheetId="7">#REF!</definedName>
    <definedName name="PY_Other_Exp" localSheetId="12">#REF!</definedName>
    <definedName name="PY_Other_Exp" localSheetId="10">#REF!</definedName>
    <definedName name="PY_Other_Exp" localSheetId="11">#REF!</definedName>
    <definedName name="PY_Other_Exp" localSheetId="6">#REF!</definedName>
    <definedName name="PY_Other_Exp" localSheetId="13">#REF!</definedName>
    <definedName name="PY_Other_Exp" localSheetId="23">#REF!</definedName>
    <definedName name="PY_Other_Exp" localSheetId="25">#REF!</definedName>
    <definedName name="PY_Other_Exp" localSheetId="26">#REF!</definedName>
    <definedName name="PY_Other_Exp" localSheetId="28">#REF!</definedName>
    <definedName name="PY_Other_Exp" localSheetId="29">#REF!</definedName>
    <definedName name="PY_Other_Exp" localSheetId="30">#REF!</definedName>
    <definedName name="PY_Other_Exp" localSheetId="31">#REF!</definedName>
    <definedName name="PY_Other_Exp" localSheetId="14">#REF!</definedName>
    <definedName name="PY_Other_Exp" localSheetId="32">#REF!</definedName>
    <definedName name="PY_Other_Exp" localSheetId="33">#REF!</definedName>
    <definedName name="PY_Other_Exp" localSheetId="35">#REF!</definedName>
    <definedName name="PY_Other_Exp" localSheetId="37">#REF!</definedName>
    <definedName name="PY_Other_Exp" localSheetId="38">#REF!</definedName>
    <definedName name="PY_Other_Exp" localSheetId="39">#REF!</definedName>
    <definedName name="PY_Other_Exp" localSheetId="40">#REF!</definedName>
    <definedName name="PY_Other_Exp" localSheetId="41">#REF!</definedName>
    <definedName name="PY_Other_Exp" localSheetId="15">#REF!</definedName>
    <definedName name="PY_Other_Exp" localSheetId="44">#REF!</definedName>
    <definedName name="PY_Other_Exp" localSheetId="47">#REF!</definedName>
    <definedName name="PY_Other_Exp" localSheetId="51">#REF!</definedName>
    <definedName name="PY_Other_Exp" localSheetId="52">#REF!</definedName>
    <definedName name="PY_Other_Exp" localSheetId="17">#REF!</definedName>
    <definedName name="PY_Other_Exp" localSheetId="18">#REF!</definedName>
    <definedName name="PY_Other_Exp" localSheetId="19">#REF!</definedName>
    <definedName name="PY_Other_Exp" localSheetId="21">#REF!</definedName>
    <definedName name="PY_Other_Exp">#REF!</definedName>
    <definedName name="PY_Other_LT_Assets" localSheetId="9">#REF!</definedName>
    <definedName name="PY_Other_LT_Assets" localSheetId="7">#REF!</definedName>
    <definedName name="PY_Other_LT_Assets" localSheetId="12">#REF!</definedName>
    <definedName name="PY_Other_LT_Assets" localSheetId="10">#REF!</definedName>
    <definedName name="PY_Other_LT_Assets" localSheetId="11">#REF!</definedName>
    <definedName name="PY_Other_LT_Assets" localSheetId="6">#REF!</definedName>
    <definedName name="PY_Other_LT_Assets" localSheetId="13">#REF!</definedName>
    <definedName name="PY_Other_LT_Assets" localSheetId="23">#REF!</definedName>
    <definedName name="PY_Other_LT_Assets" localSheetId="25">#REF!</definedName>
    <definedName name="PY_Other_LT_Assets" localSheetId="26">#REF!</definedName>
    <definedName name="PY_Other_LT_Assets" localSheetId="28">#REF!</definedName>
    <definedName name="PY_Other_LT_Assets" localSheetId="29">#REF!</definedName>
    <definedName name="PY_Other_LT_Assets" localSheetId="30">#REF!</definedName>
    <definedName name="PY_Other_LT_Assets" localSheetId="31">#REF!</definedName>
    <definedName name="PY_Other_LT_Assets" localSheetId="14">#REF!</definedName>
    <definedName name="PY_Other_LT_Assets" localSheetId="32">#REF!</definedName>
    <definedName name="PY_Other_LT_Assets" localSheetId="33">#REF!</definedName>
    <definedName name="PY_Other_LT_Assets" localSheetId="35">#REF!</definedName>
    <definedName name="PY_Other_LT_Assets" localSheetId="37">#REF!</definedName>
    <definedName name="PY_Other_LT_Assets" localSheetId="38">#REF!</definedName>
    <definedName name="PY_Other_LT_Assets" localSheetId="39">#REF!</definedName>
    <definedName name="PY_Other_LT_Assets" localSheetId="40">#REF!</definedName>
    <definedName name="PY_Other_LT_Assets" localSheetId="41">#REF!</definedName>
    <definedName name="PY_Other_LT_Assets" localSheetId="15">#REF!</definedName>
    <definedName name="PY_Other_LT_Assets" localSheetId="44">#REF!</definedName>
    <definedName name="PY_Other_LT_Assets" localSheetId="47">#REF!</definedName>
    <definedName name="PY_Other_LT_Assets" localSheetId="51">#REF!</definedName>
    <definedName name="PY_Other_LT_Assets" localSheetId="52">#REF!</definedName>
    <definedName name="PY_Other_LT_Assets" localSheetId="17">#REF!</definedName>
    <definedName name="PY_Other_LT_Assets" localSheetId="18">#REF!</definedName>
    <definedName name="PY_Other_LT_Assets" localSheetId="19">#REF!</definedName>
    <definedName name="PY_Other_LT_Assets" localSheetId="21">#REF!</definedName>
    <definedName name="PY_Other_LT_Assets">#REF!</definedName>
    <definedName name="PY_Other_LT_Liabilities" localSheetId="9">#REF!</definedName>
    <definedName name="PY_Other_LT_Liabilities" localSheetId="7">#REF!</definedName>
    <definedName name="PY_Other_LT_Liabilities" localSheetId="12">#REF!</definedName>
    <definedName name="PY_Other_LT_Liabilities" localSheetId="10">#REF!</definedName>
    <definedName name="PY_Other_LT_Liabilities" localSheetId="11">#REF!</definedName>
    <definedName name="PY_Other_LT_Liabilities" localSheetId="6">#REF!</definedName>
    <definedName name="PY_Other_LT_Liabilities" localSheetId="13">#REF!</definedName>
    <definedName name="PY_Other_LT_Liabilities" localSheetId="23">#REF!</definedName>
    <definedName name="PY_Other_LT_Liabilities" localSheetId="25">#REF!</definedName>
    <definedName name="PY_Other_LT_Liabilities" localSheetId="26">#REF!</definedName>
    <definedName name="PY_Other_LT_Liabilities" localSheetId="28">#REF!</definedName>
    <definedName name="PY_Other_LT_Liabilities" localSheetId="29">#REF!</definedName>
    <definedName name="PY_Other_LT_Liabilities" localSheetId="30">#REF!</definedName>
    <definedName name="PY_Other_LT_Liabilities" localSheetId="31">#REF!</definedName>
    <definedName name="PY_Other_LT_Liabilities" localSheetId="14">#REF!</definedName>
    <definedName name="PY_Other_LT_Liabilities" localSheetId="32">#REF!</definedName>
    <definedName name="PY_Other_LT_Liabilities" localSheetId="33">#REF!</definedName>
    <definedName name="PY_Other_LT_Liabilities" localSheetId="35">#REF!</definedName>
    <definedName name="PY_Other_LT_Liabilities" localSheetId="37">#REF!</definedName>
    <definedName name="PY_Other_LT_Liabilities" localSheetId="38">#REF!</definedName>
    <definedName name="PY_Other_LT_Liabilities" localSheetId="39">#REF!</definedName>
    <definedName name="PY_Other_LT_Liabilities" localSheetId="40">#REF!</definedName>
    <definedName name="PY_Other_LT_Liabilities" localSheetId="41">#REF!</definedName>
    <definedName name="PY_Other_LT_Liabilities" localSheetId="15">#REF!</definedName>
    <definedName name="PY_Other_LT_Liabilities" localSheetId="44">#REF!</definedName>
    <definedName name="PY_Other_LT_Liabilities" localSheetId="47">#REF!</definedName>
    <definedName name="PY_Other_LT_Liabilities" localSheetId="51">#REF!</definedName>
    <definedName name="PY_Other_LT_Liabilities" localSheetId="52">#REF!</definedName>
    <definedName name="PY_Other_LT_Liabilities" localSheetId="17">#REF!</definedName>
    <definedName name="PY_Other_LT_Liabilities" localSheetId="18">#REF!</definedName>
    <definedName name="PY_Other_LT_Liabilities" localSheetId="19">#REF!</definedName>
    <definedName name="PY_Other_LT_Liabilities" localSheetId="21">#REF!</definedName>
    <definedName name="PY_Other_LT_Liabilities">#REF!</definedName>
    <definedName name="PY_Preferred_Stock" localSheetId="9">#REF!</definedName>
    <definedName name="PY_Preferred_Stock" localSheetId="1">#REF!</definedName>
    <definedName name="PY_Preferred_Stock" localSheetId="7">#REF!</definedName>
    <definedName name="PY_Preferred_Stock" localSheetId="12">#REF!</definedName>
    <definedName name="PY_Preferred_Stock" localSheetId="10">#REF!</definedName>
    <definedName name="PY_Preferred_Stock" localSheetId="11">#REF!</definedName>
    <definedName name="PY_Preferred_Stock" localSheetId="6">#REF!</definedName>
    <definedName name="PY_Preferred_Stock" localSheetId="13">#REF!</definedName>
    <definedName name="PY_Preferred_Stock" localSheetId="23">#REF!</definedName>
    <definedName name="PY_Preferred_Stock" localSheetId="25">#REF!</definedName>
    <definedName name="PY_Preferred_Stock" localSheetId="26">#REF!</definedName>
    <definedName name="PY_Preferred_Stock" localSheetId="28">#REF!</definedName>
    <definedName name="PY_Preferred_Stock" localSheetId="29">#REF!</definedName>
    <definedName name="PY_Preferred_Stock" localSheetId="30">#REF!</definedName>
    <definedName name="PY_Preferred_Stock" localSheetId="31">#REF!</definedName>
    <definedName name="PY_Preferred_Stock" localSheetId="14">#REF!</definedName>
    <definedName name="PY_Preferred_Stock" localSheetId="32">#REF!</definedName>
    <definedName name="PY_Preferred_Stock" localSheetId="33">#REF!</definedName>
    <definedName name="PY_Preferred_Stock" localSheetId="35">#REF!</definedName>
    <definedName name="PY_Preferred_Stock" localSheetId="37">#REF!</definedName>
    <definedName name="PY_Preferred_Stock" localSheetId="38">#REF!</definedName>
    <definedName name="PY_Preferred_Stock" localSheetId="39">#REF!</definedName>
    <definedName name="PY_Preferred_Stock" localSheetId="40">#REF!</definedName>
    <definedName name="PY_Preferred_Stock" localSheetId="41">#REF!</definedName>
    <definedName name="PY_Preferred_Stock" localSheetId="15">#REF!</definedName>
    <definedName name="PY_Preferred_Stock" localSheetId="44">#REF!</definedName>
    <definedName name="PY_Preferred_Stock" localSheetId="47">#REF!</definedName>
    <definedName name="PY_Preferred_Stock" localSheetId="51">#REF!</definedName>
    <definedName name="PY_Preferred_Stock" localSheetId="52">#REF!</definedName>
    <definedName name="PY_Preferred_Stock" localSheetId="17">#REF!</definedName>
    <definedName name="PY_Preferred_Stock" localSheetId="18">#REF!</definedName>
    <definedName name="PY_Preferred_Stock" localSheetId="19">#REF!</definedName>
    <definedName name="PY_Preferred_Stock" localSheetId="21">#REF!</definedName>
    <definedName name="PY_Preferred_Stock">#REF!</definedName>
    <definedName name="PY_QUICK_ASSETS">#REF!</definedName>
    <definedName name="PY_Retained_Earnings" localSheetId="9">#REF!</definedName>
    <definedName name="PY_Retained_Earnings" localSheetId="1">#REF!</definedName>
    <definedName name="PY_Retained_Earnings" localSheetId="7">#REF!</definedName>
    <definedName name="PY_Retained_Earnings" localSheetId="12">#REF!</definedName>
    <definedName name="PY_Retained_Earnings" localSheetId="10">#REF!</definedName>
    <definedName name="PY_Retained_Earnings" localSheetId="11">#REF!</definedName>
    <definedName name="PY_Retained_Earnings" localSheetId="6">#REF!</definedName>
    <definedName name="PY_Retained_Earnings" localSheetId="13">#REF!</definedName>
    <definedName name="PY_Retained_Earnings" localSheetId="23">#REF!</definedName>
    <definedName name="PY_Retained_Earnings" localSheetId="25">#REF!</definedName>
    <definedName name="PY_Retained_Earnings" localSheetId="26">#REF!</definedName>
    <definedName name="PY_Retained_Earnings" localSheetId="28">#REF!</definedName>
    <definedName name="PY_Retained_Earnings" localSheetId="29">#REF!</definedName>
    <definedName name="PY_Retained_Earnings" localSheetId="30">#REF!</definedName>
    <definedName name="PY_Retained_Earnings" localSheetId="31">#REF!</definedName>
    <definedName name="PY_Retained_Earnings" localSheetId="14">#REF!</definedName>
    <definedName name="PY_Retained_Earnings" localSheetId="32">#REF!</definedName>
    <definedName name="PY_Retained_Earnings" localSheetId="33">#REF!</definedName>
    <definedName name="PY_Retained_Earnings" localSheetId="35">#REF!</definedName>
    <definedName name="PY_Retained_Earnings" localSheetId="37">#REF!</definedName>
    <definedName name="PY_Retained_Earnings" localSheetId="38">#REF!</definedName>
    <definedName name="PY_Retained_Earnings" localSheetId="39">#REF!</definedName>
    <definedName name="PY_Retained_Earnings" localSheetId="40">#REF!</definedName>
    <definedName name="PY_Retained_Earnings" localSheetId="41">#REF!</definedName>
    <definedName name="PY_Retained_Earnings" localSheetId="15">#REF!</definedName>
    <definedName name="PY_Retained_Earnings" localSheetId="44">#REF!</definedName>
    <definedName name="PY_Retained_Earnings" localSheetId="47">#REF!</definedName>
    <definedName name="PY_Retained_Earnings" localSheetId="51">#REF!</definedName>
    <definedName name="PY_Retained_Earnings" localSheetId="52">#REF!</definedName>
    <definedName name="PY_Retained_Earnings" localSheetId="17">#REF!</definedName>
    <definedName name="PY_Retained_Earnings" localSheetId="18">#REF!</definedName>
    <definedName name="PY_Retained_Earnings" localSheetId="19">#REF!</definedName>
    <definedName name="PY_Retained_Earnings" localSheetId="21">#REF!</definedName>
    <definedName name="PY_Retained_Earnings">#REF!</definedName>
    <definedName name="PY_Selling">#REF!</definedName>
    <definedName name="PY_Tangible_Assets" localSheetId="9">#REF!</definedName>
    <definedName name="PY_Tangible_Assets" localSheetId="7">#REF!</definedName>
    <definedName name="PY_Tangible_Assets" localSheetId="12">#REF!</definedName>
    <definedName name="PY_Tangible_Assets" localSheetId="10">#REF!</definedName>
    <definedName name="PY_Tangible_Assets" localSheetId="11">#REF!</definedName>
    <definedName name="PY_Tangible_Assets" localSheetId="6">#REF!</definedName>
    <definedName name="PY_Tangible_Assets" localSheetId="13">#REF!</definedName>
    <definedName name="PY_Tangible_Assets" localSheetId="23">#REF!</definedName>
    <definedName name="PY_Tangible_Assets" localSheetId="25">#REF!</definedName>
    <definedName name="PY_Tangible_Assets" localSheetId="26">#REF!</definedName>
    <definedName name="PY_Tangible_Assets" localSheetId="28">#REF!</definedName>
    <definedName name="PY_Tangible_Assets" localSheetId="29">#REF!</definedName>
    <definedName name="PY_Tangible_Assets" localSheetId="30">#REF!</definedName>
    <definedName name="PY_Tangible_Assets" localSheetId="31">#REF!</definedName>
    <definedName name="PY_Tangible_Assets" localSheetId="14">#REF!</definedName>
    <definedName name="PY_Tangible_Assets" localSheetId="32">#REF!</definedName>
    <definedName name="PY_Tangible_Assets" localSheetId="33">#REF!</definedName>
    <definedName name="PY_Tangible_Assets" localSheetId="35">#REF!</definedName>
    <definedName name="PY_Tangible_Assets" localSheetId="37">#REF!</definedName>
    <definedName name="PY_Tangible_Assets" localSheetId="38">#REF!</definedName>
    <definedName name="PY_Tangible_Assets" localSheetId="39">#REF!</definedName>
    <definedName name="PY_Tangible_Assets" localSheetId="40">#REF!</definedName>
    <definedName name="PY_Tangible_Assets" localSheetId="41">#REF!</definedName>
    <definedName name="PY_Tangible_Assets" localSheetId="15">#REF!</definedName>
    <definedName name="PY_Tangible_Assets" localSheetId="44">#REF!</definedName>
    <definedName name="PY_Tangible_Assets" localSheetId="47">#REF!</definedName>
    <definedName name="PY_Tangible_Assets" localSheetId="51">#REF!</definedName>
    <definedName name="PY_Tangible_Assets" localSheetId="52">#REF!</definedName>
    <definedName name="PY_Tangible_Assets" localSheetId="17">#REF!</definedName>
    <definedName name="PY_Tangible_Assets" localSheetId="18">#REF!</definedName>
    <definedName name="PY_Tangible_Assets" localSheetId="19">#REF!</definedName>
    <definedName name="PY_Tangible_Assets" localSheetId="21">#REF!</definedName>
    <definedName name="PY_Tangible_Assets">#REF!</definedName>
    <definedName name="PY_Tangible_Net_Worth" localSheetId="9">#REF!</definedName>
    <definedName name="PY_Tangible_Net_Worth" localSheetId="1">#REF!</definedName>
    <definedName name="PY_Tangible_Net_Worth" localSheetId="7">#REF!</definedName>
    <definedName name="PY_Tangible_Net_Worth" localSheetId="12">#REF!</definedName>
    <definedName name="PY_Tangible_Net_Worth" localSheetId="10">#REF!</definedName>
    <definedName name="PY_Tangible_Net_Worth" localSheetId="11">#REF!</definedName>
    <definedName name="PY_Tangible_Net_Worth" localSheetId="6">#REF!</definedName>
    <definedName name="PY_Tangible_Net_Worth" localSheetId="13">#REF!</definedName>
    <definedName name="PY_Tangible_Net_Worth" localSheetId="23">#REF!</definedName>
    <definedName name="PY_Tangible_Net_Worth" localSheetId="25">#REF!</definedName>
    <definedName name="PY_Tangible_Net_Worth" localSheetId="26">#REF!</definedName>
    <definedName name="PY_Tangible_Net_Worth" localSheetId="28">#REF!</definedName>
    <definedName name="PY_Tangible_Net_Worth" localSheetId="29">#REF!</definedName>
    <definedName name="PY_Tangible_Net_Worth" localSheetId="30">#REF!</definedName>
    <definedName name="PY_Tangible_Net_Worth" localSheetId="31">#REF!</definedName>
    <definedName name="PY_Tangible_Net_Worth" localSheetId="14">#REF!</definedName>
    <definedName name="PY_Tangible_Net_Worth" localSheetId="32">#REF!</definedName>
    <definedName name="PY_Tangible_Net_Worth" localSheetId="33">#REF!</definedName>
    <definedName name="PY_Tangible_Net_Worth" localSheetId="35">#REF!</definedName>
    <definedName name="PY_Tangible_Net_Worth" localSheetId="37">#REF!</definedName>
    <definedName name="PY_Tangible_Net_Worth" localSheetId="38">#REF!</definedName>
    <definedName name="PY_Tangible_Net_Worth" localSheetId="39">#REF!</definedName>
    <definedName name="PY_Tangible_Net_Worth" localSheetId="40">#REF!</definedName>
    <definedName name="PY_Tangible_Net_Worth" localSheetId="41">#REF!</definedName>
    <definedName name="PY_Tangible_Net_Worth" localSheetId="15">#REF!</definedName>
    <definedName name="PY_Tangible_Net_Worth" localSheetId="44">#REF!</definedName>
    <definedName name="PY_Tangible_Net_Worth" localSheetId="47">#REF!</definedName>
    <definedName name="PY_Tangible_Net_Worth" localSheetId="51">#REF!</definedName>
    <definedName name="PY_Tangible_Net_Worth" localSheetId="52">#REF!</definedName>
    <definedName name="PY_Tangible_Net_Worth" localSheetId="17">#REF!</definedName>
    <definedName name="PY_Tangible_Net_Worth" localSheetId="18">#REF!</definedName>
    <definedName name="PY_Tangible_Net_Worth" localSheetId="19">#REF!</definedName>
    <definedName name="PY_Tangible_Net_Worth" localSheetId="21">#REF!</definedName>
    <definedName name="PY_Tangible_Net_Worth">#REF!</definedName>
    <definedName name="PY_Taxes">#REF!</definedName>
    <definedName name="PY_TOTAL_ASSETS">#REF!</definedName>
    <definedName name="PY_TOTAL_CURR_ASSETS">#REF!</definedName>
    <definedName name="PY_TOTAL_DEBT">#REF!</definedName>
    <definedName name="PY_TOTAL_EQUITY">#REF!</definedName>
    <definedName name="PY_Trade_Payables">#REF!</definedName>
    <definedName name="PY_Weighted_Average" localSheetId="9">#REF!</definedName>
    <definedName name="PY_Weighted_Average" localSheetId="1">#REF!</definedName>
    <definedName name="PY_Weighted_Average" localSheetId="7">#REF!</definedName>
    <definedName name="PY_Weighted_Average" localSheetId="12">#REF!</definedName>
    <definedName name="PY_Weighted_Average" localSheetId="10">#REF!</definedName>
    <definedName name="PY_Weighted_Average" localSheetId="11">#REF!</definedName>
    <definedName name="PY_Weighted_Average" localSheetId="6">#REF!</definedName>
    <definedName name="PY_Weighted_Average" localSheetId="13">#REF!</definedName>
    <definedName name="PY_Weighted_Average" localSheetId="23">#REF!</definedName>
    <definedName name="PY_Weighted_Average" localSheetId="25">#REF!</definedName>
    <definedName name="PY_Weighted_Average" localSheetId="26">#REF!</definedName>
    <definedName name="PY_Weighted_Average" localSheetId="28">#REF!</definedName>
    <definedName name="PY_Weighted_Average" localSheetId="29">#REF!</definedName>
    <definedName name="PY_Weighted_Average" localSheetId="30">#REF!</definedName>
    <definedName name="PY_Weighted_Average" localSheetId="31">#REF!</definedName>
    <definedName name="PY_Weighted_Average" localSheetId="14">#REF!</definedName>
    <definedName name="PY_Weighted_Average" localSheetId="32">#REF!</definedName>
    <definedName name="PY_Weighted_Average" localSheetId="33">#REF!</definedName>
    <definedName name="PY_Weighted_Average" localSheetId="35">#REF!</definedName>
    <definedName name="PY_Weighted_Average" localSheetId="37">#REF!</definedName>
    <definedName name="PY_Weighted_Average" localSheetId="38">#REF!</definedName>
    <definedName name="PY_Weighted_Average" localSheetId="39">#REF!</definedName>
    <definedName name="PY_Weighted_Average" localSheetId="40">#REF!</definedName>
    <definedName name="PY_Weighted_Average" localSheetId="41">#REF!</definedName>
    <definedName name="PY_Weighted_Average" localSheetId="15">#REF!</definedName>
    <definedName name="PY_Weighted_Average" localSheetId="44">#REF!</definedName>
    <definedName name="PY_Weighted_Average" localSheetId="47">#REF!</definedName>
    <definedName name="PY_Weighted_Average" localSheetId="51">#REF!</definedName>
    <definedName name="PY_Weighted_Average" localSheetId="52">#REF!</definedName>
    <definedName name="PY_Weighted_Average" localSheetId="17">#REF!</definedName>
    <definedName name="PY_Weighted_Average" localSheetId="18">#REF!</definedName>
    <definedName name="PY_Weighted_Average" localSheetId="19">#REF!</definedName>
    <definedName name="PY_Weighted_Average" localSheetId="21">#REF!</definedName>
    <definedName name="PY_Weighted_Average">#REF!</definedName>
    <definedName name="PY_Working_Capital" localSheetId="9">#REF!</definedName>
    <definedName name="PY_Working_Capital" localSheetId="1">#REF!</definedName>
    <definedName name="PY_Working_Capital" localSheetId="7">#REF!</definedName>
    <definedName name="PY_Working_Capital" localSheetId="12">#REF!</definedName>
    <definedName name="PY_Working_Capital" localSheetId="10">#REF!</definedName>
    <definedName name="PY_Working_Capital" localSheetId="11">#REF!</definedName>
    <definedName name="PY_Working_Capital" localSheetId="6">#REF!</definedName>
    <definedName name="PY_Working_Capital" localSheetId="13">#REF!</definedName>
    <definedName name="PY_Working_Capital" localSheetId="23">#REF!</definedName>
    <definedName name="PY_Working_Capital" localSheetId="25">#REF!</definedName>
    <definedName name="PY_Working_Capital" localSheetId="26">#REF!</definedName>
    <definedName name="PY_Working_Capital" localSheetId="28">#REF!</definedName>
    <definedName name="PY_Working_Capital" localSheetId="29">#REF!</definedName>
    <definedName name="PY_Working_Capital" localSheetId="30">#REF!</definedName>
    <definedName name="PY_Working_Capital" localSheetId="31">#REF!</definedName>
    <definedName name="PY_Working_Capital" localSheetId="14">#REF!</definedName>
    <definedName name="PY_Working_Capital" localSheetId="32">#REF!</definedName>
    <definedName name="PY_Working_Capital" localSheetId="33">#REF!</definedName>
    <definedName name="PY_Working_Capital" localSheetId="35">#REF!</definedName>
    <definedName name="PY_Working_Capital" localSheetId="37">#REF!</definedName>
    <definedName name="PY_Working_Capital" localSheetId="38">#REF!</definedName>
    <definedName name="PY_Working_Capital" localSheetId="39">#REF!</definedName>
    <definedName name="PY_Working_Capital" localSheetId="40">#REF!</definedName>
    <definedName name="PY_Working_Capital" localSheetId="41">#REF!</definedName>
    <definedName name="PY_Working_Capital" localSheetId="15">#REF!</definedName>
    <definedName name="PY_Working_Capital" localSheetId="44">#REF!</definedName>
    <definedName name="PY_Working_Capital" localSheetId="47">#REF!</definedName>
    <definedName name="PY_Working_Capital" localSheetId="51">#REF!</definedName>
    <definedName name="PY_Working_Capital" localSheetId="52">#REF!</definedName>
    <definedName name="PY_Working_Capital" localSheetId="17">#REF!</definedName>
    <definedName name="PY_Working_Capital" localSheetId="18">#REF!</definedName>
    <definedName name="PY_Working_Capital" localSheetId="19">#REF!</definedName>
    <definedName name="PY_Working_Capital" localSheetId="21">#REF!</definedName>
    <definedName name="PY_Working_Capital">#REF!</definedName>
    <definedName name="PY_Year_Income_Statement">#REF!</definedName>
    <definedName name="PY2_Accounts_Receivable" localSheetId="9">#REF!</definedName>
    <definedName name="PY2_Accounts_Receivable" localSheetId="1">#REF!</definedName>
    <definedName name="PY2_Accounts_Receivable" localSheetId="7">#REF!</definedName>
    <definedName name="PY2_Accounts_Receivable" localSheetId="12">#REF!</definedName>
    <definedName name="PY2_Accounts_Receivable" localSheetId="10">#REF!</definedName>
    <definedName name="PY2_Accounts_Receivable" localSheetId="11">#REF!</definedName>
    <definedName name="PY2_Accounts_Receivable" localSheetId="6">#REF!</definedName>
    <definedName name="PY2_Accounts_Receivable" localSheetId="13">#REF!</definedName>
    <definedName name="PY2_Accounts_Receivable" localSheetId="23">#REF!</definedName>
    <definedName name="PY2_Accounts_Receivable" localSheetId="25">#REF!</definedName>
    <definedName name="PY2_Accounts_Receivable" localSheetId="26">#REF!</definedName>
    <definedName name="PY2_Accounts_Receivable" localSheetId="28">#REF!</definedName>
    <definedName name="PY2_Accounts_Receivable" localSheetId="29">#REF!</definedName>
    <definedName name="PY2_Accounts_Receivable" localSheetId="30">#REF!</definedName>
    <definedName name="PY2_Accounts_Receivable" localSheetId="31">#REF!</definedName>
    <definedName name="PY2_Accounts_Receivable" localSheetId="14">#REF!</definedName>
    <definedName name="PY2_Accounts_Receivable" localSheetId="32">#REF!</definedName>
    <definedName name="PY2_Accounts_Receivable" localSheetId="33">#REF!</definedName>
    <definedName name="PY2_Accounts_Receivable" localSheetId="35">#REF!</definedName>
    <definedName name="PY2_Accounts_Receivable" localSheetId="37">#REF!</definedName>
    <definedName name="PY2_Accounts_Receivable" localSheetId="38">#REF!</definedName>
    <definedName name="PY2_Accounts_Receivable" localSheetId="39">#REF!</definedName>
    <definedName name="PY2_Accounts_Receivable" localSheetId="40">#REF!</definedName>
    <definedName name="PY2_Accounts_Receivable" localSheetId="41">#REF!</definedName>
    <definedName name="PY2_Accounts_Receivable" localSheetId="15">#REF!</definedName>
    <definedName name="PY2_Accounts_Receivable" localSheetId="44">#REF!</definedName>
    <definedName name="PY2_Accounts_Receivable" localSheetId="47">#REF!</definedName>
    <definedName name="PY2_Accounts_Receivable" localSheetId="51">#REF!</definedName>
    <definedName name="PY2_Accounts_Receivable" localSheetId="52">#REF!</definedName>
    <definedName name="PY2_Accounts_Receivable" localSheetId="17">#REF!</definedName>
    <definedName name="PY2_Accounts_Receivable" localSheetId="18">#REF!</definedName>
    <definedName name="PY2_Accounts_Receivable" localSheetId="19">#REF!</definedName>
    <definedName name="PY2_Accounts_Receivable" localSheetId="21">#REF!</definedName>
    <definedName name="PY2_Accounts_Receivable">#REF!</definedName>
    <definedName name="PY2_Administration">#REF!</definedName>
    <definedName name="PY2_Cash" localSheetId="9">#REF!</definedName>
    <definedName name="PY2_Cash" localSheetId="1">#REF!</definedName>
    <definedName name="PY2_Cash" localSheetId="7">#REF!</definedName>
    <definedName name="PY2_Cash" localSheetId="12">#REF!</definedName>
    <definedName name="PY2_Cash" localSheetId="10">#REF!</definedName>
    <definedName name="PY2_Cash" localSheetId="11">#REF!</definedName>
    <definedName name="PY2_Cash" localSheetId="6">#REF!</definedName>
    <definedName name="PY2_Cash" localSheetId="13">#REF!</definedName>
    <definedName name="PY2_Cash" localSheetId="23">#REF!</definedName>
    <definedName name="PY2_Cash" localSheetId="25">#REF!</definedName>
    <definedName name="PY2_Cash" localSheetId="26">#REF!</definedName>
    <definedName name="PY2_Cash" localSheetId="28">#REF!</definedName>
    <definedName name="PY2_Cash" localSheetId="29">#REF!</definedName>
    <definedName name="PY2_Cash" localSheetId="30">#REF!</definedName>
    <definedName name="PY2_Cash" localSheetId="31">#REF!</definedName>
    <definedName name="PY2_Cash" localSheetId="14">#REF!</definedName>
    <definedName name="PY2_Cash" localSheetId="32">#REF!</definedName>
    <definedName name="PY2_Cash" localSheetId="33">#REF!</definedName>
    <definedName name="PY2_Cash" localSheetId="35">#REF!</definedName>
    <definedName name="PY2_Cash" localSheetId="37">#REF!</definedName>
    <definedName name="PY2_Cash" localSheetId="38">#REF!</definedName>
    <definedName name="PY2_Cash" localSheetId="39">#REF!</definedName>
    <definedName name="PY2_Cash" localSheetId="40">#REF!</definedName>
    <definedName name="PY2_Cash" localSheetId="41">#REF!</definedName>
    <definedName name="PY2_Cash" localSheetId="15">#REF!</definedName>
    <definedName name="PY2_Cash" localSheetId="44">#REF!</definedName>
    <definedName name="PY2_Cash" localSheetId="47">#REF!</definedName>
    <definedName name="PY2_Cash" localSheetId="51">#REF!</definedName>
    <definedName name="PY2_Cash" localSheetId="52">#REF!</definedName>
    <definedName name="PY2_Cash" localSheetId="17">#REF!</definedName>
    <definedName name="PY2_Cash" localSheetId="18">#REF!</definedName>
    <definedName name="PY2_Cash" localSheetId="19">#REF!</definedName>
    <definedName name="PY2_Cash" localSheetId="21">#REF!</definedName>
    <definedName name="PY2_Cash">#REF!</definedName>
    <definedName name="PY2_Cash_Div_Dec" localSheetId="9">#REF!</definedName>
    <definedName name="PY2_Cash_Div_Dec" localSheetId="1">#REF!</definedName>
    <definedName name="PY2_Cash_Div_Dec" localSheetId="7">#REF!</definedName>
    <definedName name="PY2_Cash_Div_Dec" localSheetId="12">#REF!</definedName>
    <definedName name="PY2_Cash_Div_Dec" localSheetId="10">#REF!</definedName>
    <definedName name="PY2_Cash_Div_Dec" localSheetId="11">#REF!</definedName>
    <definedName name="PY2_Cash_Div_Dec" localSheetId="6">#REF!</definedName>
    <definedName name="PY2_Cash_Div_Dec" localSheetId="13">#REF!</definedName>
    <definedName name="PY2_Cash_Div_Dec" localSheetId="23">#REF!</definedName>
    <definedName name="PY2_Cash_Div_Dec" localSheetId="25">#REF!</definedName>
    <definedName name="PY2_Cash_Div_Dec" localSheetId="26">#REF!</definedName>
    <definedName name="PY2_Cash_Div_Dec" localSheetId="28">#REF!</definedName>
    <definedName name="PY2_Cash_Div_Dec" localSheetId="29">#REF!</definedName>
    <definedName name="PY2_Cash_Div_Dec" localSheetId="30">#REF!</definedName>
    <definedName name="PY2_Cash_Div_Dec" localSheetId="31">#REF!</definedName>
    <definedName name="PY2_Cash_Div_Dec" localSheetId="14">#REF!</definedName>
    <definedName name="PY2_Cash_Div_Dec" localSheetId="32">#REF!</definedName>
    <definedName name="PY2_Cash_Div_Dec" localSheetId="33">#REF!</definedName>
    <definedName name="PY2_Cash_Div_Dec" localSheetId="35">#REF!</definedName>
    <definedName name="PY2_Cash_Div_Dec" localSheetId="37">#REF!</definedName>
    <definedName name="PY2_Cash_Div_Dec" localSheetId="38">#REF!</definedName>
    <definedName name="PY2_Cash_Div_Dec" localSheetId="39">#REF!</definedName>
    <definedName name="PY2_Cash_Div_Dec" localSheetId="40">#REF!</definedName>
    <definedName name="PY2_Cash_Div_Dec" localSheetId="41">#REF!</definedName>
    <definedName name="PY2_Cash_Div_Dec" localSheetId="15">#REF!</definedName>
    <definedName name="PY2_Cash_Div_Dec" localSheetId="44">#REF!</definedName>
    <definedName name="PY2_Cash_Div_Dec" localSheetId="47">#REF!</definedName>
    <definedName name="PY2_Cash_Div_Dec" localSheetId="51">#REF!</definedName>
    <definedName name="PY2_Cash_Div_Dec" localSheetId="52">#REF!</definedName>
    <definedName name="PY2_Cash_Div_Dec" localSheetId="17">#REF!</definedName>
    <definedName name="PY2_Cash_Div_Dec" localSheetId="18">#REF!</definedName>
    <definedName name="PY2_Cash_Div_Dec" localSheetId="19">#REF!</definedName>
    <definedName name="PY2_Cash_Div_Dec" localSheetId="21">#REF!</definedName>
    <definedName name="PY2_Cash_Div_Dec">#REF!</definedName>
    <definedName name="PY2_CASH_DIVIDENDS_DECLARED__per_common_share" localSheetId="9">#REF!</definedName>
    <definedName name="PY2_CASH_DIVIDENDS_DECLARED__per_common_share" localSheetId="1">#REF!</definedName>
    <definedName name="PY2_CASH_DIVIDENDS_DECLARED__per_common_share" localSheetId="7">#REF!</definedName>
    <definedName name="PY2_CASH_DIVIDENDS_DECLARED__per_common_share" localSheetId="12">#REF!</definedName>
    <definedName name="PY2_CASH_DIVIDENDS_DECLARED__per_common_share" localSheetId="10">#REF!</definedName>
    <definedName name="PY2_CASH_DIVIDENDS_DECLARED__per_common_share" localSheetId="11">#REF!</definedName>
    <definedName name="PY2_CASH_DIVIDENDS_DECLARED__per_common_share" localSheetId="6">#REF!</definedName>
    <definedName name="PY2_CASH_DIVIDENDS_DECLARED__per_common_share" localSheetId="13">#REF!</definedName>
    <definedName name="PY2_CASH_DIVIDENDS_DECLARED__per_common_share" localSheetId="23">#REF!</definedName>
    <definedName name="PY2_CASH_DIVIDENDS_DECLARED__per_common_share" localSheetId="25">#REF!</definedName>
    <definedName name="PY2_CASH_DIVIDENDS_DECLARED__per_common_share" localSheetId="26">#REF!</definedName>
    <definedName name="PY2_CASH_DIVIDENDS_DECLARED__per_common_share" localSheetId="28">#REF!</definedName>
    <definedName name="PY2_CASH_DIVIDENDS_DECLARED__per_common_share" localSheetId="29">#REF!</definedName>
    <definedName name="PY2_CASH_DIVIDENDS_DECLARED__per_common_share" localSheetId="30">#REF!</definedName>
    <definedName name="PY2_CASH_DIVIDENDS_DECLARED__per_common_share" localSheetId="31">#REF!</definedName>
    <definedName name="PY2_CASH_DIVIDENDS_DECLARED__per_common_share" localSheetId="14">#REF!</definedName>
    <definedName name="PY2_CASH_DIVIDENDS_DECLARED__per_common_share" localSheetId="32">#REF!</definedName>
    <definedName name="PY2_CASH_DIVIDENDS_DECLARED__per_common_share" localSheetId="33">#REF!</definedName>
    <definedName name="PY2_CASH_DIVIDENDS_DECLARED__per_common_share" localSheetId="35">#REF!</definedName>
    <definedName name="PY2_CASH_DIVIDENDS_DECLARED__per_common_share" localSheetId="37">#REF!</definedName>
    <definedName name="PY2_CASH_DIVIDENDS_DECLARED__per_common_share" localSheetId="38">#REF!</definedName>
    <definedName name="PY2_CASH_DIVIDENDS_DECLARED__per_common_share" localSheetId="39">#REF!</definedName>
    <definedName name="PY2_CASH_DIVIDENDS_DECLARED__per_common_share" localSheetId="40">#REF!</definedName>
    <definedName name="PY2_CASH_DIVIDENDS_DECLARED__per_common_share" localSheetId="41">#REF!</definedName>
    <definedName name="PY2_CASH_DIVIDENDS_DECLARED__per_common_share" localSheetId="15">#REF!</definedName>
    <definedName name="PY2_CASH_DIVIDENDS_DECLARED__per_common_share" localSheetId="44">#REF!</definedName>
    <definedName name="PY2_CASH_DIVIDENDS_DECLARED__per_common_share" localSheetId="47">#REF!</definedName>
    <definedName name="PY2_CASH_DIVIDENDS_DECLARED__per_common_share" localSheetId="51">#REF!</definedName>
    <definedName name="PY2_CASH_DIVIDENDS_DECLARED__per_common_share" localSheetId="52">#REF!</definedName>
    <definedName name="PY2_CASH_DIVIDENDS_DECLARED__per_common_share" localSheetId="17">#REF!</definedName>
    <definedName name="PY2_CASH_DIVIDENDS_DECLARED__per_common_share" localSheetId="18">#REF!</definedName>
    <definedName name="PY2_CASH_DIVIDENDS_DECLARED__per_common_share" localSheetId="19">#REF!</definedName>
    <definedName name="PY2_CASH_DIVIDENDS_DECLARED__per_common_share" localSheetId="21">#REF!</definedName>
    <definedName name="PY2_CASH_DIVIDENDS_DECLARED__per_common_share">#REF!</definedName>
    <definedName name="PY2_Common_Equity" localSheetId="1">#REF!</definedName>
    <definedName name="PY2_Common_Equity" localSheetId="52">#REF!</definedName>
    <definedName name="PY2_Common_Equity">#REF!</definedName>
    <definedName name="PY2_Cost_of_Sales">#REF!</definedName>
    <definedName name="PY2_Current_Liabilities" localSheetId="9">#REF!</definedName>
    <definedName name="PY2_Current_Liabilities" localSheetId="1">#REF!</definedName>
    <definedName name="PY2_Current_Liabilities" localSheetId="7">#REF!</definedName>
    <definedName name="PY2_Current_Liabilities" localSheetId="12">#REF!</definedName>
    <definedName name="PY2_Current_Liabilities" localSheetId="10">#REF!</definedName>
    <definedName name="PY2_Current_Liabilities" localSheetId="11">#REF!</definedName>
    <definedName name="PY2_Current_Liabilities" localSheetId="6">#REF!</definedName>
    <definedName name="PY2_Current_Liabilities" localSheetId="13">#REF!</definedName>
    <definedName name="PY2_Current_Liabilities" localSheetId="23">#REF!</definedName>
    <definedName name="PY2_Current_Liabilities" localSheetId="25">#REF!</definedName>
    <definedName name="PY2_Current_Liabilities" localSheetId="26">#REF!</definedName>
    <definedName name="PY2_Current_Liabilities" localSheetId="28">#REF!</definedName>
    <definedName name="PY2_Current_Liabilities" localSheetId="29">#REF!</definedName>
    <definedName name="PY2_Current_Liabilities" localSheetId="30">#REF!</definedName>
    <definedName name="PY2_Current_Liabilities" localSheetId="31">#REF!</definedName>
    <definedName name="PY2_Current_Liabilities" localSheetId="14">#REF!</definedName>
    <definedName name="PY2_Current_Liabilities" localSheetId="32">#REF!</definedName>
    <definedName name="PY2_Current_Liabilities" localSheetId="33">#REF!</definedName>
    <definedName name="PY2_Current_Liabilities" localSheetId="35">#REF!</definedName>
    <definedName name="PY2_Current_Liabilities" localSheetId="37">#REF!</definedName>
    <definedName name="PY2_Current_Liabilities" localSheetId="38">#REF!</definedName>
    <definedName name="PY2_Current_Liabilities" localSheetId="39">#REF!</definedName>
    <definedName name="PY2_Current_Liabilities" localSheetId="40">#REF!</definedName>
    <definedName name="PY2_Current_Liabilities" localSheetId="41">#REF!</definedName>
    <definedName name="PY2_Current_Liabilities" localSheetId="15">#REF!</definedName>
    <definedName name="PY2_Current_Liabilities" localSheetId="44">#REF!</definedName>
    <definedName name="PY2_Current_Liabilities" localSheetId="47">#REF!</definedName>
    <definedName name="PY2_Current_Liabilities" localSheetId="51">#REF!</definedName>
    <definedName name="PY2_Current_Liabilities" localSheetId="52">#REF!</definedName>
    <definedName name="PY2_Current_Liabilities" localSheetId="17">#REF!</definedName>
    <definedName name="PY2_Current_Liabilities" localSheetId="18">#REF!</definedName>
    <definedName name="PY2_Current_Liabilities" localSheetId="19">#REF!</definedName>
    <definedName name="PY2_Current_Liabilities" localSheetId="21">#REF!</definedName>
    <definedName name="PY2_Current_Liabilities">#REF!</definedName>
    <definedName name="PY2_Depreciation">#REF!</definedName>
    <definedName name="PY2_Disc._Ops.">#REF!</definedName>
    <definedName name="PY2_Earnings_per_share" localSheetId="9">#REF!</definedName>
    <definedName name="PY2_Earnings_per_share" localSheetId="1">#REF!</definedName>
    <definedName name="PY2_Earnings_per_share" localSheetId="7">#REF!</definedName>
    <definedName name="PY2_Earnings_per_share" localSheetId="12">#REF!</definedName>
    <definedName name="PY2_Earnings_per_share" localSheetId="10">#REF!</definedName>
    <definedName name="PY2_Earnings_per_share" localSheetId="11">#REF!</definedName>
    <definedName name="PY2_Earnings_per_share" localSheetId="6">#REF!</definedName>
    <definedName name="PY2_Earnings_per_share" localSheetId="13">#REF!</definedName>
    <definedName name="PY2_Earnings_per_share" localSheetId="23">#REF!</definedName>
    <definedName name="PY2_Earnings_per_share" localSheetId="25">#REF!</definedName>
    <definedName name="PY2_Earnings_per_share" localSheetId="26">#REF!</definedName>
    <definedName name="PY2_Earnings_per_share" localSheetId="28">#REF!</definedName>
    <definedName name="PY2_Earnings_per_share" localSheetId="29">#REF!</definedName>
    <definedName name="PY2_Earnings_per_share" localSheetId="30">#REF!</definedName>
    <definedName name="PY2_Earnings_per_share" localSheetId="31">#REF!</definedName>
    <definedName name="PY2_Earnings_per_share" localSheetId="14">#REF!</definedName>
    <definedName name="PY2_Earnings_per_share" localSheetId="32">#REF!</definedName>
    <definedName name="PY2_Earnings_per_share" localSheetId="33">#REF!</definedName>
    <definedName name="PY2_Earnings_per_share" localSheetId="35">#REF!</definedName>
    <definedName name="PY2_Earnings_per_share" localSheetId="37">#REF!</definedName>
    <definedName name="PY2_Earnings_per_share" localSheetId="38">#REF!</definedName>
    <definedName name="PY2_Earnings_per_share" localSheetId="39">#REF!</definedName>
    <definedName name="PY2_Earnings_per_share" localSheetId="40">#REF!</definedName>
    <definedName name="PY2_Earnings_per_share" localSheetId="41">#REF!</definedName>
    <definedName name="PY2_Earnings_per_share" localSheetId="15">#REF!</definedName>
    <definedName name="PY2_Earnings_per_share" localSheetId="44">#REF!</definedName>
    <definedName name="PY2_Earnings_per_share" localSheetId="47">#REF!</definedName>
    <definedName name="PY2_Earnings_per_share" localSheetId="51">#REF!</definedName>
    <definedName name="PY2_Earnings_per_share" localSheetId="52">#REF!</definedName>
    <definedName name="PY2_Earnings_per_share" localSheetId="17">#REF!</definedName>
    <definedName name="PY2_Earnings_per_share" localSheetId="18">#REF!</definedName>
    <definedName name="PY2_Earnings_per_share" localSheetId="19">#REF!</definedName>
    <definedName name="PY2_Earnings_per_share" localSheetId="21">#REF!</definedName>
    <definedName name="PY2_Earnings_per_share">#REF!</definedName>
    <definedName name="PY2_Extraord.">#REF!</definedName>
    <definedName name="PY2_Gross_Profit">#REF!</definedName>
    <definedName name="PY2_INC_AFT_TAX">#REF!</definedName>
    <definedName name="PY2_INC_BEF_EXTRAORD">#REF!</definedName>
    <definedName name="PY2_Inc_Bef_Tax">#REF!</definedName>
    <definedName name="PY2_Intangible_Assets" localSheetId="9">#REF!</definedName>
    <definedName name="PY2_Intangible_Assets" localSheetId="1">#REF!</definedName>
    <definedName name="PY2_Intangible_Assets" localSheetId="7">#REF!</definedName>
    <definedName name="PY2_Intangible_Assets" localSheetId="12">#REF!</definedName>
    <definedName name="PY2_Intangible_Assets" localSheetId="10">#REF!</definedName>
    <definedName name="PY2_Intangible_Assets" localSheetId="11">#REF!</definedName>
    <definedName name="PY2_Intangible_Assets" localSheetId="6">#REF!</definedName>
    <definedName name="PY2_Intangible_Assets" localSheetId="13">#REF!</definedName>
    <definedName name="PY2_Intangible_Assets" localSheetId="23">#REF!</definedName>
    <definedName name="PY2_Intangible_Assets" localSheetId="25">#REF!</definedName>
    <definedName name="PY2_Intangible_Assets" localSheetId="26">#REF!</definedName>
    <definedName name="PY2_Intangible_Assets" localSheetId="28">#REF!</definedName>
    <definedName name="PY2_Intangible_Assets" localSheetId="29">#REF!</definedName>
    <definedName name="PY2_Intangible_Assets" localSheetId="30">#REF!</definedName>
    <definedName name="PY2_Intangible_Assets" localSheetId="31">#REF!</definedName>
    <definedName name="PY2_Intangible_Assets" localSheetId="14">#REF!</definedName>
    <definedName name="PY2_Intangible_Assets" localSheetId="32">#REF!</definedName>
    <definedName name="PY2_Intangible_Assets" localSheetId="33">#REF!</definedName>
    <definedName name="PY2_Intangible_Assets" localSheetId="35">#REF!</definedName>
    <definedName name="PY2_Intangible_Assets" localSheetId="37">#REF!</definedName>
    <definedName name="PY2_Intangible_Assets" localSheetId="38">#REF!</definedName>
    <definedName name="PY2_Intangible_Assets" localSheetId="39">#REF!</definedName>
    <definedName name="PY2_Intangible_Assets" localSheetId="40">#REF!</definedName>
    <definedName name="PY2_Intangible_Assets" localSheetId="41">#REF!</definedName>
    <definedName name="PY2_Intangible_Assets" localSheetId="15">#REF!</definedName>
    <definedName name="PY2_Intangible_Assets" localSheetId="44">#REF!</definedName>
    <definedName name="PY2_Intangible_Assets" localSheetId="47">#REF!</definedName>
    <definedName name="PY2_Intangible_Assets" localSheetId="51">#REF!</definedName>
    <definedName name="PY2_Intangible_Assets" localSheetId="52">#REF!</definedName>
    <definedName name="PY2_Intangible_Assets" localSheetId="17">#REF!</definedName>
    <definedName name="PY2_Intangible_Assets" localSheetId="18">#REF!</definedName>
    <definedName name="PY2_Intangible_Assets" localSheetId="19">#REF!</definedName>
    <definedName name="PY2_Intangible_Assets" localSheetId="21">#REF!</definedName>
    <definedName name="PY2_Intangible_Assets">#REF!</definedName>
    <definedName name="PY2_Interest_Expense">#REF!</definedName>
    <definedName name="PY2_Inventory" localSheetId="9">#REF!</definedName>
    <definedName name="PY2_Inventory" localSheetId="1">#REF!</definedName>
    <definedName name="PY2_Inventory" localSheetId="7">#REF!</definedName>
    <definedName name="PY2_Inventory" localSheetId="12">#REF!</definedName>
    <definedName name="PY2_Inventory" localSheetId="10">#REF!</definedName>
    <definedName name="PY2_Inventory" localSheetId="11">#REF!</definedName>
    <definedName name="PY2_Inventory" localSheetId="6">#REF!</definedName>
    <definedName name="PY2_Inventory" localSheetId="13">#REF!</definedName>
    <definedName name="PY2_Inventory" localSheetId="23">#REF!</definedName>
    <definedName name="PY2_Inventory" localSheetId="25">#REF!</definedName>
    <definedName name="PY2_Inventory" localSheetId="26">#REF!</definedName>
    <definedName name="PY2_Inventory" localSheetId="28">#REF!</definedName>
    <definedName name="PY2_Inventory" localSheetId="29">#REF!</definedName>
    <definedName name="PY2_Inventory" localSheetId="30">#REF!</definedName>
    <definedName name="PY2_Inventory" localSheetId="31">#REF!</definedName>
    <definedName name="PY2_Inventory" localSheetId="14">#REF!</definedName>
    <definedName name="PY2_Inventory" localSheetId="32">#REF!</definedName>
    <definedName name="PY2_Inventory" localSheetId="33">#REF!</definedName>
    <definedName name="PY2_Inventory" localSheetId="35">#REF!</definedName>
    <definedName name="PY2_Inventory" localSheetId="37">#REF!</definedName>
    <definedName name="PY2_Inventory" localSheetId="38">#REF!</definedName>
    <definedName name="PY2_Inventory" localSheetId="39">#REF!</definedName>
    <definedName name="PY2_Inventory" localSheetId="40">#REF!</definedName>
    <definedName name="PY2_Inventory" localSheetId="41">#REF!</definedName>
    <definedName name="PY2_Inventory" localSheetId="15">#REF!</definedName>
    <definedName name="PY2_Inventory" localSheetId="44">#REF!</definedName>
    <definedName name="PY2_Inventory" localSheetId="47">#REF!</definedName>
    <definedName name="PY2_Inventory" localSheetId="51">#REF!</definedName>
    <definedName name="PY2_Inventory" localSheetId="52">#REF!</definedName>
    <definedName name="PY2_Inventory" localSheetId="17">#REF!</definedName>
    <definedName name="PY2_Inventory" localSheetId="18">#REF!</definedName>
    <definedName name="PY2_Inventory" localSheetId="19">#REF!</definedName>
    <definedName name="PY2_Inventory" localSheetId="21">#REF!</definedName>
    <definedName name="PY2_Inventory">#REF!</definedName>
    <definedName name="PY2_LIABIL_EQUITY" localSheetId="9">#REF!</definedName>
    <definedName name="PY2_LIABIL_EQUITY" localSheetId="1">#REF!</definedName>
    <definedName name="PY2_LIABIL_EQUITY" localSheetId="7">#REF!</definedName>
    <definedName name="PY2_LIABIL_EQUITY" localSheetId="12">#REF!</definedName>
    <definedName name="PY2_LIABIL_EQUITY" localSheetId="10">#REF!</definedName>
    <definedName name="PY2_LIABIL_EQUITY" localSheetId="11">#REF!</definedName>
    <definedName name="PY2_LIABIL_EQUITY" localSheetId="6">#REF!</definedName>
    <definedName name="PY2_LIABIL_EQUITY" localSheetId="13">#REF!</definedName>
    <definedName name="PY2_LIABIL_EQUITY" localSheetId="23">#REF!</definedName>
    <definedName name="PY2_LIABIL_EQUITY" localSheetId="25">#REF!</definedName>
    <definedName name="PY2_LIABIL_EQUITY" localSheetId="26">#REF!</definedName>
    <definedName name="PY2_LIABIL_EQUITY" localSheetId="28">#REF!</definedName>
    <definedName name="PY2_LIABIL_EQUITY" localSheetId="29">#REF!</definedName>
    <definedName name="PY2_LIABIL_EQUITY" localSheetId="30">#REF!</definedName>
    <definedName name="PY2_LIABIL_EQUITY" localSheetId="31">#REF!</definedName>
    <definedName name="PY2_LIABIL_EQUITY" localSheetId="14">#REF!</definedName>
    <definedName name="PY2_LIABIL_EQUITY" localSheetId="32">#REF!</definedName>
    <definedName name="PY2_LIABIL_EQUITY" localSheetId="33">#REF!</definedName>
    <definedName name="PY2_LIABIL_EQUITY" localSheetId="35">#REF!</definedName>
    <definedName name="PY2_LIABIL_EQUITY" localSheetId="37">#REF!</definedName>
    <definedName name="PY2_LIABIL_EQUITY" localSheetId="38">#REF!</definedName>
    <definedName name="PY2_LIABIL_EQUITY" localSheetId="39">#REF!</definedName>
    <definedName name="PY2_LIABIL_EQUITY" localSheetId="40">#REF!</definedName>
    <definedName name="PY2_LIABIL_EQUITY" localSheetId="41">#REF!</definedName>
    <definedName name="PY2_LIABIL_EQUITY" localSheetId="15">#REF!</definedName>
    <definedName name="PY2_LIABIL_EQUITY" localSheetId="44">#REF!</definedName>
    <definedName name="PY2_LIABIL_EQUITY" localSheetId="47">#REF!</definedName>
    <definedName name="PY2_LIABIL_EQUITY" localSheetId="51">#REF!</definedName>
    <definedName name="PY2_LIABIL_EQUITY" localSheetId="52">#REF!</definedName>
    <definedName name="PY2_LIABIL_EQUITY" localSheetId="17">#REF!</definedName>
    <definedName name="PY2_LIABIL_EQUITY" localSheetId="18">#REF!</definedName>
    <definedName name="PY2_LIABIL_EQUITY" localSheetId="19">#REF!</definedName>
    <definedName name="PY2_LIABIL_EQUITY" localSheetId="21">#REF!</definedName>
    <definedName name="PY2_LIABIL_EQUITY">#REF!</definedName>
    <definedName name="PY2_Long_term_Debt__excl_Dfd_Taxes">#REF!</definedName>
    <definedName name="PY2_LT_Debt" localSheetId="9">#REF!</definedName>
    <definedName name="PY2_LT_Debt" localSheetId="1">#REF!</definedName>
    <definedName name="PY2_LT_Debt" localSheetId="7">#REF!</definedName>
    <definedName name="PY2_LT_Debt" localSheetId="12">#REF!</definedName>
    <definedName name="PY2_LT_Debt" localSheetId="10">#REF!</definedName>
    <definedName name="PY2_LT_Debt" localSheetId="11">#REF!</definedName>
    <definedName name="PY2_LT_Debt" localSheetId="6">#REF!</definedName>
    <definedName name="PY2_LT_Debt" localSheetId="13">#REF!</definedName>
    <definedName name="PY2_LT_Debt" localSheetId="23">#REF!</definedName>
    <definedName name="PY2_LT_Debt" localSheetId="25">#REF!</definedName>
    <definedName name="PY2_LT_Debt" localSheetId="26">#REF!</definedName>
    <definedName name="PY2_LT_Debt" localSheetId="28">#REF!</definedName>
    <definedName name="PY2_LT_Debt" localSheetId="29">#REF!</definedName>
    <definedName name="PY2_LT_Debt" localSheetId="30">#REF!</definedName>
    <definedName name="PY2_LT_Debt" localSheetId="31">#REF!</definedName>
    <definedName name="PY2_LT_Debt" localSheetId="14">#REF!</definedName>
    <definedName name="PY2_LT_Debt" localSheetId="32">#REF!</definedName>
    <definedName name="PY2_LT_Debt" localSheetId="33">#REF!</definedName>
    <definedName name="PY2_LT_Debt" localSheetId="35">#REF!</definedName>
    <definedName name="PY2_LT_Debt" localSheetId="37">#REF!</definedName>
    <definedName name="PY2_LT_Debt" localSheetId="38">#REF!</definedName>
    <definedName name="PY2_LT_Debt" localSheetId="39">#REF!</definedName>
    <definedName name="PY2_LT_Debt" localSheetId="40">#REF!</definedName>
    <definedName name="PY2_LT_Debt" localSheetId="41">#REF!</definedName>
    <definedName name="PY2_LT_Debt" localSheetId="15">#REF!</definedName>
    <definedName name="PY2_LT_Debt" localSheetId="44">#REF!</definedName>
    <definedName name="PY2_LT_Debt" localSheetId="47">#REF!</definedName>
    <definedName name="PY2_LT_Debt" localSheetId="51">#REF!</definedName>
    <definedName name="PY2_LT_Debt" localSheetId="52">#REF!</definedName>
    <definedName name="PY2_LT_Debt" localSheetId="17">#REF!</definedName>
    <definedName name="PY2_LT_Debt" localSheetId="18">#REF!</definedName>
    <definedName name="PY2_LT_Debt" localSheetId="19">#REF!</definedName>
    <definedName name="PY2_LT_Debt" localSheetId="21">#REF!</definedName>
    <definedName name="PY2_LT_Debt">#REF!</definedName>
    <definedName name="PY2_Market_Value_of_Equity" localSheetId="9">#REF!</definedName>
    <definedName name="PY2_Market_Value_of_Equity" localSheetId="1">#REF!</definedName>
    <definedName name="PY2_Market_Value_of_Equity" localSheetId="7">#REF!</definedName>
    <definedName name="PY2_Market_Value_of_Equity" localSheetId="12">#REF!</definedName>
    <definedName name="PY2_Market_Value_of_Equity" localSheetId="10">#REF!</definedName>
    <definedName name="PY2_Market_Value_of_Equity" localSheetId="11">#REF!</definedName>
    <definedName name="PY2_Market_Value_of_Equity" localSheetId="6">#REF!</definedName>
    <definedName name="PY2_Market_Value_of_Equity" localSheetId="13">#REF!</definedName>
    <definedName name="PY2_Market_Value_of_Equity" localSheetId="23">#REF!</definedName>
    <definedName name="PY2_Market_Value_of_Equity" localSheetId="25">#REF!</definedName>
    <definedName name="PY2_Market_Value_of_Equity" localSheetId="26">#REF!</definedName>
    <definedName name="PY2_Market_Value_of_Equity" localSheetId="28">#REF!</definedName>
    <definedName name="PY2_Market_Value_of_Equity" localSheetId="29">#REF!</definedName>
    <definedName name="PY2_Market_Value_of_Equity" localSheetId="30">#REF!</definedName>
    <definedName name="PY2_Market_Value_of_Equity" localSheetId="31">#REF!</definedName>
    <definedName name="PY2_Market_Value_of_Equity" localSheetId="14">#REF!</definedName>
    <definedName name="PY2_Market_Value_of_Equity" localSheetId="32">#REF!</definedName>
    <definedName name="PY2_Market_Value_of_Equity" localSheetId="33">#REF!</definedName>
    <definedName name="PY2_Market_Value_of_Equity" localSheetId="35">#REF!</definedName>
    <definedName name="PY2_Market_Value_of_Equity" localSheetId="37">#REF!</definedName>
    <definedName name="PY2_Market_Value_of_Equity" localSheetId="38">#REF!</definedName>
    <definedName name="PY2_Market_Value_of_Equity" localSheetId="39">#REF!</definedName>
    <definedName name="PY2_Market_Value_of_Equity" localSheetId="40">#REF!</definedName>
    <definedName name="PY2_Market_Value_of_Equity" localSheetId="41">#REF!</definedName>
    <definedName name="PY2_Market_Value_of_Equity" localSheetId="15">#REF!</definedName>
    <definedName name="PY2_Market_Value_of_Equity" localSheetId="44">#REF!</definedName>
    <definedName name="PY2_Market_Value_of_Equity" localSheetId="47">#REF!</definedName>
    <definedName name="PY2_Market_Value_of_Equity" localSheetId="51">#REF!</definedName>
    <definedName name="PY2_Market_Value_of_Equity" localSheetId="52">#REF!</definedName>
    <definedName name="PY2_Market_Value_of_Equity" localSheetId="17">#REF!</definedName>
    <definedName name="PY2_Market_Value_of_Equity" localSheetId="18">#REF!</definedName>
    <definedName name="PY2_Market_Value_of_Equity" localSheetId="19">#REF!</definedName>
    <definedName name="PY2_Market_Value_of_Equity" localSheetId="21">#REF!</definedName>
    <definedName name="PY2_Market_Value_of_Equity">#REF!</definedName>
    <definedName name="PY2_Marketable_Sec" localSheetId="1">#REF!</definedName>
    <definedName name="PY2_Marketable_Sec" localSheetId="52">#REF!</definedName>
    <definedName name="PY2_Marketable_Sec">#REF!</definedName>
    <definedName name="PY2_NET_INCOME">#REF!</definedName>
    <definedName name="PY2_Net_Revenue">#REF!</definedName>
    <definedName name="PY2_Operating_Inc">#REF!</definedName>
    <definedName name="PY2_Other_Curr_Assets" localSheetId="9">#REF!</definedName>
    <definedName name="PY2_Other_Curr_Assets" localSheetId="1">#REF!</definedName>
    <definedName name="PY2_Other_Curr_Assets" localSheetId="7">#REF!</definedName>
    <definedName name="PY2_Other_Curr_Assets" localSheetId="12">#REF!</definedName>
    <definedName name="PY2_Other_Curr_Assets" localSheetId="10">#REF!</definedName>
    <definedName name="PY2_Other_Curr_Assets" localSheetId="11">#REF!</definedName>
    <definedName name="PY2_Other_Curr_Assets" localSheetId="6">#REF!</definedName>
    <definedName name="PY2_Other_Curr_Assets" localSheetId="13">#REF!</definedName>
    <definedName name="PY2_Other_Curr_Assets" localSheetId="23">#REF!</definedName>
    <definedName name="PY2_Other_Curr_Assets" localSheetId="25">#REF!</definedName>
    <definedName name="PY2_Other_Curr_Assets" localSheetId="26">#REF!</definedName>
    <definedName name="PY2_Other_Curr_Assets" localSheetId="28">#REF!</definedName>
    <definedName name="PY2_Other_Curr_Assets" localSheetId="29">#REF!</definedName>
    <definedName name="PY2_Other_Curr_Assets" localSheetId="30">#REF!</definedName>
    <definedName name="PY2_Other_Curr_Assets" localSheetId="31">#REF!</definedName>
    <definedName name="PY2_Other_Curr_Assets" localSheetId="14">#REF!</definedName>
    <definedName name="PY2_Other_Curr_Assets" localSheetId="32">#REF!</definedName>
    <definedName name="PY2_Other_Curr_Assets" localSheetId="33">#REF!</definedName>
    <definedName name="PY2_Other_Curr_Assets" localSheetId="35">#REF!</definedName>
    <definedName name="PY2_Other_Curr_Assets" localSheetId="37">#REF!</definedName>
    <definedName name="PY2_Other_Curr_Assets" localSheetId="38">#REF!</definedName>
    <definedName name="PY2_Other_Curr_Assets" localSheetId="39">#REF!</definedName>
    <definedName name="PY2_Other_Curr_Assets" localSheetId="40">#REF!</definedName>
    <definedName name="PY2_Other_Curr_Assets" localSheetId="41">#REF!</definedName>
    <definedName name="PY2_Other_Curr_Assets" localSheetId="15">#REF!</definedName>
    <definedName name="PY2_Other_Curr_Assets" localSheetId="44">#REF!</definedName>
    <definedName name="PY2_Other_Curr_Assets" localSheetId="47">#REF!</definedName>
    <definedName name="PY2_Other_Curr_Assets" localSheetId="51">#REF!</definedName>
    <definedName name="PY2_Other_Curr_Assets" localSheetId="52">#REF!</definedName>
    <definedName name="PY2_Other_Curr_Assets" localSheetId="17">#REF!</definedName>
    <definedName name="PY2_Other_Curr_Assets" localSheetId="18">#REF!</definedName>
    <definedName name="PY2_Other_Curr_Assets" localSheetId="19">#REF!</definedName>
    <definedName name="PY2_Other_Curr_Assets" localSheetId="21">#REF!</definedName>
    <definedName name="PY2_Other_Curr_Assets">#REF!</definedName>
    <definedName name="PY2_Other_Exp.">#REF!</definedName>
    <definedName name="PY2_Other_LT_Assets" localSheetId="9">#REF!</definedName>
    <definedName name="PY2_Other_LT_Assets" localSheetId="1">#REF!</definedName>
    <definedName name="PY2_Other_LT_Assets" localSheetId="7">#REF!</definedName>
    <definedName name="PY2_Other_LT_Assets" localSheetId="12">#REF!</definedName>
    <definedName name="PY2_Other_LT_Assets" localSheetId="10">#REF!</definedName>
    <definedName name="PY2_Other_LT_Assets" localSheetId="11">#REF!</definedName>
    <definedName name="PY2_Other_LT_Assets" localSheetId="6">#REF!</definedName>
    <definedName name="PY2_Other_LT_Assets" localSheetId="13">#REF!</definedName>
    <definedName name="PY2_Other_LT_Assets" localSheetId="23">#REF!</definedName>
    <definedName name="PY2_Other_LT_Assets" localSheetId="25">#REF!</definedName>
    <definedName name="PY2_Other_LT_Assets" localSheetId="26">#REF!</definedName>
    <definedName name="PY2_Other_LT_Assets" localSheetId="28">#REF!</definedName>
    <definedName name="PY2_Other_LT_Assets" localSheetId="29">#REF!</definedName>
    <definedName name="PY2_Other_LT_Assets" localSheetId="30">#REF!</definedName>
    <definedName name="PY2_Other_LT_Assets" localSheetId="31">#REF!</definedName>
    <definedName name="PY2_Other_LT_Assets" localSheetId="14">#REF!</definedName>
    <definedName name="PY2_Other_LT_Assets" localSheetId="32">#REF!</definedName>
    <definedName name="PY2_Other_LT_Assets" localSheetId="33">#REF!</definedName>
    <definedName name="PY2_Other_LT_Assets" localSheetId="35">#REF!</definedName>
    <definedName name="PY2_Other_LT_Assets" localSheetId="37">#REF!</definedName>
    <definedName name="PY2_Other_LT_Assets" localSheetId="38">#REF!</definedName>
    <definedName name="PY2_Other_LT_Assets" localSheetId="39">#REF!</definedName>
    <definedName name="PY2_Other_LT_Assets" localSheetId="40">#REF!</definedName>
    <definedName name="PY2_Other_LT_Assets" localSheetId="41">#REF!</definedName>
    <definedName name="PY2_Other_LT_Assets" localSheetId="15">#REF!</definedName>
    <definedName name="PY2_Other_LT_Assets" localSheetId="44">#REF!</definedName>
    <definedName name="PY2_Other_LT_Assets" localSheetId="47">#REF!</definedName>
    <definedName name="PY2_Other_LT_Assets" localSheetId="51">#REF!</definedName>
    <definedName name="PY2_Other_LT_Assets" localSheetId="52">#REF!</definedName>
    <definedName name="PY2_Other_LT_Assets" localSheetId="17">#REF!</definedName>
    <definedName name="PY2_Other_LT_Assets" localSheetId="18">#REF!</definedName>
    <definedName name="PY2_Other_LT_Assets" localSheetId="19">#REF!</definedName>
    <definedName name="PY2_Other_LT_Assets" localSheetId="21">#REF!</definedName>
    <definedName name="PY2_Other_LT_Assets">#REF!</definedName>
    <definedName name="PY2_Other_LT_Liabilities" localSheetId="9">#REF!</definedName>
    <definedName name="PY2_Other_LT_Liabilities" localSheetId="1">#REF!</definedName>
    <definedName name="PY2_Other_LT_Liabilities" localSheetId="7">#REF!</definedName>
    <definedName name="PY2_Other_LT_Liabilities" localSheetId="12">#REF!</definedName>
    <definedName name="PY2_Other_LT_Liabilities" localSheetId="10">#REF!</definedName>
    <definedName name="PY2_Other_LT_Liabilities" localSheetId="11">#REF!</definedName>
    <definedName name="PY2_Other_LT_Liabilities" localSheetId="6">#REF!</definedName>
    <definedName name="PY2_Other_LT_Liabilities" localSheetId="13">#REF!</definedName>
    <definedName name="PY2_Other_LT_Liabilities" localSheetId="23">#REF!</definedName>
    <definedName name="PY2_Other_LT_Liabilities" localSheetId="25">#REF!</definedName>
    <definedName name="PY2_Other_LT_Liabilities" localSheetId="26">#REF!</definedName>
    <definedName name="PY2_Other_LT_Liabilities" localSheetId="28">#REF!</definedName>
    <definedName name="PY2_Other_LT_Liabilities" localSheetId="29">#REF!</definedName>
    <definedName name="PY2_Other_LT_Liabilities" localSheetId="30">#REF!</definedName>
    <definedName name="PY2_Other_LT_Liabilities" localSheetId="31">#REF!</definedName>
    <definedName name="PY2_Other_LT_Liabilities" localSheetId="14">#REF!</definedName>
    <definedName name="PY2_Other_LT_Liabilities" localSheetId="32">#REF!</definedName>
    <definedName name="PY2_Other_LT_Liabilities" localSheetId="33">#REF!</definedName>
    <definedName name="PY2_Other_LT_Liabilities" localSheetId="35">#REF!</definedName>
    <definedName name="PY2_Other_LT_Liabilities" localSheetId="37">#REF!</definedName>
    <definedName name="PY2_Other_LT_Liabilities" localSheetId="38">#REF!</definedName>
    <definedName name="PY2_Other_LT_Liabilities" localSheetId="39">#REF!</definedName>
    <definedName name="PY2_Other_LT_Liabilities" localSheetId="40">#REF!</definedName>
    <definedName name="PY2_Other_LT_Liabilities" localSheetId="41">#REF!</definedName>
    <definedName name="PY2_Other_LT_Liabilities" localSheetId="15">#REF!</definedName>
    <definedName name="PY2_Other_LT_Liabilities" localSheetId="44">#REF!</definedName>
    <definedName name="PY2_Other_LT_Liabilities" localSheetId="47">#REF!</definedName>
    <definedName name="PY2_Other_LT_Liabilities" localSheetId="51">#REF!</definedName>
    <definedName name="PY2_Other_LT_Liabilities" localSheetId="52">#REF!</definedName>
    <definedName name="PY2_Other_LT_Liabilities" localSheetId="17">#REF!</definedName>
    <definedName name="PY2_Other_LT_Liabilities" localSheetId="18">#REF!</definedName>
    <definedName name="PY2_Other_LT_Liabilities" localSheetId="19">#REF!</definedName>
    <definedName name="PY2_Other_LT_Liabilities" localSheetId="21">#REF!</definedName>
    <definedName name="PY2_Other_LT_Liabilities">#REF!</definedName>
    <definedName name="PY2_Preferred_Stock" localSheetId="1">#REF!</definedName>
    <definedName name="PY2_Preferred_Stock" localSheetId="52">#REF!</definedName>
    <definedName name="PY2_Preferred_Stock">#REF!</definedName>
    <definedName name="PY2_QUICK_ASSETS" localSheetId="1">#REF!</definedName>
    <definedName name="PY2_QUICK_ASSETS" localSheetId="52">#REF!</definedName>
    <definedName name="PY2_QUICK_ASSETS">#REF!</definedName>
    <definedName name="PY2_Retained_Earnings" localSheetId="1">#REF!</definedName>
    <definedName name="PY2_Retained_Earnings">#REF!</definedName>
    <definedName name="PY2_Selling">#REF!</definedName>
    <definedName name="PY2_Tangible_Assets" localSheetId="9">#REF!</definedName>
    <definedName name="PY2_Tangible_Assets" localSheetId="1">#REF!</definedName>
    <definedName name="PY2_Tangible_Assets" localSheetId="7">#REF!</definedName>
    <definedName name="PY2_Tangible_Assets" localSheetId="12">#REF!</definedName>
    <definedName name="PY2_Tangible_Assets" localSheetId="10">#REF!</definedName>
    <definedName name="PY2_Tangible_Assets" localSheetId="11">#REF!</definedName>
    <definedName name="PY2_Tangible_Assets" localSheetId="6">#REF!</definedName>
    <definedName name="PY2_Tangible_Assets" localSheetId="13">#REF!</definedName>
    <definedName name="PY2_Tangible_Assets" localSheetId="23">#REF!</definedName>
    <definedName name="PY2_Tangible_Assets" localSheetId="25">#REF!</definedName>
    <definedName name="PY2_Tangible_Assets" localSheetId="26">#REF!</definedName>
    <definedName name="PY2_Tangible_Assets" localSheetId="28">#REF!</definedName>
    <definedName name="PY2_Tangible_Assets" localSheetId="29">#REF!</definedName>
    <definedName name="PY2_Tangible_Assets" localSheetId="30">#REF!</definedName>
    <definedName name="PY2_Tangible_Assets" localSheetId="31">#REF!</definedName>
    <definedName name="PY2_Tangible_Assets" localSheetId="14">#REF!</definedName>
    <definedName name="PY2_Tangible_Assets" localSheetId="32">#REF!</definedName>
    <definedName name="PY2_Tangible_Assets" localSheetId="33">#REF!</definedName>
    <definedName name="PY2_Tangible_Assets" localSheetId="35">#REF!</definedName>
    <definedName name="PY2_Tangible_Assets" localSheetId="37">#REF!</definedName>
    <definedName name="PY2_Tangible_Assets" localSheetId="38">#REF!</definedName>
    <definedName name="PY2_Tangible_Assets" localSheetId="39">#REF!</definedName>
    <definedName name="PY2_Tangible_Assets" localSheetId="40">#REF!</definedName>
    <definedName name="PY2_Tangible_Assets" localSheetId="41">#REF!</definedName>
    <definedName name="PY2_Tangible_Assets" localSheetId="15">#REF!</definedName>
    <definedName name="PY2_Tangible_Assets" localSheetId="44">#REF!</definedName>
    <definedName name="PY2_Tangible_Assets" localSheetId="47">#REF!</definedName>
    <definedName name="PY2_Tangible_Assets" localSheetId="51">#REF!</definedName>
    <definedName name="PY2_Tangible_Assets" localSheetId="52">#REF!</definedName>
    <definedName name="PY2_Tangible_Assets" localSheetId="17">#REF!</definedName>
    <definedName name="PY2_Tangible_Assets" localSheetId="18">#REF!</definedName>
    <definedName name="PY2_Tangible_Assets" localSheetId="19">#REF!</definedName>
    <definedName name="PY2_Tangible_Assets" localSheetId="21">#REF!</definedName>
    <definedName name="PY2_Tangible_Assets">#REF!</definedName>
    <definedName name="PY2_Tangible_Net_Worth" localSheetId="9">#REF!</definedName>
    <definedName name="PY2_Tangible_Net_Worth" localSheetId="1">#REF!</definedName>
    <definedName name="PY2_Tangible_Net_Worth" localSheetId="7">#REF!</definedName>
    <definedName name="PY2_Tangible_Net_Worth" localSheetId="12">#REF!</definedName>
    <definedName name="PY2_Tangible_Net_Worth" localSheetId="10">#REF!</definedName>
    <definedName name="PY2_Tangible_Net_Worth" localSheetId="11">#REF!</definedName>
    <definedName name="PY2_Tangible_Net_Worth" localSheetId="6">#REF!</definedName>
    <definedName name="PY2_Tangible_Net_Worth" localSheetId="13">#REF!</definedName>
    <definedName name="PY2_Tangible_Net_Worth" localSheetId="23">#REF!</definedName>
    <definedName name="PY2_Tangible_Net_Worth" localSheetId="25">#REF!</definedName>
    <definedName name="PY2_Tangible_Net_Worth" localSheetId="26">#REF!</definedName>
    <definedName name="PY2_Tangible_Net_Worth" localSheetId="28">#REF!</definedName>
    <definedName name="PY2_Tangible_Net_Worth" localSheetId="29">#REF!</definedName>
    <definedName name="PY2_Tangible_Net_Worth" localSheetId="30">#REF!</definedName>
    <definedName name="PY2_Tangible_Net_Worth" localSheetId="31">#REF!</definedName>
    <definedName name="PY2_Tangible_Net_Worth" localSheetId="14">#REF!</definedName>
    <definedName name="PY2_Tangible_Net_Worth" localSheetId="32">#REF!</definedName>
    <definedName name="PY2_Tangible_Net_Worth" localSheetId="33">#REF!</definedName>
    <definedName name="PY2_Tangible_Net_Worth" localSheetId="35">#REF!</definedName>
    <definedName name="PY2_Tangible_Net_Worth" localSheetId="37">#REF!</definedName>
    <definedName name="PY2_Tangible_Net_Worth" localSheetId="38">#REF!</definedName>
    <definedName name="PY2_Tangible_Net_Worth" localSheetId="39">#REF!</definedName>
    <definedName name="PY2_Tangible_Net_Worth" localSheetId="40">#REF!</definedName>
    <definedName name="PY2_Tangible_Net_Worth" localSheetId="41">#REF!</definedName>
    <definedName name="PY2_Tangible_Net_Worth" localSheetId="15">#REF!</definedName>
    <definedName name="PY2_Tangible_Net_Worth" localSheetId="44">#REF!</definedName>
    <definedName name="PY2_Tangible_Net_Worth" localSheetId="47">#REF!</definedName>
    <definedName name="PY2_Tangible_Net_Worth" localSheetId="51">#REF!</definedName>
    <definedName name="PY2_Tangible_Net_Worth" localSheetId="52">#REF!</definedName>
    <definedName name="PY2_Tangible_Net_Worth" localSheetId="17">#REF!</definedName>
    <definedName name="PY2_Tangible_Net_Worth" localSheetId="18">#REF!</definedName>
    <definedName name="PY2_Tangible_Net_Worth" localSheetId="19">#REF!</definedName>
    <definedName name="PY2_Tangible_Net_Worth" localSheetId="21">#REF!</definedName>
    <definedName name="PY2_Tangible_Net_Worth">#REF!</definedName>
    <definedName name="PY2_Taxes">#REF!</definedName>
    <definedName name="PY2_TOTAL_ASSETS" localSheetId="9">#REF!</definedName>
    <definedName name="PY2_TOTAL_ASSETS" localSheetId="1">#REF!</definedName>
    <definedName name="PY2_TOTAL_ASSETS" localSheetId="7">#REF!</definedName>
    <definedName name="PY2_TOTAL_ASSETS" localSheetId="12">#REF!</definedName>
    <definedName name="PY2_TOTAL_ASSETS" localSheetId="10">#REF!</definedName>
    <definedName name="PY2_TOTAL_ASSETS" localSheetId="11">#REF!</definedName>
    <definedName name="PY2_TOTAL_ASSETS" localSheetId="6">#REF!</definedName>
    <definedName name="PY2_TOTAL_ASSETS" localSheetId="13">#REF!</definedName>
    <definedName name="PY2_TOTAL_ASSETS" localSheetId="23">#REF!</definedName>
    <definedName name="PY2_TOTAL_ASSETS" localSheetId="25">#REF!</definedName>
    <definedName name="PY2_TOTAL_ASSETS" localSheetId="26">#REF!</definedName>
    <definedName name="PY2_TOTAL_ASSETS" localSheetId="28">#REF!</definedName>
    <definedName name="PY2_TOTAL_ASSETS" localSheetId="29">#REF!</definedName>
    <definedName name="PY2_TOTAL_ASSETS" localSheetId="30">#REF!</definedName>
    <definedName name="PY2_TOTAL_ASSETS" localSheetId="31">#REF!</definedName>
    <definedName name="PY2_TOTAL_ASSETS" localSheetId="14">#REF!</definedName>
    <definedName name="PY2_TOTAL_ASSETS" localSheetId="32">#REF!</definedName>
    <definedName name="PY2_TOTAL_ASSETS" localSheetId="33">#REF!</definedName>
    <definedName name="PY2_TOTAL_ASSETS" localSheetId="35">#REF!</definedName>
    <definedName name="PY2_TOTAL_ASSETS" localSheetId="37">#REF!</definedName>
    <definedName name="PY2_TOTAL_ASSETS" localSheetId="38">#REF!</definedName>
    <definedName name="PY2_TOTAL_ASSETS" localSheetId="39">#REF!</definedName>
    <definedName name="PY2_TOTAL_ASSETS" localSheetId="40">#REF!</definedName>
    <definedName name="PY2_TOTAL_ASSETS" localSheetId="41">#REF!</definedName>
    <definedName name="PY2_TOTAL_ASSETS" localSheetId="15">#REF!</definedName>
    <definedName name="PY2_TOTAL_ASSETS" localSheetId="44">#REF!</definedName>
    <definedName name="PY2_TOTAL_ASSETS" localSheetId="47">#REF!</definedName>
    <definedName name="PY2_TOTAL_ASSETS" localSheetId="51">#REF!</definedName>
    <definedName name="PY2_TOTAL_ASSETS" localSheetId="52">#REF!</definedName>
    <definedName name="PY2_TOTAL_ASSETS" localSheetId="17">#REF!</definedName>
    <definedName name="PY2_TOTAL_ASSETS" localSheetId="18">#REF!</definedName>
    <definedName name="PY2_TOTAL_ASSETS" localSheetId="19">#REF!</definedName>
    <definedName name="PY2_TOTAL_ASSETS" localSheetId="21">#REF!</definedName>
    <definedName name="PY2_TOTAL_ASSETS">#REF!</definedName>
    <definedName name="PY2_TOTAL_CURR_ASSETS" localSheetId="9">#REF!</definedName>
    <definedName name="PY2_TOTAL_CURR_ASSETS" localSheetId="1">#REF!</definedName>
    <definedName name="PY2_TOTAL_CURR_ASSETS" localSheetId="7">#REF!</definedName>
    <definedName name="PY2_TOTAL_CURR_ASSETS" localSheetId="12">#REF!</definedName>
    <definedName name="PY2_TOTAL_CURR_ASSETS" localSheetId="10">#REF!</definedName>
    <definedName name="PY2_TOTAL_CURR_ASSETS" localSheetId="11">#REF!</definedName>
    <definedName name="PY2_TOTAL_CURR_ASSETS" localSheetId="6">#REF!</definedName>
    <definedName name="PY2_TOTAL_CURR_ASSETS" localSheetId="13">#REF!</definedName>
    <definedName name="PY2_TOTAL_CURR_ASSETS" localSheetId="23">#REF!</definedName>
    <definedName name="PY2_TOTAL_CURR_ASSETS" localSheetId="25">#REF!</definedName>
    <definedName name="PY2_TOTAL_CURR_ASSETS" localSheetId="26">#REF!</definedName>
    <definedName name="PY2_TOTAL_CURR_ASSETS" localSheetId="28">#REF!</definedName>
    <definedName name="PY2_TOTAL_CURR_ASSETS" localSheetId="29">#REF!</definedName>
    <definedName name="PY2_TOTAL_CURR_ASSETS" localSheetId="30">#REF!</definedName>
    <definedName name="PY2_TOTAL_CURR_ASSETS" localSheetId="31">#REF!</definedName>
    <definedName name="PY2_TOTAL_CURR_ASSETS" localSheetId="14">#REF!</definedName>
    <definedName name="PY2_TOTAL_CURR_ASSETS" localSheetId="32">#REF!</definedName>
    <definedName name="PY2_TOTAL_CURR_ASSETS" localSheetId="33">#REF!</definedName>
    <definedName name="PY2_TOTAL_CURR_ASSETS" localSheetId="35">#REF!</definedName>
    <definedName name="PY2_TOTAL_CURR_ASSETS" localSheetId="37">#REF!</definedName>
    <definedName name="PY2_TOTAL_CURR_ASSETS" localSheetId="38">#REF!</definedName>
    <definedName name="PY2_TOTAL_CURR_ASSETS" localSheetId="39">#REF!</definedName>
    <definedName name="PY2_TOTAL_CURR_ASSETS" localSheetId="40">#REF!</definedName>
    <definedName name="PY2_TOTAL_CURR_ASSETS" localSheetId="41">#REF!</definedName>
    <definedName name="PY2_TOTAL_CURR_ASSETS" localSheetId="15">#REF!</definedName>
    <definedName name="PY2_TOTAL_CURR_ASSETS" localSheetId="44">#REF!</definedName>
    <definedName name="PY2_TOTAL_CURR_ASSETS" localSheetId="47">#REF!</definedName>
    <definedName name="PY2_TOTAL_CURR_ASSETS" localSheetId="51">#REF!</definedName>
    <definedName name="PY2_TOTAL_CURR_ASSETS" localSheetId="52">#REF!</definedName>
    <definedName name="PY2_TOTAL_CURR_ASSETS" localSheetId="17">#REF!</definedName>
    <definedName name="PY2_TOTAL_CURR_ASSETS" localSheetId="18">#REF!</definedName>
    <definedName name="PY2_TOTAL_CURR_ASSETS" localSheetId="19">#REF!</definedName>
    <definedName name="PY2_TOTAL_CURR_ASSETS" localSheetId="21">#REF!</definedName>
    <definedName name="PY2_TOTAL_CURR_ASSETS">#REF!</definedName>
    <definedName name="PY2_TOTAL_DEBT" localSheetId="1">#REF!</definedName>
    <definedName name="PY2_TOTAL_DEBT" localSheetId="52">#REF!</definedName>
    <definedName name="PY2_TOTAL_DEBT">#REF!</definedName>
    <definedName name="PY2_TOTAL_EQUITY" localSheetId="1">#REF!</definedName>
    <definedName name="PY2_TOTAL_EQUITY" localSheetId="52">#REF!</definedName>
    <definedName name="PY2_TOTAL_EQUITY">#REF!</definedName>
    <definedName name="PY2_Trade_Payables">#REF!</definedName>
    <definedName name="PY2_Weighted_Average" localSheetId="9">#REF!</definedName>
    <definedName name="PY2_Weighted_Average" localSheetId="1">#REF!</definedName>
    <definedName name="PY2_Weighted_Average" localSheetId="7">#REF!</definedName>
    <definedName name="PY2_Weighted_Average" localSheetId="12">#REF!</definedName>
    <definedName name="PY2_Weighted_Average" localSheetId="10">#REF!</definedName>
    <definedName name="PY2_Weighted_Average" localSheetId="11">#REF!</definedName>
    <definedName name="PY2_Weighted_Average" localSheetId="6">#REF!</definedName>
    <definedName name="PY2_Weighted_Average" localSheetId="13">#REF!</definedName>
    <definedName name="PY2_Weighted_Average" localSheetId="23">#REF!</definedName>
    <definedName name="PY2_Weighted_Average" localSheetId="25">#REF!</definedName>
    <definedName name="PY2_Weighted_Average" localSheetId="26">#REF!</definedName>
    <definedName name="PY2_Weighted_Average" localSheetId="28">#REF!</definedName>
    <definedName name="PY2_Weighted_Average" localSheetId="29">#REF!</definedName>
    <definedName name="PY2_Weighted_Average" localSheetId="30">#REF!</definedName>
    <definedName name="PY2_Weighted_Average" localSheetId="31">#REF!</definedName>
    <definedName name="PY2_Weighted_Average" localSheetId="14">#REF!</definedName>
    <definedName name="PY2_Weighted_Average" localSheetId="32">#REF!</definedName>
    <definedName name="PY2_Weighted_Average" localSheetId="33">#REF!</definedName>
    <definedName name="PY2_Weighted_Average" localSheetId="35">#REF!</definedName>
    <definedName name="PY2_Weighted_Average" localSheetId="37">#REF!</definedName>
    <definedName name="PY2_Weighted_Average" localSheetId="38">#REF!</definedName>
    <definedName name="PY2_Weighted_Average" localSheetId="39">#REF!</definedName>
    <definedName name="PY2_Weighted_Average" localSheetId="40">#REF!</definedName>
    <definedName name="PY2_Weighted_Average" localSheetId="41">#REF!</definedName>
    <definedName name="PY2_Weighted_Average" localSheetId="15">#REF!</definedName>
    <definedName name="PY2_Weighted_Average" localSheetId="44">#REF!</definedName>
    <definedName name="PY2_Weighted_Average" localSheetId="47">#REF!</definedName>
    <definedName name="PY2_Weighted_Average" localSheetId="51">#REF!</definedName>
    <definedName name="PY2_Weighted_Average" localSheetId="52">#REF!</definedName>
    <definedName name="PY2_Weighted_Average" localSheetId="17">#REF!</definedName>
    <definedName name="PY2_Weighted_Average" localSheetId="18">#REF!</definedName>
    <definedName name="PY2_Weighted_Average" localSheetId="19">#REF!</definedName>
    <definedName name="PY2_Weighted_Average" localSheetId="21">#REF!</definedName>
    <definedName name="PY2_Weighted_Average">#REF!</definedName>
    <definedName name="PY2_Working_Capital" localSheetId="9">#REF!</definedName>
    <definedName name="PY2_Working_Capital" localSheetId="1">#REF!</definedName>
    <definedName name="PY2_Working_Capital" localSheetId="7">#REF!</definedName>
    <definedName name="PY2_Working_Capital" localSheetId="12">#REF!</definedName>
    <definedName name="PY2_Working_Capital" localSheetId="10">#REF!</definedName>
    <definedName name="PY2_Working_Capital" localSheetId="11">#REF!</definedName>
    <definedName name="PY2_Working_Capital" localSheetId="6">#REF!</definedName>
    <definedName name="PY2_Working_Capital" localSheetId="13">#REF!</definedName>
    <definedName name="PY2_Working_Capital" localSheetId="23">#REF!</definedName>
    <definedName name="PY2_Working_Capital" localSheetId="25">#REF!</definedName>
    <definedName name="PY2_Working_Capital" localSheetId="26">#REF!</definedName>
    <definedName name="PY2_Working_Capital" localSheetId="28">#REF!</definedName>
    <definedName name="PY2_Working_Capital" localSheetId="29">#REF!</definedName>
    <definedName name="PY2_Working_Capital" localSheetId="30">#REF!</definedName>
    <definedName name="PY2_Working_Capital" localSheetId="31">#REF!</definedName>
    <definedName name="PY2_Working_Capital" localSheetId="14">#REF!</definedName>
    <definedName name="PY2_Working_Capital" localSheetId="32">#REF!</definedName>
    <definedName name="PY2_Working_Capital" localSheetId="33">#REF!</definedName>
    <definedName name="PY2_Working_Capital" localSheetId="35">#REF!</definedName>
    <definedName name="PY2_Working_Capital" localSheetId="37">#REF!</definedName>
    <definedName name="PY2_Working_Capital" localSheetId="38">#REF!</definedName>
    <definedName name="PY2_Working_Capital" localSheetId="39">#REF!</definedName>
    <definedName name="PY2_Working_Capital" localSheetId="40">#REF!</definedName>
    <definedName name="PY2_Working_Capital" localSheetId="41">#REF!</definedName>
    <definedName name="PY2_Working_Capital" localSheetId="15">#REF!</definedName>
    <definedName name="PY2_Working_Capital" localSheetId="44">#REF!</definedName>
    <definedName name="PY2_Working_Capital" localSheetId="47">#REF!</definedName>
    <definedName name="PY2_Working_Capital" localSheetId="51">#REF!</definedName>
    <definedName name="PY2_Working_Capital" localSheetId="52">#REF!</definedName>
    <definedName name="PY2_Working_Capital" localSheetId="17">#REF!</definedName>
    <definedName name="PY2_Working_Capital" localSheetId="18">#REF!</definedName>
    <definedName name="PY2_Working_Capital" localSheetId="19">#REF!</definedName>
    <definedName name="PY2_Working_Capital" localSheetId="21">#REF!</definedName>
    <definedName name="PY2_Working_Capital">#REF!</definedName>
    <definedName name="PY2_Year_Income_Statement">#REF!</definedName>
    <definedName name="PY3_Accounts_Receivable">#REF!</definedName>
    <definedName name="PY3_Administration">#REF!</definedName>
    <definedName name="PY3_Cash">#REF!</definedName>
    <definedName name="PY3_Common_Equity">#REF!</definedName>
    <definedName name="PY3_Cost_of_Sales">#REF!</definedName>
    <definedName name="PY3_Current_Liabilities">#REF!</definedName>
    <definedName name="PY3_Depreciation">#REF!</definedName>
    <definedName name="PY3_Disc._Ops.">#REF!</definedName>
    <definedName name="PY3_Extraord.">#REF!</definedName>
    <definedName name="PY3_Gross_Profit">#REF!</definedName>
    <definedName name="PY3_INC_AFT_TAX">#REF!</definedName>
    <definedName name="PY3_INC_BEF_EXTRAORD">#REF!</definedName>
    <definedName name="PY3_Inc_Bef_Tax">#REF!</definedName>
    <definedName name="PY3_Intangible_Assets" localSheetId="9">#REF!</definedName>
    <definedName name="PY3_Intangible_Assets" localSheetId="1">#REF!</definedName>
    <definedName name="PY3_Intangible_Assets" localSheetId="7">#REF!</definedName>
    <definedName name="PY3_Intangible_Assets" localSheetId="12">#REF!</definedName>
    <definedName name="PY3_Intangible_Assets" localSheetId="10">#REF!</definedName>
    <definedName name="PY3_Intangible_Assets" localSheetId="11">#REF!</definedName>
    <definedName name="PY3_Intangible_Assets" localSheetId="6">#REF!</definedName>
    <definedName name="PY3_Intangible_Assets" localSheetId="13">#REF!</definedName>
    <definedName name="PY3_Intangible_Assets" localSheetId="23">#REF!</definedName>
    <definedName name="PY3_Intangible_Assets" localSheetId="25">#REF!</definedName>
    <definedName name="PY3_Intangible_Assets" localSheetId="26">#REF!</definedName>
    <definedName name="PY3_Intangible_Assets" localSheetId="28">#REF!</definedName>
    <definedName name="PY3_Intangible_Assets" localSheetId="29">#REF!</definedName>
    <definedName name="PY3_Intangible_Assets" localSheetId="30">#REF!</definedName>
    <definedName name="PY3_Intangible_Assets" localSheetId="31">#REF!</definedName>
    <definedName name="PY3_Intangible_Assets" localSheetId="14">#REF!</definedName>
    <definedName name="PY3_Intangible_Assets" localSheetId="32">#REF!</definedName>
    <definedName name="PY3_Intangible_Assets" localSheetId="33">#REF!</definedName>
    <definedName name="PY3_Intangible_Assets" localSheetId="35">#REF!</definedName>
    <definedName name="PY3_Intangible_Assets" localSheetId="37">#REF!</definedName>
    <definedName name="PY3_Intangible_Assets" localSheetId="38">#REF!</definedName>
    <definedName name="PY3_Intangible_Assets" localSheetId="39">#REF!</definedName>
    <definedName name="PY3_Intangible_Assets" localSheetId="40">#REF!</definedName>
    <definedName name="PY3_Intangible_Assets" localSheetId="41">#REF!</definedName>
    <definedName name="PY3_Intangible_Assets" localSheetId="15">#REF!</definedName>
    <definedName name="PY3_Intangible_Assets" localSheetId="44">#REF!</definedName>
    <definedName name="PY3_Intangible_Assets" localSheetId="47">#REF!</definedName>
    <definedName name="PY3_Intangible_Assets" localSheetId="51">#REF!</definedName>
    <definedName name="PY3_Intangible_Assets" localSheetId="52">#REF!</definedName>
    <definedName name="PY3_Intangible_Assets" localSheetId="17">#REF!</definedName>
    <definedName name="PY3_Intangible_Assets" localSheetId="18">#REF!</definedName>
    <definedName name="PY3_Intangible_Assets" localSheetId="19">#REF!</definedName>
    <definedName name="PY3_Intangible_Assets" localSheetId="21">#REF!</definedName>
    <definedName name="PY3_Intangible_Assets">#REF!</definedName>
    <definedName name="PY3_Interest_Expense">#REF!</definedName>
    <definedName name="PY3_Inventory">#REF!</definedName>
    <definedName name="PY3_LIABIL_EQUITY" localSheetId="9">#REF!</definedName>
    <definedName name="PY3_LIABIL_EQUITY" localSheetId="1">#REF!</definedName>
    <definedName name="PY3_LIABIL_EQUITY" localSheetId="7">#REF!</definedName>
    <definedName name="PY3_LIABIL_EQUITY" localSheetId="12">#REF!</definedName>
    <definedName name="PY3_LIABIL_EQUITY" localSheetId="10">#REF!</definedName>
    <definedName name="PY3_LIABIL_EQUITY" localSheetId="11">#REF!</definedName>
    <definedName name="PY3_LIABIL_EQUITY" localSheetId="6">#REF!</definedName>
    <definedName name="PY3_LIABIL_EQUITY" localSheetId="13">#REF!</definedName>
    <definedName name="PY3_LIABIL_EQUITY" localSheetId="23">#REF!</definedName>
    <definedName name="PY3_LIABIL_EQUITY" localSheetId="25">#REF!</definedName>
    <definedName name="PY3_LIABIL_EQUITY" localSheetId="26">#REF!</definedName>
    <definedName name="PY3_LIABIL_EQUITY" localSheetId="28">#REF!</definedName>
    <definedName name="PY3_LIABIL_EQUITY" localSheetId="29">#REF!</definedName>
    <definedName name="PY3_LIABIL_EQUITY" localSheetId="30">#REF!</definedName>
    <definedName name="PY3_LIABIL_EQUITY" localSheetId="31">#REF!</definedName>
    <definedName name="PY3_LIABIL_EQUITY" localSheetId="14">#REF!</definedName>
    <definedName name="PY3_LIABIL_EQUITY" localSheetId="32">#REF!</definedName>
    <definedName name="PY3_LIABIL_EQUITY" localSheetId="33">#REF!</definedName>
    <definedName name="PY3_LIABIL_EQUITY" localSheetId="35">#REF!</definedName>
    <definedName name="PY3_LIABIL_EQUITY" localSheetId="37">#REF!</definedName>
    <definedName name="PY3_LIABIL_EQUITY" localSheetId="38">#REF!</definedName>
    <definedName name="PY3_LIABIL_EQUITY" localSheetId="39">#REF!</definedName>
    <definedName name="PY3_LIABIL_EQUITY" localSheetId="40">#REF!</definedName>
    <definedName name="PY3_LIABIL_EQUITY" localSheetId="41">#REF!</definedName>
    <definedName name="PY3_LIABIL_EQUITY" localSheetId="15">#REF!</definedName>
    <definedName name="PY3_LIABIL_EQUITY" localSheetId="44">#REF!</definedName>
    <definedName name="PY3_LIABIL_EQUITY" localSheetId="47">#REF!</definedName>
    <definedName name="PY3_LIABIL_EQUITY" localSheetId="51">#REF!</definedName>
    <definedName name="PY3_LIABIL_EQUITY" localSheetId="52">#REF!</definedName>
    <definedName name="PY3_LIABIL_EQUITY" localSheetId="17">#REF!</definedName>
    <definedName name="PY3_LIABIL_EQUITY" localSheetId="18">#REF!</definedName>
    <definedName name="PY3_LIABIL_EQUITY" localSheetId="19">#REF!</definedName>
    <definedName name="PY3_LIABIL_EQUITY" localSheetId="21">#REF!</definedName>
    <definedName name="PY3_LIABIL_EQUITY">#REF!</definedName>
    <definedName name="PY3_Long_term_Debt__excl_Dfd_Taxes">#REF!</definedName>
    <definedName name="PY3_Marketable_Sec" localSheetId="9">#REF!</definedName>
    <definedName name="PY3_Marketable_Sec" localSheetId="1">#REF!</definedName>
    <definedName name="PY3_Marketable_Sec" localSheetId="7">#REF!</definedName>
    <definedName name="PY3_Marketable_Sec" localSheetId="12">#REF!</definedName>
    <definedName name="PY3_Marketable_Sec" localSheetId="10">#REF!</definedName>
    <definedName name="PY3_Marketable_Sec" localSheetId="11">#REF!</definedName>
    <definedName name="PY3_Marketable_Sec" localSheetId="6">#REF!</definedName>
    <definedName name="PY3_Marketable_Sec" localSheetId="13">#REF!</definedName>
    <definedName name="PY3_Marketable_Sec" localSheetId="23">#REF!</definedName>
    <definedName name="PY3_Marketable_Sec" localSheetId="25">#REF!</definedName>
    <definedName name="PY3_Marketable_Sec" localSheetId="26">#REF!</definedName>
    <definedName name="PY3_Marketable_Sec" localSheetId="28">#REF!</definedName>
    <definedName name="PY3_Marketable_Sec" localSheetId="29">#REF!</definedName>
    <definedName name="PY3_Marketable_Sec" localSheetId="30">#REF!</definedName>
    <definedName name="PY3_Marketable_Sec" localSheetId="31">#REF!</definedName>
    <definedName name="PY3_Marketable_Sec" localSheetId="14">#REF!</definedName>
    <definedName name="PY3_Marketable_Sec" localSheetId="32">#REF!</definedName>
    <definedName name="PY3_Marketable_Sec" localSheetId="33">#REF!</definedName>
    <definedName name="PY3_Marketable_Sec" localSheetId="35">#REF!</definedName>
    <definedName name="PY3_Marketable_Sec" localSheetId="37">#REF!</definedName>
    <definedName name="PY3_Marketable_Sec" localSheetId="38">#REF!</definedName>
    <definedName name="PY3_Marketable_Sec" localSheetId="39">#REF!</definedName>
    <definedName name="PY3_Marketable_Sec" localSheetId="40">#REF!</definedName>
    <definedName name="PY3_Marketable_Sec" localSheetId="41">#REF!</definedName>
    <definedName name="PY3_Marketable_Sec" localSheetId="15">#REF!</definedName>
    <definedName name="PY3_Marketable_Sec" localSheetId="44">#REF!</definedName>
    <definedName name="PY3_Marketable_Sec" localSheetId="47">#REF!</definedName>
    <definedName name="PY3_Marketable_Sec" localSheetId="51">#REF!</definedName>
    <definedName name="PY3_Marketable_Sec" localSheetId="52">#REF!</definedName>
    <definedName name="PY3_Marketable_Sec" localSheetId="17">#REF!</definedName>
    <definedName name="PY3_Marketable_Sec" localSheetId="18">#REF!</definedName>
    <definedName name="PY3_Marketable_Sec" localSheetId="19">#REF!</definedName>
    <definedName name="PY3_Marketable_Sec" localSheetId="21">#REF!</definedName>
    <definedName name="PY3_Marketable_Sec">#REF!</definedName>
    <definedName name="PY3_NET_INCOME">#REF!</definedName>
    <definedName name="PY3_Net_Revenue">#REF!</definedName>
    <definedName name="PY3_Operating_Inc">#REF!</definedName>
    <definedName name="PY3_Other_Curr_Assets" localSheetId="9">#REF!</definedName>
    <definedName name="PY3_Other_Curr_Assets" localSheetId="1">#REF!</definedName>
    <definedName name="PY3_Other_Curr_Assets" localSheetId="7">#REF!</definedName>
    <definedName name="PY3_Other_Curr_Assets" localSheetId="12">#REF!</definedName>
    <definedName name="PY3_Other_Curr_Assets" localSheetId="10">#REF!</definedName>
    <definedName name="PY3_Other_Curr_Assets" localSheetId="11">#REF!</definedName>
    <definedName name="PY3_Other_Curr_Assets" localSheetId="6">#REF!</definedName>
    <definedName name="PY3_Other_Curr_Assets" localSheetId="13">#REF!</definedName>
    <definedName name="PY3_Other_Curr_Assets" localSheetId="23">#REF!</definedName>
    <definedName name="PY3_Other_Curr_Assets" localSheetId="25">#REF!</definedName>
    <definedName name="PY3_Other_Curr_Assets" localSheetId="26">#REF!</definedName>
    <definedName name="PY3_Other_Curr_Assets" localSheetId="28">#REF!</definedName>
    <definedName name="PY3_Other_Curr_Assets" localSheetId="29">#REF!</definedName>
    <definedName name="PY3_Other_Curr_Assets" localSheetId="30">#REF!</definedName>
    <definedName name="PY3_Other_Curr_Assets" localSheetId="31">#REF!</definedName>
    <definedName name="PY3_Other_Curr_Assets" localSheetId="14">#REF!</definedName>
    <definedName name="PY3_Other_Curr_Assets" localSheetId="32">#REF!</definedName>
    <definedName name="PY3_Other_Curr_Assets" localSheetId="33">#REF!</definedName>
    <definedName name="PY3_Other_Curr_Assets" localSheetId="35">#REF!</definedName>
    <definedName name="PY3_Other_Curr_Assets" localSheetId="37">#REF!</definedName>
    <definedName name="PY3_Other_Curr_Assets" localSheetId="38">#REF!</definedName>
    <definedName name="PY3_Other_Curr_Assets" localSheetId="39">#REF!</definedName>
    <definedName name="PY3_Other_Curr_Assets" localSheetId="40">#REF!</definedName>
    <definedName name="PY3_Other_Curr_Assets" localSheetId="41">#REF!</definedName>
    <definedName name="PY3_Other_Curr_Assets" localSheetId="15">#REF!</definedName>
    <definedName name="PY3_Other_Curr_Assets" localSheetId="44">#REF!</definedName>
    <definedName name="PY3_Other_Curr_Assets" localSheetId="47">#REF!</definedName>
    <definedName name="PY3_Other_Curr_Assets" localSheetId="51">#REF!</definedName>
    <definedName name="PY3_Other_Curr_Assets" localSheetId="52">#REF!</definedName>
    <definedName name="PY3_Other_Curr_Assets" localSheetId="17">#REF!</definedName>
    <definedName name="PY3_Other_Curr_Assets" localSheetId="18">#REF!</definedName>
    <definedName name="PY3_Other_Curr_Assets" localSheetId="19">#REF!</definedName>
    <definedName name="PY3_Other_Curr_Assets" localSheetId="21">#REF!</definedName>
    <definedName name="PY3_Other_Curr_Assets">#REF!</definedName>
    <definedName name="PY3_Other_Exp.">#REF!</definedName>
    <definedName name="PY3_Other_LT_Assets" localSheetId="9">#REF!</definedName>
    <definedName name="PY3_Other_LT_Assets" localSheetId="1">#REF!</definedName>
    <definedName name="PY3_Other_LT_Assets" localSheetId="7">#REF!</definedName>
    <definedName name="PY3_Other_LT_Assets" localSheetId="12">#REF!</definedName>
    <definedName name="PY3_Other_LT_Assets" localSheetId="10">#REF!</definedName>
    <definedName name="PY3_Other_LT_Assets" localSheetId="11">#REF!</definedName>
    <definedName name="PY3_Other_LT_Assets" localSheetId="6">#REF!</definedName>
    <definedName name="PY3_Other_LT_Assets" localSheetId="13">#REF!</definedName>
    <definedName name="PY3_Other_LT_Assets" localSheetId="23">#REF!</definedName>
    <definedName name="PY3_Other_LT_Assets" localSheetId="25">#REF!</definedName>
    <definedName name="PY3_Other_LT_Assets" localSheetId="26">#REF!</definedName>
    <definedName name="PY3_Other_LT_Assets" localSheetId="28">#REF!</definedName>
    <definedName name="PY3_Other_LT_Assets" localSheetId="29">#REF!</definedName>
    <definedName name="PY3_Other_LT_Assets" localSheetId="30">#REF!</definedName>
    <definedName name="PY3_Other_LT_Assets" localSheetId="31">#REF!</definedName>
    <definedName name="PY3_Other_LT_Assets" localSheetId="14">#REF!</definedName>
    <definedName name="PY3_Other_LT_Assets" localSheetId="32">#REF!</definedName>
    <definedName name="PY3_Other_LT_Assets" localSheetId="33">#REF!</definedName>
    <definedName name="PY3_Other_LT_Assets" localSheetId="35">#REF!</definedName>
    <definedName name="PY3_Other_LT_Assets" localSheetId="37">#REF!</definedName>
    <definedName name="PY3_Other_LT_Assets" localSheetId="38">#REF!</definedName>
    <definedName name="PY3_Other_LT_Assets" localSheetId="39">#REF!</definedName>
    <definedName name="PY3_Other_LT_Assets" localSheetId="40">#REF!</definedName>
    <definedName name="PY3_Other_LT_Assets" localSheetId="41">#REF!</definedName>
    <definedName name="PY3_Other_LT_Assets" localSheetId="15">#REF!</definedName>
    <definedName name="PY3_Other_LT_Assets" localSheetId="44">#REF!</definedName>
    <definedName name="PY3_Other_LT_Assets" localSheetId="47">#REF!</definedName>
    <definedName name="PY3_Other_LT_Assets" localSheetId="51">#REF!</definedName>
    <definedName name="PY3_Other_LT_Assets" localSheetId="52">#REF!</definedName>
    <definedName name="PY3_Other_LT_Assets" localSheetId="17">#REF!</definedName>
    <definedName name="PY3_Other_LT_Assets" localSheetId="18">#REF!</definedName>
    <definedName name="PY3_Other_LT_Assets" localSheetId="19">#REF!</definedName>
    <definedName name="PY3_Other_LT_Assets" localSheetId="21">#REF!</definedName>
    <definedName name="PY3_Other_LT_Assets">#REF!</definedName>
    <definedName name="PY3_Other_LT_Liabilities" localSheetId="9">#REF!</definedName>
    <definedName name="PY3_Other_LT_Liabilities" localSheetId="1">#REF!</definedName>
    <definedName name="PY3_Other_LT_Liabilities" localSheetId="7">#REF!</definedName>
    <definedName name="PY3_Other_LT_Liabilities" localSheetId="12">#REF!</definedName>
    <definedName name="PY3_Other_LT_Liabilities" localSheetId="10">#REF!</definedName>
    <definedName name="PY3_Other_LT_Liabilities" localSheetId="11">#REF!</definedName>
    <definedName name="PY3_Other_LT_Liabilities" localSheetId="6">#REF!</definedName>
    <definedName name="PY3_Other_LT_Liabilities" localSheetId="13">#REF!</definedName>
    <definedName name="PY3_Other_LT_Liabilities" localSheetId="23">#REF!</definedName>
    <definedName name="PY3_Other_LT_Liabilities" localSheetId="25">#REF!</definedName>
    <definedName name="PY3_Other_LT_Liabilities" localSheetId="26">#REF!</definedName>
    <definedName name="PY3_Other_LT_Liabilities" localSheetId="28">#REF!</definedName>
    <definedName name="PY3_Other_LT_Liabilities" localSheetId="29">#REF!</definedName>
    <definedName name="PY3_Other_LT_Liabilities" localSheetId="30">#REF!</definedName>
    <definedName name="PY3_Other_LT_Liabilities" localSheetId="31">#REF!</definedName>
    <definedName name="PY3_Other_LT_Liabilities" localSheetId="14">#REF!</definedName>
    <definedName name="PY3_Other_LT_Liabilities" localSheetId="32">#REF!</definedName>
    <definedName name="PY3_Other_LT_Liabilities" localSheetId="33">#REF!</definedName>
    <definedName name="PY3_Other_LT_Liabilities" localSheetId="35">#REF!</definedName>
    <definedName name="PY3_Other_LT_Liabilities" localSheetId="37">#REF!</definedName>
    <definedName name="PY3_Other_LT_Liabilities" localSheetId="38">#REF!</definedName>
    <definedName name="PY3_Other_LT_Liabilities" localSheetId="39">#REF!</definedName>
    <definedName name="PY3_Other_LT_Liabilities" localSheetId="40">#REF!</definedName>
    <definedName name="PY3_Other_LT_Liabilities" localSheetId="41">#REF!</definedName>
    <definedName name="PY3_Other_LT_Liabilities" localSheetId="15">#REF!</definedName>
    <definedName name="PY3_Other_LT_Liabilities" localSheetId="44">#REF!</definedName>
    <definedName name="PY3_Other_LT_Liabilities" localSheetId="47">#REF!</definedName>
    <definedName name="PY3_Other_LT_Liabilities" localSheetId="51">#REF!</definedName>
    <definedName name="PY3_Other_LT_Liabilities" localSheetId="52">#REF!</definedName>
    <definedName name="PY3_Other_LT_Liabilities" localSheetId="17">#REF!</definedName>
    <definedName name="PY3_Other_LT_Liabilities" localSheetId="18">#REF!</definedName>
    <definedName name="PY3_Other_LT_Liabilities" localSheetId="19">#REF!</definedName>
    <definedName name="PY3_Other_LT_Liabilities" localSheetId="21">#REF!</definedName>
    <definedName name="PY3_Other_LT_Liabilities">#REF!</definedName>
    <definedName name="PY3_Preferred_Stock" localSheetId="9">#REF!</definedName>
    <definedName name="PY3_Preferred_Stock" localSheetId="1">#REF!</definedName>
    <definedName name="PY3_Preferred_Stock" localSheetId="7">#REF!</definedName>
    <definedName name="PY3_Preferred_Stock" localSheetId="12">#REF!</definedName>
    <definedName name="PY3_Preferred_Stock" localSheetId="10">#REF!</definedName>
    <definedName name="PY3_Preferred_Stock" localSheetId="11">#REF!</definedName>
    <definedName name="PY3_Preferred_Stock" localSheetId="6">#REF!</definedName>
    <definedName name="PY3_Preferred_Stock" localSheetId="13">#REF!</definedName>
    <definedName name="PY3_Preferred_Stock" localSheetId="23">#REF!</definedName>
    <definedName name="PY3_Preferred_Stock" localSheetId="25">#REF!</definedName>
    <definedName name="PY3_Preferred_Stock" localSheetId="26">#REF!</definedName>
    <definedName name="PY3_Preferred_Stock" localSheetId="28">#REF!</definedName>
    <definedName name="PY3_Preferred_Stock" localSheetId="29">#REF!</definedName>
    <definedName name="PY3_Preferred_Stock" localSheetId="30">#REF!</definedName>
    <definedName name="PY3_Preferred_Stock" localSheetId="31">#REF!</definedName>
    <definedName name="PY3_Preferred_Stock" localSheetId="14">#REF!</definedName>
    <definedName name="PY3_Preferred_Stock" localSheetId="32">#REF!</definedName>
    <definedName name="PY3_Preferred_Stock" localSheetId="33">#REF!</definedName>
    <definedName name="PY3_Preferred_Stock" localSheetId="35">#REF!</definedName>
    <definedName name="PY3_Preferred_Stock" localSheetId="37">#REF!</definedName>
    <definedName name="PY3_Preferred_Stock" localSheetId="38">#REF!</definedName>
    <definedName name="PY3_Preferred_Stock" localSheetId="39">#REF!</definedName>
    <definedName name="PY3_Preferred_Stock" localSheetId="40">#REF!</definedName>
    <definedName name="PY3_Preferred_Stock" localSheetId="41">#REF!</definedName>
    <definedName name="PY3_Preferred_Stock" localSheetId="15">#REF!</definedName>
    <definedName name="PY3_Preferred_Stock" localSheetId="44">#REF!</definedName>
    <definedName name="PY3_Preferred_Stock" localSheetId="47">#REF!</definedName>
    <definedName name="PY3_Preferred_Stock" localSheetId="51">#REF!</definedName>
    <definedName name="PY3_Preferred_Stock" localSheetId="52">#REF!</definedName>
    <definedName name="PY3_Preferred_Stock" localSheetId="17">#REF!</definedName>
    <definedName name="PY3_Preferred_Stock" localSheetId="18">#REF!</definedName>
    <definedName name="PY3_Preferred_Stock" localSheetId="19">#REF!</definedName>
    <definedName name="PY3_Preferred_Stock" localSheetId="21">#REF!</definedName>
    <definedName name="PY3_Preferred_Stock">#REF!</definedName>
    <definedName name="PY3_QUICK_ASSETS">#REF!</definedName>
    <definedName name="PY3_Retained_Earnings" localSheetId="9">#REF!</definedName>
    <definedName name="PY3_Retained_Earnings" localSheetId="1">#REF!</definedName>
    <definedName name="PY3_Retained_Earnings" localSheetId="7">#REF!</definedName>
    <definedName name="PY3_Retained_Earnings" localSheetId="12">#REF!</definedName>
    <definedName name="PY3_Retained_Earnings" localSheetId="10">#REF!</definedName>
    <definedName name="PY3_Retained_Earnings" localSheetId="11">#REF!</definedName>
    <definedName name="PY3_Retained_Earnings" localSheetId="6">#REF!</definedName>
    <definedName name="PY3_Retained_Earnings" localSheetId="13">#REF!</definedName>
    <definedName name="PY3_Retained_Earnings" localSheetId="23">#REF!</definedName>
    <definedName name="PY3_Retained_Earnings" localSheetId="25">#REF!</definedName>
    <definedName name="PY3_Retained_Earnings" localSheetId="26">#REF!</definedName>
    <definedName name="PY3_Retained_Earnings" localSheetId="28">#REF!</definedName>
    <definedName name="PY3_Retained_Earnings" localSheetId="29">#REF!</definedName>
    <definedName name="PY3_Retained_Earnings" localSheetId="30">#REF!</definedName>
    <definedName name="PY3_Retained_Earnings" localSheetId="31">#REF!</definedName>
    <definedName name="PY3_Retained_Earnings" localSheetId="14">#REF!</definedName>
    <definedName name="PY3_Retained_Earnings" localSheetId="32">#REF!</definedName>
    <definedName name="PY3_Retained_Earnings" localSheetId="33">#REF!</definedName>
    <definedName name="PY3_Retained_Earnings" localSheetId="35">#REF!</definedName>
    <definedName name="PY3_Retained_Earnings" localSheetId="37">#REF!</definedName>
    <definedName name="PY3_Retained_Earnings" localSheetId="38">#REF!</definedName>
    <definedName name="PY3_Retained_Earnings" localSheetId="39">#REF!</definedName>
    <definedName name="PY3_Retained_Earnings" localSheetId="40">#REF!</definedName>
    <definedName name="PY3_Retained_Earnings" localSheetId="41">#REF!</definedName>
    <definedName name="PY3_Retained_Earnings" localSheetId="15">#REF!</definedName>
    <definedName name="PY3_Retained_Earnings" localSheetId="44">#REF!</definedName>
    <definedName name="PY3_Retained_Earnings" localSheetId="47">#REF!</definedName>
    <definedName name="PY3_Retained_Earnings" localSheetId="51">#REF!</definedName>
    <definedName name="PY3_Retained_Earnings" localSheetId="52">#REF!</definedName>
    <definedName name="PY3_Retained_Earnings" localSheetId="17">#REF!</definedName>
    <definedName name="PY3_Retained_Earnings" localSheetId="18">#REF!</definedName>
    <definedName name="PY3_Retained_Earnings" localSheetId="19">#REF!</definedName>
    <definedName name="PY3_Retained_Earnings" localSheetId="21">#REF!</definedName>
    <definedName name="PY3_Retained_Earnings">#REF!</definedName>
    <definedName name="PY3_Selling">#REF!</definedName>
    <definedName name="PY3_Tangible_Assets" localSheetId="9">#REF!</definedName>
    <definedName name="PY3_Tangible_Assets" localSheetId="1">#REF!</definedName>
    <definedName name="PY3_Tangible_Assets" localSheetId="7">#REF!</definedName>
    <definedName name="PY3_Tangible_Assets" localSheetId="12">#REF!</definedName>
    <definedName name="PY3_Tangible_Assets" localSheetId="10">#REF!</definedName>
    <definedName name="PY3_Tangible_Assets" localSheetId="11">#REF!</definedName>
    <definedName name="PY3_Tangible_Assets" localSheetId="6">#REF!</definedName>
    <definedName name="PY3_Tangible_Assets" localSheetId="13">#REF!</definedName>
    <definedName name="PY3_Tangible_Assets" localSheetId="23">#REF!</definedName>
    <definedName name="PY3_Tangible_Assets" localSheetId="25">#REF!</definedName>
    <definedName name="PY3_Tangible_Assets" localSheetId="26">#REF!</definedName>
    <definedName name="PY3_Tangible_Assets" localSheetId="28">#REF!</definedName>
    <definedName name="PY3_Tangible_Assets" localSheetId="29">#REF!</definedName>
    <definedName name="PY3_Tangible_Assets" localSheetId="30">#REF!</definedName>
    <definedName name="PY3_Tangible_Assets" localSheetId="31">#REF!</definedName>
    <definedName name="PY3_Tangible_Assets" localSheetId="14">#REF!</definedName>
    <definedName name="PY3_Tangible_Assets" localSheetId="32">#REF!</definedName>
    <definedName name="PY3_Tangible_Assets" localSheetId="33">#REF!</definedName>
    <definedName name="PY3_Tangible_Assets" localSheetId="35">#REF!</definedName>
    <definedName name="PY3_Tangible_Assets" localSheetId="37">#REF!</definedName>
    <definedName name="PY3_Tangible_Assets" localSheetId="38">#REF!</definedName>
    <definedName name="PY3_Tangible_Assets" localSheetId="39">#REF!</definedName>
    <definedName name="PY3_Tangible_Assets" localSheetId="40">#REF!</definedName>
    <definedName name="PY3_Tangible_Assets" localSheetId="41">#REF!</definedName>
    <definedName name="PY3_Tangible_Assets" localSheetId="15">#REF!</definedName>
    <definedName name="PY3_Tangible_Assets" localSheetId="44">#REF!</definedName>
    <definedName name="PY3_Tangible_Assets" localSheetId="47">#REF!</definedName>
    <definedName name="PY3_Tangible_Assets" localSheetId="51">#REF!</definedName>
    <definedName name="PY3_Tangible_Assets" localSheetId="52">#REF!</definedName>
    <definedName name="PY3_Tangible_Assets" localSheetId="17">#REF!</definedName>
    <definedName name="PY3_Tangible_Assets" localSheetId="18">#REF!</definedName>
    <definedName name="PY3_Tangible_Assets" localSheetId="19">#REF!</definedName>
    <definedName name="PY3_Tangible_Assets" localSheetId="21">#REF!</definedName>
    <definedName name="PY3_Tangible_Assets">#REF!</definedName>
    <definedName name="PY3_Taxes">#REF!</definedName>
    <definedName name="PY3_TOTAL_ASSETS">#REF!</definedName>
    <definedName name="PY3_TOTAL_CURR_ASSETS">#REF!</definedName>
    <definedName name="PY3_TOTAL_DEBT">#REF!</definedName>
    <definedName name="PY3_TOTAL_EQUITY">#REF!</definedName>
    <definedName name="PY3_Trade_Payables">#REF!</definedName>
    <definedName name="PY3_Year_Income_Statement">#REF!</definedName>
    <definedName name="PY4_Accounts_Receivable">#REF!</definedName>
    <definedName name="PY4_Administration">#REF!</definedName>
    <definedName name="PY4_Cash">#REF!</definedName>
    <definedName name="PY4_Common_Equity">#REF!</definedName>
    <definedName name="PY4_Cost_of_Sales">#REF!</definedName>
    <definedName name="PY4_Current_Liabilities">#REF!</definedName>
    <definedName name="PY4_Depreciation">#REF!</definedName>
    <definedName name="PY4_Disc._Ops.">#REF!</definedName>
    <definedName name="PY4_Extraord.">#REF!</definedName>
    <definedName name="PY4_Gross_Profit">#REF!</definedName>
    <definedName name="PY4_INC_AFT_TAX">#REF!</definedName>
    <definedName name="PY4_INC_BEF_EXTRAORD">#REF!</definedName>
    <definedName name="PY4_Inc_Bef_Tax">#REF!</definedName>
    <definedName name="PY4_Intangible_Assets" localSheetId="9">#REF!</definedName>
    <definedName name="PY4_Intangible_Assets" localSheetId="1">#REF!</definedName>
    <definedName name="PY4_Intangible_Assets" localSheetId="7">#REF!</definedName>
    <definedName name="PY4_Intangible_Assets" localSheetId="12">#REF!</definedName>
    <definedName name="PY4_Intangible_Assets" localSheetId="10">#REF!</definedName>
    <definedName name="PY4_Intangible_Assets" localSheetId="11">#REF!</definedName>
    <definedName name="PY4_Intangible_Assets" localSheetId="6">#REF!</definedName>
    <definedName name="PY4_Intangible_Assets" localSheetId="13">#REF!</definedName>
    <definedName name="PY4_Intangible_Assets" localSheetId="23">#REF!</definedName>
    <definedName name="PY4_Intangible_Assets" localSheetId="25">#REF!</definedName>
    <definedName name="PY4_Intangible_Assets" localSheetId="26">#REF!</definedName>
    <definedName name="PY4_Intangible_Assets" localSheetId="28">#REF!</definedName>
    <definedName name="PY4_Intangible_Assets" localSheetId="29">#REF!</definedName>
    <definedName name="PY4_Intangible_Assets" localSheetId="30">#REF!</definedName>
    <definedName name="PY4_Intangible_Assets" localSheetId="31">#REF!</definedName>
    <definedName name="PY4_Intangible_Assets" localSheetId="14">#REF!</definedName>
    <definedName name="PY4_Intangible_Assets" localSheetId="32">#REF!</definedName>
    <definedName name="PY4_Intangible_Assets" localSheetId="33">#REF!</definedName>
    <definedName name="PY4_Intangible_Assets" localSheetId="35">#REF!</definedName>
    <definedName name="PY4_Intangible_Assets" localSheetId="37">#REF!</definedName>
    <definedName name="PY4_Intangible_Assets" localSheetId="38">#REF!</definedName>
    <definedName name="PY4_Intangible_Assets" localSheetId="39">#REF!</definedName>
    <definedName name="PY4_Intangible_Assets" localSheetId="40">#REF!</definedName>
    <definedName name="PY4_Intangible_Assets" localSheetId="41">#REF!</definedName>
    <definedName name="PY4_Intangible_Assets" localSheetId="15">#REF!</definedName>
    <definedName name="PY4_Intangible_Assets" localSheetId="44">#REF!</definedName>
    <definedName name="PY4_Intangible_Assets" localSheetId="47">#REF!</definedName>
    <definedName name="PY4_Intangible_Assets" localSheetId="51">#REF!</definedName>
    <definedName name="PY4_Intangible_Assets" localSheetId="52">#REF!</definedName>
    <definedName name="PY4_Intangible_Assets" localSheetId="17">#REF!</definedName>
    <definedName name="PY4_Intangible_Assets" localSheetId="18">#REF!</definedName>
    <definedName name="PY4_Intangible_Assets" localSheetId="19">#REF!</definedName>
    <definedName name="PY4_Intangible_Assets" localSheetId="21">#REF!</definedName>
    <definedName name="PY4_Intangible_Assets">#REF!</definedName>
    <definedName name="PY4_Interest_Expense">#REF!</definedName>
    <definedName name="PY4_Inventory">#REF!</definedName>
    <definedName name="PY4_LIABIL_EQUITY" localSheetId="9">#REF!</definedName>
    <definedName name="PY4_LIABIL_EQUITY" localSheetId="1">#REF!</definedName>
    <definedName name="PY4_LIABIL_EQUITY" localSheetId="7">#REF!</definedName>
    <definedName name="PY4_LIABIL_EQUITY" localSheetId="12">#REF!</definedName>
    <definedName name="PY4_LIABIL_EQUITY" localSheetId="10">#REF!</definedName>
    <definedName name="PY4_LIABIL_EQUITY" localSheetId="11">#REF!</definedName>
    <definedName name="PY4_LIABIL_EQUITY" localSheetId="6">#REF!</definedName>
    <definedName name="PY4_LIABIL_EQUITY" localSheetId="13">#REF!</definedName>
    <definedName name="PY4_LIABIL_EQUITY" localSheetId="23">#REF!</definedName>
    <definedName name="PY4_LIABIL_EQUITY" localSheetId="25">#REF!</definedName>
    <definedName name="PY4_LIABIL_EQUITY" localSheetId="26">#REF!</definedName>
    <definedName name="PY4_LIABIL_EQUITY" localSheetId="28">#REF!</definedName>
    <definedName name="PY4_LIABIL_EQUITY" localSheetId="29">#REF!</definedName>
    <definedName name="PY4_LIABIL_EQUITY" localSheetId="30">#REF!</definedName>
    <definedName name="PY4_LIABIL_EQUITY" localSheetId="31">#REF!</definedName>
    <definedName name="PY4_LIABIL_EQUITY" localSheetId="14">#REF!</definedName>
    <definedName name="PY4_LIABIL_EQUITY" localSheetId="32">#REF!</definedName>
    <definedName name="PY4_LIABIL_EQUITY" localSheetId="33">#REF!</definedName>
    <definedName name="PY4_LIABIL_EQUITY" localSheetId="35">#REF!</definedName>
    <definedName name="PY4_LIABIL_EQUITY" localSheetId="37">#REF!</definedName>
    <definedName name="PY4_LIABIL_EQUITY" localSheetId="38">#REF!</definedName>
    <definedName name="PY4_LIABIL_EQUITY" localSheetId="39">#REF!</definedName>
    <definedName name="PY4_LIABIL_EQUITY" localSheetId="40">#REF!</definedName>
    <definedName name="PY4_LIABIL_EQUITY" localSheetId="41">#REF!</definedName>
    <definedName name="PY4_LIABIL_EQUITY" localSheetId="15">#REF!</definedName>
    <definedName name="PY4_LIABIL_EQUITY" localSheetId="44">#REF!</definedName>
    <definedName name="PY4_LIABIL_EQUITY" localSheetId="47">#REF!</definedName>
    <definedName name="PY4_LIABIL_EQUITY" localSheetId="51">#REF!</definedName>
    <definedName name="PY4_LIABIL_EQUITY" localSheetId="52">#REF!</definedName>
    <definedName name="PY4_LIABIL_EQUITY" localSheetId="17">#REF!</definedName>
    <definedName name="PY4_LIABIL_EQUITY" localSheetId="18">#REF!</definedName>
    <definedName name="PY4_LIABIL_EQUITY" localSheetId="19">#REF!</definedName>
    <definedName name="PY4_LIABIL_EQUITY" localSheetId="21">#REF!</definedName>
    <definedName name="PY4_LIABIL_EQUITY">#REF!</definedName>
    <definedName name="PY4_Long_term_Debt__excl_Dfd_Taxes">#REF!</definedName>
    <definedName name="PY4_Marketable_Sec" localSheetId="9">#REF!</definedName>
    <definedName name="PY4_Marketable_Sec" localSheetId="1">#REF!</definedName>
    <definedName name="PY4_Marketable_Sec" localSheetId="7">#REF!</definedName>
    <definedName name="PY4_Marketable_Sec" localSheetId="12">#REF!</definedName>
    <definedName name="PY4_Marketable_Sec" localSheetId="10">#REF!</definedName>
    <definedName name="PY4_Marketable_Sec" localSheetId="11">#REF!</definedName>
    <definedName name="PY4_Marketable_Sec" localSheetId="6">#REF!</definedName>
    <definedName name="PY4_Marketable_Sec" localSheetId="13">#REF!</definedName>
    <definedName name="PY4_Marketable_Sec" localSheetId="23">#REF!</definedName>
    <definedName name="PY4_Marketable_Sec" localSheetId="25">#REF!</definedName>
    <definedName name="PY4_Marketable_Sec" localSheetId="26">#REF!</definedName>
    <definedName name="PY4_Marketable_Sec" localSheetId="28">#REF!</definedName>
    <definedName name="PY4_Marketable_Sec" localSheetId="29">#REF!</definedName>
    <definedName name="PY4_Marketable_Sec" localSheetId="30">#REF!</definedName>
    <definedName name="PY4_Marketable_Sec" localSheetId="31">#REF!</definedName>
    <definedName name="PY4_Marketable_Sec" localSheetId="14">#REF!</definedName>
    <definedName name="PY4_Marketable_Sec" localSheetId="32">#REF!</definedName>
    <definedName name="PY4_Marketable_Sec" localSheetId="33">#REF!</definedName>
    <definedName name="PY4_Marketable_Sec" localSheetId="35">#REF!</definedName>
    <definedName name="PY4_Marketable_Sec" localSheetId="37">#REF!</definedName>
    <definedName name="PY4_Marketable_Sec" localSheetId="38">#REF!</definedName>
    <definedName name="PY4_Marketable_Sec" localSheetId="39">#REF!</definedName>
    <definedName name="PY4_Marketable_Sec" localSheetId="40">#REF!</definedName>
    <definedName name="PY4_Marketable_Sec" localSheetId="41">#REF!</definedName>
    <definedName name="PY4_Marketable_Sec" localSheetId="15">#REF!</definedName>
    <definedName name="PY4_Marketable_Sec" localSheetId="44">#REF!</definedName>
    <definedName name="PY4_Marketable_Sec" localSheetId="47">#REF!</definedName>
    <definedName name="PY4_Marketable_Sec" localSheetId="51">#REF!</definedName>
    <definedName name="PY4_Marketable_Sec" localSheetId="52">#REF!</definedName>
    <definedName name="PY4_Marketable_Sec" localSheetId="17">#REF!</definedName>
    <definedName name="PY4_Marketable_Sec" localSheetId="18">#REF!</definedName>
    <definedName name="PY4_Marketable_Sec" localSheetId="19">#REF!</definedName>
    <definedName name="PY4_Marketable_Sec" localSheetId="21">#REF!</definedName>
    <definedName name="PY4_Marketable_Sec">#REF!</definedName>
    <definedName name="PY4_NET_INCOME">#REF!</definedName>
    <definedName name="PY4_Net_Revenue">#REF!</definedName>
    <definedName name="PY4_Operating_Inc">#REF!</definedName>
    <definedName name="PY4_Other_Cur_Assets" localSheetId="9">#REF!</definedName>
    <definedName name="PY4_Other_Cur_Assets" localSheetId="1">#REF!</definedName>
    <definedName name="PY4_Other_Cur_Assets" localSheetId="7">#REF!</definedName>
    <definedName name="PY4_Other_Cur_Assets" localSheetId="12">#REF!</definedName>
    <definedName name="PY4_Other_Cur_Assets" localSheetId="10">#REF!</definedName>
    <definedName name="PY4_Other_Cur_Assets" localSheetId="11">#REF!</definedName>
    <definedName name="PY4_Other_Cur_Assets" localSheetId="6">#REF!</definedName>
    <definedName name="PY4_Other_Cur_Assets" localSheetId="13">#REF!</definedName>
    <definedName name="PY4_Other_Cur_Assets" localSheetId="23">#REF!</definedName>
    <definedName name="PY4_Other_Cur_Assets" localSheetId="25">#REF!</definedName>
    <definedName name="PY4_Other_Cur_Assets" localSheetId="26">#REF!</definedName>
    <definedName name="PY4_Other_Cur_Assets" localSheetId="28">#REF!</definedName>
    <definedName name="PY4_Other_Cur_Assets" localSheetId="29">#REF!</definedName>
    <definedName name="PY4_Other_Cur_Assets" localSheetId="30">#REF!</definedName>
    <definedName name="PY4_Other_Cur_Assets" localSheetId="31">#REF!</definedName>
    <definedName name="PY4_Other_Cur_Assets" localSheetId="14">#REF!</definedName>
    <definedName name="PY4_Other_Cur_Assets" localSheetId="32">#REF!</definedName>
    <definedName name="PY4_Other_Cur_Assets" localSheetId="33">#REF!</definedName>
    <definedName name="PY4_Other_Cur_Assets" localSheetId="35">#REF!</definedName>
    <definedName name="PY4_Other_Cur_Assets" localSheetId="37">#REF!</definedName>
    <definedName name="PY4_Other_Cur_Assets" localSheetId="38">#REF!</definedName>
    <definedName name="PY4_Other_Cur_Assets" localSheetId="39">#REF!</definedName>
    <definedName name="PY4_Other_Cur_Assets" localSheetId="40">#REF!</definedName>
    <definedName name="PY4_Other_Cur_Assets" localSheetId="41">#REF!</definedName>
    <definedName name="PY4_Other_Cur_Assets" localSheetId="15">#REF!</definedName>
    <definedName name="PY4_Other_Cur_Assets" localSheetId="44">#REF!</definedName>
    <definedName name="PY4_Other_Cur_Assets" localSheetId="47">#REF!</definedName>
    <definedName name="PY4_Other_Cur_Assets" localSheetId="51">#REF!</definedName>
    <definedName name="PY4_Other_Cur_Assets" localSheetId="52">#REF!</definedName>
    <definedName name="PY4_Other_Cur_Assets" localSheetId="17">#REF!</definedName>
    <definedName name="PY4_Other_Cur_Assets" localSheetId="18">#REF!</definedName>
    <definedName name="PY4_Other_Cur_Assets" localSheetId="19">#REF!</definedName>
    <definedName name="PY4_Other_Cur_Assets" localSheetId="21">#REF!</definedName>
    <definedName name="PY4_Other_Cur_Assets">#REF!</definedName>
    <definedName name="PY4_Other_Exp.">#REF!</definedName>
    <definedName name="PY4_Other_LT_Assets" localSheetId="9">#REF!</definedName>
    <definedName name="PY4_Other_LT_Assets" localSheetId="1">#REF!</definedName>
    <definedName name="PY4_Other_LT_Assets" localSheetId="7">#REF!</definedName>
    <definedName name="PY4_Other_LT_Assets" localSheetId="12">#REF!</definedName>
    <definedName name="PY4_Other_LT_Assets" localSheetId="10">#REF!</definedName>
    <definedName name="PY4_Other_LT_Assets" localSheetId="11">#REF!</definedName>
    <definedName name="PY4_Other_LT_Assets" localSheetId="6">#REF!</definedName>
    <definedName name="PY4_Other_LT_Assets" localSheetId="13">#REF!</definedName>
    <definedName name="PY4_Other_LT_Assets" localSheetId="23">#REF!</definedName>
    <definedName name="PY4_Other_LT_Assets" localSheetId="25">#REF!</definedName>
    <definedName name="PY4_Other_LT_Assets" localSheetId="26">#REF!</definedName>
    <definedName name="PY4_Other_LT_Assets" localSheetId="28">#REF!</definedName>
    <definedName name="PY4_Other_LT_Assets" localSheetId="29">#REF!</definedName>
    <definedName name="PY4_Other_LT_Assets" localSheetId="30">#REF!</definedName>
    <definedName name="PY4_Other_LT_Assets" localSheetId="31">#REF!</definedName>
    <definedName name="PY4_Other_LT_Assets" localSheetId="14">#REF!</definedName>
    <definedName name="PY4_Other_LT_Assets" localSheetId="32">#REF!</definedName>
    <definedName name="PY4_Other_LT_Assets" localSheetId="33">#REF!</definedName>
    <definedName name="PY4_Other_LT_Assets" localSheetId="35">#REF!</definedName>
    <definedName name="PY4_Other_LT_Assets" localSheetId="37">#REF!</definedName>
    <definedName name="PY4_Other_LT_Assets" localSheetId="38">#REF!</definedName>
    <definedName name="PY4_Other_LT_Assets" localSheetId="39">#REF!</definedName>
    <definedName name="PY4_Other_LT_Assets" localSheetId="40">#REF!</definedName>
    <definedName name="PY4_Other_LT_Assets" localSheetId="41">#REF!</definedName>
    <definedName name="PY4_Other_LT_Assets" localSheetId="15">#REF!</definedName>
    <definedName name="PY4_Other_LT_Assets" localSheetId="44">#REF!</definedName>
    <definedName name="PY4_Other_LT_Assets" localSheetId="47">#REF!</definedName>
    <definedName name="PY4_Other_LT_Assets" localSheetId="51">#REF!</definedName>
    <definedName name="PY4_Other_LT_Assets" localSheetId="52">#REF!</definedName>
    <definedName name="PY4_Other_LT_Assets" localSheetId="17">#REF!</definedName>
    <definedName name="PY4_Other_LT_Assets" localSheetId="18">#REF!</definedName>
    <definedName name="PY4_Other_LT_Assets" localSheetId="19">#REF!</definedName>
    <definedName name="PY4_Other_LT_Assets" localSheetId="21">#REF!</definedName>
    <definedName name="PY4_Other_LT_Assets">#REF!</definedName>
    <definedName name="PY4_Other_LT_Liabilities" localSheetId="9">#REF!</definedName>
    <definedName name="PY4_Other_LT_Liabilities" localSheetId="1">#REF!</definedName>
    <definedName name="PY4_Other_LT_Liabilities" localSheetId="7">#REF!</definedName>
    <definedName name="PY4_Other_LT_Liabilities" localSheetId="12">#REF!</definedName>
    <definedName name="PY4_Other_LT_Liabilities" localSheetId="10">#REF!</definedName>
    <definedName name="PY4_Other_LT_Liabilities" localSheetId="11">#REF!</definedName>
    <definedName name="PY4_Other_LT_Liabilities" localSheetId="6">#REF!</definedName>
    <definedName name="PY4_Other_LT_Liabilities" localSheetId="13">#REF!</definedName>
    <definedName name="PY4_Other_LT_Liabilities" localSheetId="23">#REF!</definedName>
    <definedName name="PY4_Other_LT_Liabilities" localSheetId="25">#REF!</definedName>
    <definedName name="PY4_Other_LT_Liabilities" localSheetId="26">#REF!</definedName>
    <definedName name="PY4_Other_LT_Liabilities" localSheetId="28">#REF!</definedName>
    <definedName name="PY4_Other_LT_Liabilities" localSheetId="29">#REF!</definedName>
    <definedName name="PY4_Other_LT_Liabilities" localSheetId="30">#REF!</definedName>
    <definedName name="PY4_Other_LT_Liabilities" localSheetId="31">#REF!</definedName>
    <definedName name="PY4_Other_LT_Liabilities" localSheetId="14">#REF!</definedName>
    <definedName name="PY4_Other_LT_Liabilities" localSheetId="32">#REF!</definedName>
    <definedName name="PY4_Other_LT_Liabilities" localSheetId="33">#REF!</definedName>
    <definedName name="PY4_Other_LT_Liabilities" localSheetId="35">#REF!</definedName>
    <definedName name="PY4_Other_LT_Liabilities" localSheetId="37">#REF!</definedName>
    <definedName name="PY4_Other_LT_Liabilities" localSheetId="38">#REF!</definedName>
    <definedName name="PY4_Other_LT_Liabilities" localSheetId="39">#REF!</definedName>
    <definedName name="PY4_Other_LT_Liabilities" localSheetId="40">#REF!</definedName>
    <definedName name="PY4_Other_LT_Liabilities" localSheetId="41">#REF!</definedName>
    <definedName name="PY4_Other_LT_Liabilities" localSheetId="15">#REF!</definedName>
    <definedName name="PY4_Other_LT_Liabilities" localSheetId="44">#REF!</definedName>
    <definedName name="PY4_Other_LT_Liabilities" localSheetId="47">#REF!</definedName>
    <definedName name="PY4_Other_LT_Liabilities" localSheetId="51">#REF!</definedName>
    <definedName name="PY4_Other_LT_Liabilities" localSheetId="52">#REF!</definedName>
    <definedName name="PY4_Other_LT_Liabilities" localSheetId="17">#REF!</definedName>
    <definedName name="PY4_Other_LT_Liabilities" localSheetId="18">#REF!</definedName>
    <definedName name="PY4_Other_LT_Liabilities" localSheetId="19">#REF!</definedName>
    <definedName name="PY4_Other_LT_Liabilities" localSheetId="21">#REF!</definedName>
    <definedName name="PY4_Other_LT_Liabilities">#REF!</definedName>
    <definedName name="PY4_Preferred_Stock" localSheetId="9">#REF!</definedName>
    <definedName name="PY4_Preferred_Stock" localSheetId="1">#REF!</definedName>
    <definedName name="PY4_Preferred_Stock" localSheetId="7">#REF!</definedName>
    <definedName name="PY4_Preferred_Stock" localSheetId="12">#REF!</definedName>
    <definedName name="PY4_Preferred_Stock" localSheetId="10">#REF!</definedName>
    <definedName name="PY4_Preferred_Stock" localSheetId="11">#REF!</definedName>
    <definedName name="PY4_Preferred_Stock" localSheetId="6">#REF!</definedName>
    <definedName name="PY4_Preferred_Stock" localSheetId="13">#REF!</definedName>
    <definedName name="PY4_Preferred_Stock" localSheetId="23">#REF!</definedName>
    <definedName name="PY4_Preferred_Stock" localSheetId="25">#REF!</definedName>
    <definedName name="PY4_Preferred_Stock" localSheetId="26">#REF!</definedName>
    <definedName name="PY4_Preferred_Stock" localSheetId="28">#REF!</definedName>
    <definedName name="PY4_Preferred_Stock" localSheetId="29">#REF!</definedName>
    <definedName name="PY4_Preferred_Stock" localSheetId="30">#REF!</definedName>
    <definedName name="PY4_Preferred_Stock" localSheetId="31">#REF!</definedName>
    <definedName name="PY4_Preferred_Stock" localSheetId="14">#REF!</definedName>
    <definedName name="PY4_Preferred_Stock" localSheetId="32">#REF!</definedName>
    <definedName name="PY4_Preferred_Stock" localSheetId="33">#REF!</definedName>
    <definedName name="PY4_Preferred_Stock" localSheetId="35">#REF!</definedName>
    <definedName name="PY4_Preferred_Stock" localSheetId="37">#REF!</definedName>
    <definedName name="PY4_Preferred_Stock" localSheetId="38">#REF!</definedName>
    <definedName name="PY4_Preferred_Stock" localSheetId="39">#REF!</definedName>
    <definedName name="PY4_Preferred_Stock" localSheetId="40">#REF!</definedName>
    <definedName name="PY4_Preferred_Stock" localSheetId="41">#REF!</definedName>
    <definedName name="PY4_Preferred_Stock" localSheetId="15">#REF!</definedName>
    <definedName name="PY4_Preferred_Stock" localSheetId="44">#REF!</definedName>
    <definedName name="PY4_Preferred_Stock" localSheetId="47">#REF!</definedName>
    <definedName name="PY4_Preferred_Stock" localSheetId="51">#REF!</definedName>
    <definedName name="PY4_Preferred_Stock" localSheetId="52">#REF!</definedName>
    <definedName name="PY4_Preferred_Stock" localSheetId="17">#REF!</definedName>
    <definedName name="PY4_Preferred_Stock" localSheetId="18">#REF!</definedName>
    <definedName name="PY4_Preferred_Stock" localSheetId="19">#REF!</definedName>
    <definedName name="PY4_Preferred_Stock" localSheetId="21">#REF!</definedName>
    <definedName name="PY4_Preferred_Stock">#REF!</definedName>
    <definedName name="PY4_QUICK_ASSETS">#REF!</definedName>
    <definedName name="PY4_Retained_Earnings" localSheetId="9">#REF!</definedName>
    <definedName name="PY4_Retained_Earnings" localSheetId="1">#REF!</definedName>
    <definedName name="PY4_Retained_Earnings" localSheetId="7">#REF!</definedName>
    <definedName name="PY4_Retained_Earnings" localSheetId="12">#REF!</definedName>
    <definedName name="PY4_Retained_Earnings" localSheetId="10">#REF!</definedName>
    <definedName name="PY4_Retained_Earnings" localSheetId="11">#REF!</definedName>
    <definedName name="PY4_Retained_Earnings" localSheetId="6">#REF!</definedName>
    <definedName name="PY4_Retained_Earnings" localSheetId="13">#REF!</definedName>
    <definedName name="PY4_Retained_Earnings" localSheetId="23">#REF!</definedName>
    <definedName name="PY4_Retained_Earnings" localSheetId="25">#REF!</definedName>
    <definedName name="PY4_Retained_Earnings" localSheetId="26">#REF!</definedName>
    <definedName name="PY4_Retained_Earnings" localSheetId="28">#REF!</definedName>
    <definedName name="PY4_Retained_Earnings" localSheetId="29">#REF!</definedName>
    <definedName name="PY4_Retained_Earnings" localSheetId="30">#REF!</definedName>
    <definedName name="PY4_Retained_Earnings" localSheetId="31">#REF!</definedName>
    <definedName name="PY4_Retained_Earnings" localSheetId="14">#REF!</definedName>
    <definedName name="PY4_Retained_Earnings" localSheetId="32">#REF!</definedName>
    <definedName name="PY4_Retained_Earnings" localSheetId="33">#REF!</definedName>
    <definedName name="PY4_Retained_Earnings" localSheetId="35">#REF!</definedName>
    <definedName name="PY4_Retained_Earnings" localSheetId="37">#REF!</definedName>
    <definedName name="PY4_Retained_Earnings" localSheetId="38">#REF!</definedName>
    <definedName name="PY4_Retained_Earnings" localSheetId="39">#REF!</definedName>
    <definedName name="PY4_Retained_Earnings" localSheetId="40">#REF!</definedName>
    <definedName name="PY4_Retained_Earnings" localSheetId="41">#REF!</definedName>
    <definedName name="PY4_Retained_Earnings" localSheetId="15">#REF!</definedName>
    <definedName name="PY4_Retained_Earnings" localSheetId="44">#REF!</definedName>
    <definedName name="PY4_Retained_Earnings" localSheetId="47">#REF!</definedName>
    <definedName name="PY4_Retained_Earnings" localSheetId="51">#REF!</definedName>
    <definedName name="PY4_Retained_Earnings" localSheetId="52">#REF!</definedName>
    <definedName name="PY4_Retained_Earnings" localSheetId="17">#REF!</definedName>
    <definedName name="PY4_Retained_Earnings" localSheetId="18">#REF!</definedName>
    <definedName name="PY4_Retained_Earnings" localSheetId="19">#REF!</definedName>
    <definedName name="PY4_Retained_Earnings" localSheetId="21">#REF!</definedName>
    <definedName name="PY4_Retained_Earnings">#REF!</definedName>
    <definedName name="PY4_Selling">#REF!</definedName>
    <definedName name="PY4_Tangible_Assets" localSheetId="9">#REF!</definedName>
    <definedName name="PY4_Tangible_Assets" localSheetId="1">#REF!</definedName>
    <definedName name="PY4_Tangible_Assets" localSheetId="7">#REF!</definedName>
    <definedName name="PY4_Tangible_Assets" localSheetId="12">#REF!</definedName>
    <definedName name="PY4_Tangible_Assets" localSheetId="10">#REF!</definedName>
    <definedName name="PY4_Tangible_Assets" localSheetId="11">#REF!</definedName>
    <definedName name="PY4_Tangible_Assets" localSheetId="6">#REF!</definedName>
    <definedName name="PY4_Tangible_Assets" localSheetId="13">#REF!</definedName>
    <definedName name="PY4_Tangible_Assets" localSheetId="23">#REF!</definedName>
    <definedName name="PY4_Tangible_Assets" localSheetId="25">#REF!</definedName>
    <definedName name="PY4_Tangible_Assets" localSheetId="26">#REF!</definedName>
    <definedName name="PY4_Tangible_Assets" localSheetId="28">#REF!</definedName>
    <definedName name="PY4_Tangible_Assets" localSheetId="29">#REF!</definedName>
    <definedName name="PY4_Tangible_Assets" localSheetId="30">#REF!</definedName>
    <definedName name="PY4_Tangible_Assets" localSheetId="31">#REF!</definedName>
    <definedName name="PY4_Tangible_Assets" localSheetId="14">#REF!</definedName>
    <definedName name="PY4_Tangible_Assets" localSheetId="32">#REF!</definedName>
    <definedName name="PY4_Tangible_Assets" localSheetId="33">#REF!</definedName>
    <definedName name="PY4_Tangible_Assets" localSheetId="35">#REF!</definedName>
    <definedName name="PY4_Tangible_Assets" localSheetId="37">#REF!</definedName>
    <definedName name="PY4_Tangible_Assets" localSheetId="38">#REF!</definedName>
    <definedName name="PY4_Tangible_Assets" localSheetId="39">#REF!</definedName>
    <definedName name="PY4_Tangible_Assets" localSheetId="40">#REF!</definedName>
    <definedName name="PY4_Tangible_Assets" localSheetId="41">#REF!</definedName>
    <definedName name="PY4_Tangible_Assets" localSheetId="15">#REF!</definedName>
    <definedName name="PY4_Tangible_Assets" localSheetId="44">#REF!</definedName>
    <definedName name="PY4_Tangible_Assets" localSheetId="47">#REF!</definedName>
    <definedName name="PY4_Tangible_Assets" localSheetId="51">#REF!</definedName>
    <definedName name="PY4_Tangible_Assets" localSheetId="52">#REF!</definedName>
    <definedName name="PY4_Tangible_Assets" localSheetId="17">#REF!</definedName>
    <definedName name="PY4_Tangible_Assets" localSheetId="18">#REF!</definedName>
    <definedName name="PY4_Tangible_Assets" localSheetId="19">#REF!</definedName>
    <definedName name="PY4_Tangible_Assets" localSheetId="21">#REF!</definedName>
    <definedName name="PY4_Tangible_Assets">#REF!</definedName>
    <definedName name="PY4_Taxes">#REF!</definedName>
    <definedName name="PY4_TOTAL_ASSETS">#REF!</definedName>
    <definedName name="PY4_TOTAL_CURR_ASSETS">#REF!</definedName>
    <definedName name="PY4_TOTAL_DEBT">#REF!</definedName>
    <definedName name="PY4_TOTAL_EQUITY">#REF!</definedName>
    <definedName name="PY4_Trade_Payables">#REF!</definedName>
    <definedName name="PY4_Year_Income_Statement">#REF!</definedName>
    <definedName name="PY5_Accounts_Receivable" localSheetId="9">#REF!</definedName>
    <definedName name="PY5_Accounts_Receivable" localSheetId="1">#REF!</definedName>
    <definedName name="PY5_Accounts_Receivable" localSheetId="7">#REF!</definedName>
    <definedName name="PY5_Accounts_Receivable" localSheetId="12">#REF!</definedName>
    <definedName name="PY5_Accounts_Receivable" localSheetId="10">#REF!</definedName>
    <definedName name="PY5_Accounts_Receivable" localSheetId="11">#REF!</definedName>
    <definedName name="PY5_Accounts_Receivable" localSheetId="6">#REF!</definedName>
    <definedName name="PY5_Accounts_Receivable" localSheetId="13">#REF!</definedName>
    <definedName name="PY5_Accounts_Receivable" localSheetId="23">#REF!</definedName>
    <definedName name="PY5_Accounts_Receivable" localSheetId="25">#REF!</definedName>
    <definedName name="PY5_Accounts_Receivable" localSheetId="26">#REF!</definedName>
    <definedName name="PY5_Accounts_Receivable" localSheetId="28">#REF!</definedName>
    <definedName name="PY5_Accounts_Receivable" localSheetId="29">#REF!</definedName>
    <definedName name="PY5_Accounts_Receivable" localSheetId="30">#REF!</definedName>
    <definedName name="PY5_Accounts_Receivable" localSheetId="31">#REF!</definedName>
    <definedName name="PY5_Accounts_Receivable" localSheetId="14">#REF!</definedName>
    <definedName name="PY5_Accounts_Receivable" localSheetId="32">#REF!</definedName>
    <definedName name="PY5_Accounts_Receivable" localSheetId="33">#REF!</definedName>
    <definedName name="PY5_Accounts_Receivable" localSheetId="35">#REF!</definedName>
    <definedName name="PY5_Accounts_Receivable" localSheetId="37">#REF!</definedName>
    <definedName name="PY5_Accounts_Receivable" localSheetId="38">#REF!</definedName>
    <definedName name="PY5_Accounts_Receivable" localSheetId="39">#REF!</definedName>
    <definedName name="PY5_Accounts_Receivable" localSheetId="40">#REF!</definedName>
    <definedName name="PY5_Accounts_Receivable" localSheetId="41">#REF!</definedName>
    <definedName name="PY5_Accounts_Receivable" localSheetId="15">#REF!</definedName>
    <definedName name="PY5_Accounts_Receivable" localSheetId="44">#REF!</definedName>
    <definedName name="PY5_Accounts_Receivable" localSheetId="47">#REF!</definedName>
    <definedName name="PY5_Accounts_Receivable" localSheetId="51">#REF!</definedName>
    <definedName name="PY5_Accounts_Receivable" localSheetId="52">#REF!</definedName>
    <definedName name="PY5_Accounts_Receivable" localSheetId="17">#REF!</definedName>
    <definedName name="PY5_Accounts_Receivable" localSheetId="18">#REF!</definedName>
    <definedName name="PY5_Accounts_Receivable" localSheetId="19">#REF!</definedName>
    <definedName name="PY5_Accounts_Receivable" localSheetId="21">#REF!</definedName>
    <definedName name="PY5_Accounts_Receivable">#REF!</definedName>
    <definedName name="PY5_Administration">#REF!</definedName>
    <definedName name="PY5_Cash">#REF!</definedName>
    <definedName name="PY5_Common_Equity">#REF!</definedName>
    <definedName name="PY5_Cost_of_Sales">#REF!</definedName>
    <definedName name="PY5_Current_Liabilities">#REF!</definedName>
    <definedName name="PY5_Depreciation">#REF!</definedName>
    <definedName name="PY5_Disc._Ops.">#REF!</definedName>
    <definedName name="PY5_Extraord.">#REF!</definedName>
    <definedName name="PY5_Gross_Profit">#REF!</definedName>
    <definedName name="PY5_INC_AFT_TAX">#REF!</definedName>
    <definedName name="PY5_INC_BEF_EXTRAORD">#REF!</definedName>
    <definedName name="PY5_Inc_Bef_Tax">#REF!</definedName>
    <definedName name="PY5_Intangible_Assets" localSheetId="9">#REF!</definedName>
    <definedName name="PY5_Intangible_Assets" localSheetId="1">#REF!</definedName>
    <definedName name="PY5_Intangible_Assets" localSheetId="7">#REF!</definedName>
    <definedName name="PY5_Intangible_Assets" localSheetId="12">#REF!</definedName>
    <definedName name="PY5_Intangible_Assets" localSheetId="10">#REF!</definedName>
    <definedName name="PY5_Intangible_Assets" localSheetId="11">#REF!</definedName>
    <definedName name="PY5_Intangible_Assets" localSheetId="6">#REF!</definedName>
    <definedName name="PY5_Intangible_Assets" localSheetId="13">#REF!</definedName>
    <definedName name="PY5_Intangible_Assets" localSheetId="23">#REF!</definedName>
    <definedName name="PY5_Intangible_Assets" localSheetId="25">#REF!</definedName>
    <definedName name="PY5_Intangible_Assets" localSheetId="26">#REF!</definedName>
    <definedName name="PY5_Intangible_Assets" localSheetId="28">#REF!</definedName>
    <definedName name="PY5_Intangible_Assets" localSheetId="29">#REF!</definedName>
    <definedName name="PY5_Intangible_Assets" localSheetId="30">#REF!</definedName>
    <definedName name="PY5_Intangible_Assets" localSheetId="31">#REF!</definedName>
    <definedName name="PY5_Intangible_Assets" localSheetId="14">#REF!</definedName>
    <definedName name="PY5_Intangible_Assets" localSheetId="32">#REF!</definedName>
    <definedName name="PY5_Intangible_Assets" localSheetId="33">#REF!</definedName>
    <definedName name="PY5_Intangible_Assets" localSheetId="35">#REF!</definedName>
    <definedName name="PY5_Intangible_Assets" localSheetId="37">#REF!</definedName>
    <definedName name="PY5_Intangible_Assets" localSheetId="38">#REF!</definedName>
    <definedName name="PY5_Intangible_Assets" localSheetId="39">#REF!</definedName>
    <definedName name="PY5_Intangible_Assets" localSheetId="40">#REF!</definedName>
    <definedName name="PY5_Intangible_Assets" localSheetId="41">#REF!</definedName>
    <definedName name="PY5_Intangible_Assets" localSheetId="15">#REF!</definedName>
    <definedName name="PY5_Intangible_Assets" localSheetId="44">#REF!</definedName>
    <definedName name="PY5_Intangible_Assets" localSheetId="47">#REF!</definedName>
    <definedName name="PY5_Intangible_Assets" localSheetId="51">#REF!</definedName>
    <definedName name="PY5_Intangible_Assets" localSheetId="52">#REF!</definedName>
    <definedName name="PY5_Intangible_Assets" localSheetId="17">#REF!</definedName>
    <definedName name="PY5_Intangible_Assets" localSheetId="18">#REF!</definedName>
    <definedName name="PY5_Intangible_Assets" localSheetId="19">#REF!</definedName>
    <definedName name="PY5_Intangible_Assets" localSheetId="21">#REF!</definedName>
    <definedName name="PY5_Intangible_Assets">#REF!</definedName>
    <definedName name="PY5_Interest_Expense">#REF!</definedName>
    <definedName name="PY5_Inventory" localSheetId="9">#REF!</definedName>
    <definedName name="PY5_Inventory" localSheetId="1">#REF!</definedName>
    <definedName name="PY5_Inventory" localSheetId="7">#REF!</definedName>
    <definedName name="PY5_Inventory" localSheetId="12">#REF!</definedName>
    <definedName name="PY5_Inventory" localSheetId="10">#REF!</definedName>
    <definedName name="PY5_Inventory" localSheetId="11">#REF!</definedName>
    <definedName name="PY5_Inventory" localSheetId="6">#REF!</definedName>
    <definedName name="PY5_Inventory" localSheetId="13">#REF!</definedName>
    <definedName name="PY5_Inventory" localSheetId="23">#REF!</definedName>
    <definedName name="PY5_Inventory" localSheetId="25">#REF!</definedName>
    <definedName name="PY5_Inventory" localSheetId="26">#REF!</definedName>
    <definedName name="PY5_Inventory" localSheetId="28">#REF!</definedName>
    <definedName name="PY5_Inventory" localSheetId="29">#REF!</definedName>
    <definedName name="PY5_Inventory" localSheetId="30">#REF!</definedName>
    <definedName name="PY5_Inventory" localSheetId="31">#REF!</definedName>
    <definedName name="PY5_Inventory" localSheetId="14">#REF!</definedName>
    <definedName name="PY5_Inventory" localSheetId="32">#REF!</definedName>
    <definedName name="PY5_Inventory" localSheetId="33">#REF!</definedName>
    <definedName name="PY5_Inventory" localSheetId="35">#REF!</definedName>
    <definedName name="PY5_Inventory" localSheetId="37">#REF!</definedName>
    <definedName name="PY5_Inventory" localSheetId="38">#REF!</definedName>
    <definedName name="PY5_Inventory" localSheetId="39">#REF!</definedName>
    <definedName name="PY5_Inventory" localSheetId="40">#REF!</definedName>
    <definedName name="PY5_Inventory" localSheetId="41">#REF!</definedName>
    <definedName name="PY5_Inventory" localSheetId="15">#REF!</definedName>
    <definedName name="PY5_Inventory" localSheetId="44">#REF!</definedName>
    <definedName name="PY5_Inventory" localSheetId="47">#REF!</definedName>
    <definedName name="PY5_Inventory" localSheetId="51">#REF!</definedName>
    <definedName name="PY5_Inventory" localSheetId="52">#REF!</definedName>
    <definedName name="PY5_Inventory" localSheetId="17">#REF!</definedName>
    <definedName name="PY5_Inventory" localSheetId="18">#REF!</definedName>
    <definedName name="PY5_Inventory" localSheetId="19">#REF!</definedName>
    <definedName name="PY5_Inventory" localSheetId="21">#REF!</definedName>
    <definedName name="PY5_Inventory">#REF!</definedName>
    <definedName name="PY5_LIABIL_EQUITY" localSheetId="9">#REF!</definedName>
    <definedName name="PY5_LIABIL_EQUITY" localSheetId="1">#REF!</definedName>
    <definedName name="PY5_LIABIL_EQUITY" localSheetId="7">#REF!</definedName>
    <definedName name="PY5_LIABIL_EQUITY" localSheetId="12">#REF!</definedName>
    <definedName name="PY5_LIABIL_EQUITY" localSheetId="10">#REF!</definedName>
    <definedName name="PY5_LIABIL_EQUITY" localSheetId="11">#REF!</definedName>
    <definedName name="PY5_LIABIL_EQUITY" localSheetId="6">#REF!</definedName>
    <definedName name="PY5_LIABIL_EQUITY" localSheetId="13">#REF!</definedName>
    <definedName name="PY5_LIABIL_EQUITY" localSheetId="23">#REF!</definedName>
    <definedName name="PY5_LIABIL_EQUITY" localSheetId="25">#REF!</definedName>
    <definedName name="PY5_LIABIL_EQUITY" localSheetId="26">#REF!</definedName>
    <definedName name="PY5_LIABIL_EQUITY" localSheetId="28">#REF!</definedName>
    <definedName name="PY5_LIABIL_EQUITY" localSheetId="29">#REF!</definedName>
    <definedName name="PY5_LIABIL_EQUITY" localSheetId="30">#REF!</definedName>
    <definedName name="PY5_LIABIL_EQUITY" localSheetId="31">#REF!</definedName>
    <definedName name="PY5_LIABIL_EQUITY" localSheetId="14">#REF!</definedName>
    <definedName name="PY5_LIABIL_EQUITY" localSheetId="32">#REF!</definedName>
    <definedName name="PY5_LIABIL_EQUITY" localSheetId="33">#REF!</definedName>
    <definedName name="PY5_LIABIL_EQUITY" localSheetId="35">#REF!</definedName>
    <definedName name="PY5_LIABIL_EQUITY" localSheetId="37">#REF!</definedName>
    <definedName name="PY5_LIABIL_EQUITY" localSheetId="38">#REF!</definedName>
    <definedName name="PY5_LIABIL_EQUITY" localSheetId="39">#REF!</definedName>
    <definedName name="PY5_LIABIL_EQUITY" localSheetId="40">#REF!</definedName>
    <definedName name="PY5_LIABIL_EQUITY" localSheetId="41">#REF!</definedName>
    <definedName name="PY5_LIABIL_EQUITY" localSheetId="15">#REF!</definedName>
    <definedName name="PY5_LIABIL_EQUITY" localSheetId="44">#REF!</definedName>
    <definedName name="PY5_LIABIL_EQUITY" localSheetId="47">#REF!</definedName>
    <definedName name="PY5_LIABIL_EQUITY" localSheetId="51">#REF!</definedName>
    <definedName name="PY5_LIABIL_EQUITY" localSheetId="52">#REF!</definedName>
    <definedName name="PY5_LIABIL_EQUITY" localSheetId="17">#REF!</definedName>
    <definedName name="PY5_LIABIL_EQUITY" localSheetId="18">#REF!</definedName>
    <definedName name="PY5_LIABIL_EQUITY" localSheetId="19">#REF!</definedName>
    <definedName name="PY5_LIABIL_EQUITY" localSheetId="21">#REF!</definedName>
    <definedName name="PY5_LIABIL_EQUITY">#REF!</definedName>
    <definedName name="PY5_Long_term_Debt__excl_Dfd_Taxes">#REF!</definedName>
    <definedName name="PY5_Marketable_Sec" localSheetId="9">#REF!</definedName>
    <definedName name="PY5_Marketable_Sec" localSheetId="1">#REF!</definedName>
    <definedName name="PY5_Marketable_Sec" localSheetId="7">#REF!</definedName>
    <definedName name="PY5_Marketable_Sec" localSheetId="12">#REF!</definedName>
    <definedName name="PY5_Marketable_Sec" localSheetId="10">#REF!</definedName>
    <definedName name="PY5_Marketable_Sec" localSheetId="11">#REF!</definedName>
    <definedName name="PY5_Marketable_Sec" localSheetId="6">#REF!</definedName>
    <definedName name="PY5_Marketable_Sec" localSheetId="13">#REF!</definedName>
    <definedName name="PY5_Marketable_Sec" localSheetId="23">#REF!</definedName>
    <definedName name="PY5_Marketable_Sec" localSheetId="25">#REF!</definedName>
    <definedName name="PY5_Marketable_Sec" localSheetId="26">#REF!</definedName>
    <definedName name="PY5_Marketable_Sec" localSheetId="28">#REF!</definedName>
    <definedName name="PY5_Marketable_Sec" localSheetId="29">#REF!</definedName>
    <definedName name="PY5_Marketable_Sec" localSheetId="30">#REF!</definedName>
    <definedName name="PY5_Marketable_Sec" localSheetId="31">#REF!</definedName>
    <definedName name="PY5_Marketable_Sec" localSheetId="14">#REF!</definedName>
    <definedName name="PY5_Marketable_Sec" localSheetId="32">#REF!</definedName>
    <definedName name="PY5_Marketable_Sec" localSheetId="33">#REF!</definedName>
    <definedName name="PY5_Marketable_Sec" localSheetId="35">#REF!</definedName>
    <definedName name="PY5_Marketable_Sec" localSheetId="37">#REF!</definedName>
    <definedName name="PY5_Marketable_Sec" localSheetId="38">#REF!</definedName>
    <definedName name="PY5_Marketable_Sec" localSheetId="39">#REF!</definedName>
    <definedName name="PY5_Marketable_Sec" localSheetId="40">#REF!</definedName>
    <definedName name="PY5_Marketable_Sec" localSheetId="41">#REF!</definedName>
    <definedName name="PY5_Marketable_Sec" localSheetId="15">#REF!</definedName>
    <definedName name="PY5_Marketable_Sec" localSheetId="44">#REF!</definedName>
    <definedName name="PY5_Marketable_Sec" localSheetId="47">#REF!</definedName>
    <definedName name="PY5_Marketable_Sec" localSheetId="51">#REF!</definedName>
    <definedName name="PY5_Marketable_Sec" localSheetId="52">#REF!</definedName>
    <definedName name="PY5_Marketable_Sec" localSheetId="17">#REF!</definedName>
    <definedName name="PY5_Marketable_Sec" localSheetId="18">#REF!</definedName>
    <definedName name="PY5_Marketable_Sec" localSheetId="19">#REF!</definedName>
    <definedName name="PY5_Marketable_Sec" localSheetId="21">#REF!</definedName>
    <definedName name="PY5_Marketable_Sec">#REF!</definedName>
    <definedName name="PY5_NET_INCOME">#REF!</definedName>
    <definedName name="PY5_Net_Revenue">#REF!</definedName>
    <definedName name="PY5_Operating_Inc">#REF!</definedName>
    <definedName name="PY5_Other_Curr_Assets" localSheetId="9">#REF!</definedName>
    <definedName name="PY5_Other_Curr_Assets" localSheetId="1">#REF!</definedName>
    <definedName name="PY5_Other_Curr_Assets" localSheetId="7">#REF!</definedName>
    <definedName name="PY5_Other_Curr_Assets" localSheetId="12">#REF!</definedName>
    <definedName name="PY5_Other_Curr_Assets" localSheetId="10">#REF!</definedName>
    <definedName name="PY5_Other_Curr_Assets" localSheetId="11">#REF!</definedName>
    <definedName name="PY5_Other_Curr_Assets" localSheetId="6">#REF!</definedName>
    <definedName name="PY5_Other_Curr_Assets" localSheetId="13">#REF!</definedName>
    <definedName name="PY5_Other_Curr_Assets" localSheetId="23">#REF!</definedName>
    <definedName name="PY5_Other_Curr_Assets" localSheetId="25">#REF!</definedName>
    <definedName name="PY5_Other_Curr_Assets" localSheetId="26">#REF!</definedName>
    <definedName name="PY5_Other_Curr_Assets" localSheetId="28">#REF!</definedName>
    <definedName name="PY5_Other_Curr_Assets" localSheetId="29">#REF!</definedName>
    <definedName name="PY5_Other_Curr_Assets" localSheetId="30">#REF!</definedName>
    <definedName name="PY5_Other_Curr_Assets" localSheetId="31">#REF!</definedName>
    <definedName name="PY5_Other_Curr_Assets" localSheetId="14">#REF!</definedName>
    <definedName name="PY5_Other_Curr_Assets" localSheetId="32">#REF!</definedName>
    <definedName name="PY5_Other_Curr_Assets" localSheetId="33">#REF!</definedName>
    <definedName name="PY5_Other_Curr_Assets" localSheetId="35">#REF!</definedName>
    <definedName name="PY5_Other_Curr_Assets" localSheetId="37">#REF!</definedName>
    <definedName name="PY5_Other_Curr_Assets" localSheetId="38">#REF!</definedName>
    <definedName name="PY5_Other_Curr_Assets" localSheetId="39">#REF!</definedName>
    <definedName name="PY5_Other_Curr_Assets" localSheetId="40">#REF!</definedName>
    <definedName name="PY5_Other_Curr_Assets" localSheetId="41">#REF!</definedName>
    <definedName name="PY5_Other_Curr_Assets" localSheetId="15">#REF!</definedName>
    <definedName name="PY5_Other_Curr_Assets" localSheetId="44">#REF!</definedName>
    <definedName name="PY5_Other_Curr_Assets" localSheetId="47">#REF!</definedName>
    <definedName name="PY5_Other_Curr_Assets" localSheetId="51">#REF!</definedName>
    <definedName name="PY5_Other_Curr_Assets" localSheetId="52">#REF!</definedName>
    <definedName name="PY5_Other_Curr_Assets" localSheetId="17">#REF!</definedName>
    <definedName name="PY5_Other_Curr_Assets" localSheetId="18">#REF!</definedName>
    <definedName name="PY5_Other_Curr_Assets" localSheetId="19">#REF!</definedName>
    <definedName name="PY5_Other_Curr_Assets" localSheetId="21">#REF!</definedName>
    <definedName name="PY5_Other_Curr_Assets">#REF!</definedName>
    <definedName name="PY5_Other_Exp.">#REF!</definedName>
    <definedName name="PY5_Other_LT_Assets" localSheetId="9">#REF!</definedName>
    <definedName name="PY5_Other_LT_Assets" localSheetId="1">#REF!</definedName>
    <definedName name="PY5_Other_LT_Assets" localSheetId="7">#REF!</definedName>
    <definedName name="PY5_Other_LT_Assets" localSheetId="12">#REF!</definedName>
    <definedName name="PY5_Other_LT_Assets" localSheetId="10">#REF!</definedName>
    <definedName name="PY5_Other_LT_Assets" localSheetId="11">#REF!</definedName>
    <definedName name="PY5_Other_LT_Assets" localSheetId="6">#REF!</definedName>
    <definedName name="PY5_Other_LT_Assets" localSheetId="13">#REF!</definedName>
    <definedName name="PY5_Other_LT_Assets" localSheetId="23">#REF!</definedName>
    <definedName name="PY5_Other_LT_Assets" localSheetId="25">#REF!</definedName>
    <definedName name="PY5_Other_LT_Assets" localSheetId="26">#REF!</definedName>
    <definedName name="PY5_Other_LT_Assets" localSheetId="28">#REF!</definedName>
    <definedName name="PY5_Other_LT_Assets" localSheetId="29">#REF!</definedName>
    <definedName name="PY5_Other_LT_Assets" localSheetId="30">#REF!</definedName>
    <definedName name="PY5_Other_LT_Assets" localSheetId="31">#REF!</definedName>
    <definedName name="PY5_Other_LT_Assets" localSheetId="14">#REF!</definedName>
    <definedName name="PY5_Other_LT_Assets" localSheetId="32">#REF!</definedName>
    <definedName name="PY5_Other_LT_Assets" localSheetId="33">#REF!</definedName>
    <definedName name="PY5_Other_LT_Assets" localSheetId="35">#REF!</definedName>
    <definedName name="PY5_Other_LT_Assets" localSheetId="37">#REF!</definedName>
    <definedName name="PY5_Other_LT_Assets" localSheetId="38">#REF!</definedName>
    <definedName name="PY5_Other_LT_Assets" localSheetId="39">#REF!</definedName>
    <definedName name="PY5_Other_LT_Assets" localSheetId="40">#REF!</definedName>
    <definedName name="PY5_Other_LT_Assets" localSheetId="41">#REF!</definedName>
    <definedName name="PY5_Other_LT_Assets" localSheetId="15">#REF!</definedName>
    <definedName name="PY5_Other_LT_Assets" localSheetId="44">#REF!</definedName>
    <definedName name="PY5_Other_LT_Assets" localSheetId="47">#REF!</definedName>
    <definedName name="PY5_Other_LT_Assets" localSheetId="51">#REF!</definedName>
    <definedName name="PY5_Other_LT_Assets" localSheetId="52">#REF!</definedName>
    <definedName name="PY5_Other_LT_Assets" localSheetId="17">#REF!</definedName>
    <definedName name="PY5_Other_LT_Assets" localSheetId="18">#REF!</definedName>
    <definedName name="PY5_Other_LT_Assets" localSheetId="19">#REF!</definedName>
    <definedName name="PY5_Other_LT_Assets" localSheetId="21">#REF!</definedName>
    <definedName name="PY5_Other_LT_Assets">#REF!</definedName>
    <definedName name="PY5_Other_LT_Liabilities" localSheetId="9">#REF!</definedName>
    <definedName name="PY5_Other_LT_Liabilities" localSheetId="1">#REF!</definedName>
    <definedName name="PY5_Other_LT_Liabilities" localSheetId="7">#REF!</definedName>
    <definedName name="PY5_Other_LT_Liabilities" localSheetId="12">#REF!</definedName>
    <definedName name="PY5_Other_LT_Liabilities" localSheetId="10">#REF!</definedName>
    <definedName name="PY5_Other_LT_Liabilities" localSheetId="11">#REF!</definedName>
    <definedName name="PY5_Other_LT_Liabilities" localSheetId="6">#REF!</definedName>
    <definedName name="PY5_Other_LT_Liabilities" localSheetId="13">#REF!</definedName>
    <definedName name="PY5_Other_LT_Liabilities" localSheetId="23">#REF!</definedName>
    <definedName name="PY5_Other_LT_Liabilities" localSheetId="25">#REF!</definedName>
    <definedName name="PY5_Other_LT_Liabilities" localSheetId="26">#REF!</definedName>
    <definedName name="PY5_Other_LT_Liabilities" localSheetId="28">#REF!</definedName>
    <definedName name="PY5_Other_LT_Liabilities" localSheetId="29">#REF!</definedName>
    <definedName name="PY5_Other_LT_Liabilities" localSheetId="30">#REF!</definedName>
    <definedName name="PY5_Other_LT_Liabilities" localSheetId="31">#REF!</definedName>
    <definedName name="PY5_Other_LT_Liabilities" localSheetId="14">#REF!</definedName>
    <definedName name="PY5_Other_LT_Liabilities" localSheetId="32">#REF!</definedName>
    <definedName name="PY5_Other_LT_Liabilities" localSheetId="33">#REF!</definedName>
    <definedName name="PY5_Other_LT_Liabilities" localSheetId="35">#REF!</definedName>
    <definedName name="PY5_Other_LT_Liabilities" localSheetId="37">#REF!</definedName>
    <definedName name="PY5_Other_LT_Liabilities" localSheetId="38">#REF!</definedName>
    <definedName name="PY5_Other_LT_Liabilities" localSheetId="39">#REF!</definedName>
    <definedName name="PY5_Other_LT_Liabilities" localSheetId="40">#REF!</definedName>
    <definedName name="PY5_Other_LT_Liabilities" localSheetId="41">#REF!</definedName>
    <definedName name="PY5_Other_LT_Liabilities" localSheetId="15">#REF!</definedName>
    <definedName name="PY5_Other_LT_Liabilities" localSheetId="44">#REF!</definedName>
    <definedName name="PY5_Other_LT_Liabilities" localSheetId="47">#REF!</definedName>
    <definedName name="PY5_Other_LT_Liabilities" localSheetId="51">#REF!</definedName>
    <definedName name="PY5_Other_LT_Liabilities" localSheetId="52">#REF!</definedName>
    <definedName name="PY5_Other_LT_Liabilities" localSheetId="17">#REF!</definedName>
    <definedName name="PY5_Other_LT_Liabilities" localSheetId="18">#REF!</definedName>
    <definedName name="PY5_Other_LT_Liabilities" localSheetId="19">#REF!</definedName>
    <definedName name="PY5_Other_LT_Liabilities" localSheetId="21">#REF!</definedName>
    <definedName name="PY5_Other_LT_Liabilities">#REF!</definedName>
    <definedName name="PY5_Preferred_Stock" localSheetId="9">#REF!</definedName>
    <definedName name="PY5_Preferred_Stock" localSheetId="1">#REF!</definedName>
    <definedName name="PY5_Preferred_Stock" localSheetId="7">#REF!</definedName>
    <definedName name="PY5_Preferred_Stock" localSheetId="12">#REF!</definedName>
    <definedName name="PY5_Preferred_Stock" localSheetId="10">#REF!</definedName>
    <definedName name="PY5_Preferred_Stock" localSheetId="11">#REF!</definedName>
    <definedName name="PY5_Preferred_Stock" localSheetId="6">#REF!</definedName>
    <definedName name="PY5_Preferred_Stock" localSheetId="13">#REF!</definedName>
    <definedName name="PY5_Preferred_Stock" localSheetId="23">#REF!</definedName>
    <definedName name="PY5_Preferred_Stock" localSheetId="25">#REF!</definedName>
    <definedName name="PY5_Preferred_Stock" localSheetId="26">#REF!</definedName>
    <definedName name="PY5_Preferred_Stock" localSheetId="28">#REF!</definedName>
    <definedName name="PY5_Preferred_Stock" localSheetId="29">#REF!</definedName>
    <definedName name="PY5_Preferred_Stock" localSheetId="30">#REF!</definedName>
    <definedName name="PY5_Preferred_Stock" localSheetId="31">#REF!</definedName>
    <definedName name="PY5_Preferred_Stock" localSheetId="14">#REF!</definedName>
    <definedName name="PY5_Preferred_Stock" localSheetId="32">#REF!</definedName>
    <definedName name="PY5_Preferred_Stock" localSheetId="33">#REF!</definedName>
    <definedName name="PY5_Preferred_Stock" localSheetId="35">#REF!</definedName>
    <definedName name="PY5_Preferred_Stock" localSheetId="37">#REF!</definedName>
    <definedName name="PY5_Preferred_Stock" localSheetId="38">#REF!</definedName>
    <definedName name="PY5_Preferred_Stock" localSheetId="39">#REF!</definedName>
    <definedName name="PY5_Preferred_Stock" localSheetId="40">#REF!</definedName>
    <definedName name="PY5_Preferred_Stock" localSheetId="41">#REF!</definedName>
    <definedName name="PY5_Preferred_Stock" localSheetId="15">#REF!</definedName>
    <definedName name="PY5_Preferred_Stock" localSheetId="44">#REF!</definedName>
    <definedName name="PY5_Preferred_Stock" localSheetId="47">#REF!</definedName>
    <definedName name="PY5_Preferred_Stock" localSheetId="51">#REF!</definedName>
    <definedName name="PY5_Preferred_Stock" localSheetId="52">#REF!</definedName>
    <definedName name="PY5_Preferred_Stock" localSheetId="17">#REF!</definedName>
    <definedName name="PY5_Preferred_Stock" localSheetId="18">#REF!</definedName>
    <definedName name="PY5_Preferred_Stock" localSheetId="19">#REF!</definedName>
    <definedName name="PY5_Preferred_Stock" localSheetId="21">#REF!</definedName>
    <definedName name="PY5_Preferred_Stock">#REF!</definedName>
    <definedName name="PY5_QUICK_ASSETS">#REF!</definedName>
    <definedName name="PY5_Retained_Earnings" localSheetId="9">#REF!</definedName>
    <definedName name="PY5_Retained_Earnings" localSheetId="1">#REF!</definedName>
    <definedName name="PY5_Retained_Earnings" localSheetId="7">#REF!</definedName>
    <definedName name="PY5_Retained_Earnings" localSheetId="12">#REF!</definedName>
    <definedName name="PY5_Retained_Earnings" localSheetId="10">#REF!</definedName>
    <definedName name="PY5_Retained_Earnings" localSheetId="11">#REF!</definedName>
    <definedName name="PY5_Retained_Earnings" localSheetId="6">#REF!</definedName>
    <definedName name="PY5_Retained_Earnings" localSheetId="13">#REF!</definedName>
    <definedName name="PY5_Retained_Earnings" localSheetId="23">#REF!</definedName>
    <definedName name="PY5_Retained_Earnings" localSheetId="25">#REF!</definedName>
    <definedName name="PY5_Retained_Earnings" localSheetId="26">#REF!</definedName>
    <definedName name="PY5_Retained_Earnings" localSheetId="28">#REF!</definedName>
    <definedName name="PY5_Retained_Earnings" localSheetId="29">#REF!</definedName>
    <definedName name="PY5_Retained_Earnings" localSheetId="30">#REF!</definedName>
    <definedName name="PY5_Retained_Earnings" localSheetId="31">#REF!</definedName>
    <definedName name="PY5_Retained_Earnings" localSheetId="14">#REF!</definedName>
    <definedName name="PY5_Retained_Earnings" localSheetId="32">#REF!</definedName>
    <definedName name="PY5_Retained_Earnings" localSheetId="33">#REF!</definedName>
    <definedName name="PY5_Retained_Earnings" localSheetId="35">#REF!</definedName>
    <definedName name="PY5_Retained_Earnings" localSheetId="37">#REF!</definedName>
    <definedName name="PY5_Retained_Earnings" localSheetId="38">#REF!</definedName>
    <definedName name="PY5_Retained_Earnings" localSheetId="39">#REF!</definedName>
    <definedName name="PY5_Retained_Earnings" localSheetId="40">#REF!</definedName>
    <definedName name="PY5_Retained_Earnings" localSheetId="41">#REF!</definedName>
    <definedName name="PY5_Retained_Earnings" localSheetId="15">#REF!</definedName>
    <definedName name="PY5_Retained_Earnings" localSheetId="44">#REF!</definedName>
    <definedName name="PY5_Retained_Earnings" localSheetId="47">#REF!</definedName>
    <definedName name="PY5_Retained_Earnings" localSheetId="51">#REF!</definedName>
    <definedName name="PY5_Retained_Earnings" localSheetId="52">#REF!</definedName>
    <definedName name="PY5_Retained_Earnings" localSheetId="17">#REF!</definedName>
    <definedName name="PY5_Retained_Earnings" localSheetId="18">#REF!</definedName>
    <definedName name="PY5_Retained_Earnings" localSheetId="19">#REF!</definedName>
    <definedName name="PY5_Retained_Earnings" localSheetId="21">#REF!</definedName>
    <definedName name="PY5_Retained_Earnings">#REF!</definedName>
    <definedName name="PY5_Selling">#REF!</definedName>
    <definedName name="PY5_Tangible_Assets" localSheetId="9">#REF!</definedName>
    <definedName name="PY5_Tangible_Assets" localSheetId="1">#REF!</definedName>
    <definedName name="PY5_Tangible_Assets" localSheetId="7">#REF!</definedName>
    <definedName name="PY5_Tangible_Assets" localSheetId="12">#REF!</definedName>
    <definedName name="PY5_Tangible_Assets" localSheetId="10">#REF!</definedName>
    <definedName name="PY5_Tangible_Assets" localSheetId="11">#REF!</definedName>
    <definedName name="PY5_Tangible_Assets" localSheetId="6">#REF!</definedName>
    <definedName name="PY5_Tangible_Assets" localSheetId="13">#REF!</definedName>
    <definedName name="PY5_Tangible_Assets" localSheetId="23">#REF!</definedName>
    <definedName name="PY5_Tangible_Assets" localSheetId="25">#REF!</definedName>
    <definedName name="PY5_Tangible_Assets" localSheetId="26">#REF!</definedName>
    <definedName name="PY5_Tangible_Assets" localSheetId="28">#REF!</definedName>
    <definedName name="PY5_Tangible_Assets" localSheetId="29">#REF!</definedName>
    <definedName name="PY5_Tangible_Assets" localSheetId="30">#REF!</definedName>
    <definedName name="PY5_Tangible_Assets" localSheetId="31">#REF!</definedName>
    <definedName name="PY5_Tangible_Assets" localSheetId="14">#REF!</definedName>
    <definedName name="PY5_Tangible_Assets" localSheetId="32">#REF!</definedName>
    <definedName name="PY5_Tangible_Assets" localSheetId="33">#REF!</definedName>
    <definedName name="PY5_Tangible_Assets" localSheetId="35">#REF!</definedName>
    <definedName name="PY5_Tangible_Assets" localSheetId="37">#REF!</definedName>
    <definedName name="PY5_Tangible_Assets" localSheetId="38">#REF!</definedName>
    <definedName name="PY5_Tangible_Assets" localSheetId="39">#REF!</definedName>
    <definedName name="PY5_Tangible_Assets" localSheetId="40">#REF!</definedName>
    <definedName name="PY5_Tangible_Assets" localSheetId="41">#REF!</definedName>
    <definedName name="PY5_Tangible_Assets" localSheetId="15">#REF!</definedName>
    <definedName name="PY5_Tangible_Assets" localSheetId="44">#REF!</definedName>
    <definedName name="PY5_Tangible_Assets" localSheetId="47">#REF!</definedName>
    <definedName name="PY5_Tangible_Assets" localSheetId="51">#REF!</definedName>
    <definedName name="PY5_Tangible_Assets" localSheetId="52">#REF!</definedName>
    <definedName name="PY5_Tangible_Assets" localSheetId="17">#REF!</definedName>
    <definedName name="PY5_Tangible_Assets" localSheetId="18">#REF!</definedName>
    <definedName name="PY5_Tangible_Assets" localSheetId="19">#REF!</definedName>
    <definedName name="PY5_Tangible_Assets" localSheetId="21">#REF!</definedName>
    <definedName name="PY5_Tangible_Assets">#REF!</definedName>
    <definedName name="PY5_Taxes">#REF!</definedName>
    <definedName name="PY5_TOTAL_ASSETS">#REF!</definedName>
    <definedName name="PY5_TOTAL_CURR_ASSETS">#REF!</definedName>
    <definedName name="PY5_TOTAL_DEBT">#REF!</definedName>
    <definedName name="PY5_TOTAL_EQUITY">#REF!</definedName>
    <definedName name="PY5_Trade_Payables">#REF!</definedName>
    <definedName name="PY5_Year_Income_Statement">#REF!</definedName>
    <definedName name="qa" localSheetId="9">#REF!</definedName>
    <definedName name="qa" localSheetId="1">#REF!</definedName>
    <definedName name="qa" localSheetId="7">#REF!</definedName>
    <definedName name="qa" localSheetId="12">#REF!</definedName>
    <definedName name="qa" localSheetId="10">#REF!</definedName>
    <definedName name="qa" localSheetId="11">#REF!</definedName>
    <definedName name="qa" localSheetId="6">#REF!</definedName>
    <definedName name="qa" localSheetId="13">#REF!</definedName>
    <definedName name="qa" localSheetId="23">#REF!</definedName>
    <definedName name="qa" localSheetId="25">#REF!</definedName>
    <definedName name="qa" localSheetId="26">#REF!</definedName>
    <definedName name="qa" localSheetId="28">#REF!</definedName>
    <definedName name="qa" localSheetId="29">#REF!</definedName>
    <definedName name="qa" localSheetId="30">#REF!</definedName>
    <definedName name="qa" localSheetId="31">#REF!</definedName>
    <definedName name="qa" localSheetId="14">#REF!</definedName>
    <definedName name="qa" localSheetId="32">#REF!</definedName>
    <definedName name="qa" localSheetId="33">#REF!</definedName>
    <definedName name="qa" localSheetId="35">#REF!</definedName>
    <definedName name="qa" localSheetId="37">#REF!</definedName>
    <definedName name="qa" localSheetId="38">#REF!</definedName>
    <definedName name="qa" localSheetId="39">#REF!</definedName>
    <definedName name="qa" localSheetId="40">#REF!</definedName>
    <definedName name="qa" localSheetId="41">#REF!</definedName>
    <definedName name="qa" localSheetId="15">#REF!</definedName>
    <definedName name="qa" localSheetId="44">#REF!</definedName>
    <definedName name="qa" localSheetId="47">#REF!</definedName>
    <definedName name="qa" localSheetId="51">#REF!</definedName>
    <definedName name="qa" localSheetId="52">#REF!</definedName>
    <definedName name="qa" localSheetId="17">#REF!</definedName>
    <definedName name="qa" localSheetId="18">#REF!</definedName>
    <definedName name="qa" localSheetId="19">#REF!</definedName>
    <definedName name="qa" localSheetId="21">#REF!</definedName>
    <definedName name="qa">#REF!</definedName>
    <definedName name="QAB" localSheetId="9">#REF!</definedName>
    <definedName name="QAB" localSheetId="1">#REF!</definedName>
    <definedName name="QAB" localSheetId="7">#REF!</definedName>
    <definedName name="QAB" localSheetId="12">#REF!</definedName>
    <definedName name="QAB" localSheetId="10">#REF!</definedName>
    <definedName name="QAB" localSheetId="11">#REF!</definedName>
    <definedName name="QAB" localSheetId="6">#REF!</definedName>
    <definedName name="QAB" localSheetId="13">#REF!</definedName>
    <definedName name="QAB" localSheetId="23">#REF!</definedName>
    <definedName name="QAB" localSheetId="25">#REF!</definedName>
    <definedName name="QAB" localSheetId="26">#REF!</definedName>
    <definedName name="QAB" localSheetId="28">#REF!</definedName>
    <definedName name="QAB" localSheetId="29">#REF!</definedName>
    <definedName name="QAB" localSheetId="30">#REF!</definedName>
    <definedName name="QAB" localSheetId="31">#REF!</definedName>
    <definedName name="QAB" localSheetId="14">#REF!</definedName>
    <definedName name="QAB" localSheetId="32">#REF!</definedName>
    <definedName name="QAB" localSheetId="33">#REF!</definedName>
    <definedName name="QAB" localSheetId="35">#REF!</definedName>
    <definedName name="QAB" localSheetId="37">#REF!</definedName>
    <definedName name="QAB" localSheetId="38">#REF!</definedName>
    <definedName name="QAB" localSheetId="39">#REF!</definedName>
    <definedName name="QAB" localSheetId="40">#REF!</definedName>
    <definedName name="QAB" localSheetId="41">#REF!</definedName>
    <definedName name="QAB" localSheetId="15">#REF!</definedName>
    <definedName name="QAB" localSheetId="44">#REF!</definedName>
    <definedName name="QAB" localSheetId="47">#REF!</definedName>
    <definedName name="QAB" localSheetId="51">#REF!</definedName>
    <definedName name="QAB" localSheetId="52">#REF!</definedName>
    <definedName name="QAB" localSheetId="17">#REF!</definedName>
    <definedName name="QAB" localSheetId="18">#REF!</definedName>
    <definedName name="QAB" localSheetId="19">#REF!</definedName>
    <definedName name="QAB" localSheetId="21">#REF!</definedName>
    <definedName name="QAB">#REF!</definedName>
    <definedName name="qac" localSheetId="1">#REF!</definedName>
    <definedName name="qac" localSheetId="52">#REF!</definedName>
    <definedName name="qac" localSheetId="21">#REF!</definedName>
    <definedName name="qac">#REF!</definedName>
    <definedName name="QI" localSheetId="1">#REF!</definedName>
    <definedName name="QI" localSheetId="52">#REF!</definedName>
    <definedName name="QI">#REF!</definedName>
    <definedName name="QJUL" localSheetId="1">#REF!</definedName>
    <definedName name="QJUL">#REF!</definedName>
    <definedName name="QJUN" localSheetId="1">#REF!</definedName>
    <definedName name="QJUN">#REF!</definedName>
    <definedName name="QMAR" localSheetId="1">#REF!</definedName>
    <definedName name="QMAR">#REF!</definedName>
    <definedName name="QMY" localSheetId="1">#REF!</definedName>
    <definedName name="QMY">#REF!</definedName>
    <definedName name="qqqqq" localSheetId="1">#REF!</definedName>
    <definedName name="qqqqq">#REF!</definedName>
    <definedName name="quarter">#REF!</definedName>
    <definedName name="QUI" localSheetId="1">#REF!</definedName>
    <definedName name="QUI">#REF!</definedName>
    <definedName name="quim" localSheetId="1">#REF!</definedName>
    <definedName name="quim">#REF!</definedName>
    <definedName name="QUIMI" localSheetId="1">#REF!</definedName>
    <definedName name="QUIMI">#REF!</definedName>
    <definedName name="QUIMICOS" localSheetId="1">#REF!</definedName>
    <definedName name="QUIMICOS">#REF!</definedName>
    <definedName name="quimset" localSheetId="1">#REF!</definedName>
    <definedName name="quimset">#REF!</definedName>
    <definedName name="R_Factor">#REF!</definedName>
    <definedName name="Ramos.Segunda" localSheetId="1">#REF!</definedName>
    <definedName name="Ramos.Segunda" localSheetId="12">#REF!</definedName>
    <definedName name="Ramos.Segunda" localSheetId="52">#REF!</definedName>
    <definedName name="Ramos.Segunda" localSheetId="21">#REF!</definedName>
    <definedName name="Ramos.Segunda">#REF!</definedName>
    <definedName name="RAZONES" localSheetId="9">#REF!</definedName>
    <definedName name="RAZONES" localSheetId="1">#REF!</definedName>
    <definedName name="RAZONES" localSheetId="7">#REF!</definedName>
    <definedName name="RAZONES" localSheetId="12">#REF!</definedName>
    <definedName name="RAZONES" localSheetId="10">#REF!</definedName>
    <definedName name="RAZONES" localSheetId="11">#REF!</definedName>
    <definedName name="RAZONES" localSheetId="6">#REF!</definedName>
    <definedName name="RAZONES" localSheetId="13">#REF!</definedName>
    <definedName name="RAZONES" localSheetId="23">#REF!</definedName>
    <definedName name="RAZONES" localSheetId="25">#REF!</definedName>
    <definedName name="RAZONES" localSheetId="26">#REF!</definedName>
    <definedName name="RAZONES" localSheetId="28">#REF!</definedName>
    <definedName name="RAZONES" localSheetId="29">#REF!</definedName>
    <definedName name="RAZONES" localSheetId="30">#REF!</definedName>
    <definedName name="RAZONES" localSheetId="31">#REF!</definedName>
    <definedName name="RAZONES" localSheetId="14">#REF!</definedName>
    <definedName name="RAZONES" localSheetId="32">#REF!</definedName>
    <definedName name="RAZONES" localSheetId="33">#REF!</definedName>
    <definedName name="RAZONES" localSheetId="35">#REF!</definedName>
    <definedName name="RAZONES" localSheetId="37">#REF!</definedName>
    <definedName name="RAZONES" localSheetId="38">#REF!</definedName>
    <definedName name="RAZONES" localSheetId="39">#REF!</definedName>
    <definedName name="RAZONES" localSheetId="40">#REF!</definedName>
    <definedName name="RAZONES" localSheetId="41">#REF!</definedName>
    <definedName name="RAZONES" localSheetId="15">#REF!</definedName>
    <definedName name="RAZONES" localSheetId="44">#REF!</definedName>
    <definedName name="RAZONES" localSheetId="47">#REF!</definedName>
    <definedName name="RAZONES" localSheetId="51">#REF!</definedName>
    <definedName name="RAZONES" localSheetId="52">#REF!</definedName>
    <definedName name="RAZONES" localSheetId="17">#REF!</definedName>
    <definedName name="RAZONES" localSheetId="18">#REF!</definedName>
    <definedName name="RAZONES" localSheetId="19">#REF!</definedName>
    <definedName name="RAZONES" localSheetId="21">#REF!</definedName>
    <definedName name="RAZONES">#REF!</definedName>
    <definedName name="RE_GAN_EXTRAOR" localSheetId="9">#REF!</definedName>
    <definedName name="RE_GAN_EXTRAOR" localSheetId="7">#REF!</definedName>
    <definedName name="RE_GAN_EXTRAOR" localSheetId="12">#REF!</definedName>
    <definedName name="RE_GAN_EXTRAOR" localSheetId="10">#REF!</definedName>
    <definedName name="RE_GAN_EXTRAOR" localSheetId="11">#REF!</definedName>
    <definedName name="RE_GAN_EXTRAOR" localSheetId="6">#REF!</definedName>
    <definedName name="RE_GAN_EXTRAOR" localSheetId="13">#REF!</definedName>
    <definedName name="RE_GAN_EXTRAOR" localSheetId="23">#REF!</definedName>
    <definedName name="RE_GAN_EXTRAOR" localSheetId="25">#REF!</definedName>
    <definedName name="RE_GAN_EXTRAOR" localSheetId="26">#REF!</definedName>
    <definedName name="RE_GAN_EXTRAOR" localSheetId="28">#REF!</definedName>
    <definedName name="RE_GAN_EXTRAOR" localSheetId="29">#REF!</definedName>
    <definedName name="RE_GAN_EXTRAOR" localSheetId="30">#REF!</definedName>
    <definedName name="RE_GAN_EXTRAOR" localSheetId="31">#REF!</definedName>
    <definedName name="RE_GAN_EXTRAOR" localSheetId="14">#REF!</definedName>
    <definedName name="RE_GAN_EXTRAOR" localSheetId="32">#REF!</definedName>
    <definedName name="RE_GAN_EXTRAOR" localSheetId="33">#REF!</definedName>
    <definedName name="RE_GAN_EXTRAOR" localSheetId="35">#REF!</definedName>
    <definedName name="RE_GAN_EXTRAOR" localSheetId="37">#REF!</definedName>
    <definedName name="RE_GAN_EXTRAOR" localSheetId="38">#REF!</definedName>
    <definedName name="RE_GAN_EXTRAOR" localSheetId="39">#REF!</definedName>
    <definedName name="RE_GAN_EXTRAOR" localSheetId="40">#REF!</definedName>
    <definedName name="RE_GAN_EXTRAOR" localSheetId="41">#REF!</definedName>
    <definedName name="RE_GAN_EXTRAOR" localSheetId="15">#REF!</definedName>
    <definedName name="RE_GAN_EXTRAOR" localSheetId="44">#REF!</definedName>
    <definedName name="RE_GAN_EXTRAOR" localSheetId="47">#REF!</definedName>
    <definedName name="RE_GAN_EXTRAOR" localSheetId="51">#REF!</definedName>
    <definedName name="RE_GAN_EXTRAOR" localSheetId="52">#REF!</definedName>
    <definedName name="RE_GAN_EXTRAOR" localSheetId="17">#REF!</definedName>
    <definedName name="RE_GAN_EXTRAOR" localSheetId="18">#REF!</definedName>
    <definedName name="RE_GAN_EXTRAOR" localSheetId="19">#REF!</definedName>
    <definedName name="RE_GAN_EXTRAOR" localSheetId="21">#REF!</definedName>
    <definedName name="RE_GAN_EXTRAOR">#REF!</definedName>
    <definedName name="RE_PERD_EXTRAORD" localSheetId="9">#REF!</definedName>
    <definedName name="RE_PERD_EXTRAORD" localSheetId="7">#REF!</definedName>
    <definedName name="RE_PERD_EXTRAORD" localSheetId="12">#REF!</definedName>
    <definedName name="RE_PERD_EXTRAORD" localSheetId="10">#REF!</definedName>
    <definedName name="RE_PERD_EXTRAORD" localSheetId="11">#REF!</definedName>
    <definedName name="RE_PERD_EXTRAORD" localSheetId="6">#REF!</definedName>
    <definedName name="RE_PERD_EXTRAORD" localSheetId="13">#REF!</definedName>
    <definedName name="RE_PERD_EXTRAORD" localSheetId="23">#REF!</definedName>
    <definedName name="RE_PERD_EXTRAORD" localSheetId="25">#REF!</definedName>
    <definedName name="RE_PERD_EXTRAORD" localSheetId="26">#REF!</definedName>
    <definedName name="RE_PERD_EXTRAORD" localSheetId="28">#REF!</definedName>
    <definedName name="RE_PERD_EXTRAORD" localSheetId="29">#REF!</definedName>
    <definedName name="RE_PERD_EXTRAORD" localSheetId="30">#REF!</definedName>
    <definedName name="RE_PERD_EXTRAORD" localSheetId="31">#REF!</definedName>
    <definedName name="RE_PERD_EXTRAORD" localSheetId="14">#REF!</definedName>
    <definedName name="RE_PERD_EXTRAORD" localSheetId="32">#REF!</definedName>
    <definedName name="RE_PERD_EXTRAORD" localSheetId="33">#REF!</definedName>
    <definedName name="RE_PERD_EXTRAORD" localSheetId="35">#REF!</definedName>
    <definedName name="RE_PERD_EXTRAORD" localSheetId="37">#REF!</definedName>
    <definedName name="RE_PERD_EXTRAORD" localSheetId="38">#REF!</definedName>
    <definedName name="RE_PERD_EXTRAORD" localSheetId="39">#REF!</definedName>
    <definedName name="RE_PERD_EXTRAORD" localSheetId="40">#REF!</definedName>
    <definedName name="RE_PERD_EXTRAORD" localSheetId="41">#REF!</definedName>
    <definedName name="RE_PERD_EXTRAORD" localSheetId="15">#REF!</definedName>
    <definedName name="RE_PERD_EXTRAORD" localSheetId="44">#REF!</definedName>
    <definedName name="RE_PERD_EXTRAORD" localSheetId="47">#REF!</definedName>
    <definedName name="RE_PERD_EXTRAORD" localSheetId="51">#REF!</definedName>
    <definedName name="RE_PERD_EXTRAORD" localSheetId="52">#REF!</definedName>
    <definedName name="RE_PERD_EXTRAORD" localSheetId="17">#REF!</definedName>
    <definedName name="RE_PERD_EXTRAORD" localSheetId="18">#REF!</definedName>
    <definedName name="RE_PERD_EXTRAORD" localSheetId="19">#REF!</definedName>
    <definedName name="RE_PERD_EXTRAORD" localSheetId="21">#REF!</definedName>
    <definedName name="RE_PERD_EXTRAORD">#REF!</definedName>
    <definedName name="RECL_SUELDOS" localSheetId="1">#REF!</definedName>
    <definedName name="RECL_SUELDOS" localSheetId="12">#REF!</definedName>
    <definedName name="RECL_SUELDOS" localSheetId="52">#REF!</definedName>
    <definedName name="RECL_SUELDOS">#REF!</definedName>
    <definedName name="Res_a_Impto">#REF!</definedName>
    <definedName name="RES_ANTES_DE_IMPUESTOS_2">#REF!</definedName>
    <definedName name="RES_ANTES_IMPUESTOS_1">#REF!</definedName>
    <definedName name="RESERV_LEG" localSheetId="9">#REF!</definedName>
    <definedName name="RESERV_LEG" localSheetId="7">#REF!</definedName>
    <definedName name="RESERV_LEG" localSheetId="12">#REF!</definedName>
    <definedName name="RESERV_LEG" localSheetId="10">#REF!</definedName>
    <definedName name="RESERV_LEG" localSheetId="11">#REF!</definedName>
    <definedName name="RESERV_LEG" localSheetId="6">#REF!</definedName>
    <definedName name="RESERV_LEG" localSheetId="13">#REF!</definedName>
    <definedName name="RESERV_LEG" localSheetId="23">#REF!</definedName>
    <definedName name="RESERV_LEG" localSheetId="25">#REF!</definedName>
    <definedName name="RESERV_LEG" localSheetId="26">#REF!</definedName>
    <definedName name="RESERV_LEG" localSheetId="28">#REF!</definedName>
    <definedName name="RESERV_LEG" localSheetId="29">#REF!</definedName>
    <definedName name="RESERV_LEG" localSheetId="30">#REF!</definedName>
    <definedName name="RESERV_LEG" localSheetId="31">#REF!</definedName>
    <definedName name="RESERV_LEG" localSheetId="14">#REF!</definedName>
    <definedName name="RESERV_LEG" localSheetId="32">#REF!</definedName>
    <definedName name="RESERV_LEG" localSheetId="33">#REF!</definedName>
    <definedName name="RESERV_LEG" localSheetId="35">#REF!</definedName>
    <definedName name="RESERV_LEG" localSheetId="37">#REF!</definedName>
    <definedName name="RESERV_LEG" localSheetId="38">#REF!</definedName>
    <definedName name="RESERV_LEG" localSheetId="39">#REF!</definedName>
    <definedName name="RESERV_LEG" localSheetId="40">#REF!</definedName>
    <definedName name="RESERV_LEG" localSheetId="41">#REF!</definedName>
    <definedName name="RESERV_LEG" localSheetId="15">#REF!</definedName>
    <definedName name="RESERV_LEG" localSheetId="44">#REF!</definedName>
    <definedName name="RESERV_LEG" localSheetId="47">#REF!</definedName>
    <definedName name="RESERV_LEG" localSheetId="51">#REF!</definedName>
    <definedName name="RESERV_LEG" localSheetId="52">#REF!</definedName>
    <definedName name="RESERV_LEG" localSheetId="17">#REF!</definedName>
    <definedName name="RESERV_LEG" localSheetId="18">#REF!</definedName>
    <definedName name="RESERV_LEG" localSheetId="19">#REF!</definedName>
    <definedName name="RESERV_LEG" localSheetId="21">#REF!</definedName>
    <definedName name="RESERV_LEG">#REF!</definedName>
    <definedName name="RESERV_LEGAL" localSheetId="9">#REF!</definedName>
    <definedName name="RESERV_LEGAL" localSheetId="7">#REF!</definedName>
    <definedName name="RESERV_LEGAL" localSheetId="12">#REF!</definedName>
    <definedName name="RESERV_LEGAL" localSheetId="10">#REF!</definedName>
    <definedName name="RESERV_LEGAL" localSheetId="11">#REF!</definedName>
    <definedName name="RESERV_LEGAL" localSheetId="6">#REF!</definedName>
    <definedName name="RESERV_LEGAL" localSheetId="13">#REF!</definedName>
    <definedName name="RESERV_LEGAL" localSheetId="23">#REF!</definedName>
    <definedName name="RESERV_LEGAL" localSheetId="25">#REF!</definedName>
    <definedName name="RESERV_LEGAL" localSheetId="26">#REF!</definedName>
    <definedName name="RESERV_LEGAL" localSheetId="28">#REF!</definedName>
    <definedName name="RESERV_LEGAL" localSheetId="29">#REF!</definedName>
    <definedName name="RESERV_LEGAL" localSheetId="30">#REF!</definedName>
    <definedName name="RESERV_LEGAL" localSheetId="31">#REF!</definedName>
    <definedName name="RESERV_LEGAL" localSheetId="14">#REF!</definedName>
    <definedName name="RESERV_LEGAL" localSheetId="32">#REF!</definedName>
    <definedName name="RESERV_LEGAL" localSheetId="33">#REF!</definedName>
    <definedName name="RESERV_LEGAL" localSheetId="35">#REF!</definedName>
    <definedName name="RESERV_LEGAL" localSheetId="37">#REF!</definedName>
    <definedName name="RESERV_LEGAL" localSheetId="38">#REF!</definedName>
    <definedName name="RESERV_LEGAL" localSheetId="39">#REF!</definedName>
    <definedName name="RESERV_LEGAL" localSheetId="40">#REF!</definedName>
    <definedName name="RESERV_LEGAL" localSheetId="41">#REF!</definedName>
    <definedName name="RESERV_LEGAL" localSheetId="15">#REF!</definedName>
    <definedName name="RESERV_LEGAL" localSheetId="44">#REF!</definedName>
    <definedName name="RESERV_LEGAL" localSheetId="47">#REF!</definedName>
    <definedName name="RESERV_LEGAL" localSheetId="51">#REF!</definedName>
    <definedName name="RESERV_LEGAL" localSheetId="52">#REF!</definedName>
    <definedName name="RESERV_LEGAL" localSheetId="17">#REF!</definedName>
    <definedName name="RESERV_LEGAL" localSheetId="18">#REF!</definedName>
    <definedName name="RESERV_LEGAL" localSheetId="19">#REF!</definedName>
    <definedName name="RESERV_LEGAL" localSheetId="21">#REF!</definedName>
    <definedName name="RESERV_LEGAL">#REF!</definedName>
    <definedName name="Residual_difference" localSheetId="9">#REF!</definedName>
    <definedName name="Residual_difference" localSheetId="1">#REF!</definedName>
    <definedName name="Residual_difference" localSheetId="7">#REF!</definedName>
    <definedName name="Residual_difference" localSheetId="12">#REF!</definedName>
    <definedName name="Residual_difference" localSheetId="10">#REF!</definedName>
    <definedName name="Residual_difference" localSheetId="11">#REF!</definedName>
    <definedName name="Residual_difference" localSheetId="6">#REF!</definedName>
    <definedName name="Residual_difference" localSheetId="13">#REF!</definedName>
    <definedName name="Residual_difference" localSheetId="23">#REF!</definedName>
    <definedName name="Residual_difference" localSheetId="25">#REF!</definedName>
    <definedName name="Residual_difference" localSheetId="26">#REF!</definedName>
    <definedName name="Residual_difference" localSheetId="28">#REF!</definedName>
    <definedName name="Residual_difference" localSheetId="29">#REF!</definedName>
    <definedName name="Residual_difference" localSheetId="30">#REF!</definedName>
    <definedName name="Residual_difference" localSheetId="31">#REF!</definedName>
    <definedName name="Residual_difference" localSheetId="14">#REF!</definedName>
    <definedName name="Residual_difference" localSheetId="32">#REF!</definedName>
    <definedName name="Residual_difference" localSheetId="33">#REF!</definedName>
    <definedName name="Residual_difference" localSheetId="35">#REF!</definedName>
    <definedName name="Residual_difference" localSheetId="37">#REF!</definedName>
    <definedName name="Residual_difference" localSheetId="38">#REF!</definedName>
    <definedName name="Residual_difference" localSheetId="39">#REF!</definedName>
    <definedName name="Residual_difference" localSheetId="40">#REF!</definedName>
    <definedName name="Residual_difference" localSheetId="41">#REF!</definedName>
    <definedName name="Residual_difference" localSheetId="15">#REF!</definedName>
    <definedName name="Residual_difference" localSheetId="44">#REF!</definedName>
    <definedName name="Residual_difference" localSheetId="47">#REF!</definedName>
    <definedName name="Residual_difference" localSheetId="51">#REF!</definedName>
    <definedName name="Residual_difference" localSheetId="52">#REF!</definedName>
    <definedName name="Residual_difference" localSheetId="17">#REF!</definedName>
    <definedName name="Residual_difference" localSheetId="18">#REF!</definedName>
    <definedName name="Residual_difference" localSheetId="19">#REF!</definedName>
    <definedName name="Residual_difference" localSheetId="21">#REF!</definedName>
    <definedName name="Residual_difference">#REF!</definedName>
    <definedName name="ResPorcentual" localSheetId="1">#REF!</definedName>
    <definedName name="ResPorcentual" localSheetId="12">#REF!</definedName>
    <definedName name="ResPorcentual" localSheetId="52">#REF!</definedName>
    <definedName name="ResPorcentual" localSheetId="21">#REF!</definedName>
    <definedName name="ResPorcentual">#REF!</definedName>
    <definedName name="RESUL_EJERC" localSheetId="52">#REF!</definedName>
    <definedName name="RESUL_EJERC" localSheetId="21">#REF!</definedName>
    <definedName name="RESUL_EJERC">#REF!</definedName>
    <definedName name="RESULT_ACUMUL" localSheetId="52">#REF!</definedName>
    <definedName name="RESULT_ACUMUL" localSheetId="21">#REF!</definedName>
    <definedName name="RESULT_ACUMUL">#REF!</definedName>
    <definedName name="RESULTADO_DEL_EJERCICIO_1">#REF!</definedName>
    <definedName name="RESULTADO_DEL_EJERCICIO_2" localSheetId="9">#REF!</definedName>
    <definedName name="RESULTADO_DEL_EJERCICIO_2" localSheetId="1">#REF!</definedName>
    <definedName name="RESULTADO_DEL_EJERCICIO_2" localSheetId="7">#REF!</definedName>
    <definedName name="RESULTADO_DEL_EJERCICIO_2" localSheetId="12">#REF!</definedName>
    <definedName name="RESULTADO_DEL_EJERCICIO_2" localSheetId="10">#REF!</definedName>
    <definedName name="RESULTADO_DEL_EJERCICIO_2" localSheetId="11">#REF!</definedName>
    <definedName name="RESULTADO_DEL_EJERCICIO_2" localSheetId="6">#REF!</definedName>
    <definedName name="RESULTADO_DEL_EJERCICIO_2" localSheetId="13">#REF!</definedName>
    <definedName name="RESULTADO_DEL_EJERCICIO_2" localSheetId="23">#REF!</definedName>
    <definedName name="RESULTADO_DEL_EJERCICIO_2" localSheetId="25">#REF!</definedName>
    <definedName name="RESULTADO_DEL_EJERCICIO_2" localSheetId="26">#REF!</definedName>
    <definedName name="RESULTADO_DEL_EJERCICIO_2" localSheetId="28">#REF!</definedName>
    <definedName name="RESULTADO_DEL_EJERCICIO_2" localSheetId="29">#REF!</definedName>
    <definedName name="RESULTADO_DEL_EJERCICIO_2" localSheetId="30">#REF!</definedName>
    <definedName name="RESULTADO_DEL_EJERCICIO_2" localSheetId="31">#REF!</definedName>
    <definedName name="RESULTADO_DEL_EJERCICIO_2" localSheetId="14">#REF!</definedName>
    <definedName name="RESULTADO_DEL_EJERCICIO_2" localSheetId="32">#REF!</definedName>
    <definedName name="RESULTADO_DEL_EJERCICIO_2" localSheetId="33">#REF!</definedName>
    <definedName name="RESULTADO_DEL_EJERCICIO_2" localSheetId="35">#REF!</definedName>
    <definedName name="RESULTADO_DEL_EJERCICIO_2" localSheetId="37">#REF!</definedName>
    <definedName name="RESULTADO_DEL_EJERCICIO_2" localSheetId="38">#REF!</definedName>
    <definedName name="RESULTADO_DEL_EJERCICIO_2" localSheetId="39">#REF!</definedName>
    <definedName name="RESULTADO_DEL_EJERCICIO_2" localSheetId="40">#REF!</definedName>
    <definedName name="RESULTADO_DEL_EJERCICIO_2" localSheetId="41">#REF!</definedName>
    <definedName name="RESULTADO_DEL_EJERCICIO_2" localSheetId="15">#REF!</definedName>
    <definedName name="RESULTADO_DEL_EJERCICIO_2" localSheetId="44">#REF!</definedName>
    <definedName name="RESULTADO_DEL_EJERCICIO_2" localSheetId="47">#REF!</definedName>
    <definedName name="RESULTADO_DEL_EJERCICIO_2" localSheetId="51">#REF!</definedName>
    <definedName name="RESULTADO_DEL_EJERCICIO_2" localSheetId="52">#REF!</definedName>
    <definedName name="RESULTADO_DEL_EJERCICIO_2" localSheetId="17">#REF!</definedName>
    <definedName name="RESULTADO_DEL_EJERCICIO_2" localSheetId="18">#REF!</definedName>
    <definedName name="RESULTADO_DEL_EJERCICIO_2" localSheetId="19">#REF!</definedName>
    <definedName name="RESULTADO_DEL_EJERCICIO_2" localSheetId="21">#REF!</definedName>
    <definedName name="RESULTADO_DEL_EJERCICIO_2">#REF!</definedName>
    <definedName name="RESULTADO_OPERATIVO_1">#REF!</definedName>
    <definedName name="RS_GANANC" localSheetId="9">#REF!</definedName>
    <definedName name="RS_GANANC" localSheetId="7">#REF!</definedName>
    <definedName name="RS_GANANC" localSheetId="12">#REF!</definedName>
    <definedName name="RS_GANANC" localSheetId="10">#REF!</definedName>
    <definedName name="RS_GANANC" localSheetId="11">#REF!</definedName>
    <definedName name="RS_GANANC" localSheetId="6">#REF!</definedName>
    <definedName name="RS_GANANC" localSheetId="13">#REF!</definedName>
    <definedName name="RS_GANANC" localSheetId="23">#REF!</definedName>
    <definedName name="RS_GANANC" localSheetId="25">#REF!</definedName>
    <definedName name="RS_GANANC" localSheetId="26">#REF!</definedName>
    <definedName name="RS_GANANC" localSheetId="28">#REF!</definedName>
    <definedName name="RS_GANANC" localSheetId="29">#REF!</definedName>
    <definedName name="RS_GANANC" localSheetId="30">#REF!</definedName>
    <definedName name="RS_GANANC" localSheetId="31">#REF!</definedName>
    <definedName name="RS_GANANC" localSheetId="14">#REF!</definedName>
    <definedName name="RS_GANANC" localSheetId="32">#REF!</definedName>
    <definedName name="RS_GANANC" localSheetId="33">#REF!</definedName>
    <definedName name="RS_GANANC" localSheetId="35">#REF!</definedName>
    <definedName name="RS_GANANC" localSheetId="37">#REF!</definedName>
    <definedName name="RS_GANANC" localSheetId="38">#REF!</definedName>
    <definedName name="RS_GANANC" localSheetId="39">#REF!</definedName>
    <definedName name="RS_GANANC" localSheetId="40">#REF!</definedName>
    <definedName name="RS_GANANC" localSheetId="41">#REF!</definedName>
    <definedName name="RS_GANANC" localSheetId="15">#REF!</definedName>
    <definedName name="RS_GANANC" localSheetId="44">#REF!</definedName>
    <definedName name="RS_GANANC" localSheetId="47">#REF!</definedName>
    <definedName name="RS_GANANC" localSheetId="51">#REF!</definedName>
    <definedName name="RS_GANANC" localSheetId="52">#REF!</definedName>
    <definedName name="RS_GANANC" localSheetId="17">#REF!</definedName>
    <definedName name="RS_GANANC" localSheetId="18">#REF!</definedName>
    <definedName name="RS_GANANC" localSheetId="19">#REF!</definedName>
    <definedName name="RS_GANANC" localSheetId="21">#REF!</definedName>
    <definedName name="RS_GANANC">#REF!</definedName>
    <definedName name="RS_PERDID" localSheetId="9">#REF!</definedName>
    <definedName name="RS_PERDID" localSheetId="7">#REF!</definedName>
    <definedName name="RS_PERDID" localSheetId="12">#REF!</definedName>
    <definedName name="RS_PERDID" localSheetId="10">#REF!</definedName>
    <definedName name="RS_PERDID" localSheetId="11">#REF!</definedName>
    <definedName name="RS_PERDID" localSheetId="6">#REF!</definedName>
    <definedName name="RS_PERDID" localSheetId="13">#REF!</definedName>
    <definedName name="RS_PERDID" localSheetId="23">#REF!</definedName>
    <definedName name="RS_PERDID" localSheetId="25">#REF!</definedName>
    <definedName name="RS_PERDID" localSheetId="26">#REF!</definedName>
    <definedName name="RS_PERDID" localSheetId="28">#REF!</definedName>
    <definedName name="RS_PERDID" localSheetId="29">#REF!</definedName>
    <definedName name="RS_PERDID" localSheetId="30">#REF!</definedName>
    <definedName name="RS_PERDID" localSheetId="31">#REF!</definedName>
    <definedName name="RS_PERDID" localSheetId="14">#REF!</definedName>
    <definedName name="RS_PERDID" localSheetId="32">#REF!</definedName>
    <definedName name="RS_PERDID" localSheetId="33">#REF!</definedName>
    <definedName name="RS_PERDID" localSheetId="35">#REF!</definedName>
    <definedName name="RS_PERDID" localSheetId="37">#REF!</definedName>
    <definedName name="RS_PERDID" localSheetId="38">#REF!</definedName>
    <definedName name="RS_PERDID" localSheetId="39">#REF!</definedName>
    <definedName name="RS_PERDID" localSheetId="40">#REF!</definedName>
    <definedName name="RS_PERDID" localSheetId="41">#REF!</definedName>
    <definedName name="RS_PERDID" localSheetId="15">#REF!</definedName>
    <definedName name="RS_PERDID" localSheetId="44">#REF!</definedName>
    <definedName name="RS_PERDID" localSheetId="47">#REF!</definedName>
    <definedName name="RS_PERDID" localSheetId="51">#REF!</definedName>
    <definedName name="RS_PERDID" localSheetId="52">#REF!</definedName>
    <definedName name="RS_PERDID" localSheetId="17">#REF!</definedName>
    <definedName name="RS_PERDID" localSheetId="18">#REF!</definedName>
    <definedName name="RS_PERDID" localSheetId="19">#REF!</definedName>
    <definedName name="RS_PERDID" localSheetId="21">#REF!</definedName>
    <definedName name="RS_PERDID">#REF!</definedName>
    <definedName name="s" localSheetId="1">#REF!</definedName>
    <definedName name="s" localSheetId="12">#REF!</definedName>
    <definedName name="s" localSheetId="52">#REF!</definedName>
    <definedName name="s" localSheetId="21">#REF!</definedName>
    <definedName name="s">#REF!</definedName>
    <definedName name="S_AcctDes" localSheetId="9">#REF!</definedName>
    <definedName name="S_AcctDes" localSheetId="1">#REF!</definedName>
    <definedName name="S_AcctDes" localSheetId="7">#REF!</definedName>
    <definedName name="S_AcctDes" localSheetId="12">#REF!</definedName>
    <definedName name="S_AcctDes" localSheetId="10">#REF!</definedName>
    <definedName name="S_AcctDes" localSheetId="11">#REF!</definedName>
    <definedName name="S_AcctDes" localSheetId="6">#REF!</definedName>
    <definedName name="S_AcctDes" localSheetId="13">#REF!</definedName>
    <definedName name="S_AcctDes" localSheetId="23">#REF!</definedName>
    <definedName name="S_AcctDes" localSheetId="25">#REF!</definedName>
    <definedName name="S_AcctDes" localSheetId="26">#REF!</definedName>
    <definedName name="S_AcctDes" localSheetId="28">#REF!</definedName>
    <definedName name="S_AcctDes" localSheetId="29">#REF!</definedName>
    <definedName name="S_AcctDes" localSheetId="30">#REF!</definedName>
    <definedName name="S_AcctDes" localSheetId="31">#REF!</definedName>
    <definedName name="S_AcctDes" localSheetId="14">#REF!</definedName>
    <definedName name="S_AcctDes" localSheetId="32">#REF!</definedName>
    <definedName name="S_AcctDes" localSheetId="33">#REF!</definedName>
    <definedName name="S_AcctDes" localSheetId="35">#REF!</definedName>
    <definedName name="S_AcctDes" localSheetId="37">#REF!</definedName>
    <definedName name="S_AcctDes" localSheetId="38">#REF!</definedName>
    <definedName name="S_AcctDes" localSheetId="39">#REF!</definedName>
    <definedName name="S_AcctDes" localSheetId="40">#REF!</definedName>
    <definedName name="S_AcctDes" localSheetId="41">#REF!</definedName>
    <definedName name="S_AcctDes" localSheetId="15">#REF!</definedName>
    <definedName name="S_AcctDes" localSheetId="44">#REF!</definedName>
    <definedName name="S_AcctDes" localSheetId="47">#REF!</definedName>
    <definedName name="S_AcctDes" localSheetId="51">#REF!</definedName>
    <definedName name="S_AcctDes" localSheetId="52">#REF!</definedName>
    <definedName name="S_AcctDes" localSheetId="17">#REF!</definedName>
    <definedName name="S_AcctDes" localSheetId="18">#REF!</definedName>
    <definedName name="S_AcctDes" localSheetId="19">#REF!</definedName>
    <definedName name="S_AcctDes" localSheetId="21">#REF!</definedName>
    <definedName name="S_AcctDes">#REF!</definedName>
    <definedName name="S_Adjust" localSheetId="1">#REF!</definedName>
    <definedName name="S_Adjust" localSheetId="52">#REF!</definedName>
    <definedName name="S_Adjust" localSheetId="21">#REF!</definedName>
    <definedName name="S_Adjust">#REF!</definedName>
    <definedName name="S_Adjust_Data" localSheetId="1">#REF!</definedName>
    <definedName name="S_Adjust_Data">#REF!</definedName>
    <definedName name="S_Adjust_GT" localSheetId="9">#REF!</definedName>
    <definedName name="S_Adjust_GT" localSheetId="1">#REF!</definedName>
    <definedName name="S_Adjust_GT" localSheetId="7">#REF!</definedName>
    <definedName name="S_Adjust_GT" localSheetId="12">#REF!</definedName>
    <definedName name="S_Adjust_GT" localSheetId="10">#REF!</definedName>
    <definedName name="S_Adjust_GT" localSheetId="11">#REF!</definedName>
    <definedName name="S_Adjust_GT" localSheetId="6">#REF!</definedName>
    <definedName name="S_Adjust_GT" localSheetId="13">#REF!</definedName>
    <definedName name="S_Adjust_GT" localSheetId="23">#REF!</definedName>
    <definedName name="S_Adjust_GT" localSheetId="25">#REF!</definedName>
    <definedName name="S_Adjust_GT" localSheetId="26">#REF!</definedName>
    <definedName name="S_Adjust_GT" localSheetId="28">#REF!</definedName>
    <definedName name="S_Adjust_GT" localSheetId="29">#REF!</definedName>
    <definedName name="S_Adjust_GT" localSheetId="30">#REF!</definedName>
    <definedName name="S_Adjust_GT" localSheetId="31">#REF!</definedName>
    <definedName name="S_Adjust_GT" localSheetId="14">#REF!</definedName>
    <definedName name="S_Adjust_GT" localSheetId="32">#REF!</definedName>
    <definedName name="S_Adjust_GT" localSheetId="33">#REF!</definedName>
    <definedName name="S_Adjust_GT" localSheetId="35">#REF!</definedName>
    <definedName name="S_Adjust_GT" localSheetId="37">#REF!</definedName>
    <definedName name="S_Adjust_GT" localSheetId="38">#REF!</definedName>
    <definedName name="S_Adjust_GT" localSheetId="39">#REF!</definedName>
    <definedName name="S_Adjust_GT" localSheetId="40">#REF!</definedName>
    <definedName name="S_Adjust_GT" localSheetId="41">#REF!</definedName>
    <definedName name="S_Adjust_GT" localSheetId="15">#REF!</definedName>
    <definedName name="S_Adjust_GT" localSheetId="44">#REF!</definedName>
    <definedName name="S_Adjust_GT" localSheetId="47">#REF!</definedName>
    <definedName name="S_Adjust_GT" localSheetId="51">#REF!</definedName>
    <definedName name="S_Adjust_GT" localSheetId="52">#REF!</definedName>
    <definedName name="S_Adjust_GT" localSheetId="17">#REF!</definedName>
    <definedName name="S_Adjust_GT" localSheetId="18">#REF!</definedName>
    <definedName name="S_Adjust_GT" localSheetId="19">#REF!</definedName>
    <definedName name="S_Adjust_GT" localSheetId="21">#REF!</definedName>
    <definedName name="S_Adjust_GT">#REF!</definedName>
    <definedName name="S_AJE_Tot" localSheetId="1">#REF!</definedName>
    <definedName name="S_AJE_Tot" localSheetId="52">#REF!</definedName>
    <definedName name="S_AJE_Tot" localSheetId="21">#REF!</definedName>
    <definedName name="S_AJE_Tot">#REF!</definedName>
    <definedName name="S_AJE_Tot_Data" localSheetId="1">#REF!</definedName>
    <definedName name="S_AJE_Tot_Data">#REF!</definedName>
    <definedName name="S_AJE_Tot_GT" localSheetId="9">#REF!</definedName>
    <definedName name="S_AJE_Tot_GT" localSheetId="1">#REF!</definedName>
    <definedName name="S_AJE_Tot_GT" localSheetId="7">#REF!</definedName>
    <definedName name="S_AJE_Tot_GT" localSheetId="12">#REF!</definedName>
    <definedName name="S_AJE_Tot_GT" localSheetId="10">#REF!</definedName>
    <definedName name="S_AJE_Tot_GT" localSheetId="11">#REF!</definedName>
    <definedName name="S_AJE_Tot_GT" localSheetId="6">#REF!</definedName>
    <definedName name="S_AJE_Tot_GT" localSheetId="13">#REF!</definedName>
    <definedName name="S_AJE_Tot_GT" localSheetId="23">#REF!</definedName>
    <definedName name="S_AJE_Tot_GT" localSheetId="25">#REF!</definedName>
    <definedName name="S_AJE_Tot_GT" localSheetId="26">#REF!</definedName>
    <definedName name="S_AJE_Tot_GT" localSheetId="28">#REF!</definedName>
    <definedName name="S_AJE_Tot_GT" localSheetId="29">#REF!</definedName>
    <definedName name="S_AJE_Tot_GT" localSheetId="30">#REF!</definedName>
    <definedName name="S_AJE_Tot_GT" localSheetId="31">#REF!</definedName>
    <definedName name="S_AJE_Tot_GT" localSheetId="14">#REF!</definedName>
    <definedName name="S_AJE_Tot_GT" localSheetId="32">#REF!</definedName>
    <definedName name="S_AJE_Tot_GT" localSheetId="33">#REF!</definedName>
    <definedName name="S_AJE_Tot_GT" localSheetId="35">#REF!</definedName>
    <definedName name="S_AJE_Tot_GT" localSheetId="37">#REF!</definedName>
    <definedName name="S_AJE_Tot_GT" localSheetId="38">#REF!</definedName>
    <definedName name="S_AJE_Tot_GT" localSheetId="39">#REF!</definedName>
    <definedName name="S_AJE_Tot_GT" localSheetId="40">#REF!</definedName>
    <definedName name="S_AJE_Tot_GT" localSheetId="41">#REF!</definedName>
    <definedName name="S_AJE_Tot_GT" localSheetId="15">#REF!</definedName>
    <definedName name="S_AJE_Tot_GT" localSheetId="44">#REF!</definedName>
    <definedName name="S_AJE_Tot_GT" localSheetId="47">#REF!</definedName>
    <definedName name="S_AJE_Tot_GT" localSheetId="51">#REF!</definedName>
    <definedName name="S_AJE_Tot_GT" localSheetId="52">#REF!</definedName>
    <definedName name="S_AJE_Tot_GT" localSheetId="17">#REF!</definedName>
    <definedName name="S_AJE_Tot_GT" localSheetId="18">#REF!</definedName>
    <definedName name="S_AJE_Tot_GT" localSheetId="19">#REF!</definedName>
    <definedName name="S_AJE_Tot_GT" localSheetId="21">#REF!</definedName>
    <definedName name="S_AJE_Tot_GT">#REF!</definedName>
    <definedName name="S_CompNum" localSheetId="1">#REF!</definedName>
    <definedName name="S_CompNum" localSheetId="52">#REF!</definedName>
    <definedName name="S_CompNum" localSheetId="21">#REF!</definedName>
    <definedName name="S_CompNum">#REF!</definedName>
    <definedName name="S_CY_Beg" localSheetId="1">#REF!</definedName>
    <definedName name="S_CY_Beg" localSheetId="52">#REF!</definedName>
    <definedName name="S_CY_Beg">#REF!</definedName>
    <definedName name="S_CY_Beg_Data" localSheetId="1">#REF!</definedName>
    <definedName name="S_CY_Beg_Data">#REF!</definedName>
    <definedName name="S_CY_Beg_GT" localSheetId="9">#REF!</definedName>
    <definedName name="S_CY_Beg_GT" localSheetId="1">#REF!</definedName>
    <definedName name="S_CY_Beg_GT" localSheetId="7">#REF!</definedName>
    <definedName name="S_CY_Beg_GT" localSheetId="12">#REF!</definedName>
    <definedName name="S_CY_Beg_GT" localSheetId="10">#REF!</definedName>
    <definedName name="S_CY_Beg_GT" localSheetId="11">#REF!</definedName>
    <definedName name="S_CY_Beg_GT" localSheetId="6">#REF!</definedName>
    <definedName name="S_CY_Beg_GT" localSheetId="13">#REF!</definedName>
    <definedName name="S_CY_Beg_GT" localSheetId="23">#REF!</definedName>
    <definedName name="S_CY_Beg_GT" localSheetId="25">#REF!</definedName>
    <definedName name="S_CY_Beg_GT" localSheetId="26">#REF!</definedName>
    <definedName name="S_CY_Beg_GT" localSheetId="28">#REF!</definedName>
    <definedName name="S_CY_Beg_GT" localSheetId="29">#REF!</definedName>
    <definedName name="S_CY_Beg_GT" localSheetId="30">#REF!</definedName>
    <definedName name="S_CY_Beg_GT" localSheetId="31">#REF!</definedName>
    <definedName name="S_CY_Beg_GT" localSheetId="14">#REF!</definedName>
    <definedName name="S_CY_Beg_GT" localSheetId="32">#REF!</definedName>
    <definedName name="S_CY_Beg_GT" localSheetId="33">#REF!</definedName>
    <definedName name="S_CY_Beg_GT" localSheetId="35">#REF!</definedName>
    <definedName name="S_CY_Beg_GT" localSheetId="37">#REF!</definedName>
    <definedName name="S_CY_Beg_GT" localSheetId="38">#REF!</definedName>
    <definedName name="S_CY_Beg_GT" localSheetId="39">#REF!</definedName>
    <definedName name="S_CY_Beg_GT" localSheetId="40">#REF!</definedName>
    <definedName name="S_CY_Beg_GT" localSheetId="41">#REF!</definedName>
    <definedName name="S_CY_Beg_GT" localSheetId="15">#REF!</definedName>
    <definedName name="S_CY_Beg_GT" localSheetId="44">#REF!</definedName>
    <definedName name="S_CY_Beg_GT" localSheetId="47">#REF!</definedName>
    <definedName name="S_CY_Beg_GT" localSheetId="51">#REF!</definedName>
    <definedName name="S_CY_Beg_GT" localSheetId="52">#REF!</definedName>
    <definedName name="S_CY_Beg_GT" localSheetId="17">#REF!</definedName>
    <definedName name="S_CY_Beg_GT" localSheetId="18">#REF!</definedName>
    <definedName name="S_CY_Beg_GT" localSheetId="19">#REF!</definedName>
    <definedName name="S_CY_Beg_GT" localSheetId="21">#REF!</definedName>
    <definedName name="S_CY_Beg_GT">#REF!</definedName>
    <definedName name="S_CY_End" localSheetId="1">#REF!</definedName>
    <definedName name="S_CY_End" localSheetId="52">#REF!</definedName>
    <definedName name="S_CY_End" localSheetId="21">#REF!</definedName>
    <definedName name="S_CY_End">#REF!</definedName>
    <definedName name="S_CY_End_Data" localSheetId="1">#REF!</definedName>
    <definedName name="S_CY_End_Data">#REF!</definedName>
    <definedName name="S_CY_End_GT" localSheetId="9">#REF!</definedName>
    <definedName name="S_CY_End_GT" localSheetId="1">#REF!</definedName>
    <definedName name="S_CY_End_GT" localSheetId="7">#REF!</definedName>
    <definedName name="S_CY_End_GT" localSheetId="12">#REF!</definedName>
    <definedName name="S_CY_End_GT" localSheetId="10">#REF!</definedName>
    <definedName name="S_CY_End_GT" localSheetId="11">#REF!</definedName>
    <definedName name="S_CY_End_GT" localSheetId="6">#REF!</definedName>
    <definedName name="S_CY_End_GT" localSheetId="13">#REF!</definedName>
    <definedName name="S_CY_End_GT" localSheetId="23">#REF!</definedName>
    <definedName name="S_CY_End_GT" localSheetId="25">#REF!</definedName>
    <definedName name="S_CY_End_GT" localSheetId="26">#REF!</definedName>
    <definedName name="S_CY_End_GT" localSheetId="28">#REF!</definedName>
    <definedName name="S_CY_End_GT" localSheetId="29">#REF!</definedName>
    <definedName name="S_CY_End_GT" localSheetId="30">#REF!</definedName>
    <definedName name="S_CY_End_GT" localSheetId="31">#REF!</definedName>
    <definedName name="S_CY_End_GT" localSheetId="14">#REF!</definedName>
    <definedName name="S_CY_End_GT" localSheetId="32">#REF!</definedName>
    <definedName name="S_CY_End_GT" localSheetId="33">#REF!</definedName>
    <definedName name="S_CY_End_GT" localSheetId="35">#REF!</definedName>
    <definedName name="S_CY_End_GT" localSheetId="37">#REF!</definedName>
    <definedName name="S_CY_End_GT" localSheetId="38">#REF!</definedName>
    <definedName name="S_CY_End_GT" localSheetId="39">#REF!</definedName>
    <definedName name="S_CY_End_GT" localSheetId="40">#REF!</definedName>
    <definedName name="S_CY_End_GT" localSheetId="41">#REF!</definedName>
    <definedName name="S_CY_End_GT" localSheetId="15">#REF!</definedName>
    <definedName name="S_CY_End_GT" localSheetId="44">#REF!</definedName>
    <definedName name="S_CY_End_GT" localSheetId="47">#REF!</definedName>
    <definedName name="S_CY_End_GT" localSheetId="51">#REF!</definedName>
    <definedName name="S_CY_End_GT" localSheetId="52">#REF!</definedName>
    <definedName name="S_CY_End_GT" localSheetId="17">#REF!</definedName>
    <definedName name="S_CY_End_GT" localSheetId="18">#REF!</definedName>
    <definedName name="S_CY_End_GT" localSheetId="19">#REF!</definedName>
    <definedName name="S_CY_End_GT" localSheetId="21">#REF!</definedName>
    <definedName name="S_CY_End_GT">#REF!</definedName>
    <definedName name="S_Diff_Amt" localSheetId="1">#REF!</definedName>
    <definedName name="S_Diff_Amt" localSheetId="52">#REF!</definedName>
    <definedName name="S_Diff_Amt" localSheetId="21">#REF!</definedName>
    <definedName name="S_Diff_Amt">#REF!</definedName>
    <definedName name="S_Diff_Pct" localSheetId="1">#REF!</definedName>
    <definedName name="S_Diff_Pct" localSheetId="52">#REF!</definedName>
    <definedName name="S_Diff_Pct">#REF!</definedName>
    <definedName name="S_GrpNum" localSheetId="1">#REF!</definedName>
    <definedName name="S_GrpNum">#REF!</definedName>
    <definedName name="S_Headings" localSheetId="1">#REF!</definedName>
    <definedName name="S_Headings">#REF!</definedName>
    <definedName name="S_KeyValue" localSheetId="1">#REF!</definedName>
    <definedName name="S_KeyValue">#REF!</definedName>
    <definedName name="S_PY_End" localSheetId="1">#REF!</definedName>
    <definedName name="S_PY_End">#REF!</definedName>
    <definedName name="S_PY_End_Data" localSheetId="1">#REF!</definedName>
    <definedName name="S_PY_End_Data">#REF!</definedName>
    <definedName name="S_PY_End_GT" localSheetId="9">#REF!</definedName>
    <definedName name="S_PY_End_GT" localSheetId="1">#REF!</definedName>
    <definedName name="S_PY_End_GT" localSheetId="7">#REF!</definedName>
    <definedName name="S_PY_End_GT" localSheetId="12">#REF!</definedName>
    <definedName name="S_PY_End_GT" localSheetId="10">#REF!</definedName>
    <definedName name="S_PY_End_GT" localSheetId="11">#REF!</definedName>
    <definedName name="S_PY_End_GT" localSheetId="6">#REF!</definedName>
    <definedName name="S_PY_End_GT" localSheetId="13">#REF!</definedName>
    <definedName name="S_PY_End_GT" localSheetId="23">#REF!</definedName>
    <definedName name="S_PY_End_GT" localSheetId="25">#REF!</definedName>
    <definedName name="S_PY_End_GT" localSheetId="26">#REF!</definedName>
    <definedName name="S_PY_End_GT" localSheetId="28">#REF!</definedName>
    <definedName name="S_PY_End_GT" localSheetId="29">#REF!</definedName>
    <definedName name="S_PY_End_GT" localSheetId="30">#REF!</definedName>
    <definedName name="S_PY_End_GT" localSheetId="31">#REF!</definedName>
    <definedName name="S_PY_End_GT" localSheetId="14">#REF!</definedName>
    <definedName name="S_PY_End_GT" localSheetId="32">#REF!</definedName>
    <definedName name="S_PY_End_GT" localSheetId="33">#REF!</definedName>
    <definedName name="S_PY_End_GT" localSheetId="35">#REF!</definedName>
    <definedName name="S_PY_End_GT" localSheetId="37">#REF!</definedName>
    <definedName name="S_PY_End_GT" localSheetId="38">#REF!</definedName>
    <definedName name="S_PY_End_GT" localSheetId="39">#REF!</definedName>
    <definedName name="S_PY_End_GT" localSheetId="40">#REF!</definedName>
    <definedName name="S_PY_End_GT" localSheetId="41">#REF!</definedName>
    <definedName name="S_PY_End_GT" localSheetId="15">#REF!</definedName>
    <definedName name="S_PY_End_GT" localSheetId="44">#REF!</definedName>
    <definedName name="S_PY_End_GT" localSheetId="47">#REF!</definedName>
    <definedName name="S_PY_End_GT" localSheetId="51">#REF!</definedName>
    <definedName name="S_PY_End_GT" localSheetId="52">#REF!</definedName>
    <definedName name="S_PY_End_GT" localSheetId="17">#REF!</definedName>
    <definedName name="S_PY_End_GT" localSheetId="18">#REF!</definedName>
    <definedName name="S_PY_End_GT" localSheetId="19">#REF!</definedName>
    <definedName name="S_PY_End_GT" localSheetId="21">#REF!</definedName>
    <definedName name="S_PY_End_GT">#REF!</definedName>
    <definedName name="S_RJE_Tot" localSheetId="1">#REF!</definedName>
    <definedName name="S_RJE_Tot" localSheetId="52">#REF!</definedName>
    <definedName name="S_RJE_Tot" localSheetId="21">#REF!</definedName>
    <definedName name="S_RJE_Tot">#REF!</definedName>
    <definedName name="S_RJE_Tot_Data" localSheetId="1">#REF!</definedName>
    <definedName name="S_RJE_Tot_Data">#REF!</definedName>
    <definedName name="S_RJE_Tot_GT" localSheetId="9">#REF!</definedName>
    <definedName name="S_RJE_Tot_GT" localSheetId="1">#REF!</definedName>
    <definedName name="S_RJE_Tot_GT" localSheetId="7">#REF!</definedName>
    <definedName name="S_RJE_Tot_GT" localSheetId="12">#REF!</definedName>
    <definedName name="S_RJE_Tot_GT" localSheetId="10">#REF!</definedName>
    <definedName name="S_RJE_Tot_GT" localSheetId="11">#REF!</definedName>
    <definedName name="S_RJE_Tot_GT" localSheetId="6">#REF!</definedName>
    <definedName name="S_RJE_Tot_GT" localSheetId="13">#REF!</definedName>
    <definedName name="S_RJE_Tot_GT" localSheetId="23">#REF!</definedName>
    <definedName name="S_RJE_Tot_GT" localSheetId="25">#REF!</definedName>
    <definedName name="S_RJE_Tot_GT" localSheetId="26">#REF!</definedName>
    <definedName name="S_RJE_Tot_GT" localSheetId="28">#REF!</definedName>
    <definedName name="S_RJE_Tot_GT" localSheetId="29">#REF!</definedName>
    <definedName name="S_RJE_Tot_GT" localSheetId="30">#REF!</definedName>
    <definedName name="S_RJE_Tot_GT" localSheetId="31">#REF!</definedName>
    <definedName name="S_RJE_Tot_GT" localSheetId="14">#REF!</definedName>
    <definedName name="S_RJE_Tot_GT" localSheetId="32">#REF!</definedName>
    <definedName name="S_RJE_Tot_GT" localSheetId="33">#REF!</definedName>
    <definedName name="S_RJE_Tot_GT" localSheetId="35">#REF!</definedName>
    <definedName name="S_RJE_Tot_GT" localSheetId="37">#REF!</definedName>
    <definedName name="S_RJE_Tot_GT" localSheetId="38">#REF!</definedName>
    <definedName name="S_RJE_Tot_GT" localSheetId="39">#REF!</definedName>
    <definedName name="S_RJE_Tot_GT" localSheetId="40">#REF!</definedName>
    <definedName name="S_RJE_Tot_GT" localSheetId="41">#REF!</definedName>
    <definedName name="S_RJE_Tot_GT" localSheetId="15">#REF!</definedName>
    <definedName name="S_RJE_Tot_GT" localSheetId="44">#REF!</definedName>
    <definedName name="S_RJE_Tot_GT" localSheetId="47">#REF!</definedName>
    <definedName name="S_RJE_Tot_GT" localSheetId="51">#REF!</definedName>
    <definedName name="S_RJE_Tot_GT" localSheetId="52">#REF!</definedName>
    <definedName name="S_RJE_Tot_GT" localSheetId="17">#REF!</definedName>
    <definedName name="S_RJE_Tot_GT" localSheetId="18">#REF!</definedName>
    <definedName name="S_RJE_Tot_GT" localSheetId="19">#REF!</definedName>
    <definedName name="S_RJE_Tot_GT" localSheetId="21">#REF!</definedName>
    <definedName name="S_RJE_Tot_GT">#REF!</definedName>
    <definedName name="S_RowNum" localSheetId="1">#REF!</definedName>
    <definedName name="S_RowNum" localSheetId="52">#REF!</definedName>
    <definedName name="S_RowNum" localSheetId="21">#REF!</definedName>
    <definedName name="S_RowNum">#REF!</definedName>
    <definedName name="S1P" localSheetId="1">#REF!</definedName>
    <definedName name="S1P" localSheetId="52">#REF!</definedName>
    <definedName name="S1P">#REF!</definedName>
    <definedName name="SAB" localSheetId="1">#REF!</definedName>
    <definedName name="SAB">#REF!</definedName>
    <definedName name="SAG" localSheetId="1">#REF!</definedName>
    <definedName name="SAG">#REF!</definedName>
    <definedName name="SAJL" localSheetId="1">#REF!</definedName>
    <definedName name="SAJL">#REF!</definedName>
    <definedName name="SAJU" localSheetId="1">#REF!</definedName>
    <definedName name="SAJU">#REF!</definedName>
    <definedName name="SALDO" localSheetId="1">#REF!</definedName>
    <definedName name="SALDO">#REF!</definedName>
    <definedName name="sap" localSheetId="1">#REF!</definedName>
    <definedName name="sap">#REF!</definedName>
    <definedName name="SAPAB" localSheetId="1">#REF!</definedName>
    <definedName name="SAPAB">#REF!</definedName>
    <definedName name="SAPDIC" localSheetId="1">#REF!</definedName>
    <definedName name="SAPDIC">#REF!</definedName>
    <definedName name="SAPJUN" localSheetId="1">#REF!</definedName>
    <definedName name="SAPJUN">#REF!</definedName>
    <definedName name="SAPS" localSheetId="1">#REF!</definedName>
    <definedName name="SAPS">#REF!</definedName>
    <definedName name="sapset" localSheetId="1">#REF!</definedName>
    <definedName name="sapset">#REF!</definedName>
    <definedName name="SAS" localSheetId="1">#REF!</definedName>
    <definedName name="SAS">#REF!</definedName>
    <definedName name="sASS" localSheetId="1">#REF!</definedName>
    <definedName name="sASS">#REF!</definedName>
    <definedName name="SAY" localSheetId="1">#REF!</definedName>
    <definedName name="SAY">#REF!</definedName>
    <definedName name="sedal">#REF!</definedName>
    <definedName name="SEGUROS_AUTOMOTORES" localSheetId="1">#REF!</definedName>
    <definedName name="SEGUROS_AUTOMOTORES" localSheetId="12">#REF!</definedName>
    <definedName name="SEGUROS_AUTOMOTORES">#REF!</definedName>
    <definedName name="SEGUROS_EESS" localSheetId="1">#REF!</definedName>
    <definedName name="SEGUROS_EESS" localSheetId="12">#REF!</definedName>
    <definedName name="SEGUROS_EESS">#REF!</definedName>
    <definedName name="SEGUROS_RESPCIVIL" localSheetId="1">#REF!</definedName>
    <definedName name="SEGUROS_RESPCIVIL" localSheetId="12">#REF!</definedName>
    <definedName name="SEGUROS_RESPCIVIL">#REF!</definedName>
    <definedName name="SEGUROS_RESPCIVIL_E_INCEND" localSheetId="1">#REF!</definedName>
    <definedName name="SEGUROS_RESPCIVIL_E_INCEND" localSheetId="12">#REF!</definedName>
    <definedName name="SEGUROS_RESPCIVIL_E_INCEND">#REF!</definedName>
    <definedName name="SEN" localSheetId="1">#REF!</definedName>
    <definedName name="SEN">#REF!</definedName>
    <definedName name="SERVIDUMBRES" localSheetId="1">#REF!</definedName>
    <definedName name="SERVIDUMBRES" localSheetId="12">#REF!</definedName>
    <definedName name="SERVIDUMBRES">#REF!</definedName>
    <definedName name="SETIN" localSheetId="1">#REF!</definedName>
    <definedName name="SETIN">#REF!</definedName>
    <definedName name="SETIN2" localSheetId="9">#REF!</definedName>
    <definedName name="SETIN2" localSheetId="7">#REF!</definedName>
    <definedName name="SETIN2" localSheetId="12">#REF!</definedName>
    <definedName name="SETIN2" localSheetId="10">#REF!</definedName>
    <definedName name="SETIN2" localSheetId="11">#REF!</definedName>
    <definedName name="SETIN2" localSheetId="6">#REF!</definedName>
    <definedName name="SETIN2" localSheetId="13">#REF!</definedName>
    <definedName name="SETIN2" localSheetId="23">#REF!</definedName>
    <definedName name="SETIN2" localSheetId="25">#REF!</definedName>
    <definedName name="SETIN2" localSheetId="26">#REF!</definedName>
    <definedName name="SETIN2" localSheetId="28">#REF!</definedName>
    <definedName name="SETIN2" localSheetId="29">#REF!</definedName>
    <definedName name="SETIN2" localSheetId="30">#REF!</definedName>
    <definedName name="SETIN2" localSheetId="31">#REF!</definedName>
    <definedName name="SETIN2" localSheetId="14">#REF!</definedName>
    <definedName name="SETIN2" localSheetId="32">#REF!</definedName>
    <definedName name="SETIN2" localSheetId="33">#REF!</definedName>
    <definedName name="SETIN2" localSheetId="35">#REF!</definedName>
    <definedName name="SETIN2" localSheetId="37">#REF!</definedName>
    <definedName name="SETIN2" localSheetId="38">#REF!</definedName>
    <definedName name="SETIN2" localSheetId="39">#REF!</definedName>
    <definedName name="SETIN2" localSheetId="40">#REF!</definedName>
    <definedName name="SETIN2" localSheetId="41">#REF!</definedName>
    <definedName name="SETIN2" localSheetId="15">#REF!</definedName>
    <definedName name="SETIN2" localSheetId="44">#REF!</definedName>
    <definedName name="SETIN2" localSheetId="47">#REF!</definedName>
    <definedName name="SETIN2" localSheetId="51">#REF!</definedName>
    <definedName name="SETIN2" localSheetId="52">#REF!</definedName>
    <definedName name="SETIN2" localSheetId="17">#REF!</definedName>
    <definedName name="SETIN2" localSheetId="18">#REF!</definedName>
    <definedName name="SETIN2" localSheetId="19">#REF!</definedName>
    <definedName name="SETIN2" localSheetId="21">#REF!</definedName>
    <definedName name="SETIN2">#REF!</definedName>
    <definedName name="SETIN3" localSheetId="9">#REF!</definedName>
    <definedName name="SETIN3" localSheetId="7">#REF!</definedName>
    <definedName name="SETIN3" localSheetId="12">#REF!</definedName>
    <definedName name="SETIN3" localSheetId="10">#REF!</definedName>
    <definedName name="SETIN3" localSheetId="11">#REF!</definedName>
    <definedName name="SETIN3" localSheetId="6">#REF!</definedName>
    <definedName name="SETIN3" localSheetId="13">#REF!</definedName>
    <definedName name="SETIN3" localSheetId="23">#REF!</definedName>
    <definedName name="SETIN3" localSheetId="25">#REF!</definedName>
    <definedName name="SETIN3" localSheetId="26">#REF!</definedName>
    <definedName name="SETIN3" localSheetId="28">#REF!</definedName>
    <definedName name="SETIN3" localSheetId="29">#REF!</definedName>
    <definedName name="SETIN3" localSheetId="30">#REF!</definedName>
    <definedName name="SETIN3" localSheetId="31">#REF!</definedName>
    <definedName name="SETIN3" localSheetId="14">#REF!</definedName>
    <definedName name="SETIN3" localSheetId="32">#REF!</definedName>
    <definedName name="SETIN3" localSheetId="33">#REF!</definedName>
    <definedName name="SETIN3" localSheetId="35">#REF!</definedName>
    <definedName name="SETIN3" localSheetId="37">#REF!</definedName>
    <definedName name="SETIN3" localSheetId="38">#REF!</definedName>
    <definedName name="SETIN3" localSheetId="39">#REF!</definedName>
    <definedName name="SETIN3" localSheetId="40">#REF!</definedName>
    <definedName name="SETIN3" localSheetId="41">#REF!</definedName>
    <definedName name="SETIN3" localSheetId="15">#REF!</definedName>
    <definedName name="SETIN3" localSheetId="44">#REF!</definedName>
    <definedName name="SETIN3" localSheetId="47">#REF!</definedName>
    <definedName name="SETIN3" localSheetId="51">#REF!</definedName>
    <definedName name="SETIN3" localSheetId="52">#REF!</definedName>
    <definedName name="SETIN3" localSheetId="17">#REF!</definedName>
    <definedName name="SETIN3" localSheetId="18">#REF!</definedName>
    <definedName name="SETIN3" localSheetId="19">#REF!</definedName>
    <definedName name="SETIN3" localSheetId="21">#REF!</definedName>
    <definedName name="SETIN3">#REF!</definedName>
    <definedName name="setriembre" localSheetId="9">#REF!</definedName>
    <definedName name="setriembre" localSheetId="1">#REF!</definedName>
    <definedName name="setriembre" localSheetId="7">#REF!</definedName>
    <definedName name="setriembre" localSheetId="12">#REF!</definedName>
    <definedName name="setriembre" localSheetId="10">#REF!</definedName>
    <definedName name="setriembre" localSheetId="11">#REF!</definedName>
    <definedName name="setriembre" localSheetId="6">#REF!</definedName>
    <definedName name="setriembre" localSheetId="13">#REF!</definedName>
    <definedName name="setriembre" localSheetId="23">#REF!</definedName>
    <definedName name="setriembre" localSheetId="25">#REF!</definedName>
    <definedName name="setriembre" localSheetId="26">#REF!</definedName>
    <definedName name="setriembre" localSheetId="28">#REF!</definedName>
    <definedName name="setriembre" localSheetId="29">#REF!</definedName>
    <definedName name="setriembre" localSheetId="30">#REF!</definedName>
    <definedName name="setriembre" localSheetId="31">#REF!</definedName>
    <definedName name="setriembre" localSheetId="14">#REF!</definedName>
    <definedName name="setriembre" localSheetId="32">#REF!</definedName>
    <definedName name="setriembre" localSheetId="33">#REF!</definedName>
    <definedName name="setriembre" localSheetId="35">#REF!</definedName>
    <definedName name="setriembre" localSheetId="37">#REF!</definedName>
    <definedName name="setriembre" localSheetId="38">#REF!</definedName>
    <definedName name="setriembre" localSheetId="39">#REF!</definedName>
    <definedName name="setriembre" localSheetId="40">#REF!</definedName>
    <definedName name="setriembre" localSheetId="41">#REF!</definedName>
    <definedName name="setriembre" localSheetId="15">#REF!</definedName>
    <definedName name="setriembre" localSheetId="44">#REF!</definedName>
    <definedName name="setriembre" localSheetId="47">#REF!</definedName>
    <definedName name="setriembre" localSheetId="51">#REF!</definedName>
    <definedName name="setriembre" localSheetId="52">#REF!</definedName>
    <definedName name="setriembre" localSheetId="17">#REF!</definedName>
    <definedName name="setriembre" localSheetId="18">#REF!</definedName>
    <definedName name="setriembre" localSheetId="19">#REF!</definedName>
    <definedName name="setriembre" localSheetId="21">#REF!</definedName>
    <definedName name="setriembre">#REF!</definedName>
    <definedName name="setsal" localSheetId="1">#REF!</definedName>
    <definedName name="setsal" localSheetId="52">#REF!</definedName>
    <definedName name="setsal" localSheetId="21">#REF!</definedName>
    <definedName name="setsal">#REF!</definedName>
    <definedName name="SJU" localSheetId="1">#REF!</definedName>
    <definedName name="SJU" localSheetId="52">#REF!</definedName>
    <definedName name="SJU">#REF!</definedName>
    <definedName name="sjul" localSheetId="1">#REF!</definedName>
    <definedName name="sjul">#REF!</definedName>
    <definedName name="SJUN" localSheetId="1">#REF!</definedName>
    <definedName name="SJUN">#REF!</definedName>
    <definedName name="sku">#REF!</definedName>
    <definedName name="skus">#REF!</definedName>
    <definedName name="SMAY" localSheetId="1">#REF!</definedName>
    <definedName name="SMAY">#REF!</definedName>
    <definedName name="SOC" localSheetId="1">#REF!</definedName>
    <definedName name="SOC">#REF!</definedName>
    <definedName name="SPWS_WBID" localSheetId="1">"D5577805-D33D-4BC8-80F3-98B1615277DB"</definedName>
    <definedName name="SPWS_WBID">"97505C34-21F5-4584-B339-B5E9E2ABFF13"</definedName>
    <definedName name="STKDIARIO">#REF!</definedName>
    <definedName name="STKDIARIOPX01">#REF!</definedName>
    <definedName name="STKDIARIOPX04">#REF!</definedName>
    <definedName name="super">#REF!</definedName>
    <definedName name="t" localSheetId="1">#REF!</definedName>
    <definedName name="t">#REF!</definedName>
    <definedName name="TABLA" localSheetId="9">#REF!</definedName>
    <definedName name="TABLA" localSheetId="1">#REF!</definedName>
    <definedName name="TABLA" localSheetId="7">#REF!</definedName>
    <definedName name="TABLA" localSheetId="12">#REF!</definedName>
    <definedName name="TABLA" localSheetId="10">#REF!</definedName>
    <definedName name="TABLA" localSheetId="11">#REF!</definedName>
    <definedName name="TABLA" localSheetId="6">#REF!</definedName>
    <definedName name="TABLA" localSheetId="13">#REF!</definedName>
    <definedName name="TABLA" localSheetId="23">#REF!</definedName>
    <definedName name="TABLA" localSheetId="25">#REF!</definedName>
    <definedName name="TABLA" localSheetId="26">#REF!</definedName>
    <definedName name="TABLA" localSheetId="28">#REF!</definedName>
    <definedName name="TABLA" localSheetId="29">#REF!</definedName>
    <definedName name="TABLA" localSheetId="30">#REF!</definedName>
    <definedName name="TABLA" localSheetId="31">#REF!</definedName>
    <definedName name="TABLA" localSheetId="14">#REF!</definedName>
    <definedName name="TABLA" localSheetId="32">#REF!</definedName>
    <definedName name="TABLA" localSheetId="33">#REF!</definedName>
    <definedName name="TABLA" localSheetId="35">#REF!</definedName>
    <definedName name="TABLA" localSheetId="37">#REF!</definedName>
    <definedName name="TABLA" localSheetId="38">#REF!</definedName>
    <definedName name="TABLA" localSheetId="39">#REF!</definedName>
    <definedName name="TABLA" localSheetId="40">#REF!</definedName>
    <definedName name="TABLA" localSheetId="41">#REF!</definedName>
    <definedName name="TABLA" localSheetId="15">#REF!</definedName>
    <definedName name="TABLA" localSheetId="44">#REF!</definedName>
    <definedName name="TABLA" localSheetId="47">#REF!</definedName>
    <definedName name="TABLA" localSheetId="51">#REF!</definedName>
    <definedName name="TABLA" localSheetId="52">#REF!</definedName>
    <definedName name="TABLA" localSheetId="17">#REF!</definedName>
    <definedName name="TABLA" localSheetId="18">#REF!</definedName>
    <definedName name="TABLA" localSheetId="19">#REF!</definedName>
    <definedName name="TABLA" localSheetId="21">#REF!</definedName>
    <definedName name="TABLA">#REF!</definedName>
    <definedName name="tablasun" localSheetId="9">#REF!</definedName>
    <definedName name="tablasun" localSheetId="7">#REF!</definedName>
    <definedName name="tablasun" localSheetId="12">#REF!</definedName>
    <definedName name="tablasun" localSheetId="10">#REF!</definedName>
    <definedName name="tablasun" localSheetId="11">#REF!</definedName>
    <definedName name="tablasun" localSheetId="6">#REF!</definedName>
    <definedName name="tablasun" localSheetId="13">#REF!</definedName>
    <definedName name="tablasun" localSheetId="23">#REF!</definedName>
    <definedName name="tablasun" localSheetId="25">#REF!</definedName>
    <definedName name="tablasun" localSheetId="26">#REF!</definedName>
    <definedName name="tablasun" localSheetId="28">#REF!</definedName>
    <definedName name="tablasun" localSheetId="29">#REF!</definedName>
    <definedName name="tablasun" localSheetId="30">#REF!</definedName>
    <definedName name="tablasun" localSheetId="31">#REF!</definedName>
    <definedName name="tablasun" localSheetId="14">#REF!</definedName>
    <definedName name="tablasun" localSheetId="32">#REF!</definedName>
    <definedName name="tablasun" localSheetId="33">#REF!</definedName>
    <definedName name="tablasun" localSheetId="35">#REF!</definedName>
    <definedName name="tablasun" localSheetId="37">#REF!</definedName>
    <definedName name="tablasun" localSheetId="38">#REF!</definedName>
    <definedName name="tablasun" localSheetId="39">#REF!</definedName>
    <definedName name="tablasun" localSheetId="40">#REF!</definedName>
    <definedName name="tablasun" localSheetId="41">#REF!</definedName>
    <definedName name="tablasun" localSheetId="15">#REF!</definedName>
    <definedName name="tablasun" localSheetId="44">#REF!</definedName>
    <definedName name="tablasun" localSheetId="47">#REF!</definedName>
    <definedName name="tablasun" localSheetId="51">#REF!</definedName>
    <definedName name="tablasun" localSheetId="52">#REF!</definedName>
    <definedName name="tablasun" localSheetId="17">#REF!</definedName>
    <definedName name="tablasun" localSheetId="18">#REF!</definedName>
    <definedName name="tablasun" localSheetId="19">#REF!</definedName>
    <definedName name="tablasun" localSheetId="21">#REF!</definedName>
    <definedName name="tablasun">#REF!</definedName>
    <definedName name="Tasa_Municip_CCSS_Propios" localSheetId="1">#REF!</definedName>
    <definedName name="Tasa_Municip_CCSS_Propios" localSheetId="52">#REF!</definedName>
    <definedName name="Tasa_Municip_CCSS_Propios" localSheetId="21">#REF!</definedName>
    <definedName name="Tasa_Municip_CCSS_Propios">#REF!</definedName>
    <definedName name="TbPy530057" localSheetId="1">#REF!</definedName>
    <definedName name="TbPy530057" localSheetId="52">#REF!</definedName>
    <definedName name="TbPy530057">#REF!</definedName>
    <definedName name="TbPy530159">#REF!</definedName>
    <definedName name="TEST0">#REF!</definedName>
    <definedName name="TEST1">#REF!</definedName>
    <definedName name="TEST2" localSheetId="9">#REF!</definedName>
    <definedName name="TEST2" localSheetId="1">#REF!</definedName>
    <definedName name="TEST2" localSheetId="7">#REF!</definedName>
    <definedName name="TEST2" localSheetId="12">#REF!</definedName>
    <definedName name="TEST2" localSheetId="10">#REF!</definedName>
    <definedName name="TEST2" localSheetId="11">#REF!</definedName>
    <definedName name="TEST2" localSheetId="6">#REF!</definedName>
    <definedName name="TEST2" localSheetId="13">#REF!</definedName>
    <definedName name="TEST2" localSheetId="23">#REF!</definedName>
    <definedName name="TEST2" localSheetId="25">#REF!</definedName>
    <definedName name="TEST2" localSheetId="26">#REF!</definedName>
    <definedName name="TEST2" localSheetId="28">#REF!</definedName>
    <definedName name="TEST2" localSheetId="29">#REF!</definedName>
    <definedName name="TEST2" localSheetId="30">#REF!</definedName>
    <definedName name="TEST2" localSheetId="31">#REF!</definedName>
    <definedName name="TEST2" localSheetId="14">#REF!</definedName>
    <definedName name="TEST2" localSheetId="32">#REF!</definedName>
    <definedName name="TEST2" localSheetId="33">#REF!</definedName>
    <definedName name="TEST2" localSheetId="35">#REF!</definedName>
    <definedName name="TEST2" localSheetId="37">#REF!</definedName>
    <definedName name="TEST2" localSheetId="38">#REF!</definedName>
    <definedName name="TEST2" localSheetId="39">#REF!</definedName>
    <definedName name="TEST2" localSheetId="40">#REF!</definedName>
    <definedName name="TEST2" localSheetId="41">#REF!</definedName>
    <definedName name="TEST2" localSheetId="15">#REF!</definedName>
    <definedName name="TEST2" localSheetId="44">#REF!</definedName>
    <definedName name="TEST2" localSheetId="47">#REF!</definedName>
    <definedName name="TEST2" localSheetId="51">#REF!</definedName>
    <definedName name="TEST2" localSheetId="52">#REF!</definedName>
    <definedName name="TEST2" localSheetId="17">#REF!</definedName>
    <definedName name="TEST2" localSheetId="18">#REF!</definedName>
    <definedName name="TEST2" localSheetId="19">#REF!</definedName>
    <definedName name="TEST2" localSheetId="21">#REF!</definedName>
    <definedName name="TEST2">#REF!</definedName>
    <definedName name="TESTHKEY" localSheetId="9">#REF!</definedName>
    <definedName name="TESTHKEY" localSheetId="1">#REF!</definedName>
    <definedName name="TESTHKEY" localSheetId="7">#REF!</definedName>
    <definedName name="TESTHKEY" localSheetId="12">#REF!</definedName>
    <definedName name="TESTHKEY" localSheetId="10">#REF!</definedName>
    <definedName name="TESTHKEY" localSheetId="11">#REF!</definedName>
    <definedName name="TESTHKEY" localSheetId="6">#REF!</definedName>
    <definedName name="TESTHKEY" localSheetId="13">#REF!</definedName>
    <definedName name="TESTHKEY" localSheetId="23">#REF!</definedName>
    <definedName name="TESTHKEY" localSheetId="25">#REF!</definedName>
    <definedName name="TESTHKEY" localSheetId="26">#REF!</definedName>
    <definedName name="TESTHKEY" localSheetId="28">#REF!</definedName>
    <definedName name="TESTHKEY" localSheetId="29">#REF!</definedName>
    <definedName name="TESTHKEY" localSheetId="30">#REF!</definedName>
    <definedName name="TESTHKEY" localSheetId="31">#REF!</definedName>
    <definedName name="TESTHKEY" localSheetId="14">#REF!</definedName>
    <definedName name="TESTHKEY" localSheetId="32">#REF!</definedName>
    <definedName name="TESTHKEY" localSheetId="33">#REF!</definedName>
    <definedName name="TESTHKEY" localSheetId="35">#REF!</definedName>
    <definedName name="TESTHKEY" localSheetId="37">#REF!</definedName>
    <definedName name="TESTHKEY" localSheetId="38">#REF!</definedName>
    <definedName name="TESTHKEY" localSheetId="39">#REF!</definedName>
    <definedName name="TESTHKEY" localSheetId="40">#REF!</definedName>
    <definedName name="TESTHKEY" localSheetId="41">#REF!</definedName>
    <definedName name="TESTHKEY" localSheetId="15">#REF!</definedName>
    <definedName name="TESTHKEY" localSheetId="44">#REF!</definedName>
    <definedName name="TESTHKEY" localSheetId="47">#REF!</definedName>
    <definedName name="TESTHKEY" localSheetId="51">#REF!</definedName>
    <definedName name="TESTHKEY" localSheetId="52">#REF!</definedName>
    <definedName name="TESTHKEY" localSheetId="17">#REF!</definedName>
    <definedName name="TESTHKEY" localSheetId="18">#REF!</definedName>
    <definedName name="TESTHKEY" localSheetId="19">#REF!</definedName>
    <definedName name="TESTHKEY" localSheetId="21">#REF!</definedName>
    <definedName name="TESTHKEY">#REF!</definedName>
    <definedName name="TESTKEYS" localSheetId="9">#REF!</definedName>
    <definedName name="TESTKEYS" localSheetId="7">#REF!</definedName>
    <definedName name="TESTKEYS" localSheetId="12">#REF!</definedName>
    <definedName name="TESTKEYS" localSheetId="10">#REF!</definedName>
    <definedName name="TESTKEYS" localSheetId="11">#REF!</definedName>
    <definedName name="TESTKEYS" localSheetId="6">#REF!</definedName>
    <definedName name="TESTKEYS" localSheetId="13">#REF!</definedName>
    <definedName name="TESTKEYS" localSheetId="23">#REF!</definedName>
    <definedName name="TESTKEYS" localSheetId="25">#REF!</definedName>
    <definedName name="TESTKEYS" localSheetId="26">#REF!</definedName>
    <definedName name="TESTKEYS" localSheetId="28">#REF!</definedName>
    <definedName name="TESTKEYS" localSheetId="29">#REF!</definedName>
    <definedName name="TESTKEYS" localSheetId="30">#REF!</definedName>
    <definedName name="TESTKEYS" localSheetId="31">#REF!</definedName>
    <definedName name="TESTKEYS" localSheetId="14">#REF!</definedName>
    <definedName name="TESTKEYS" localSheetId="32">#REF!</definedName>
    <definedName name="TESTKEYS" localSheetId="33">#REF!</definedName>
    <definedName name="TESTKEYS" localSheetId="35">#REF!</definedName>
    <definedName name="TESTKEYS" localSheetId="37">#REF!</definedName>
    <definedName name="TESTKEYS" localSheetId="38">#REF!</definedName>
    <definedName name="TESTKEYS" localSheetId="39">#REF!</definedName>
    <definedName name="TESTKEYS" localSheetId="40">#REF!</definedName>
    <definedName name="TESTKEYS" localSheetId="41">#REF!</definedName>
    <definedName name="TESTKEYS" localSheetId="15">#REF!</definedName>
    <definedName name="TESTKEYS" localSheetId="44">#REF!</definedName>
    <definedName name="TESTKEYS" localSheetId="47">#REF!</definedName>
    <definedName name="TESTKEYS" localSheetId="51">#REF!</definedName>
    <definedName name="TESTKEYS" localSheetId="52">#REF!</definedName>
    <definedName name="TESTKEYS" localSheetId="17">#REF!</definedName>
    <definedName name="TESTKEYS" localSheetId="18">#REF!</definedName>
    <definedName name="TESTKEYS" localSheetId="19">#REF!</definedName>
    <definedName name="TESTKEYS" localSheetId="21">#REF!</definedName>
    <definedName name="TESTKEYS">#REF!</definedName>
    <definedName name="TESTVKEY" localSheetId="9">#REF!</definedName>
    <definedName name="TESTVKEY" localSheetId="1">#REF!</definedName>
    <definedName name="TESTVKEY" localSheetId="7">#REF!</definedName>
    <definedName name="TESTVKEY" localSheetId="12">#REF!</definedName>
    <definedName name="TESTVKEY" localSheetId="10">#REF!</definedName>
    <definedName name="TESTVKEY" localSheetId="11">#REF!</definedName>
    <definedName name="TESTVKEY" localSheetId="6">#REF!</definedName>
    <definedName name="TESTVKEY" localSheetId="13">#REF!</definedName>
    <definedName name="TESTVKEY" localSheetId="23">#REF!</definedName>
    <definedName name="TESTVKEY" localSheetId="25">#REF!</definedName>
    <definedName name="TESTVKEY" localSheetId="26">#REF!</definedName>
    <definedName name="TESTVKEY" localSheetId="28">#REF!</definedName>
    <definedName name="TESTVKEY" localSheetId="29">#REF!</definedName>
    <definedName name="TESTVKEY" localSheetId="30">#REF!</definedName>
    <definedName name="TESTVKEY" localSheetId="31">#REF!</definedName>
    <definedName name="TESTVKEY" localSheetId="14">#REF!</definedName>
    <definedName name="TESTVKEY" localSheetId="32">#REF!</definedName>
    <definedName name="TESTVKEY" localSheetId="33">#REF!</definedName>
    <definedName name="TESTVKEY" localSheetId="35">#REF!</definedName>
    <definedName name="TESTVKEY" localSheetId="37">#REF!</definedName>
    <definedName name="TESTVKEY" localSheetId="38">#REF!</definedName>
    <definedName name="TESTVKEY" localSheetId="39">#REF!</definedName>
    <definedName name="TESTVKEY" localSheetId="40">#REF!</definedName>
    <definedName name="TESTVKEY" localSheetId="41">#REF!</definedName>
    <definedName name="TESTVKEY" localSheetId="15">#REF!</definedName>
    <definedName name="TESTVKEY" localSheetId="44">#REF!</definedName>
    <definedName name="TESTVKEY" localSheetId="47">#REF!</definedName>
    <definedName name="TESTVKEY" localSheetId="51">#REF!</definedName>
    <definedName name="TESTVKEY" localSheetId="52">#REF!</definedName>
    <definedName name="TESTVKEY" localSheetId="17">#REF!</definedName>
    <definedName name="TESTVKEY" localSheetId="18">#REF!</definedName>
    <definedName name="TESTVKEY" localSheetId="19">#REF!</definedName>
    <definedName name="TESTVKEY" localSheetId="21">#REF!</definedName>
    <definedName name="TESTVKEY">#REF!</definedName>
    <definedName name="TextRefCopy1" localSheetId="1">#REF!</definedName>
    <definedName name="TextRefCopy1" localSheetId="52">#REF!</definedName>
    <definedName name="TextRefCopy1" localSheetId="21">#REF!</definedName>
    <definedName name="TextRefCopy1">#REF!</definedName>
    <definedName name="TextRefCopy10" localSheetId="9">#REF!</definedName>
    <definedName name="TextRefCopy10" localSheetId="7">#REF!</definedName>
    <definedName name="TextRefCopy10" localSheetId="12">#REF!</definedName>
    <definedName name="TextRefCopy10" localSheetId="10">#REF!</definedName>
    <definedName name="TextRefCopy10" localSheetId="11">#REF!</definedName>
    <definedName name="TextRefCopy10" localSheetId="6">#REF!</definedName>
    <definedName name="TextRefCopy10" localSheetId="13">#REF!</definedName>
    <definedName name="TextRefCopy10" localSheetId="23">#REF!</definedName>
    <definedName name="TextRefCopy10" localSheetId="25">#REF!</definedName>
    <definedName name="TextRefCopy10" localSheetId="26">#REF!</definedName>
    <definedName name="TextRefCopy10" localSheetId="28">#REF!</definedName>
    <definedName name="TextRefCopy10" localSheetId="29">#REF!</definedName>
    <definedName name="TextRefCopy10" localSheetId="30">#REF!</definedName>
    <definedName name="TextRefCopy10" localSheetId="31">#REF!</definedName>
    <definedName name="TextRefCopy10" localSheetId="14">#REF!</definedName>
    <definedName name="TextRefCopy10" localSheetId="32">#REF!</definedName>
    <definedName name="TextRefCopy10" localSheetId="33">#REF!</definedName>
    <definedName name="TextRefCopy10" localSheetId="35">#REF!</definedName>
    <definedName name="TextRefCopy10" localSheetId="37">#REF!</definedName>
    <definedName name="TextRefCopy10" localSheetId="38">#REF!</definedName>
    <definedName name="TextRefCopy10" localSheetId="39">#REF!</definedName>
    <definedName name="TextRefCopy10" localSheetId="40">#REF!</definedName>
    <definedName name="TextRefCopy10" localSheetId="41">#REF!</definedName>
    <definedName name="TextRefCopy10" localSheetId="15">#REF!</definedName>
    <definedName name="TextRefCopy10" localSheetId="44">#REF!</definedName>
    <definedName name="TextRefCopy10" localSheetId="47">#REF!</definedName>
    <definedName name="TextRefCopy10" localSheetId="51">#REF!</definedName>
    <definedName name="TextRefCopy10" localSheetId="52">#REF!</definedName>
    <definedName name="TextRefCopy10" localSheetId="17">#REF!</definedName>
    <definedName name="TextRefCopy10" localSheetId="18">#REF!</definedName>
    <definedName name="TextRefCopy10" localSheetId="19">#REF!</definedName>
    <definedName name="TextRefCopy10" localSheetId="21">#REF!</definedName>
    <definedName name="TextRefCopy10">#REF!</definedName>
    <definedName name="TextRefCopy11" localSheetId="9">#REF!</definedName>
    <definedName name="TextRefCopy11" localSheetId="7">#REF!</definedName>
    <definedName name="TextRefCopy11" localSheetId="12">#REF!</definedName>
    <definedName name="TextRefCopy11" localSheetId="10">#REF!</definedName>
    <definedName name="TextRefCopy11" localSheetId="11">#REF!</definedName>
    <definedName name="TextRefCopy11" localSheetId="6">#REF!</definedName>
    <definedName name="TextRefCopy11" localSheetId="13">#REF!</definedName>
    <definedName name="TextRefCopy11" localSheetId="23">#REF!</definedName>
    <definedName name="TextRefCopy11" localSheetId="25">#REF!</definedName>
    <definedName name="TextRefCopy11" localSheetId="26">#REF!</definedName>
    <definedName name="TextRefCopy11" localSheetId="28">#REF!</definedName>
    <definedName name="TextRefCopy11" localSheetId="29">#REF!</definedName>
    <definedName name="TextRefCopy11" localSheetId="30">#REF!</definedName>
    <definedName name="TextRefCopy11" localSheetId="31">#REF!</definedName>
    <definedName name="TextRefCopy11" localSheetId="14">#REF!</definedName>
    <definedName name="TextRefCopy11" localSheetId="32">#REF!</definedName>
    <definedName name="TextRefCopy11" localSheetId="33">#REF!</definedName>
    <definedName name="TextRefCopy11" localSheetId="35">#REF!</definedName>
    <definedName name="TextRefCopy11" localSheetId="37">#REF!</definedName>
    <definedName name="TextRefCopy11" localSheetId="38">#REF!</definedName>
    <definedName name="TextRefCopy11" localSheetId="39">#REF!</definedName>
    <definedName name="TextRefCopy11" localSheetId="40">#REF!</definedName>
    <definedName name="TextRefCopy11" localSheetId="41">#REF!</definedName>
    <definedName name="TextRefCopy11" localSheetId="15">#REF!</definedName>
    <definedName name="TextRefCopy11" localSheetId="44">#REF!</definedName>
    <definedName name="TextRefCopy11" localSheetId="47">#REF!</definedName>
    <definedName name="TextRefCopy11" localSheetId="51">#REF!</definedName>
    <definedName name="TextRefCopy11" localSheetId="52">#REF!</definedName>
    <definedName name="TextRefCopy11" localSheetId="17">#REF!</definedName>
    <definedName name="TextRefCopy11" localSheetId="18">#REF!</definedName>
    <definedName name="TextRefCopy11" localSheetId="19">#REF!</definedName>
    <definedName name="TextRefCopy11" localSheetId="21">#REF!</definedName>
    <definedName name="TextRefCopy11">#REF!</definedName>
    <definedName name="TextRefCopy12" localSheetId="9">#REF!</definedName>
    <definedName name="TextRefCopy12" localSheetId="1">#REF!</definedName>
    <definedName name="TextRefCopy12" localSheetId="7">#REF!</definedName>
    <definedName name="TextRefCopy12" localSheetId="12">#REF!</definedName>
    <definedName name="TextRefCopy12" localSheetId="10">#REF!</definedName>
    <definedName name="TextRefCopy12" localSheetId="11">#REF!</definedName>
    <definedName name="TextRefCopy12" localSheetId="6">#REF!</definedName>
    <definedName name="TextRefCopy12" localSheetId="13">#REF!</definedName>
    <definedName name="TextRefCopy12" localSheetId="23">#REF!</definedName>
    <definedName name="TextRefCopy12" localSheetId="25">#REF!</definedName>
    <definedName name="TextRefCopy12" localSheetId="26">#REF!</definedName>
    <definedName name="TextRefCopy12" localSheetId="28">#REF!</definedName>
    <definedName name="TextRefCopy12" localSheetId="29">#REF!</definedName>
    <definedName name="TextRefCopy12" localSheetId="30">#REF!</definedName>
    <definedName name="TextRefCopy12" localSheetId="31">#REF!</definedName>
    <definedName name="TextRefCopy12" localSheetId="14">#REF!</definedName>
    <definedName name="TextRefCopy12" localSheetId="32">#REF!</definedName>
    <definedName name="TextRefCopy12" localSheetId="33">#REF!</definedName>
    <definedName name="TextRefCopy12" localSheetId="35">#REF!</definedName>
    <definedName name="TextRefCopy12" localSheetId="37">#REF!</definedName>
    <definedName name="TextRefCopy12" localSheetId="38">#REF!</definedName>
    <definedName name="TextRefCopy12" localSheetId="39">#REF!</definedName>
    <definedName name="TextRefCopy12" localSheetId="40">#REF!</definedName>
    <definedName name="TextRefCopy12" localSheetId="41">#REF!</definedName>
    <definedName name="TextRefCopy12" localSheetId="15">#REF!</definedName>
    <definedName name="TextRefCopy12" localSheetId="44">#REF!</definedName>
    <definedName name="TextRefCopy12" localSheetId="47">#REF!</definedName>
    <definedName name="TextRefCopy12" localSheetId="51">#REF!</definedName>
    <definedName name="TextRefCopy12" localSheetId="52">#REF!</definedName>
    <definedName name="TextRefCopy12" localSheetId="17">#REF!</definedName>
    <definedName name="TextRefCopy12" localSheetId="18">#REF!</definedName>
    <definedName name="TextRefCopy12" localSheetId="19">#REF!</definedName>
    <definedName name="TextRefCopy12" localSheetId="21">#REF!</definedName>
    <definedName name="TextRefCopy12">#REF!</definedName>
    <definedName name="TextRefCopy13" localSheetId="9">#REF!</definedName>
    <definedName name="TextRefCopy13" localSheetId="7">#REF!</definedName>
    <definedName name="TextRefCopy13" localSheetId="12">#REF!</definedName>
    <definedName name="TextRefCopy13" localSheetId="10">#REF!</definedName>
    <definedName name="TextRefCopy13" localSheetId="11">#REF!</definedName>
    <definedName name="TextRefCopy13" localSheetId="6">#REF!</definedName>
    <definedName name="TextRefCopy13" localSheetId="13">#REF!</definedName>
    <definedName name="TextRefCopy13" localSheetId="23">#REF!</definedName>
    <definedName name="TextRefCopy13" localSheetId="25">#REF!</definedName>
    <definedName name="TextRefCopy13" localSheetId="26">#REF!</definedName>
    <definedName name="TextRefCopy13" localSheetId="28">#REF!</definedName>
    <definedName name="TextRefCopy13" localSheetId="29">#REF!</definedName>
    <definedName name="TextRefCopy13" localSheetId="30">#REF!</definedName>
    <definedName name="TextRefCopy13" localSheetId="31">#REF!</definedName>
    <definedName name="TextRefCopy13" localSheetId="14">#REF!</definedName>
    <definedName name="TextRefCopy13" localSheetId="32">#REF!</definedName>
    <definedName name="TextRefCopy13" localSheetId="33">#REF!</definedName>
    <definedName name="TextRefCopy13" localSheetId="35">#REF!</definedName>
    <definedName name="TextRefCopy13" localSheetId="37">#REF!</definedName>
    <definedName name="TextRefCopy13" localSheetId="38">#REF!</definedName>
    <definedName name="TextRefCopy13" localSheetId="39">#REF!</definedName>
    <definedName name="TextRefCopy13" localSheetId="40">#REF!</definedName>
    <definedName name="TextRefCopy13" localSheetId="41">#REF!</definedName>
    <definedName name="TextRefCopy13" localSheetId="15">#REF!</definedName>
    <definedName name="TextRefCopy13" localSheetId="44">#REF!</definedName>
    <definedName name="TextRefCopy13" localSheetId="47">#REF!</definedName>
    <definedName name="TextRefCopy13" localSheetId="51">#REF!</definedName>
    <definedName name="TextRefCopy13" localSheetId="52">#REF!</definedName>
    <definedName name="TextRefCopy13" localSheetId="17">#REF!</definedName>
    <definedName name="TextRefCopy13" localSheetId="18">#REF!</definedName>
    <definedName name="TextRefCopy13" localSheetId="19">#REF!</definedName>
    <definedName name="TextRefCopy13" localSheetId="21">#REF!</definedName>
    <definedName name="TextRefCopy13">#REF!</definedName>
    <definedName name="TextRefCopy14" localSheetId="9">#REF!</definedName>
    <definedName name="TextRefCopy14" localSheetId="7">#REF!</definedName>
    <definedName name="TextRefCopy14" localSheetId="12">#REF!</definedName>
    <definedName name="TextRefCopy14" localSheetId="10">#REF!</definedName>
    <definedName name="TextRefCopy14" localSheetId="11">#REF!</definedName>
    <definedName name="TextRefCopy14" localSheetId="6">#REF!</definedName>
    <definedName name="TextRefCopy14" localSheetId="13">#REF!</definedName>
    <definedName name="TextRefCopy14" localSheetId="23">#REF!</definedName>
    <definedName name="TextRefCopy14" localSheetId="25">#REF!</definedName>
    <definedName name="TextRefCopy14" localSheetId="26">#REF!</definedName>
    <definedName name="TextRefCopy14" localSheetId="28">#REF!</definedName>
    <definedName name="TextRefCopy14" localSheetId="29">#REF!</definedName>
    <definedName name="TextRefCopy14" localSheetId="30">#REF!</definedName>
    <definedName name="TextRefCopy14" localSheetId="31">#REF!</definedName>
    <definedName name="TextRefCopy14" localSheetId="14">#REF!</definedName>
    <definedName name="TextRefCopy14" localSheetId="32">#REF!</definedName>
    <definedName name="TextRefCopy14" localSheetId="33">#REF!</definedName>
    <definedName name="TextRefCopy14" localSheetId="35">#REF!</definedName>
    <definedName name="TextRefCopy14" localSheetId="37">#REF!</definedName>
    <definedName name="TextRefCopy14" localSheetId="38">#REF!</definedName>
    <definedName name="TextRefCopy14" localSheetId="39">#REF!</definedName>
    <definedName name="TextRefCopy14" localSheetId="40">#REF!</definedName>
    <definedName name="TextRefCopy14" localSheetId="41">#REF!</definedName>
    <definedName name="TextRefCopy14" localSheetId="15">#REF!</definedName>
    <definedName name="TextRefCopy14" localSheetId="44">#REF!</definedName>
    <definedName name="TextRefCopy14" localSheetId="47">#REF!</definedName>
    <definedName name="TextRefCopy14" localSheetId="51">#REF!</definedName>
    <definedName name="TextRefCopy14" localSheetId="52">#REF!</definedName>
    <definedName name="TextRefCopy14" localSheetId="17">#REF!</definedName>
    <definedName name="TextRefCopy14" localSheetId="18">#REF!</definedName>
    <definedName name="TextRefCopy14" localSheetId="19">#REF!</definedName>
    <definedName name="TextRefCopy14" localSheetId="21">#REF!</definedName>
    <definedName name="TextRefCopy14">#REF!</definedName>
    <definedName name="TextRefCopy15" localSheetId="9">#REF!</definedName>
    <definedName name="TextRefCopy15" localSheetId="1">#REF!</definedName>
    <definedName name="TextRefCopy15" localSheetId="7">#REF!</definedName>
    <definedName name="TextRefCopy15" localSheetId="12">#REF!</definedName>
    <definedName name="TextRefCopy15" localSheetId="10">#REF!</definedName>
    <definedName name="TextRefCopy15" localSheetId="11">#REF!</definedName>
    <definedName name="TextRefCopy15" localSheetId="6">#REF!</definedName>
    <definedName name="TextRefCopy15" localSheetId="13">#REF!</definedName>
    <definedName name="TextRefCopy15" localSheetId="23">#REF!</definedName>
    <definedName name="TextRefCopy15" localSheetId="25">#REF!</definedName>
    <definedName name="TextRefCopy15" localSheetId="26">#REF!</definedName>
    <definedName name="TextRefCopy15" localSheetId="28">#REF!</definedName>
    <definedName name="TextRefCopy15" localSheetId="29">#REF!</definedName>
    <definedName name="TextRefCopy15" localSheetId="30">#REF!</definedName>
    <definedName name="TextRefCopy15" localSheetId="31">#REF!</definedName>
    <definedName name="TextRefCopy15" localSheetId="14">#REF!</definedName>
    <definedName name="TextRefCopy15" localSheetId="32">#REF!</definedName>
    <definedName name="TextRefCopy15" localSheetId="33">#REF!</definedName>
    <definedName name="TextRefCopy15" localSheetId="35">#REF!</definedName>
    <definedName name="TextRefCopy15" localSheetId="37">#REF!</definedName>
    <definedName name="TextRefCopy15" localSheetId="38">#REF!</definedName>
    <definedName name="TextRefCopy15" localSheetId="39">#REF!</definedName>
    <definedName name="TextRefCopy15" localSheetId="40">#REF!</definedName>
    <definedName name="TextRefCopy15" localSheetId="41">#REF!</definedName>
    <definedName name="TextRefCopy15" localSheetId="15">#REF!</definedName>
    <definedName name="TextRefCopy15" localSheetId="44">#REF!</definedName>
    <definedName name="TextRefCopy15" localSheetId="47">#REF!</definedName>
    <definedName name="TextRefCopy15" localSheetId="51">#REF!</definedName>
    <definedName name="TextRefCopy15" localSheetId="52">#REF!</definedName>
    <definedName name="TextRefCopy15" localSheetId="17">#REF!</definedName>
    <definedName name="TextRefCopy15" localSheetId="18">#REF!</definedName>
    <definedName name="TextRefCopy15" localSheetId="19">#REF!</definedName>
    <definedName name="TextRefCopy15" localSheetId="21">#REF!</definedName>
    <definedName name="TextRefCopy15">#REF!</definedName>
    <definedName name="TextRefCopy16" localSheetId="9">#REF!</definedName>
    <definedName name="TextRefCopy16" localSheetId="1">#REF!</definedName>
    <definedName name="TextRefCopy16" localSheetId="7">#REF!</definedName>
    <definedName name="TextRefCopy16" localSheetId="12">#REF!</definedName>
    <definedName name="TextRefCopy16" localSheetId="10">#REF!</definedName>
    <definedName name="TextRefCopy16" localSheetId="11">#REF!</definedName>
    <definedName name="TextRefCopy16" localSheetId="6">#REF!</definedName>
    <definedName name="TextRefCopy16" localSheetId="13">#REF!</definedName>
    <definedName name="TextRefCopy16" localSheetId="23">#REF!</definedName>
    <definedName name="TextRefCopy16" localSheetId="25">#REF!</definedName>
    <definedName name="TextRefCopy16" localSheetId="26">#REF!</definedName>
    <definedName name="TextRefCopy16" localSheetId="28">#REF!</definedName>
    <definedName name="TextRefCopy16" localSheetId="29">#REF!</definedName>
    <definedName name="TextRefCopy16" localSheetId="30">#REF!</definedName>
    <definedName name="TextRefCopy16" localSheetId="31">#REF!</definedName>
    <definedName name="TextRefCopy16" localSheetId="14">#REF!</definedName>
    <definedName name="TextRefCopy16" localSheetId="32">#REF!</definedName>
    <definedName name="TextRefCopy16" localSheetId="33">#REF!</definedName>
    <definedName name="TextRefCopy16" localSheetId="35">#REF!</definedName>
    <definedName name="TextRefCopy16" localSheetId="37">#REF!</definedName>
    <definedName name="TextRefCopy16" localSheetId="38">#REF!</definedName>
    <definedName name="TextRefCopy16" localSheetId="39">#REF!</definedName>
    <definedName name="TextRefCopy16" localSheetId="40">#REF!</definedName>
    <definedName name="TextRefCopy16" localSheetId="41">#REF!</definedName>
    <definedName name="TextRefCopy16" localSheetId="15">#REF!</definedName>
    <definedName name="TextRefCopy16" localSheetId="44">#REF!</definedName>
    <definedName name="TextRefCopy16" localSheetId="47">#REF!</definedName>
    <definedName name="TextRefCopy16" localSheetId="51">#REF!</definedName>
    <definedName name="TextRefCopy16" localSheetId="52">#REF!</definedName>
    <definedName name="TextRefCopy16" localSheetId="17">#REF!</definedName>
    <definedName name="TextRefCopy16" localSheetId="18">#REF!</definedName>
    <definedName name="TextRefCopy16" localSheetId="19">#REF!</definedName>
    <definedName name="TextRefCopy16" localSheetId="21">#REF!</definedName>
    <definedName name="TextRefCopy16">#REF!</definedName>
    <definedName name="TextRefCopy17" localSheetId="1">#REF!</definedName>
    <definedName name="TextRefCopy17" localSheetId="52">#REF!</definedName>
    <definedName name="TextRefCopy17" localSheetId="21">#REF!</definedName>
    <definedName name="TextRefCopy17">#REF!</definedName>
    <definedName name="TextRefCopy19" localSheetId="9">#REF!</definedName>
    <definedName name="TextRefCopy19" localSheetId="7">#REF!</definedName>
    <definedName name="TextRefCopy19" localSheetId="12">#REF!</definedName>
    <definedName name="TextRefCopy19" localSheetId="10">#REF!</definedName>
    <definedName name="TextRefCopy19" localSheetId="11">#REF!</definedName>
    <definedName name="TextRefCopy19" localSheetId="6">#REF!</definedName>
    <definedName name="TextRefCopy19" localSheetId="13">#REF!</definedName>
    <definedName name="TextRefCopy19" localSheetId="23">#REF!</definedName>
    <definedName name="TextRefCopy19" localSheetId="25">#REF!</definedName>
    <definedName name="TextRefCopy19" localSheetId="26">#REF!</definedName>
    <definedName name="TextRefCopy19" localSheetId="28">#REF!</definedName>
    <definedName name="TextRefCopy19" localSheetId="29">#REF!</definedName>
    <definedName name="TextRefCopy19" localSheetId="30">#REF!</definedName>
    <definedName name="TextRefCopy19" localSheetId="31">#REF!</definedName>
    <definedName name="TextRefCopy19" localSheetId="14">#REF!</definedName>
    <definedName name="TextRefCopy19" localSheetId="32">#REF!</definedName>
    <definedName name="TextRefCopy19" localSheetId="33">#REF!</definedName>
    <definedName name="TextRefCopy19" localSheetId="35">#REF!</definedName>
    <definedName name="TextRefCopy19" localSheetId="37">#REF!</definedName>
    <definedName name="TextRefCopy19" localSheetId="38">#REF!</definedName>
    <definedName name="TextRefCopy19" localSheetId="39">#REF!</definedName>
    <definedName name="TextRefCopy19" localSheetId="40">#REF!</definedName>
    <definedName name="TextRefCopy19" localSheetId="41">#REF!</definedName>
    <definedName name="TextRefCopy19" localSheetId="15">#REF!</definedName>
    <definedName name="TextRefCopy19" localSheetId="44">#REF!</definedName>
    <definedName name="TextRefCopy19" localSheetId="47">#REF!</definedName>
    <definedName name="TextRefCopy19" localSheetId="51">#REF!</definedName>
    <definedName name="TextRefCopy19" localSheetId="52">#REF!</definedName>
    <definedName name="TextRefCopy19" localSheetId="17">#REF!</definedName>
    <definedName name="TextRefCopy19" localSheetId="18">#REF!</definedName>
    <definedName name="TextRefCopy19" localSheetId="19">#REF!</definedName>
    <definedName name="TextRefCopy19" localSheetId="21">#REF!</definedName>
    <definedName name="TextRefCopy19">#REF!</definedName>
    <definedName name="TextRefCopy2" localSheetId="1">#REF!</definedName>
    <definedName name="TextRefCopy2" localSheetId="12">#REF!</definedName>
    <definedName name="TextRefCopy2" localSheetId="52">#REF!</definedName>
    <definedName name="TextRefCopy2" localSheetId="21">#REF!</definedName>
    <definedName name="TextRefCopy2">#REF!</definedName>
    <definedName name="TextRefCopy20" localSheetId="1">#REF!</definedName>
    <definedName name="TextRefCopy20" localSheetId="52">#REF!</definedName>
    <definedName name="TextRefCopy20" localSheetId="21">#REF!</definedName>
    <definedName name="TextRefCopy20">#REF!</definedName>
    <definedName name="TextRefCopy21" localSheetId="9">#REF!</definedName>
    <definedName name="TextRefCopy21" localSheetId="7">#REF!</definedName>
    <definedName name="TextRefCopy21" localSheetId="12">#REF!</definedName>
    <definedName name="TextRefCopy21" localSheetId="10">#REF!</definedName>
    <definedName name="TextRefCopy21" localSheetId="11">#REF!</definedName>
    <definedName name="TextRefCopy21" localSheetId="6">#REF!</definedName>
    <definedName name="TextRefCopy21" localSheetId="13">#REF!</definedName>
    <definedName name="TextRefCopy21" localSheetId="23">#REF!</definedName>
    <definedName name="TextRefCopy21" localSheetId="25">#REF!</definedName>
    <definedName name="TextRefCopy21" localSheetId="26">#REF!</definedName>
    <definedName name="TextRefCopy21" localSheetId="28">#REF!</definedName>
    <definedName name="TextRefCopy21" localSheetId="29">#REF!</definedName>
    <definedName name="TextRefCopy21" localSheetId="30">#REF!</definedName>
    <definedName name="TextRefCopy21" localSheetId="31">#REF!</definedName>
    <definedName name="TextRefCopy21" localSheetId="14">#REF!</definedName>
    <definedName name="TextRefCopy21" localSheetId="32">#REF!</definedName>
    <definedName name="TextRefCopy21" localSheetId="33">#REF!</definedName>
    <definedName name="TextRefCopy21" localSheetId="35">#REF!</definedName>
    <definedName name="TextRefCopy21" localSheetId="37">#REF!</definedName>
    <definedName name="TextRefCopy21" localSheetId="38">#REF!</definedName>
    <definedName name="TextRefCopy21" localSheetId="39">#REF!</definedName>
    <definedName name="TextRefCopy21" localSheetId="40">#REF!</definedName>
    <definedName name="TextRefCopy21" localSheetId="41">#REF!</definedName>
    <definedName name="TextRefCopy21" localSheetId="15">#REF!</definedName>
    <definedName name="TextRefCopy21" localSheetId="44">#REF!</definedName>
    <definedName name="TextRefCopy21" localSheetId="47">#REF!</definedName>
    <definedName name="TextRefCopy21" localSheetId="51">#REF!</definedName>
    <definedName name="TextRefCopy21" localSheetId="52">#REF!</definedName>
    <definedName name="TextRefCopy21" localSheetId="17">#REF!</definedName>
    <definedName name="TextRefCopy21" localSheetId="18">#REF!</definedName>
    <definedName name="TextRefCopy21" localSheetId="19">#REF!</definedName>
    <definedName name="TextRefCopy21" localSheetId="21">#REF!</definedName>
    <definedName name="TextRefCopy21">#REF!</definedName>
    <definedName name="TextRefCopy23" localSheetId="9">#REF!</definedName>
    <definedName name="TextRefCopy23" localSheetId="7">#REF!</definedName>
    <definedName name="TextRefCopy23" localSheetId="12">#REF!</definedName>
    <definedName name="TextRefCopy23" localSheetId="10">#REF!</definedName>
    <definedName name="TextRefCopy23" localSheetId="11">#REF!</definedName>
    <definedName name="TextRefCopy23" localSheetId="6">#REF!</definedName>
    <definedName name="TextRefCopy23" localSheetId="13">#REF!</definedName>
    <definedName name="TextRefCopy23" localSheetId="23">#REF!</definedName>
    <definedName name="TextRefCopy23" localSheetId="25">#REF!</definedName>
    <definedName name="TextRefCopy23" localSheetId="26">#REF!</definedName>
    <definedName name="TextRefCopy23" localSheetId="28">#REF!</definedName>
    <definedName name="TextRefCopy23" localSheetId="29">#REF!</definedName>
    <definedName name="TextRefCopy23" localSheetId="30">#REF!</definedName>
    <definedName name="TextRefCopy23" localSheetId="31">#REF!</definedName>
    <definedName name="TextRefCopy23" localSheetId="14">#REF!</definedName>
    <definedName name="TextRefCopy23" localSheetId="32">#REF!</definedName>
    <definedName name="TextRefCopy23" localSheetId="33">#REF!</definedName>
    <definedName name="TextRefCopy23" localSheetId="35">#REF!</definedName>
    <definedName name="TextRefCopy23" localSheetId="37">#REF!</definedName>
    <definedName name="TextRefCopy23" localSheetId="38">#REF!</definedName>
    <definedName name="TextRefCopy23" localSheetId="39">#REF!</definedName>
    <definedName name="TextRefCopy23" localSheetId="40">#REF!</definedName>
    <definedName name="TextRefCopy23" localSheetId="41">#REF!</definedName>
    <definedName name="TextRefCopy23" localSheetId="15">#REF!</definedName>
    <definedName name="TextRefCopy23" localSheetId="44">#REF!</definedName>
    <definedName name="TextRefCopy23" localSheetId="47">#REF!</definedName>
    <definedName name="TextRefCopy23" localSheetId="51">#REF!</definedName>
    <definedName name="TextRefCopy23" localSheetId="52">#REF!</definedName>
    <definedName name="TextRefCopy23" localSheetId="17">#REF!</definedName>
    <definedName name="TextRefCopy23" localSheetId="18">#REF!</definedName>
    <definedName name="TextRefCopy23" localSheetId="19">#REF!</definedName>
    <definedName name="TextRefCopy23" localSheetId="21">#REF!</definedName>
    <definedName name="TextRefCopy23">#REF!</definedName>
    <definedName name="TextRefCopy24" localSheetId="9">#REF!</definedName>
    <definedName name="TextRefCopy24" localSheetId="1">#REF!</definedName>
    <definedName name="TextRefCopy24" localSheetId="7">#REF!</definedName>
    <definedName name="TextRefCopy24" localSheetId="12">#REF!</definedName>
    <definedName name="TextRefCopy24" localSheetId="10">#REF!</definedName>
    <definedName name="TextRefCopy24" localSheetId="11">#REF!</definedName>
    <definedName name="TextRefCopy24" localSheetId="6">#REF!</definedName>
    <definedName name="TextRefCopy24" localSheetId="13">#REF!</definedName>
    <definedName name="TextRefCopy24" localSheetId="23">#REF!</definedName>
    <definedName name="TextRefCopy24" localSheetId="25">#REF!</definedName>
    <definedName name="TextRefCopy24" localSheetId="26">#REF!</definedName>
    <definedName name="TextRefCopy24" localSheetId="28">#REF!</definedName>
    <definedName name="TextRefCopy24" localSheetId="29">#REF!</definedName>
    <definedName name="TextRefCopy24" localSheetId="30">#REF!</definedName>
    <definedName name="TextRefCopy24" localSheetId="31">#REF!</definedName>
    <definedName name="TextRefCopy24" localSheetId="14">#REF!</definedName>
    <definedName name="TextRefCopy24" localSheetId="32">#REF!</definedName>
    <definedName name="TextRefCopy24" localSheetId="33">#REF!</definedName>
    <definedName name="TextRefCopy24" localSheetId="35">#REF!</definedName>
    <definedName name="TextRefCopy24" localSheetId="37">#REF!</definedName>
    <definedName name="TextRefCopy24" localSheetId="38">#REF!</definedName>
    <definedName name="TextRefCopy24" localSheetId="39">#REF!</definedName>
    <definedName name="TextRefCopy24" localSheetId="40">#REF!</definedName>
    <definedName name="TextRefCopy24" localSheetId="41">#REF!</definedName>
    <definedName name="TextRefCopy24" localSheetId="15">#REF!</definedName>
    <definedName name="TextRefCopy24" localSheetId="44">#REF!</definedName>
    <definedName name="TextRefCopy24" localSheetId="47">#REF!</definedName>
    <definedName name="TextRefCopy24" localSheetId="51">#REF!</definedName>
    <definedName name="TextRefCopy24" localSheetId="52">#REF!</definedName>
    <definedName name="TextRefCopy24" localSheetId="17">#REF!</definedName>
    <definedName name="TextRefCopy24" localSheetId="18">#REF!</definedName>
    <definedName name="TextRefCopy24" localSheetId="19">#REF!</definedName>
    <definedName name="TextRefCopy24" localSheetId="21">#REF!</definedName>
    <definedName name="TextRefCopy24">#REF!</definedName>
    <definedName name="TextRefCopy25" localSheetId="9">#REF!</definedName>
    <definedName name="TextRefCopy25" localSheetId="7">#REF!</definedName>
    <definedName name="TextRefCopy25" localSheetId="12">#REF!</definedName>
    <definedName name="TextRefCopy25" localSheetId="10">#REF!</definedName>
    <definedName name="TextRefCopy25" localSheetId="11">#REF!</definedName>
    <definedName name="TextRefCopy25" localSheetId="6">#REF!</definedName>
    <definedName name="TextRefCopy25" localSheetId="13">#REF!</definedName>
    <definedName name="TextRefCopy25" localSheetId="23">#REF!</definedName>
    <definedName name="TextRefCopy25" localSheetId="25">#REF!</definedName>
    <definedName name="TextRefCopy25" localSheetId="26">#REF!</definedName>
    <definedName name="TextRefCopy25" localSheetId="28">#REF!</definedName>
    <definedName name="TextRefCopy25" localSheetId="29">#REF!</definedName>
    <definedName name="TextRefCopy25" localSheetId="30">#REF!</definedName>
    <definedName name="TextRefCopy25" localSheetId="31">#REF!</definedName>
    <definedName name="TextRefCopy25" localSheetId="14">#REF!</definedName>
    <definedName name="TextRefCopy25" localSheetId="32">#REF!</definedName>
    <definedName name="TextRefCopy25" localSheetId="33">#REF!</definedName>
    <definedName name="TextRefCopy25" localSheetId="35">#REF!</definedName>
    <definedName name="TextRefCopy25" localSheetId="37">#REF!</definedName>
    <definedName name="TextRefCopy25" localSheetId="38">#REF!</definedName>
    <definedName name="TextRefCopy25" localSheetId="39">#REF!</definedName>
    <definedName name="TextRefCopy25" localSheetId="40">#REF!</definedName>
    <definedName name="TextRefCopy25" localSheetId="41">#REF!</definedName>
    <definedName name="TextRefCopy25" localSheetId="15">#REF!</definedName>
    <definedName name="TextRefCopy25" localSheetId="44">#REF!</definedName>
    <definedName name="TextRefCopy25" localSheetId="47">#REF!</definedName>
    <definedName name="TextRefCopy25" localSheetId="51">#REF!</definedName>
    <definedName name="TextRefCopy25" localSheetId="52">#REF!</definedName>
    <definedName name="TextRefCopy25" localSheetId="17">#REF!</definedName>
    <definedName name="TextRefCopy25" localSheetId="18">#REF!</definedName>
    <definedName name="TextRefCopy25" localSheetId="19">#REF!</definedName>
    <definedName name="TextRefCopy25" localSheetId="21">#REF!</definedName>
    <definedName name="TextRefCopy25">#REF!</definedName>
    <definedName name="TextRefCopy26" localSheetId="9">#REF!</definedName>
    <definedName name="TextRefCopy26" localSheetId="7">#REF!</definedName>
    <definedName name="TextRefCopy26" localSheetId="12">#REF!</definedName>
    <definedName name="TextRefCopy26" localSheetId="10">#REF!</definedName>
    <definedName name="TextRefCopy26" localSheetId="11">#REF!</definedName>
    <definedName name="TextRefCopy26" localSheetId="6">#REF!</definedName>
    <definedName name="TextRefCopy26" localSheetId="13">#REF!</definedName>
    <definedName name="TextRefCopy26" localSheetId="23">#REF!</definedName>
    <definedName name="TextRefCopy26" localSheetId="25">#REF!</definedName>
    <definedName name="TextRefCopy26" localSheetId="26">#REF!</definedName>
    <definedName name="TextRefCopy26" localSheetId="28">#REF!</definedName>
    <definedName name="TextRefCopy26" localSheetId="29">#REF!</definedName>
    <definedName name="TextRefCopy26" localSheetId="30">#REF!</definedName>
    <definedName name="TextRefCopy26" localSheetId="31">#REF!</definedName>
    <definedName name="TextRefCopy26" localSheetId="14">#REF!</definedName>
    <definedName name="TextRefCopy26" localSheetId="32">#REF!</definedName>
    <definedName name="TextRefCopy26" localSheetId="33">#REF!</definedName>
    <definedName name="TextRefCopy26" localSheetId="35">#REF!</definedName>
    <definedName name="TextRefCopy26" localSheetId="37">#REF!</definedName>
    <definedName name="TextRefCopy26" localSheetId="38">#REF!</definedName>
    <definedName name="TextRefCopy26" localSheetId="39">#REF!</definedName>
    <definedName name="TextRefCopy26" localSheetId="40">#REF!</definedName>
    <definedName name="TextRefCopy26" localSheetId="41">#REF!</definedName>
    <definedName name="TextRefCopy26" localSheetId="15">#REF!</definedName>
    <definedName name="TextRefCopy26" localSheetId="44">#REF!</definedName>
    <definedName name="TextRefCopy26" localSheetId="47">#REF!</definedName>
    <definedName name="TextRefCopy26" localSheetId="51">#REF!</definedName>
    <definedName name="TextRefCopy26" localSheetId="52">#REF!</definedName>
    <definedName name="TextRefCopy26" localSheetId="17">#REF!</definedName>
    <definedName name="TextRefCopy26" localSheetId="18">#REF!</definedName>
    <definedName name="TextRefCopy26" localSheetId="19">#REF!</definedName>
    <definedName name="TextRefCopy26" localSheetId="21">#REF!</definedName>
    <definedName name="TextRefCopy26">#REF!</definedName>
    <definedName name="TextRefCopy27" localSheetId="9">#REF!</definedName>
    <definedName name="TextRefCopy27" localSheetId="7">#REF!</definedName>
    <definedName name="TextRefCopy27" localSheetId="12">#REF!</definedName>
    <definedName name="TextRefCopy27" localSheetId="10">#REF!</definedName>
    <definedName name="TextRefCopy27" localSheetId="11">#REF!</definedName>
    <definedName name="TextRefCopy27" localSheetId="6">#REF!</definedName>
    <definedName name="TextRefCopy27" localSheetId="13">#REF!</definedName>
    <definedName name="TextRefCopy27" localSheetId="23">#REF!</definedName>
    <definedName name="TextRefCopy27" localSheetId="25">#REF!</definedName>
    <definedName name="TextRefCopy27" localSheetId="26">#REF!</definedName>
    <definedName name="TextRefCopy27" localSheetId="28">#REF!</definedName>
    <definedName name="TextRefCopy27" localSheetId="29">#REF!</definedName>
    <definedName name="TextRefCopy27" localSheetId="30">#REF!</definedName>
    <definedName name="TextRefCopy27" localSheetId="31">#REF!</definedName>
    <definedName name="TextRefCopy27" localSheetId="14">#REF!</definedName>
    <definedName name="TextRefCopy27" localSheetId="32">#REF!</definedName>
    <definedName name="TextRefCopy27" localSheetId="33">#REF!</definedName>
    <definedName name="TextRefCopy27" localSheetId="35">#REF!</definedName>
    <definedName name="TextRefCopy27" localSheetId="37">#REF!</definedName>
    <definedName name="TextRefCopy27" localSheetId="38">#REF!</definedName>
    <definedName name="TextRefCopy27" localSheetId="39">#REF!</definedName>
    <definedName name="TextRefCopy27" localSheetId="40">#REF!</definedName>
    <definedName name="TextRefCopy27" localSheetId="41">#REF!</definedName>
    <definedName name="TextRefCopy27" localSheetId="15">#REF!</definedName>
    <definedName name="TextRefCopy27" localSheetId="44">#REF!</definedName>
    <definedName name="TextRefCopy27" localSheetId="47">#REF!</definedName>
    <definedName name="TextRefCopy27" localSheetId="51">#REF!</definedName>
    <definedName name="TextRefCopy27" localSheetId="52">#REF!</definedName>
    <definedName name="TextRefCopy27" localSheetId="17">#REF!</definedName>
    <definedName name="TextRefCopy27" localSheetId="18">#REF!</definedName>
    <definedName name="TextRefCopy27" localSheetId="19">#REF!</definedName>
    <definedName name="TextRefCopy27" localSheetId="21">#REF!</definedName>
    <definedName name="TextRefCopy27">#REF!</definedName>
    <definedName name="TextRefCopy28" localSheetId="1">#REF!</definedName>
    <definedName name="TextRefCopy28">#REF!</definedName>
    <definedName name="TextRefCopy29" localSheetId="1">#REF!</definedName>
    <definedName name="TextRefCopy29">#REF!</definedName>
    <definedName name="TextRefCopy3">#REF!</definedName>
    <definedName name="TextRefCopy30" localSheetId="1">#REF!</definedName>
    <definedName name="TextRefCopy30">#REF!</definedName>
    <definedName name="TextRefCopy31" localSheetId="1">#REF!</definedName>
    <definedName name="TextRefCopy31">#REF!</definedName>
    <definedName name="TextRefCopy32" localSheetId="1">#REF!</definedName>
    <definedName name="TextRefCopy32">#REF!</definedName>
    <definedName name="TextRefCopy33">#REF!</definedName>
    <definedName name="TextRefCopy34" localSheetId="1">#REF!</definedName>
    <definedName name="TextRefCopy34">#REF!</definedName>
    <definedName name="TextRefCopy35">#REF!</definedName>
    <definedName name="TextRefCopy36" localSheetId="1">#REF!</definedName>
    <definedName name="TextRefCopy36">#REF!</definedName>
    <definedName name="TextRefCopy37">#REF!</definedName>
    <definedName name="TextRefCopy38" localSheetId="1">#REF!</definedName>
    <definedName name="TextRefCopy38">#REF!</definedName>
    <definedName name="TextRefCopy39">#REF!</definedName>
    <definedName name="TextRefCopy4" localSheetId="9">#REF!</definedName>
    <definedName name="TextRefCopy4" localSheetId="1">#REF!</definedName>
    <definedName name="TextRefCopy4" localSheetId="7">#REF!</definedName>
    <definedName name="TextRefCopy4" localSheetId="12">#REF!</definedName>
    <definedName name="TextRefCopy4" localSheetId="10">#REF!</definedName>
    <definedName name="TextRefCopy4" localSheetId="11">#REF!</definedName>
    <definedName name="TextRefCopy4" localSheetId="6">#REF!</definedName>
    <definedName name="TextRefCopy4" localSheetId="13">#REF!</definedName>
    <definedName name="TextRefCopy4" localSheetId="23">#REF!</definedName>
    <definedName name="TextRefCopy4" localSheetId="25">#REF!</definedName>
    <definedName name="TextRefCopy4" localSheetId="26">#REF!</definedName>
    <definedName name="TextRefCopy4" localSheetId="28">#REF!</definedName>
    <definedName name="TextRefCopy4" localSheetId="29">#REF!</definedName>
    <definedName name="TextRefCopy4" localSheetId="30">#REF!</definedName>
    <definedName name="TextRefCopy4" localSheetId="31">#REF!</definedName>
    <definedName name="TextRefCopy4" localSheetId="14">#REF!</definedName>
    <definedName name="TextRefCopy4" localSheetId="32">#REF!</definedName>
    <definedName name="TextRefCopy4" localSheetId="33">#REF!</definedName>
    <definedName name="TextRefCopy4" localSheetId="35">#REF!</definedName>
    <definedName name="TextRefCopy4" localSheetId="37">#REF!</definedName>
    <definedName name="TextRefCopy4" localSheetId="38">#REF!</definedName>
    <definedName name="TextRefCopy4" localSheetId="39">#REF!</definedName>
    <definedName name="TextRefCopy4" localSheetId="40">#REF!</definedName>
    <definedName name="TextRefCopy4" localSheetId="41">#REF!</definedName>
    <definedName name="TextRefCopy4" localSheetId="15">#REF!</definedName>
    <definedName name="TextRefCopy4" localSheetId="44">#REF!</definedName>
    <definedName name="TextRefCopy4" localSheetId="47">#REF!</definedName>
    <definedName name="TextRefCopy4" localSheetId="51">#REF!</definedName>
    <definedName name="TextRefCopy4" localSheetId="52">#REF!</definedName>
    <definedName name="TextRefCopy4" localSheetId="17">#REF!</definedName>
    <definedName name="TextRefCopy4" localSheetId="18">#REF!</definedName>
    <definedName name="TextRefCopy4" localSheetId="19">#REF!</definedName>
    <definedName name="TextRefCopy4" localSheetId="21">#REF!</definedName>
    <definedName name="TextRefCopy4">#REF!</definedName>
    <definedName name="TextRefCopy40" localSheetId="9">#REF!</definedName>
    <definedName name="TextRefCopy40" localSheetId="1">#REF!</definedName>
    <definedName name="TextRefCopy40" localSheetId="7">#REF!</definedName>
    <definedName name="TextRefCopy40" localSheetId="12">#REF!</definedName>
    <definedName name="TextRefCopy40" localSheetId="10">#REF!</definedName>
    <definedName name="TextRefCopy40" localSheetId="11">#REF!</definedName>
    <definedName name="TextRefCopy40" localSheetId="6">#REF!</definedName>
    <definedName name="TextRefCopy40" localSheetId="13">#REF!</definedName>
    <definedName name="TextRefCopy40" localSheetId="23">#REF!</definedName>
    <definedName name="TextRefCopy40" localSheetId="25">#REF!</definedName>
    <definedName name="TextRefCopy40" localSheetId="26">#REF!</definedName>
    <definedName name="TextRefCopy40" localSheetId="28">#REF!</definedName>
    <definedName name="TextRefCopy40" localSheetId="29">#REF!</definedName>
    <definedName name="TextRefCopy40" localSheetId="30">#REF!</definedName>
    <definedName name="TextRefCopy40" localSheetId="31">#REF!</definedName>
    <definedName name="TextRefCopy40" localSheetId="14">#REF!</definedName>
    <definedName name="TextRefCopy40" localSheetId="32">#REF!</definedName>
    <definedName name="TextRefCopy40" localSheetId="33">#REF!</definedName>
    <definedName name="TextRefCopy40" localSheetId="35">#REF!</definedName>
    <definedName name="TextRefCopy40" localSheetId="37">#REF!</definedName>
    <definedName name="TextRefCopy40" localSheetId="38">#REF!</definedName>
    <definedName name="TextRefCopy40" localSheetId="39">#REF!</definedName>
    <definedName name="TextRefCopy40" localSheetId="40">#REF!</definedName>
    <definedName name="TextRefCopy40" localSheetId="41">#REF!</definedName>
    <definedName name="TextRefCopy40" localSheetId="15">#REF!</definedName>
    <definedName name="TextRefCopy40" localSheetId="44">#REF!</definedName>
    <definedName name="TextRefCopy40" localSheetId="47">#REF!</definedName>
    <definedName name="TextRefCopy40" localSheetId="51">#REF!</definedName>
    <definedName name="TextRefCopy40" localSheetId="52">#REF!</definedName>
    <definedName name="TextRefCopy40" localSheetId="17">#REF!</definedName>
    <definedName name="TextRefCopy40" localSheetId="18">#REF!</definedName>
    <definedName name="TextRefCopy40" localSheetId="19">#REF!</definedName>
    <definedName name="TextRefCopy40" localSheetId="21">#REF!</definedName>
    <definedName name="TextRefCopy40">#REF!</definedName>
    <definedName name="TextRefCopy41" localSheetId="1">#REF!</definedName>
    <definedName name="TextRefCopy41" localSheetId="52">#REF!</definedName>
    <definedName name="TextRefCopy41" localSheetId="21">#REF!</definedName>
    <definedName name="TextRefCopy41">#REF!</definedName>
    <definedName name="TextRefCopy42" localSheetId="1">#REF!</definedName>
    <definedName name="TextRefCopy42" localSheetId="52">#REF!</definedName>
    <definedName name="TextRefCopy42">#REF!</definedName>
    <definedName name="TextRefCopy43">#REF!</definedName>
    <definedName name="TextRefCopy44">#REF!</definedName>
    <definedName name="TextRefCopy45">#REF!</definedName>
    <definedName name="TextRefCopy46" localSheetId="1">#REF!</definedName>
    <definedName name="TextRefCopy46">#REF!</definedName>
    <definedName name="TextRefCopy47">#REF!</definedName>
    <definedName name="TextRefCopy48">#REF!</definedName>
    <definedName name="TextRefCopy49" localSheetId="1">#REF!</definedName>
    <definedName name="TextRefCopy49">#REF!</definedName>
    <definedName name="TextRefCopy5" localSheetId="9">#REF!</definedName>
    <definedName name="TextRefCopy5" localSheetId="1">#REF!</definedName>
    <definedName name="TextRefCopy5" localSheetId="7">#REF!</definedName>
    <definedName name="TextRefCopy5" localSheetId="12">#REF!</definedName>
    <definedName name="TextRefCopy5" localSheetId="10">#REF!</definedName>
    <definedName name="TextRefCopy5" localSheetId="11">#REF!</definedName>
    <definedName name="TextRefCopy5" localSheetId="6">#REF!</definedName>
    <definedName name="TextRefCopy5" localSheetId="13">#REF!</definedName>
    <definedName name="TextRefCopy5" localSheetId="23">#REF!</definedName>
    <definedName name="TextRefCopy5" localSheetId="25">#REF!</definedName>
    <definedName name="TextRefCopy5" localSheetId="26">#REF!</definedName>
    <definedName name="TextRefCopy5" localSheetId="28">#REF!</definedName>
    <definedName name="TextRefCopy5" localSheetId="29">#REF!</definedName>
    <definedName name="TextRefCopy5" localSheetId="30">#REF!</definedName>
    <definedName name="TextRefCopy5" localSheetId="31">#REF!</definedName>
    <definedName name="TextRefCopy5" localSheetId="14">#REF!</definedName>
    <definedName name="TextRefCopy5" localSheetId="32">#REF!</definedName>
    <definedName name="TextRefCopy5" localSheetId="33">#REF!</definedName>
    <definedName name="TextRefCopy5" localSheetId="35">#REF!</definedName>
    <definedName name="TextRefCopy5" localSheetId="37">#REF!</definedName>
    <definedName name="TextRefCopy5" localSheetId="38">#REF!</definedName>
    <definedName name="TextRefCopy5" localSheetId="39">#REF!</definedName>
    <definedName name="TextRefCopy5" localSheetId="40">#REF!</definedName>
    <definedName name="TextRefCopy5" localSheetId="41">#REF!</definedName>
    <definedName name="TextRefCopy5" localSheetId="15">#REF!</definedName>
    <definedName name="TextRefCopy5" localSheetId="44">#REF!</definedName>
    <definedName name="TextRefCopy5" localSheetId="47">#REF!</definedName>
    <definedName name="TextRefCopy5" localSheetId="51">#REF!</definedName>
    <definedName name="TextRefCopy5" localSheetId="52">#REF!</definedName>
    <definedName name="TextRefCopy5" localSheetId="17">#REF!</definedName>
    <definedName name="TextRefCopy5" localSheetId="18">#REF!</definedName>
    <definedName name="TextRefCopy5" localSheetId="19">#REF!</definedName>
    <definedName name="TextRefCopy5" localSheetId="21">#REF!</definedName>
    <definedName name="TextRefCopy5">#REF!</definedName>
    <definedName name="TextRefCopy50" localSheetId="9">#REF!</definedName>
    <definedName name="TextRefCopy50" localSheetId="1">#REF!</definedName>
    <definedName name="TextRefCopy50" localSheetId="7">#REF!</definedName>
    <definedName name="TextRefCopy50" localSheetId="12">#REF!</definedName>
    <definedName name="TextRefCopy50" localSheetId="10">#REF!</definedName>
    <definedName name="TextRefCopy50" localSheetId="11">#REF!</definedName>
    <definedName name="TextRefCopy50" localSheetId="6">#REF!</definedName>
    <definedName name="TextRefCopy50" localSheetId="13">#REF!</definedName>
    <definedName name="TextRefCopy50" localSheetId="23">#REF!</definedName>
    <definedName name="TextRefCopy50" localSheetId="25">#REF!</definedName>
    <definedName name="TextRefCopy50" localSheetId="26">#REF!</definedName>
    <definedName name="TextRefCopy50" localSheetId="28">#REF!</definedName>
    <definedName name="TextRefCopy50" localSheetId="29">#REF!</definedName>
    <definedName name="TextRefCopy50" localSheetId="30">#REF!</definedName>
    <definedName name="TextRefCopy50" localSheetId="31">#REF!</definedName>
    <definedName name="TextRefCopy50" localSheetId="14">#REF!</definedName>
    <definedName name="TextRefCopy50" localSheetId="32">#REF!</definedName>
    <definedName name="TextRefCopy50" localSheetId="33">#REF!</definedName>
    <definedName name="TextRefCopy50" localSheetId="35">#REF!</definedName>
    <definedName name="TextRefCopy50" localSheetId="37">#REF!</definedName>
    <definedName name="TextRefCopy50" localSheetId="38">#REF!</definedName>
    <definedName name="TextRefCopy50" localSheetId="39">#REF!</definedName>
    <definedName name="TextRefCopy50" localSheetId="40">#REF!</definedName>
    <definedName name="TextRefCopy50" localSheetId="41">#REF!</definedName>
    <definedName name="TextRefCopy50" localSheetId="15">#REF!</definedName>
    <definedName name="TextRefCopy50" localSheetId="44">#REF!</definedName>
    <definedName name="TextRefCopy50" localSheetId="47">#REF!</definedName>
    <definedName name="TextRefCopy50" localSheetId="51">#REF!</definedName>
    <definedName name="TextRefCopy50" localSheetId="52">#REF!</definedName>
    <definedName name="TextRefCopy50" localSheetId="17">#REF!</definedName>
    <definedName name="TextRefCopy50" localSheetId="18">#REF!</definedName>
    <definedName name="TextRefCopy50" localSheetId="19">#REF!</definedName>
    <definedName name="TextRefCopy50" localSheetId="21">#REF!</definedName>
    <definedName name="TextRefCopy50">#REF!</definedName>
    <definedName name="TextRefCopy51" localSheetId="1">#REF!</definedName>
    <definedName name="TextRefCopy51" localSheetId="52">#REF!</definedName>
    <definedName name="TextRefCopy51" localSheetId="21">#REF!</definedName>
    <definedName name="TextRefCopy51">#REF!</definedName>
    <definedName name="TextRefCopy52" localSheetId="52">#REF!</definedName>
    <definedName name="TextRefCopy52">#REF!</definedName>
    <definedName name="TextRefCopy53" localSheetId="1">#REF!</definedName>
    <definedName name="TextRefCopy53">#REF!</definedName>
    <definedName name="TextRefCopy54" localSheetId="1">#REF!</definedName>
    <definedName name="TextRefCopy54">#REF!</definedName>
    <definedName name="TextRefCopy55" localSheetId="1">#REF!</definedName>
    <definedName name="TextRefCopy55">#REF!</definedName>
    <definedName name="TextRefCopy56">#REF!</definedName>
    <definedName name="TextRefCopy57" localSheetId="1">#REF!</definedName>
    <definedName name="TextRefCopy57">#REF!</definedName>
    <definedName name="TextRefCopy58" localSheetId="1">#REF!</definedName>
    <definedName name="TextRefCopy58">#REF!</definedName>
    <definedName name="TextRefCopy59" localSheetId="1">#REF!</definedName>
    <definedName name="TextRefCopy59">#REF!</definedName>
    <definedName name="TextRefCopy6" localSheetId="9">#REF!</definedName>
    <definedName name="TextRefCopy6" localSheetId="1">#REF!</definedName>
    <definedName name="TextRefCopy6" localSheetId="7">#REF!</definedName>
    <definedName name="TextRefCopy6" localSheetId="12">#REF!</definedName>
    <definedName name="TextRefCopy6" localSheetId="10">#REF!</definedName>
    <definedName name="TextRefCopy6" localSheetId="11">#REF!</definedName>
    <definedName name="TextRefCopy6" localSheetId="6">#REF!</definedName>
    <definedName name="TextRefCopy6" localSheetId="13">#REF!</definedName>
    <definedName name="TextRefCopy6" localSheetId="23">#REF!</definedName>
    <definedName name="TextRefCopy6" localSheetId="25">#REF!</definedName>
    <definedName name="TextRefCopy6" localSheetId="26">#REF!</definedName>
    <definedName name="TextRefCopy6" localSheetId="28">#REF!</definedName>
    <definedName name="TextRefCopy6" localSheetId="29">#REF!</definedName>
    <definedName name="TextRefCopy6" localSheetId="30">#REF!</definedName>
    <definedName name="TextRefCopy6" localSheetId="31">#REF!</definedName>
    <definedName name="TextRefCopy6" localSheetId="14">#REF!</definedName>
    <definedName name="TextRefCopy6" localSheetId="32">#REF!</definedName>
    <definedName name="TextRefCopy6" localSheetId="33">#REF!</definedName>
    <definedName name="TextRefCopy6" localSheetId="35">#REF!</definedName>
    <definedName name="TextRefCopy6" localSheetId="37">#REF!</definedName>
    <definedName name="TextRefCopy6" localSheetId="38">#REF!</definedName>
    <definedName name="TextRefCopy6" localSheetId="39">#REF!</definedName>
    <definedName name="TextRefCopy6" localSheetId="40">#REF!</definedName>
    <definedName name="TextRefCopy6" localSheetId="41">#REF!</definedName>
    <definedName name="TextRefCopy6" localSheetId="15">#REF!</definedName>
    <definedName name="TextRefCopy6" localSheetId="44">#REF!</definedName>
    <definedName name="TextRefCopy6" localSheetId="47">#REF!</definedName>
    <definedName name="TextRefCopy6" localSheetId="51">#REF!</definedName>
    <definedName name="TextRefCopy6" localSheetId="52">#REF!</definedName>
    <definedName name="TextRefCopy6" localSheetId="17">#REF!</definedName>
    <definedName name="TextRefCopy6" localSheetId="18">#REF!</definedName>
    <definedName name="TextRefCopy6" localSheetId="19">#REF!</definedName>
    <definedName name="TextRefCopy6" localSheetId="21">#REF!</definedName>
    <definedName name="TextRefCopy6">#REF!</definedName>
    <definedName name="TextRefCopy60" localSheetId="9">#REF!</definedName>
    <definedName name="TextRefCopy60" localSheetId="1">#REF!</definedName>
    <definedName name="TextRefCopy60" localSheetId="7">#REF!</definedName>
    <definedName name="TextRefCopy60" localSheetId="12">#REF!</definedName>
    <definedName name="TextRefCopy60" localSheetId="10">#REF!</definedName>
    <definedName name="TextRefCopy60" localSheetId="11">#REF!</definedName>
    <definedName name="TextRefCopy60" localSheetId="6">#REF!</definedName>
    <definedName name="TextRefCopy60" localSheetId="13">#REF!</definedName>
    <definedName name="TextRefCopy60" localSheetId="23">#REF!</definedName>
    <definedName name="TextRefCopy60" localSheetId="25">#REF!</definedName>
    <definedName name="TextRefCopy60" localSheetId="26">#REF!</definedName>
    <definedName name="TextRefCopy60" localSheetId="28">#REF!</definedName>
    <definedName name="TextRefCopy60" localSheetId="29">#REF!</definedName>
    <definedName name="TextRefCopy60" localSheetId="30">#REF!</definedName>
    <definedName name="TextRefCopy60" localSheetId="31">#REF!</definedName>
    <definedName name="TextRefCopy60" localSheetId="14">#REF!</definedName>
    <definedName name="TextRefCopy60" localSheetId="32">#REF!</definedName>
    <definedName name="TextRefCopy60" localSheetId="33">#REF!</definedName>
    <definedName name="TextRefCopy60" localSheetId="35">#REF!</definedName>
    <definedName name="TextRefCopy60" localSheetId="37">#REF!</definedName>
    <definedName name="TextRefCopy60" localSheetId="38">#REF!</definedName>
    <definedName name="TextRefCopy60" localSheetId="39">#REF!</definedName>
    <definedName name="TextRefCopy60" localSheetId="40">#REF!</definedName>
    <definedName name="TextRefCopy60" localSheetId="41">#REF!</definedName>
    <definedName name="TextRefCopy60" localSheetId="15">#REF!</definedName>
    <definedName name="TextRefCopy60" localSheetId="44">#REF!</definedName>
    <definedName name="TextRefCopy60" localSheetId="47">#REF!</definedName>
    <definedName name="TextRefCopy60" localSheetId="51">#REF!</definedName>
    <definedName name="TextRefCopy60" localSheetId="52">#REF!</definedName>
    <definedName name="TextRefCopy60" localSheetId="17">#REF!</definedName>
    <definedName name="TextRefCopy60" localSheetId="18">#REF!</definedName>
    <definedName name="TextRefCopy60" localSheetId="19">#REF!</definedName>
    <definedName name="TextRefCopy60" localSheetId="21">#REF!</definedName>
    <definedName name="TextRefCopy60">#REF!</definedName>
    <definedName name="TextRefCopy61" localSheetId="9">#REF!</definedName>
    <definedName name="TextRefCopy61" localSheetId="7">#REF!</definedName>
    <definedName name="TextRefCopy61" localSheetId="12">#REF!</definedName>
    <definedName name="TextRefCopy61" localSheetId="10">#REF!</definedName>
    <definedName name="TextRefCopy61" localSheetId="11">#REF!</definedName>
    <definedName name="TextRefCopy61" localSheetId="6">#REF!</definedName>
    <definedName name="TextRefCopy61" localSheetId="13">#REF!</definedName>
    <definedName name="TextRefCopy61" localSheetId="23">#REF!</definedName>
    <definedName name="TextRefCopy61" localSheetId="25">#REF!</definedName>
    <definedName name="TextRefCopy61" localSheetId="26">#REF!</definedName>
    <definedName name="TextRefCopy61" localSheetId="28">#REF!</definedName>
    <definedName name="TextRefCopy61" localSheetId="29">#REF!</definedName>
    <definedName name="TextRefCopy61" localSheetId="30">#REF!</definedName>
    <definedName name="TextRefCopy61" localSheetId="31">#REF!</definedName>
    <definedName name="TextRefCopy61" localSheetId="14">#REF!</definedName>
    <definedName name="TextRefCopy61" localSheetId="32">#REF!</definedName>
    <definedName name="TextRefCopy61" localSheetId="33">#REF!</definedName>
    <definedName name="TextRefCopy61" localSheetId="35">#REF!</definedName>
    <definedName name="TextRefCopy61" localSheetId="37">#REF!</definedName>
    <definedName name="TextRefCopy61" localSheetId="38">#REF!</definedName>
    <definedName name="TextRefCopy61" localSheetId="39">#REF!</definedName>
    <definedName name="TextRefCopy61" localSheetId="40">#REF!</definedName>
    <definedName name="TextRefCopy61" localSheetId="41">#REF!</definedName>
    <definedName name="TextRefCopy61" localSheetId="15">#REF!</definedName>
    <definedName name="TextRefCopy61" localSheetId="44">#REF!</definedName>
    <definedName name="TextRefCopy61" localSheetId="47">#REF!</definedName>
    <definedName name="TextRefCopy61" localSheetId="51">#REF!</definedName>
    <definedName name="TextRefCopy61" localSheetId="52">#REF!</definedName>
    <definedName name="TextRefCopy61" localSheetId="17">#REF!</definedName>
    <definedName name="TextRefCopy61" localSheetId="18">#REF!</definedName>
    <definedName name="TextRefCopy61" localSheetId="19">#REF!</definedName>
    <definedName name="TextRefCopy61" localSheetId="21">#REF!</definedName>
    <definedName name="TextRefCopy61">#REF!</definedName>
    <definedName name="TextRefCopy62" localSheetId="52">#REF!</definedName>
    <definedName name="TextRefCopy62">#REF!</definedName>
    <definedName name="TextRefCopy63" localSheetId="1">#REF!</definedName>
    <definedName name="TextRefCopy63">#REF!</definedName>
    <definedName name="TextRefCopy64" localSheetId="1">#REF!</definedName>
    <definedName name="TextRefCopy64">#REF!</definedName>
    <definedName name="TextRefCopy65">#REF!</definedName>
    <definedName name="TextRefCopy67" localSheetId="9">#REF!</definedName>
    <definedName name="TextRefCopy67" localSheetId="1">#REF!</definedName>
    <definedName name="TextRefCopy67" localSheetId="7">#REF!</definedName>
    <definedName name="TextRefCopy67" localSheetId="12">#REF!</definedName>
    <definedName name="TextRefCopy67" localSheetId="10">#REF!</definedName>
    <definedName name="TextRefCopy67" localSheetId="11">#REF!</definedName>
    <definedName name="TextRefCopy67" localSheetId="6">#REF!</definedName>
    <definedName name="TextRefCopy67" localSheetId="13">#REF!</definedName>
    <definedName name="TextRefCopy67" localSheetId="23">#REF!</definedName>
    <definedName name="TextRefCopy67" localSheetId="25">#REF!</definedName>
    <definedName name="TextRefCopy67" localSheetId="26">#REF!</definedName>
    <definedName name="TextRefCopy67" localSheetId="28">#REF!</definedName>
    <definedName name="TextRefCopy67" localSheetId="29">#REF!</definedName>
    <definedName name="TextRefCopy67" localSheetId="30">#REF!</definedName>
    <definedName name="TextRefCopy67" localSheetId="31">#REF!</definedName>
    <definedName name="TextRefCopy67" localSheetId="14">#REF!</definedName>
    <definedName name="TextRefCopy67" localSheetId="32">#REF!</definedName>
    <definedName name="TextRefCopy67" localSheetId="33">#REF!</definedName>
    <definedName name="TextRefCopy67" localSheetId="35">#REF!</definedName>
    <definedName name="TextRefCopy67" localSheetId="37">#REF!</definedName>
    <definedName name="TextRefCopy67" localSheetId="38">#REF!</definedName>
    <definedName name="TextRefCopy67" localSheetId="39">#REF!</definedName>
    <definedName name="TextRefCopy67" localSheetId="40">#REF!</definedName>
    <definedName name="TextRefCopy67" localSheetId="41">#REF!</definedName>
    <definedName name="TextRefCopy67" localSheetId="15">#REF!</definedName>
    <definedName name="TextRefCopy67" localSheetId="44">#REF!</definedName>
    <definedName name="TextRefCopy67" localSheetId="47">#REF!</definedName>
    <definedName name="TextRefCopy67" localSheetId="51">#REF!</definedName>
    <definedName name="TextRefCopy67" localSheetId="52">#REF!</definedName>
    <definedName name="TextRefCopy67" localSheetId="17">#REF!</definedName>
    <definedName name="TextRefCopy67" localSheetId="18">#REF!</definedName>
    <definedName name="TextRefCopy67" localSheetId="19">#REF!</definedName>
    <definedName name="TextRefCopy67" localSheetId="21">#REF!</definedName>
    <definedName name="TextRefCopy67">#REF!</definedName>
    <definedName name="TextRefCopy7" localSheetId="9">#REF!</definedName>
    <definedName name="TextRefCopy7" localSheetId="1">#REF!</definedName>
    <definedName name="TextRefCopy7" localSheetId="7">#REF!</definedName>
    <definedName name="TextRefCopy7" localSheetId="12">#REF!</definedName>
    <definedName name="TextRefCopy7" localSheetId="10">#REF!</definedName>
    <definedName name="TextRefCopy7" localSheetId="11">#REF!</definedName>
    <definedName name="TextRefCopy7" localSheetId="6">#REF!</definedName>
    <definedName name="TextRefCopy7" localSheetId="13">#REF!</definedName>
    <definedName name="TextRefCopy7" localSheetId="23">#REF!</definedName>
    <definedName name="TextRefCopy7" localSheetId="25">#REF!</definedName>
    <definedName name="TextRefCopy7" localSheetId="26">#REF!</definedName>
    <definedName name="TextRefCopy7" localSheetId="28">#REF!</definedName>
    <definedName name="TextRefCopy7" localSheetId="29">#REF!</definedName>
    <definedName name="TextRefCopy7" localSheetId="30">#REF!</definedName>
    <definedName name="TextRefCopy7" localSheetId="31">#REF!</definedName>
    <definedName name="TextRefCopy7" localSheetId="14">#REF!</definedName>
    <definedName name="TextRefCopy7" localSheetId="32">#REF!</definedName>
    <definedName name="TextRefCopy7" localSheetId="33">#REF!</definedName>
    <definedName name="TextRefCopy7" localSheetId="35">#REF!</definedName>
    <definedName name="TextRefCopy7" localSheetId="37">#REF!</definedName>
    <definedName name="TextRefCopy7" localSheetId="38">#REF!</definedName>
    <definedName name="TextRefCopy7" localSheetId="39">#REF!</definedName>
    <definedName name="TextRefCopy7" localSheetId="40">#REF!</definedName>
    <definedName name="TextRefCopy7" localSheetId="41">#REF!</definedName>
    <definedName name="TextRefCopy7" localSheetId="15">#REF!</definedName>
    <definedName name="TextRefCopy7" localSheetId="44">#REF!</definedName>
    <definedName name="TextRefCopy7" localSheetId="47">#REF!</definedName>
    <definedName name="TextRefCopy7" localSheetId="51">#REF!</definedName>
    <definedName name="TextRefCopy7" localSheetId="52">#REF!</definedName>
    <definedName name="TextRefCopy7" localSheetId="17">#REF!</definedName>
    <definedName name="TextRefCopy7" localSheetId="18">#REF!</definedName>
    <definedName name="TextRefCopy7" localSheetId="19">#REF!</definedName>
    <definedName name="TextRefCopy7" localSheetId="21">#REF!</definedName>
    <definedName name="TextRefCopy7">#REF!</definedName>
    <definedName name="TextRefCopy71" localSheetId="1">#REF!</definedName>
    <definedName name="TextRefCopy71" localSheetId="52">#REF!</definedName>
    <definedName name="TextRefCopy71" localSheetId="21">#REF!</definedName>
    <definedName name="TextRefCopy71">#REF!</definedName>
    <definedName name="TextRefCopy8" localSheetId="1">#REF!</definedName>
    <definedName name="TextRefCopy8" localSheetId="52">#REF!</definedName>
    <definedName name="TextRefCopy8">#REF!</definedName>
    <definedName name="TextRefCopy9" localSheetId="1">#REF!</definedName>
    <definedName name="TextRefCopy9" localSheetId="52">#REF!</definedName>
    <definedName name="TextRefCopy9">#REF!</definedName>
    <definedName name="TextRefCopyRangeCount" localSheetId="1" hidden="1">2</definedName>
    <definedName name="TextRefCopyRangeCount" hidden="1">9</definedName>
    <definedName name="Threshold" localSheetId="1">#REF!</definedName>
    <definedName name="Threshold">#REF!</definedName>
    <definedName name="TOT_CTAS_CONT" localSheetId="9">#REF!</definedName>
    <definedName name="TOT_CTAS_CONT" localSheetId="7">#REF!</definedName>
    <definedName name="TOT_CTAS_CONT" localSheetId="12">#REF!</definedName>
    <definedName name="TOT_CTAS_CONT" localSheetId="10">#REF!</definedName>
    <definedName name="TOT_CTAS_CONT" localSheetId="11">#REF!</definedName>
    <definedName name="TOT_CTAS_CONT" localSheetId="6">#REF!</definedName>
    <definedName name="TOT_CTAS_CONT" localSheetId="13">#REF!</definedName>
    <definedName name="TOT_CTAS_CONT" localSheetId="23">#REF!</definedName>
    <definedName name="TOT_CTAS_CONT" localSheetId="25">#REF!</definedName>
    <definedName name="TOT_CTAS_CONT" localSheetId="26">#REF!</definedName>
    <definedName name="TOT_CTAS_CONT" localSheetId="28">#REF!</definedName>
    <definedName name="TOT_CTAS_CONT" localSheetId="29">#REF!</definedName>
    <definedName name="TOT_CTAS_CONT" localSheetId="30">#REF!</definedName>
    <definedName name="TOT_CTAS_CONT" localSheetId="31">#REF!</definedName>
    <definedName name="TOT_CTAS_CONT" localSheetId="14">#REF!</definedName>
    <definedName name="TOT_CTAS_CONT" localSheetId="32">#REF!</definedName>
    <definedName name="TOT_CTAS_CONT" localSheetId="33">#REF!</definedName>
    <definedName name="TOT_CTAS_CONT" localSheetId="35">#REF!</definedName>
    <definedName name="TOT_CTAS_CONT" localSheetId="37">#REF!</definedName>
    <definedName name="TOT_CTAS_CONT" localSheetId="38">#REF!</definedName>
    <definedName name="TOT_CTAS_CONT" localSheetId="39">#REF!</definedName>
    <definedName name="TOT_CTAS_CONT" localSheetId="40">#REF!</definedName>
    <definedName name="TOT_CTAS_CONT" localSheetId="41">#REF!</definedName>
    <definedName name="TOT_CTAS_CONT" localSheetId="15">#REF!</definedName>
    <definedName name="TOT_CTAS_CONT" localSheetId="44">#REF!</definedName>
    <definedName name="TOT_CTAS_CONT" localSheetId="47">#REF!</definedName>
    <definedName name="TOT_CTAS_CONT" localSheetId="51">#REF!</definedName>
    <definedName name="TOT_CTAS_CONT" localSheetId="52">#REF!</definedName>
    <definedName name="TOT_CTAS_CONT" localSheetId="17">#REF!</definedName>
    <definedName name="TOT_CTAS_CONT" localSheetId="18">#REF!</definedName>
    <definedName name="TOT_CTAS_CONT" localSheetId="19">#REF!</definedName>
    <definedName name="TOT_CTAS_CONT" localSheetId="21">#REF!</definedName>
    <definedName name="TOT_CTAS_CONT">#REF!</definedName>
    <definedName name="Total_anticipated_uncorrected_misstatements" localSheetId="1">#REF!</definedName>
    <definedName name="Total_anticipated_uncorrected_misstatements" localSheetId="12">#REF!</definedName>
    <definedName name="Total_anticipated_uncorrected_misstatements" localSheetId="52">#REF!</definedName>
    <definedName name="Total_anticipated_uncorrected_misstatements" localSheetId="21">#REF!</definedName>
    <definedName name="Total_anticipated_uncorrected_misstatements">#REF!</definedName>
    <definedName name="Total_anticipated_uncorrected_misstatementsA" localSheetId="1">#REF!</definedName>
    <definedName name="Total_anticipated_uncorrected_misstatementsA" localSheetId="12">#REF!</definedName>
    <definedName name="Total_anticipated_uncorrected_misstatementsA" localSheetId="21">#REF!</definedName>
    <definedName name="Total_anticipated_uncorrected_misstatementsA">#REF!</definedName>
    <definedName name="Total_anticipated_uncorrected_misstatementsF" localSheetId="1">#REF!</definedName>
    <definedName name="Total_anticipated_uncorrected_misstatementsF" localSheetId="12">#REF!</definedName>
    <definedName name="Total_anticipated_uncorrected_misstatementsF" localSheetId="21">#REF!</definedName>
    <definedName name="Total_anticipated_uncorrected_misstatementsF">#REF!</definedName>
    <definedName name="Total_anticipated_uncorrected_misstatementsH" localSheetId="1">#REF!</definedName>
    <definedName name="Total_anticipated_uncorrected_misstatementsH">#REF!</definedName>
    <definedName name="Total_anticipated_uncorrected_misstatementsJ" localSheetId="1">#REF!</definedName>
    <definedName name="Total_anticipated_uncorrected_misstatementsJ">#REF!</definedName>
    <definedName name="TOTAL_CTAS_ORDEN" localSheetId="9">#REF!</definedName>
    <definedName name="TOTAL_CTAS_ORDEN" localSheetId="7">#REF!</definedName>
    <definedName name="TOTAL_CTAS_ORDEN" localSheetId="12">#REF!</definedName>
    <definedName name="TOTAL_CTAS_ORDEN" localSheetId="10">#REF!</definedName>
    <definedName name="TOTAL_CTAS_ORDEN" localSheetId="11">#REF!</definedName>
    <definedName name="TOTAL_CTAS_ORDEN" localSheetId="6">#REF!</definedName>
    <definedName name="TOTAL_CTAS_ORDEN" localSheetId="13">#REF!</definedName>
    <definedName name="TOTAL_CTAS_ORDEN" localSheetId="23">#REF!</definedName>
    <definedName name="TOTAL_CTAS_ORDEN" localSheetId="25">#REF!</definedName>
    <definedName name="TOTAL_CTAS_ORDEN" localSheetId="26">#REF!</definedName>
    <definedName name="TOTAL_CTAS_ORDEN" localSheetId="28">#REF!</definedName>
    <definedName name="TOTAL_CTAS_ORDEN" localSheetId="29">#REF!</definedName>
    <definedName name="TOTAL_CTAS_ORDEN" localSheetId="30">#REF!</definedName>
    <definedName name="TOTAL_CTAS_ORDEN" localSheetId="31">#REF!</definedName>
    <definedName name="TOTAL_CTAS_ORDEN" localSheetId="14">#REF!</definedName>
    <definedName name="TOTAL_CTAS_ORDEN" localSheetId="32">#REF!</definedName>
    <definedName name="TOTAL_CTAS_ORDEN" localSheetId="33">#REF!</definedName>
    <definedName name="TOTAL_CTAS_ORDEN" localSheetId="35">#REF!</definedName>
    <definedName name="TOTAL_CTAS_ORDEN" localSheetId="37">#REF!</definedName>
    <definedName name="TOTAL_CTAS_ORDEN" localSheetId="38">#REF!</definedName>
    <definedName name="TOTAL_CTAS_ORDEN" localSheetId="39">#REF!</definedName>
    <definedName name="TOTAL_CTAS_ORDEN" localSheetId="40">#REF!</definedName>
    <definedName name="TOTAL_CTAS_ORDEN" localSheetId="41">#REF!</definedName>
    <definedName name="TOTAL_CTAS_ORDEN" localSheetId="15">#REF!</definedName>
    <definedName name="TOTAL_CTAS_ORDEN" localSheetId="44">#REF!</definedName>
    <definedName name="TOTAL_CTAS_ORDEN" localSheetId="47">#REF!</definedName>
    <definedName name="TOTAL_CTAS_ORDEN" localSheetId="51">#REF!</definedName>
    <definedName name="TOTAL_CTAS_ORDEN" localSheetId="52">#REF!</definedName>
    <definedName name="TOTAL_CTAS_ORDEN" localSheetId="17">#REF!</definedName>
    <definedName name="TOTAL_CTAS_ORDEN" localSheetId="18">#REF!</definedName>
    <definedName name="TOTAL_CTAS_ORDEN" localSheetId="19">#REF!</definedName>
    <definedName name="TOTAL_CTAS_ORDEN" localSheetId="21">#REF!</definedName>
    <definedName name="TOTAL_CTAS_ORDEN">#REF!</definedName>
    <definedName name="tp" localSheetId="9">#REF!</definedName>
    <definedName name="tp" localSheetId="7">#REF!</definedName>
    <definedName name="tp" localSheetId="12">#REF!</definedName>
    <definedName name="tp" localSheetId="10">#REF!</definedName>
    <definedName name="tp" localSheetId="11">#REF!</definedName>
    <definedName name="tp" localSheetId="6">#REF!</definedName>
    <definedName name="tp" localSheetId="13">#REF!</definedName>
    <definedName name="tp" localSheetId="23">#REF!</definedName>
    <definedName name="tp" localSheetId="25">#REF!</definedName>
    <definedName name="tp" localSheetId="26">#REF!</definedName>
    <definedName name="tp" localSheetId="28">#REF!</definedName>
    <definedName name="tp" localSheetId="29">#REF!</definedName>
    <definedName name="tp" localSheetId="30">#REF!</definedName>
    <definedName name="tp" localSheetId="31">#REF!</definedName>
    <definedName name="tp" localSheetId="14">#REF!</definedName>
    <definedName name="tp" localSheetId="32">#REF!</definedName>
    <definedName name="tp" localSheetId="33">#REF!</definedName>
    <definedName name="tp" localSheetId="35">#REF!</definedName>
    <definedName name="tp" localSheetId="37">#REF!</definedName>
    <definedName name="tp" localSheetId="38">#REF!</definedName>
    <definedName name="tp" localSheetId="39">#REF!</definedName>
    <definedName name="tp" localSheetId="40">#REF!</definedName>
    <definedName name="tp" localSheetId="41">#REF!</definedName>
    <definedName name="tp" localSheetId="15">#REF!</definedName>
    <definedName name="tp" localSheetId="44">#REF!</definedName>
    <definedName name="tp" localSheetId="47">#REF!</definedName>
    <definedName name="tp" localSheetId="51">#REF!</definedName>
    <definedName name="tp" localSheetId="52">#REF!</definedName>
    <definedName name="tp" localSheetId="17">#REF!</definedName>
    <definedName name="tp" localSheetId="18">#REF!</definedName>
    <definedName name="tp" localSheetId="19">#REF!</definedName>
    <definedName name="tp" localSheetId="21">#REF!</definedName>
    <definedName name="tp">#REF!</definedName>
    <definedName name="VALOR_PUB" localSheetId="9">#REF!</definedName>
    <definedName name="VALOR_PUB" localSheetId="7">#REF!</definedName>
    <definedName name="VALOR_PUB" localSheetId="12">#REF!</definedName>
    <definedName name="VALOR_PUB" localSheetId="10">#REF!</definedName>
    <definedName name="VALOR_PUB" localSheetId="11">#REF!</definedName>
    <definedName name="VALOR_PUB" localSheetId="6">#REF!</definedName>
    <definedName name="VALOR_PUB" localSheetId="13">#REF!</definedName>
    <definedName name="VALOR_PUB" localSheetId="23">#REF!</definedName>
    <definedName name="VALOR_PUB" localSheetId="25">#REF!</definedName>
    <definedName name="VALOR_PUB" localSheetId="26">#REF!</definedName>
    <definedName name="VALOR_PUB" localSheetId="28">#REF!</definedName>
    <definedName name="VALOR_PUB" localSheetId="29">#REF!</definedName>
    <definedName name="VALOR_PUB" localSheetId="30">#REF!</definedName>
    <definedName name="VALOR_PUB" localSheetId="31">#REF!</definedName>
    <definedName name="VALOR_PUB" localSheetId="14">#REF!</definedName>
    <definedName name="VALOR_PUB" localSheetId="32">#REF!</definedName>
    <definedName name="VALOR_PUB" localSheetId="33">#REF!</definedName>
    <definedName name="VALOR_PUB" localSheetId="35">#REF!</definedName>
    <definedName name="VALOR_PUB" localSheetId="37">#REF!</definedName>
    <definedName name="VALOR_PUB" localSheetId="38">#REF!</definedName>
    <definedName name="VALOR_PUB" localSheetId="39">#REF!</definedName>
    <definedName name="VALOR_PUB" localSheetId="40">#REF!</definedName>
    <definedName name="VALOR_PUB" localSheetId="41">#REF!</definedName>
    <definedName name="VALOR_PUB" localSheetId="15">#REF!</definedName>
    <definedName name="VALOR_PUB" localSheetId="44">#REF!</definedName>
    <definedName name="VALOR_PUB" localSheetId="47">#REF!</definedName>
    <definedName name="VALOR_PUB" localSheetId="51">#REF!</definedName>
    <definedName name="VALOR_PUB" localSheetId="52">#REF!</definedName>
    <definedName name="VALOR_PUB" localSheetId="17">#REF!</definedName>
    <definedName name="VALOR_PUB" localSheetId="18">#REF!</definedName>
    <definedName name="VALOR_PUB" localSheetId="19">#REF!</definedName>
    <definedName name="VALOR_PUB" localSheetId="21">#REF!</definedName>
    <definedName name="VALOR_PUB">#REF!</definedName>
    <definedName name="VARPRES" localSheetId="9">#REF!</definedName>
    <definedName name="VARPRES" localSheetId="1">#REF!</definedName>
    <definedName name="VARPRES" localSheetId="7">#REF!</definedName>
    <definedName name="VARPRES" localSheetId="12">#REF!</definedName>
    <definedName name="VARPRES" localSheetId="10">#REF!</definedName>
    <definedName name="VARPRES" localSheetId="11">#REF!</definedName>
    <definedName name="VARPRES" localSheetId="6">#REF!</definedName>
    <definedName name="VARPRES" localSheetId="13">#REF!</definedName>
    <definedName name="VARPRES" localSheetId="23">#REF!</definedName>
    <definedName name="VARPRES" localSheetId="25">#REF!</definedName>
    <definedName name="VARPRES" localSheetId="26">#REF!</definedName>
    <definedName name="VARPRES" localSheetId="28">#REF!</definedName>
    <definedName name="VARPRES" localSheetId="29">#REF!</definedName>
    <definedName name="VARPRES" localSheetId="30">#REF!</definedName>
    <definedName name="VARPRES" localSheetId="31">#REF!</definedName>
    <definedName name="VARPRES" localSheetId="14">#REF!</definedName>
    <definedName name="VARPRES" localSheetId="32">#REF!</definedName>
    <definedName name="VARPRES" localSheetId="33">#REF!</definedName>
    <definedName name="VARPRES" localSheetId="35">#REF!</definedName>
    <definedName name="VARPRES" localSheetId="37">#REF!</definedName>
    <definedName name="VARPRES" localSheetId="38">#REF!</definedName>
    <definedName name="VARPRES" localSheetId="39">#REF!</definedName>
    <definedName name="VARPRES" localSheetId="40">#REF!</definedName>
    <definedName name="VARPRES" localSheetId="41">#REF!</definedName>
    <definedName name="VARPRES" localSheetId="15">#REF!</definedName>
    <definedName name="VARPRES" localSheetId="44">#REF!</definedName>
    <definedName name="VARPRES" localSheetId="47">#REF!</definedName>
    <definedName name="VARPRES" localSheetId="51">#REF!</definedName>
    <definedName name="VARPRES" localSheetId="52">#REF!</definedName>
    <definedName name="VARPRES" localSheetId="17">#REF!</definedName>
    <definedName name="VARPRES" localSheetId="18">#REF!</definedName>
    <definedName name="VARPRES" localSheetId="19">#REF!</definedName>
    <definedName name="VARPRES" localSheetId="21">#REF!</definedName>
    <definedName name="VARPRES">#REF!</definedName>
    <definedName name="VARPRESAC" localSheetId="9">#REF!</definedName>
    <definedName name="VARPRESAC" localSheetId="1">#REF!</definedName>
    <definedName name="VARPRESAC" localSheetId="7">#REF!</definedName>
    <definedName name="VARPRESAC" localSheetId="12">#REF!</definedName>
    <definedName name="VARPRESAC" localSheetId="10">#REF!</definedName>
    <definedName name="VARPRESAC" localSheetId="11">#REF!</definedName>
    <definedName name="VARPRESAC" localSheetId="6">#REF!</definedName>
    <definedName name="VARPRESAC" localSheetId="13">#REF!</definedName>
    <definedName name="VARPRESAC" localSheetId="23">#REF!</definedName>
    <definedName name="VARPRESAC" localSheetId="25">#REF!</definedName>
    <definedName name="VARPRESAC" localSheetId="26">#REF!</definedName>
    <definedName name="VARPRESAC" localSheetId="28">#REF!</definedName>
    <definedName name="VARPRESAC" localSheetId="29">#REF!</definedName>
    <definedName name="VARPRESAC" localSheetId="30">#REF!</definedName>
    <definedName name="VARPRESAC" localSheetId="31">#REF!</definedName>
    <definedName name="VARPRESAC" localSheetId="14">#REF!</definedName>
    <definedName name="VARPRESAC" localSheetId="32">#REF!</definedName>
    <definedName name="VARPRESAC" localSheetId="33">#REF!</definedName>
    <definedName name="VARPRESAC" localSheetId="35">#REF!</definedName>
    <definedName name="VARPRESAC" localSheetId="37">#REF!</definedName>
    <definedName name="VARPRESAC" localSheetId="38">#REF!</definedName>
    <definedName name="VARPRESAC" localSheetId="39">#REF!</definedName>
    <definedName name="VARPRESAC" localSheetId="40">#REF!</definedName>
    <definedName name="VARPRESAC" localSheetId="41">#REF!</definedName>
    <definedName name="VARPRESAC" localSheetId="15">#REF!</definedName>
    <definedName name="VARPRESAC" localSheetId="44">#REF!</definedName>
    <definedName name="VARPRESAC" localSheetId="47">#REF!</definedName>
    <definedName name="VARPRESAC" localSheetId="51">#REF!</definedName>
    <definedName name="VARPRESAC" localSheetId="52">#REF!</definedName>
    <definedName name="VARPRESAC" localSheetId="17">#REF!</definedName>
    <definedName name="VARPRESAC" localSheetId="18">#REF!</definedName>
    <definedName name="VARPRESAC" localSheetId="19">#REF!</definedName>
    <definedName name="VARPRESAC" localSheetId="21">#REF!</definedName>
    <definedName name="VARPRESAC">#REF!</definedName>
    <definedName name="VARREAL" localSheetId="9">#REF!</definedName>
    <definedName name="VARREAL" localSheetId="1">#REF!</definedName>
    <definedName name="VARREAL" localSheetId="7">#REF!</definedName>
    <definedName name="VARREAL" localSheetId="12">#REF!</definedName>
    <definedName name="VARREAL" localSheetId="10">#REF!</definedName>
    <definedName name="VARREAL" localSheetId="11">#REF!</definedName>
    <definedName name="VARREAL" localSheetId="6">#REF!</definedName>
    <definedName name="VARREAL" localSheetId="13">#REF!</definedName>
    <definedName name="VARREAL" localSheetId="23">#REF!</definedName>
    <definedName name="VARREAL" localSheetId="25">#REF!</definedName>
    <definedName name="VARREAL" localSheetId="26">#REF!</definedName>
    <definedName name="VARREAL" localSheetId="28">#REF!</definedName>
    <definedName name="VARREAL" localSheetId="29">#REF!</definedName>
    <definedName name="VARREAL" localSheetId="30">#REF!</definedName>
    <definedName name="VARREAL" localSheetId="31">#REF!</definedName>
    <definedName name="VARREAL" localSheetId="14">#REF!</definedName>
    <definedName name="VARREAL" localSheetId="32">#REF!</definedName>
    <definedName name="VARREAL" localSheetId="33">#REF!</definedName>
    <definedName name="VARREAL" localSheetId="35">#REF!</definedName>
    <definedName name="VARREAL" localSheetId="37">#REF!</definedName>
    <definedName name="VARREAL" localSheetId="38">#REF!</definedName>
    <definedName name="VARREAL" localSheetId="39">#REF!</definedName>
    <definedName name="VARREAL" localSheetId="40">#REF!</definedName>
    <definedName name="VARREAL" localSheetId="41">#REF!</definedName>
    <definedName name="VARREAL" localSheetId="15">#REF!</definedName>
    <definedName name="VARREAL" localSheetId="44">#REF!</definedName>
    <definedName name="VARREAL" localSheetId="47">#REF!</definedName>
    <definedName name="VARREAL" localSheetId="51">#REF!</definedName>
    <definedName name="VARREAL" localSheetId="52">#REF!</definedName>
    <definedName name="VARREAL" localSheetId="17">#REF!</definedName>
    <definedName name="VARREAL" localSheetId="18">#REF!</definedName>
    <definedName name="VARREAL" localSheetId="19">#REF!</definedName>
    <definedName name="VARREAL" localSheetId="21">#REF!</definedName>
    <definedName name="VARREAL">#REF!</definedName>
    <definedName name="VARREALAC" localSheetId="9">#REF!</definedName>
    <definedName name="VARREALAC" localSheetId="1">#REF!</definedName>
    <definedName name="VARREALAC" localSheetId="7">#REF!</definedName>
    <definedName name="VARREALAC" localSheetId="12">#REF!</definedName>
    <definedName name="VARREALAC" localSheetId="10">#REF!</definedName>
    <definedName name="VARREALAC" localSheetId="11">#REF!</definedName>
    <definedName name="VARREALAC" localSheetId="6">#REF!</definedName>
    <definedName name="VARREALAC" localSheetId="13">#REF!</definedName>
    <definedName name="VARREALAC" localSheetId="23">#REF!</definedName>
    <definedName name="VARREALAC" localSheetId="25">#REF!</definedName>
    <definedName name="VARREALAC" localSheetId="26">#REF!</definedName>
    <definedName name="VARREALAC" localSheetId="28">#REF!</definedName>
    <definedName name="VARREALAC" localSheetId="29">#REF!</definedName>
    <definedName name="VARREALAC" localSheetId="30">#REF!</definedName>
    <definedName name="VARREALAC" localSheetId="31">#REF!</definedName>
    <definedName name="VARREALAC" localSheetId="14">#REF!</definedName>
    <definedName name="VARREALAC" localSheetId="32">#REF!</definedName>
    <definedName name="VARREALAC" localSheetId="33">#REF!</definedName>
    <definedName name="VARREALAC" localSheetId="35">#REF!</definedName>
    <definedName name="VARREALAC" localSheetId="37">#REF!</definedName>
    <definedName name="VARREALAC" localSheetId="38">#REF!</definedName>
    <definedName name="VARREALAC" localSheetId="39">#REF!</definedName>
    <definedName name="VARREALAC" localSheetId="40">#REF!</definedName>
    <definedName name="VARREALAC" localSheetId="41">#REF!</definedName>
    <definedName name="VARREALAC" localSheetId="15">#REF!</definedName>
    <definedName name="VARREALAC" localSheetId="44">#REF!</definedName>
    <definedName name="VARREALAC" localSheetId="47">#REF!</definedName>
    <definedName name="VARREALAC" localSheetId="51">#REF!</definedName>
    <definedName name="VARREALAC" localSheetId="52">#REF!</definedName>
    <definedName name="VARREALAC" localSheetId="17">#REF!</definedName>
    <definedName name="VARREALAC" localSheetId="18">#REF!</definedName>
    <definedName name="VARREALAC" localSheetId="19">#REF!</definedName>
    <definedName name="VARREALAC" localSheetId="21">#REF!</definedName>
    <definedName name="VARREALAC">#REF!</definedName>
    <definedName name="VENTASM3PRESAC" localSheetId="9">#REF!</definedName>
    <definedName name="VENTASM3PRESAC" localSheetId="7">#REF!</definedName>
    <definedName name="VENTASM3PRESAC" localSheetId="12">#REF!</definedName>
    <definedName name="VENTASM3PRESAC" localSheetId="10">#REF!</definedName>
    <definedName name="VENTASM3PRESAC" localSheetId="11">#REF!</definedName>
    <definedName name="VENTASM3PRESAC" localSheetId="6">#REF!</definedName>
    <definedName name="VENTASM3PRESAC" localSheetId="13">#REF!</definedName>
    <definedName name="VENTASM3PRESAC" localSheetId="23">#REF!</definedName>
    <definedName name="VENTASM3PRESAC" localSheetId="25">#REF!</definedName>
    <definedName name="VENTASM3PRESAC" localSheetId="26">#REF!</definedName>
    <definedName name="VENTASM3PRESAC" localSheetId="28">#REF!</definedName>
    <definedName name="VENTASM3PRESAC" localSheetId="29">#REF!</definedName>
    <definedName name="VENTASM3PRESAC" localSheetId="30">#REF!</definedName>
    <definedName name="VENTASM3PRESAC" localSheetId="31">#REF!</definedName>
    <definedName name="VENTASM3PRESAC" localSheetId="14">#REF!</definedName>
    <definedName name="VENTASM3PRESAC" localSheetId="32">#REF!</definedName>
    <definedName name="VENTASM3PRESAC" localSheetId="33">#REF!</definedName>
    <definedName name="VENTASM3PRESAC" localSheetId="35">#REF!</definedName>
    <definedName name="VENTASM3PRESAC" localSheetId="37">#REF!</definedName>
    <definedName name="VENTASM3PRESAC" localSheetId="38">#REF!</definedName>
    <definedName name="VENTASM3PRESAC" localSheetId="39">#REF!</definedName>
    <definedName name="VENTASM3PRESAC" localSheetId="40">#REF!</definedName>
    <definedName name="VENTASM3PRESAC" localSheetId="41">#REF!</definedName>
    <definedName name="VENTASM3PRESAC" localSheetId="15">#REF!</definedName>
    <definedName name="VENTASM3PRESAC" localSheetId="44">#REF!</definedName>
    <definedName name="VENTASM3PRESAC" localSheetId="47">#REF!</definedName>
    <definedName name="VENTASM3PRESAC" localSheetId="51">#REF!</definedName>
    <definedName name="VENTASM3PRESAC" localSheetId="52">#REF!</definedName>
    <definedName name="VENTASM3PRESAC" localSheetId="17">#REF!</definedName>
    <definedName name="VENTASM3PRESAC" localSheetId="18">#REF!</definedName>
    <definedName name="VENTASM3PRESAC" localSheetId="19">#REF!</definedName>
    <definedName name="VENTASM3PRESAC" localSheetId="21">#REF!</definedName>
    <definedName name="VENTASM3PRESAC">#REF!</definedName>
    <definedName name="VENTASM3REALAC" localSheetId="9">#REF!</definedName>
    <definedName name="VENTASM3REALAC" localSheetId="7">#REF!</definedName>
    <definedName name="VENTASM3REALAC" localSheetId="12">#REF!</definedName>
    <definedName name="VENTASM3REALAC" localSheetId="10">#REF!</definedName>
    <definedName name="VENTASM3REALAC" localSheetId="11">#REF!</definedName>
    <definedName name="VENTASM3REALAC" localSheetId="6">#REF!</definedName>
    <definedName name="VENTASM3REALAC" localSheetId="13">#REF!</definedName>
    <definedName name="VENTASM3REALAC" localSheetId="23">#REF!</definedName>
    <definedName name="VENTASM3REALAC" localSheetId="25">#REF!</definedName>
    <definedName name="VENTASM3REALAC" localSheetId="26">#REF!</definedName>
    <definedName name="VENTASM3REALAC" localSheetId="28">#REF!</definedName>
    <definedName name="VENTASM3REALAC" localSheetId="29">#REF!</definedName>
    <definedName name="VENTASM3REALAC" localSheetId="30">#REF!</definedName>
    <definedName name="VENTASM3REALAC" localSheetId="31">#REF!</definedName>
    <definedName name="VENTASM3REALAC" localSheetId="14">#REF!</definedName>
    <definedName name="VENTASM3REALAC" localSheetId="32">#REF!</definedName>
    <definedName name="VENTASM3REALAC" localSheetId="33">#REF!</definedName>
    <definedName name="VENTASM3REALAC" localSheetId="35">#REF!</definedName>
    <definedName name="VENTASM3REALAC" localSheetId="37">#REF!</definedName>
    <definedName name="VENTASM3REALAC" localSheetId="38">#REF!</definedName>
    <definedName name="VENTASM3REALAC" localSheetId="39">#REF!</definedName>
    <definedName name="VENTASM3REALAC" localSheetId="40">#REF!</definedName>
    <definedName name="VENTASM3REALAC" localSheetId="41">#REF!</definedName>
    <definedName name="VENTASM3REALAC" localSheetId="15">#REF!</definedName>
    <definedName name="VENTASM3REALAC" localSheetId="44">#REF!</definedName>
    <definedName name="VENTASM3REALAC" localSheetId="47">#REF!</definedName>
    <definedName name="VENTASM3REALAC" localSheetId="51">#REF!</definedName>
    <definedName name="VENTASM3REALAC" localSheetId="52">#REF!</definedName>
    <definedName name="VENTASM3REALAC" localSheetId="17">#REF!</definedName>
    <definedName name="VENTASM3REALAC" localSheetId="18">#REF!</definedName>
    <definedName name="VENTASM3REALAC" localSheetId="19">#REF!</definedName>
    <definedName name="VENTASM3REALAC" localSheetId="21">#REF!</definedName>
    <definedName name="VENTASM3REALAC">#REF!</definedName>
    <definedName name="VENTASPSPRESAC" localSheetId="9">#REF!</definedName>
    <definedName name="VENTASPSPRESAC" localSheetId="7">#REF!</definedName>
    <definedName name="VENTASPSPRESAC" localSheetId="12">#REF!</definedName>
    <definedName name="VENTASPSPRESAC" localSheetId="10">#REF!</definedName>
    <definedName name="VENTASPSPRESAC" localSheetId="11">#REF!</definedName>
    <definedName name="VENTASPSPRESAC" localSheetId="6">#REF!</definedName>
    <definedName name="VENTASPSPRESAC" localSheetId="13">#REF!</definedName>
    <definedName name="VENTASPSPRESAC" localSheetId="23">#REF!</definedName>
    <definedName name="VENTASPSPRESAC" localSheetId="25">#REF!</definedName>
    <definedName name="VENTASPSPRESAC" localSheetId="26">#REF!</definedName>
    <definedName name="VENTASPSPRESAC" localSheetId="28">#REF!</definedName>
    <definedName name="VENTASPSPRESAC" localSheetId="29">#REF!</definedName>
    <definedName name="VENTASPSPRESAC" localSheetId="30">#REF!</definedName>
    <definedName name="VENTASPSPRESAC" localSheetId="31">#REF!</definedName>
    <definedName name="VENTASPSPRESAC" localSheetId="14">#REF!</definedName>
    <definedName name="VENTASPSPRESAC" localSheetId="32">#REF!</definedName>
    <definedName name="VENTASPSPRESAC" localSheetId="33">#REF!</definedName>
    <definedName name="VENTASPSPRESAC" localSheetId="35">#REF!</definedName>
    <definedName name="VENTASPSPRESAC" localSheetId="37">#REF!</definedName>
    <definedName name="VENTASPSPRESAC" localSheetId="38">#REF!</definedName>
    <definedName name="VENTASPSPRESAC" localSheetId="39">#REF!</definedName>
    <definedName name="VENTASPSPRESAC" localSheetId="40">#REF!</definedName>
    <definedName name="VENTASPSPRESAC" localSheetId="41">#REF!</definedName>
    <definedName name="VENTASPSPRESAC" localSheetId="15">#REF!</definedName>
    <definedName name="VENTASPSPRESAC" localSheetId="44">#REF!</definedName>
    <definedName name="VENTASPSPRESAC" localSheetId="47">#REF!</definedName>
    <definedName name="VENTASPSPRESAC" localSheetId="51">#REF!</definedName>
    <definedName name="VENTASPSPRESAC" localSheetId="52">#REF!</definedName>
    <definedName name="VENTASPSPRESAC" localSheetId="17">#REF!</definedName>
    <definedName name="VENTASPSPRESAC" localSheetId="18">#REF!</definedName>
    <definedName name="VENTASPSPRESAC" localSheetId="19">#REF!</definedName>
    <definedName name="VENTASPSPRESAC" localSheetId="21">#REF!</definedName>
    <definedName name="VENTASPSPRESAC">#REF!</definedName>
    <definedName name="VENTASPSREALAC" localSheetId="9">#REF!</definedName>
    <definedName name="VENTASPSREALAC" localSheetId="7">#REF!</definedName>
    <definedName name="VENTASPSREALAC" localSheetId="12">#REF!</definedName>
    <definedName name="VENTASPSREALAC" localSheetId="10">#REF!</definedName>
    <definedName name="VENTASPSREALAC" localSheetId="11">#REF!</definedName>
    <definedName name="VENTASPSREALAC" localSheetId="6">#REF!</definedName>
    <definedName name="VENTASPSREALAC" localSheetId="13">#REF!</definedName>
    <definedName name="VENTASPSREALAC" localSheetId="23">#REF!</definedName>
    <definedName name="VENTASPSREALAC" localSheetId="25">#REF!</definedName>
    <definedName name="VENTASPSREALAC" localSheetId="26">#REF!</definedName>
    <definedName name="VENTASPSREALAC" localSheetId="28">#REF!</definedName>
    <definedName name="VENTASPSREALAC" localSheetId="29">#REF!</definedName>
    <definedName name="VENTASPSREALAC" localSheetId="30">#REF!</definedName>
    <definedName name="VENTASPSREALAC" localSheetId="31">#REF!</definedName>
    <definedName name="VENTASPSREALAC" localSheetId="14">#REF!</definedName>
    <definedName name="VENTASPSREALAC" localSheetId="32">#REF!</definedName>
    <definedName name="VENTASPSREALAC" localSheetId="33">#REF!</definedName>
    <definedName name="VENTASPSREALAC" localSheetId="35">#REF!</definedName>
    <definedName name="VENTASPSREALAC" localSheetId="37">#REF!</definedName>
    <definedName name="VENTASPSREALAC" localSheetId="38">#REF!</definedName>
    <definedName name="VENTASPSREALAC" localSheetId="39">#REF!</definedName>
    <definedName name="VENTASPSREALAC" localSheetId="40">#REF!</definedName>
    <definedName name="VENTASPSREALAC" localSheetId="41">#REF!</definedName>
    <definedName name="VENTASPSREALAC" localSheetId="15">#REF!</definedName>
    <definedName name="VENTASPSREALAC" localSheetId="44">#REF!</definedName>
    <definedName name="VENTASPSREALAC" localSheetId="47">#REF!</definedName>
    <definedName name="VENTASPSREALAC" localSheetId="51">#REF!</definedName>
    <definedName name="VENTASPSREALAC" localSheetId="52">#REF!</definedName>
    <definedName name="VENTASPSREALAC" localSheetId="17">#REF!</definedName>
    <definedName name="VENTASPSREALAC" localSheetId="18">#REF!</definedName>
    <definedName name="VENTASPSREALAC" localSheetId="19">#REF!</definedName>
    <definedName name="VENTASPSREALAC" localSheetId="21">#REF!</definedName>
    <definedName name="VENTASPSREALAC">#REF!</definedName>
    <definedName name="VPKT" localSheetId="9">#REF!</definedName>
    <definedName name="VPKT" localSheetId="1">#REF!</definedName>
    <definedName name="VPKT" localSheetId="7">#REF!</definedName>
    <definedName name="VPKT" localSheetId="12">#REF!</definedName>
    <definedName name="VPKT" localSheetId="10">#REF!</definedName>
    <definedName name="VPKT" localSheetId="11">#REF!</definedName>
    <definedName name="VPKT" localSheetId="6">#REF!</definedName>
    <definedName name="VPKT" localSheetId="13">#REF!</definedName>
    <definedName name="VPKT" localSheetId="23">#REF!</definedName>
    <definedName name="VPKT" localSheetId="25">#REF!</definedName>
    <definedName name="VPKT" localSheetId="26">#REF!</definedName>
    <definedName name="VPKT" localSheetId="28">#REF!</definedName>
    <definedName name="VPKT" localSheetId="29">#REF!</definedName>
    <definedName name="VPKT" localSheetId="30">#REF!</definedName>
    <definedName name="VPKT" localSheetId="31">#REF!</definedName>
    <definedName name="VPKT" localSheetId="14">#REF!</definedName>
    <definedName name="VPKT" localSheetId="32">#REF!</definedName>
    <definedName name="VPKT" localSheetId="33">#REF!</definedName>
    <definedName name="VPKT" localSheetId="35">#REF!</definedName>
    <definedName name="VPKT" localSheetId="37">#REF!</definedName>
    <definedName name="VPKT" localSheetId="38">#REF!</definedName>
    <definedName name="VPKT" localSheetId="39">#REF!</definedName>
    <definedName name="VPKT" localSheetId="40">#REF!</definedName>
    <definedName name="VPKT" localSheetId="41">#REF!</definedName>
    <definedName name="VPKT" localSheetId="15">#REF!</definedName>
    <definedName name="VPKT" localSheetId="44">#REF!</definedName>
    <definedName name="VPKT" localSheetId="47">#REF!</definedName>
    <definedName name="VPKT" localSheetId="51">#REF!</definedName>
    <definedName name="VPKT" localSheetId="52">#REF!</definedName>
    <definedName name="VPKT" localSheetId="17">#REF!</definedName>
    <definedName name="VPKT" localSheetId="18">#REF!</definedName>
    <definedName name="VPKT" localSheetId="19">#REF!</definedName>
    <definedName name="VPKT" localSheetId="21">#REF!</definedName>
    <definedName name="VPKT">#REF!</definedName>
    <definedName name="VTADIAR" localSheetId="9">#REF!</definedName>
    <definedName name="VTADIAR" localSheetId="7">#REF!</definedName>
    <definedName name="VTADIAR" localSheetId="12">#REF!</definedName>
    <definedName name="VTADIAR" localSheetId="10">#REF!</definedName>
    <definedName name="VTADIAR" localSheetId="11">#REF!</definedName>
    <definedName name="VTADIAR" localSheetId="6">#REF!</definedName>
    <definedName name="VTADIAR" localSheetId="13">#REF!</definedName>
    <definedName name="VTADIAR" localSheetId="23">#REF!</definedName>
    <definedName name="VTADIAR" localSheetId="25">#REF!</definedName>
    <definedName name="VTADIAR" localSheetId="26">#REF!</definedName>
    <definedName name="VTADIAR" localSheetId="28">#REF!</definedName>
    <definedName name="VTADIAR" localSheetId="29">#REF!</definedName>
    <definedName name="VTADIAR" localSheetId="30">#REF!</definedName>
    <definedName name="VTADIAR" localSheetId="31">#REF!</definedName>
    <definedName name="VTADIAR" localSheetId="14">#REF!</definedName>
    <definedName name="VTADIAR" localSheetId="32">#REF!</definedName>
    <definedName name="VTADIAR" localSheetId="33">#REF!</definedName>
    <definedName name="VTADIAR" localSheetId="35">#REF!</definedName>
    <definedName name="VTADIAR" localSheetId="37">#REF!</definedName>
    <definedName name="VTADIAR" localSheetId="38">#REF!</definedName>
    <definedName name="VTADIAR" localSheetId="39">#REF!</definedName>
    <definedName name="VTADIAR" localSheetId="40">#REF!</definedName>
    <definedName name="VTADIAR" localSheetId="41">#REF!</definedName>
    <definedName name="VTADIAR" localSheetId="15">#REF!</definedName>
    <definedName name="VTADIAR" localSheetId="44">#REF!</definedName>
    <definedName name="VTADIAR" localSheetId="47">#REF!</definedName>
    <definedName name="VTADIAR" localSheetId="51">#REF!</definedName>
    <definedName name="VTADIAR" localSheetId="52">#REF!</definedName>
    <definedName name="VTADIAR" localSheetId="17">#REF!</definedName>
    <definedName name="VTADIAR" localSheetId="18">#REF!</definedName>
    <definedName name="VTADIAR" localSheetId="19">#REF!</definedName>
    <definedName name="VTADIAR" localSheetId="21">#REF!</definedName>
    <definedName name="VTADIAR">#REF!</definedName>
    <definedName name="VTM_1" localSheetId="1">#REF!</definedName>
    <definedName name="VTM_1" localSheetId="12">#REF!</definedName>
    <definedName name="VTM_1" localSheetId="52">#REF!</definedName>
    <definedName name="VTM_1" localSheetId="21">#REF!</definedName>
    <definedName name="VTM_1">#REF!</definedName>
    <definedName name="VTM_10" localSheetId="9">#REF!</definedName>
    <definedName name="VTM_10" localSheetId="1">#REF!</definedName>
    <definedName name="VTM_10" localSheetId="7">#REF!</definedName>
    <definedName name="VTM_10" localSheetId="12">#REF!</definedName>
    <definedName name="VTM_10" localSheetId="10">#REF!</definedName>
    <definedName name="VTM_10" localSheetId="11">#REF!</definedName>
    <definedName name="VTM_10" localSheetId="6">#REF!</definedName>
    <definedName name="VTM_10" localSheetId="13">#REF!</definedName>
    <definedName name="VTM_10" localSheetId="23">#REF!</definedName>
    <definedName name="VTM_10" localSheetId="25">#REF!</definedName>
    <definedName name="VTM_10" localSheetId="26">#REF!</definedName>
    <definedName name="VTM_10" localSheetId="28">#REF!</definedName>
    <definedName name="VTM_10" localSheetId="29">#REF!</definedName>
    <definedName name="VTM_10" localSheetId="30">#REF!</definedName>
    <definedName name="VTM_10" localSheetId="31">#REF!</definedName>
    <definedName name="VTM_10" localSheetId="14">#REF!</definedName>
    <definedName name="VTM_10" localSheetId="32">#REF!</definedName>
    <definedName name="VTM_10" localSheetId="33">#REF!</definedName>
    <definedName name="VTM_10" localSheetId="35">#REF!</definedName>
    <definedName name="VTM_10" localSheetId="37">#REF!</definedName>
    <definedName name="VTM_10" localSheetId="38">#REF!</definedName>
    <definedName name="VTM_10" localSheetId="39">#REF!</definedName>
    <definedName name="VTM_10" localSheetId="40">#REF!</definedName>
    <definedName name="VTM_10" localSheetId="41">#REF!</definedName>
    <definedName name="VTM_10" localSheetId="15">#REF!</definedName>
    <definedName name="VTM_10" localSheetId="44">#REF!</definedName>
    <definedName name="VTM_10" localSheetId="47">#REF!</definedName>
    <definedName name="VTM_10" localSheetId="51">#REF!</definedName>
    <definedName name="VTM_10" localSheetId="52">#REF!</definedName>
    <definedName name="VTM_10" localSheetId="17">#REF!</definedName>
    <definedName name="VTM_10" localSheetId="18">#REF!</definedName>
    <definedName name="VTM_10" localSheetId="19">#REF!</definedName>
    <definedName name="VTM_10" localSheetId="21">#REF!</definedName>
    <definedName name="VTM_10">#REF!</definedName>
    <definedName name="VTM_12" localSheetId="9">#REF!</definedName>
    <definedName name="VTM_12" localSheetId="7">#REF!</definedName>
    <definedName name="VTM_12" localSheetId="12">#REF!</definedName>
    <definedName name="VTM_12" localSheetId="10">#REF!</definedName>
    <definedName name="VTM_12" localSheetId="11">#REF!</definedName>
    <definedName name="VTM_12" localSheetId="6">#REF!</definedName>
    <definedName name="VTM_12" localSheetId="13">#REF!</definedName>
    <definedName name="VTM_12" localSheetId="23">#REF!</definedName>
    <definedName name="VTM_12" localSheetId="25">#REF!</definedName>
    <definedName name="VTM_12" localSheetId="26">#REF!</definedName>
    <definedName name="VTM_12" localSheetId="28">#REF!</definedName>
    <definedName name="VTM_12" localSheetId="29">#REF!</definedName>
    <definedName name="VTM_12" localSheetId="30">#REF!</definedName>
    <definedName name="VTM_12" localSheetId="31">#REF!</definedName>
    <definedName name="VTM_12" localSheetId="14">#REF!</definedName>
    <definedName name="VTM_12" localSheetId="32">#REF!</definedName>
    <definedName name="VTM_12" localSheetId="33">#REF!</definedName>
    <definedName name="VTM_12" localSheetId="35">#REF!</definedName>
    <definedName name="VTM_12" localSheetId="37">#REF!</definedName>
    <definedName name="VTM_12" localSheetId="38">#REF!</definedName>
    <definedName name="VTM_12" localSheetId="39">#REF!</definedName>
    <definedName name="VTM_12" localSheetId="40">#REF!</definedName>
    <definedName name="VTM_12" localSheetId="41">#REF!</definedName>
    <definedName name="VTM_12" localSheetId="15">#REF!</definedName>
    <definedName name="VTM_12" localSheetId="44">#REF!</definedName>
    <definedName name="VTM_12" localSheetId="47">#REF!</definedName>
    <definedName name="VTM_12" localSheetId="51">#REF!</definedName>
    <definedName name="VTM_12" localSheetId="52">#REF!</definedName>
    <definedName name="VTM_12" localSheetId="17">#REF!</definedName>
    <definedName name="VTM_12" localSheetId="18">#REF!</definedName>
    <definedName name="VTM_12" localSheetId="19">#REF!</definedName>
    <definedName name="VTM_12" localSheetId="21">#REF!</definedName>
    <definedName name="VTM_12">#REF!</definedName>
    <definedName name="VTM_13" localSheetId="9">(#REF!,#REF!)</definedName>
    <definedName name="VTM_13" localSheetId="7">(#REF!,#REF!)</definedName>
    <definedName name="VTM_13" localSheetId="12">(#REF!,#REF!)</definedName>
    <definedName name="VTM_13" localSheetId="10">(#REF!,#REF!)</definedName>
    <definedName name="VTM_13" localSheetId="11">(#REF!,#REF!)</definedName>
    <definedName name="VTM_13" localSheetId="6">(#REF!,#REF!)</definedName>
    <definedName name="VTM_13" localSheetId="13">(#REF!,#REF!)</definedName>
    <definedName name="VTM_13" localSheetId="23">(#REF!,#REF!)</definedName>
    <definedName name="VTM_13" localSheetId="25">(#REF!,#REF!)</definedName>
    <definedName name="VTM_13" localSheetId="26">(#REF!,#REF!)</definedName>
    <definedName name="VTM_13" localSheetId="28">(#REF!,#REF!)</definedName>
    <definedName name="VTM_13" localSheetId="29">(#REF!,#REF!)</definedName>
    <definedName name="VTM_13" localSheetId="30">(#REF!,#REF!)</definedName>
    <definedName name="VTM_13" localSheetId="31">(#REF!,#REF!)</definedName>
    <definedName name="VTM_13" localSheetId="14">(#REF!,#REF!)</definedName>
    <definedName name="VTM_13" localSheetId="32">(#REF!,#REF!)</definedName>
    <definedName name="VTM_13" localSheetId="33">(#REF!,#REF!)</definedName>
    <definedName name="VTM_13" localSheetId="35">(#REF!,#REF!)</definedName>
    <definedName name="VTM_13" localSheetId="37">(#REF!,#REF!)</definedName>
    <definedName name="VTM_13" localSheetId="38">(#REF!,#REF!)</definedName>
    <definedName name="VTM_13" localSheetId="39">(#REF!,#REF!)</definedName>
    <definedName name="VTM_13" localSheetId="40">(#REF!,#REF!)</definedName>
    <definedName name="VTM_13" localSheetId="41">(#REF!,#REF!)</definedName>
    <definedName name="VTM_13" localSheetId="15">(#REF!,#REF!)</definedName>
    <definedName name="VTM_13" localSheetId="44">(#REF!,#REF!)</definedName>
    <definedName name="VTM_13" localSheetId="47">(#REF!,#REF!)</definedName>
    <definedName name="VTM_13" localSheetId="51">(#REF!,#REF!)</definedName>
    <definedName name="VTM_13" localSheetId="52">(#REF!,#REF!)</definedName>
    <definedName name="VTM_13" localSheetId="17">(#REF!,#REF!)</definedName>
    <definedName name="VTM_13" localSheetId="18">(#REF!,#REF!)</definedName>
    <definedName name="VTM_13" localSheetId="19">(#REF!,#REF!)</definedName>
    <definedName name="VTM_13" localSheetId="21">(#REF!,#REF!)</definedName>
    <definedName name="VTM_13">(#REF!,#REF!)</definedName>
    <definedName name="VTM_2" localSheetId="1">#REF!</definedName>
    <definedName name="VTM_2" localSheetId="12">#REF!</definedName>
    <definedName name="VTM_2" localSheetId="52">#REF!</definedName>
    <definedName name="VTM_2" localSheetId="21">#REF!</definedName>
    <definedName name="VTM_2">#REF!</definedName>
    <definedName name="VTM_3" localSheetId="9">#REF!</definedName>
    <definedName name="VTM_3" localSheetId="7">#REF!</definedName>
    <definedName name="VTM_3" localSheetId="12">#REF!</definedName>
    <definedName name="VTM_3" localSheetId="10">#REF!</definedName>
    <definedName name="VTM_3" localSheetId="11">#REF!</definedName>
    <definedName name="VTM_3" localSheetId="6">#REF!</definedName>
    <definedName name="VTM_3" localSheetId="13">#REF!</definedName>
    <definedName name="VTM_3" localSheetId="23">#REF!</definedName>
    <definedName name="VTM_3" localSheetId="25">#REF!</definedName>
    <definedName name="VTM_3" localSheetId="26">#REF!</definedName>
    <definedName name="VTM_3" localSheetId="28">#REF!</definedName>
    <definedName name="VTM_3" localSheetId="29">#REF!</definedName>
    <definedName name="VTM_3" localSheetId="30">#REF!</definedName>
    <definedName name="VTM_3" localSheetId="31">#REF!</definedName>
    <definedName name="VTM_3" localSheetId="14">#REF!</definedName>
    <definedName name="VTM_3" localSheetId="32">#REF!</definedName>
    <definedName name="VTM_3" localSheetId="33">#REF!</definedName>
    <definedName name="VTM_3" localSheetId="35">#REF!</definedName>
    <definedName name="VTM_3" localSheetId="37">#REF!</definedName>
    <definedName name="VTM_3" localSheetId="38">#REF!</definedName>
    <definedName name="VTM_3" localSheetId="39">#REF!</definedName>
    <definedName name="VTM_3" localSheetId="40">#REF!</definedName>
    <definedName name="VTM_3" localSheetId="41">#REF!</definedName>
    <definedName name="VTM_3" localSheetId="15">#REF!</definedName>
    <definedName name="VTM_3" localSheetId="44">#REF!</definedName>
    <definedName name="VTM_3" localSheetId="47">#REF!</definedName>
    <definedName name="VTM_3" localSheetId="51">#REF!</definedName>
    <definedName name="VTM_3" localSheetId="52">#REF!</definedName>
    <definedName name="VTM_3" localSheetId="17">#REF!</definedName>
    <definedName name="VTM_3" localSheetId="18">#REF!</definedName>
    <definedName name="VTM_3" localSheetId="19">#REF!</definedName>
    <definedName name="VTM_3" localSheetId="21">#REF!</definedName>
    <definedName name="VTM_3">#REF!</definedName>
    <definedName name="VTM_4" localSheetId="9">#REF!</definedName>
    <definedName name="VTM_4" localSheetId="7">#REF!</definedName>
    <definedName name="VTM_4" localSheetId="12">#REF!</definedName>
    <definedName name="VTM_4" localSheetId="10">#REF!</definedName>
    <definedName name="VTM_4" localSheetId="11">#REF!</definedName>
    <definedName name="VTM_4" localSheetId="6">#REF!</definedName>
    <definedName name="VTM_4" localSheetId="13">#REF!</definedName>
    <definedName name="VTM_4" localSheetId="23">#REF!</definedName>
    <definedName name="VTM_4" localSheetId="25">#REF!</definedName>
    <definedName name="VTM_4" localSheetId="26">#REF!</definedName>
    <definedName name="VTM_4" localSheetId="28">#REF!</definedName>
    <definedName name="VTM_4" localSheetId="29">#REF!</definedName>
    <definedName name="VTM_4" localSheetId="30">#REF!</definedName>
    <definedName name="VTM_4" localSheetId="31">#REF!</definedName>
    <definedName name="VTM_4" localSheetId="14">#REF!</definedName>
    <definedName name="VTM_4" localSheetId="32">#REF!</definedName>
    <definedName name="VTM_4" localSheetId="33">#REF!</definedName>
    <definedName name="VTM_4" localSheetId="35">#REF!</definedName>
    <definedName name="VTM_4" localSheetId="37">#REF!</definedName>
    <definedName name="VTM_4" localSheetId="38">#REF!</definedName>
    <definedName name="VTM_4" localSheetId="39">#REF!</definedName>
    <definedName name="VTM_4" localSheetId="40">#REF!</definedName>
    <definedName name="VTM_4" localSheetId="41">#REF!</definedName>
    <definedName name="VTM_4" localSheetId="15">#REF!</definedName>
    <definedName name="VTM_4" localSheetId="44">#REF!</definedName>
    <definedName name="VTM_4" localSheetId="47">#REF!</definedName>
    <definedName name="VTM_4" localSheetId="51">#REF!</definedName>
    <definedName name="VTM_4" localSheetId="52">#REF!</definedName>
    <definedName name="VTM_4" localSheetId="17">#REF!</definedName>
    <definedName name="VTM_4" localSheetId="18">#REF!</definedName>
    <definedName name="VTM_4" localSheetId="19">#REF!</definedName>
    <definedName name="VTM_4" localSheetId="21">#REF!</definedName>
    <definedName name="VTM_4">#REF!</definedName>
    <definedName name="VTM_7" localSheetId="1">#REF!</definedName>
    <definedName name="VTM_7" localSheetId="12">#REF!</definedName>
    <definedName name="VTM_7" localSheetId="52">#REF!</definedName>
    <definedName name="VTM_7" localSheetId="21">#REF!</definedName>
    <definedName name="VTM_7">#REF!</definedName>
    <definedName name="VTM_8" localSheetId="9">#REF!</definedName>
    <definedName name="VTM_8" localSheetId="1">#REF!</definedName>
    <definedName name="VTM_8" localSheetId="7">#REF!</definedName>
    <definedName name="VTM_8" localSheetId="12">#REF!</definedName>
    <definedName name="VTM_8" localSheetId="10">#REF!</definedName>
    <definedName name="VTM_8" localSheetId="11">#REF!</definedName>
    <definedName name="VTM_8" localSheetId="6">#REF!</definedName>
    <definedName name="VTM_8" localSheetId="13">#REF!</definedName>
    <definedName name="VTM_8" localSheetId="23">#REF!</definedName>
    <definedName name="VTM_8" localSheetId="25">#REF!</definedName>
    <definedName name="VTM_8" localSheetId="26">#REF!</definedName>
    <definedName name="VTM_8" localSheetId="28">#REF!</definedName>
    <definedName name="VTM_8" localSheetId="29">#REF!</definedName>
    <definedName name="VTM_8" localSheetId="30">#REF!</definedName>
    <definedName name="VTM_8" localSheetId="31">#REF!</definedName>
    <definedName name="VTM_8" localSheetId="14">#REF!</definedName>
    <definedName name="VTM_8" localSheetId="32">#REF!</definedName>
    <definedName name="VTM_8" localSheetId="33">#REF!</definedName>
    <definedName name="VTM_8" localSheetId="35">#REF!</definedName>
    <definedName name="VTM_8" localSheetId="37">#REF!</definedName>
    <definedName name="VTM_8" localSheetId="38">#REF!</definedName>
    <definedName name="VTM_8" localSheetId="39">#REF!</definedName>
    <definedName name="VTM_8" localSheetId="40">#REF!</definedName>
    <definedName name="VTM_8" localSheetId="41">#REF!</definedName>
    <definedName name="VTM_8" localSheetId="15">#REF!</definedName>
    <definedName name="VTM_8" localSheetId="44">#REF!</definedName>
    <definedName name="VTM_8" localSheetId="47">#REF!</definedName>
    <definedName name="VTM_8" localSheetId="51">#REF!</definedName>
    <definedName name="VTM_8" localSheetId="52">#REF!</definedName>
    <definedName name="VTM_8" localSheetId="17">#REF!</definedName>
    <definedName name="VTM_8" localSheetId="18">#REF!</definedName>
    <definedName name="VTM_8" localSheetId="19">#REF!</definedName>
    <definedName name="VTM_8" localSheetId="21">#REF!</definedName>
    <definedName name="VTM_8">#REF!</definedName>
    <definedName name="wqdq" localSheetId="9">#REF!</definedName>
    <definedName name="wqdq" localSheetId="1">#REF!</definedName>
    <definedName name="wqdq" localSheetId="7">#REF!</definedName>
    <definedName name="wqdq" localSheetId="12">#REF!</definedName>
    <definedName name="wqdq" localSheetId="10">#REF!</definedName>
    <definedName name="wqdq" localSheetId="11">#REF!</definedName>
    <definedName name="wqdq" localSheetId="6">#REF!</definedName>
    <definedName name="wqdq" localSheetId="13">#REF!</definedName>
    <definedName name="wqdq" localSheetId="23">#REF!</definedName>
    <definedName name="wqdq" localSheetId="25">#REF!</definedName>
    <definedName name="wqdq" localSheetId="26">#REF!</definedName>
    <definedName name="wqdq" localSheetId="28">#REF!</definedName>
    <definedName name="wqdq" localSheetId="29">#REF!</definedName>
    <definedName name="wqdq" localSheetId="30">#REF!</definedName>
    <definedName name="wqdq" localSheetId="31">#REF!</definedName>
    <definedName name="wqdq" localSheetId="14">#REF!</definedName>
    <definedName name="wqdq" localSheetId="32">#REF!</definedName>
    <definedName name="wqdq" localSheetId="33">#REF!</definedName>
    <definedName name="wqdq" localSheetId="35">#REF!</definedName>
    <definedName name="wqdq" localSheetId="37">#REF!</definedName>
    <definedName name="wqdq" localSheetId="38">#REF!</definedName>
    <definedName name="wqdq" localSheetId="39">#REF!</definedName>
    <definedName name="wqdq" localSheetId="40">#REF!</definedName>
    <definedName name="wqdq" localSheetId="41">#REF!</definedName>
    <definedName name="wqdq" localSheetId="15">#REF!</definedName>
    <definedName name="wqdq" localSheetId="44">#REF!</definedName>
    <definedName name="wqdq" localSheetId="47">#REF!</definedName>
    <definedName name="wqdq" localSheetId="51">#REF!</definedName>
    <definedName name="wqdq" localSheetId="52">#REF!</definedName>
    <definedName name="wqdq" localSheetId="17">#REF!</definedName>
    <definedName name="wqdq" localSheetId="18">#REF!</definedName>
    <definedName name="wqdq" localSheetId="19">#REF!</definedName>
    <definedName name="wqdq" localSheetId="21">#REF!</definedName>
    <definedName name="wqdq">#REF!</definedName>
    <definedName name="wrn.Aging._.and._.Trend._.Analysis." localSheetId="9" hidden="1">{#N/A,#N/A,FALSE,"Aging Summary";#N/A,#N/A,FALSE,"Ratio Analysis";#N/A,#N/A,FALSE,"Test 120 Day Accts";#N/A,#N/A,FALSE,"Tickmarks"}</definedName>
    <definedName name="wrn.Aging._.and._.Trend._.Analysis." localSheetId="1" hidden="1">{#N/A,#N/A,FALSE,"Aging Summary";#N/A,#N/A,FALSE,"Ratio Analysis";#N/A,#N/A,FALSE,"Test 120 Day Accts";#N/A,#N/A,FALSE,"Tickmarks"}</definedName>
    <definedName name="wrn.Aging._.and._.Trend._.Analysis." localSheetId="7" hidden="1">{#N/A,#N/A,FALSE,"Aging Summary";#N/A,#N/A,FALSE,"Ratio Analysis";#N/A,#N/A,FALSE,"Test 120 Day Accts";#N/A,#N/A,FALSE,"Tickmarks"}</definedName>
    <definedName name="wrn.Aging._.and._.Trend._.Analysis." localSheetId="12" hidden="1">{#N/A,#N/A,FALSE,"Aging Summary";#N/A,#N/A,FALSE,"Ratio Analysis";#N/A,#N/A,FALSE,"Test 120 Day Accts";#N/A,#N/A,FALSE,"Tickmarks"}</definedName>
    <definedName name="wrn.Aging._.and._.Trend._.Analysis." localSheetId="10"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localSheetId="6" hidden="1">{#N/A,#N/A,FALSE,"Aging Summary";#N/A,#N/A,FALSE,"Ratio Analysis";#N/A,#N/A,FALSE,"Test 120 Day Accts";#N/A,#N/A,FALSE,"Tickmarks"}</definedName>
    <definedName name="wrn.Aging._.and._.Trend._.Analysis." localSheetId="13" hidden="1">{#N/A,#N/A,FALSE,"Aging Summary";#N/A,#N/A,FALSE,"Ratio Analysis";#N/A,#N/A,FALSE,"Test 120 Day Accts";#N/A,#N/A,FALSE,"Tickmarks"}</definedName>
    <definedName name="wrn.Aging._.and._.Trend._.Analysis." localSheetId="23" hidden="1">{#N/A,#N/A,FALSE,"Aging Summary";#N/A,#N/A,FALSE,"Ratio Analysis";#N/A,#N/A,FALSE,"Test 120 Day Accts";#N/A,#N/A,FALSE,"Tickmarks"}</definedName>
    <definedName name="wrn.Aging._.and._.Trend._.Analysis." localSheetId="25" hidden="1">{#N/A,#N/A,FALSE,"Aging Summary";#N/A,#N/A,FALSE,"Ratio Analysis";#N/A,#N/A,FALSE,"Test 120 Day Accts";#N/A,#N/A,FALSE,"Tickmarks"}</definedName>
    <definedName name="wrn.Aging._.and._.Trend._.Analysis." localSheetId="26" hidden="1">{#N/A,#N/A,FALSE,"Aging Summary";#N/A,#N/A,FALSE,"Ratio Analysis";#N/A,#N/A,FALSE,"Test 120 Day Accts";#N/A,#N/A,FALSE,"Tickmarks"}</definedName>
    <definedName name="wrn.Aging._.and._.Trend._.Analysis." localSheetId="28" hidden="1">{#N/A,#N/A,FALSE,"Aging Summary";#N/A,#N/A,FALSE,"Ratio Analysis";#N/A,#N/A,FALSE,"Test 120 Day Accts";#N/A,#N/A,FALSE,"Tickmarks"}</definedName>
    <definedName name="wrn.Aging._.and._.Trend._.Analysis." localSheetId="29" hidden="1">{#N/A,#N/A,FALSE,"Aging Summary";#N/A,#N/A,FALSE,"Ratio Analysis";#N/A,#N/A,FALSE,"Test 120 Day Accts";#N/A,#N/A,FALSE,"Tickmarks"}</definedName>
    <definedName name="wrn.Aging._.and._.Trend._.Analysis." localSheetId="30" hidden="1">{#N/A,#N/A,FALSE,"Aging Summary";#N/A,#N/A,FALSE,"Ratio Analysis";#N/A,#N/A,FALSE,"Test 120 Day Accts";#N/A,#N/A,FALSE,"Tickmarks"}</definedName>
    <definedName name="wrn.Aging._.and._.Trend._.Analysis." localSheetId="31" hidden="1">{#N/A,#N/A,FALSE,"Aging Summary";#N/A,#N/A,FALSE,"Ratio Analysis";#N/A,#N/A,FALSE,"Test 120 Day Accts";#N/A,#N/A,FALSE,"Tickmarks"}</definedName>
    <definedName name="wrn.Aging._.and._.Trend._.Analysis." localSheetId="14" hidden="1">{#N/A,#N/A,FALSE,"Aging Summary";#N/A,#N/A,FALSE,"Ratio Analysis";#N/A,#N/A,FALSE,"Test 120 Day Accts";#N/A,#N/A,FALSE,"Tickmarks"}</definedName>
    <definedName name="wrn.Aging._.and._.Trend._.Analysis." localSheetId="32" hidden="1">{#N/A,#N/A,FALSE,"Aging Summary";#N/A,#N/A,FALSE,"Ratio Analysis";#N/A,#N/A,FALSE,"Test 120 Day Accts";#N/A,#N/A,FALSE,"Tickmarks"}</definedName>
    <definedName name="wrn.Aging._.and._.Trend._.Analysis." localSheetId="33" hidden="1">{#N/A,#N/A,FALSE,"Aging Summary";#N/A,#N/A,FALSE,"Ratio Analysis";#N/A,#N/A,FALSE,"Test 120 Day Accts";#N/A,#N/A,FALSE,"Tickmarks"}</definedName>
    <definedName name="wrn.Aging._.and._.Trend._.Analysis." localSheetId="35" hidden="1">{#N/A,#N/A,FALSE,"Aging Summary";#N/A,#N/A,FALSE,"Ratio Analysis";#N/A,#N/A,FALSE,"Test 120 Day Accts";#N/A,#N/A,FALSE,"Tickmarks"}</definedName>
    <definedName name="wrn.Aging._.and._.Trend._.Analysis." localSheetId="37" hidden="1">{#N/A,#N/A,FALSE,"Aging Summary";#N/A,#N/A,FALSE,"Ratio Analysis";#N/A,#N/A,FALSE,"Test 120 Day Accts";#N/A,#N/A,FALSE,"Tickmarks"}</definedName>
    <definedName name="wrn.Aging._.and._.Trend._.Analysis." localSheetId="38" hidden="1">{#N/A,#N/A,FALSE,"Aging Summary";#N/A,#N/A,FALSE,"Ratio Analysis";#N/A,#N/A,FALSE,"Test 120 Day Accts";#N/A,#N/A,FALSE,"Tickmarks"}</definedName>
    <definedName name="wrn.Aging._.and._.Trend._.Analysis." localSheetId="39" hidden="1">{#N/A,#N/A,FALSE,"Aging Summary";#N/A,#N/A,FALSE,"Ratio Analysis";#N/A,#N/A,FALSE,"Test 120 Day Accts";#N/A,#N/A,FALSE,"Tickmarks"}</definedName>
    <definedName name="wrn.Aging._.and._.Trend._.Analysis." localSheetId="40" hidden="1">{#N/A,#N/A,FALSE,"Aging Summary";#N/A,#N/A,FALSE,"Ratio Analysis";#N/A,#N/A,FALSE,"Test 120 Day Accts";#N/A,#N/A,FALSE,"Tickmarks"}</definedName>
    <definedName name="wrn.Aging._.and._.Trend._.Analysis." localSheetId="41" hidden="1">{#N/A,#N/A,FALSE,"Aging Summary";#N/A,#N/A,FALSE,"Ratio Analysis";#N/A,#N/A,FALSE,"Test 120 Day Accts";#N/A,#N/A,FALSE,"Tickmarks"}</definedName>
    <definedName name="wrn.Aging._.and._.Trend._.Analysis." localSheetId="15" hidden="1">{#N/A,#N/A,FALSE,"Aging Summary";#N/A,#N/A,FALSE,"Ratio Analysis";#N/A,#N/A,FALSE,"Test 120 Day Accts";#N/A,#N/A,FALSE,"Tickmarks"}</definedName>
    <definedName name="wrn.Aging._.and._.Trend._.Analysis." localSheetId="44" hidden="1">{#N/A,#N/A,FALSE,"Aging Summary";#N/A,#N/A,FALSE,"Ratio Analysis";#N/A,#N/A,FALSE,"Test 120 Day Accts";#N/A,#N/A,FALSE,"Tickmarks"}</definedName>
    <definedName name="wrn.Aging._.and._.Trend._.Analysis." localSheetId="47" hidden="1">{#N/A,#N/A,FALSE,"Aging Summary";#N/A,#N/A,FALSE,"Ratio Analysis";#N/A,#N/A,FALSE,"Test 120 Day Accts";#N/A,#N/A,FALSE,"Tickmarks"}</definedName>
    <definedName name="wrn.Aging._.and._.Trend._.Analysis." localSheetId="51" hidden="1">{#N/A,#N/A,FALSE,"Aging Summary";#N/A,#N/A,FALSE,"Ratio Analysis";#N/A,#N/A,FALSE,"Test 120 Day Accts";#N/A,#N/A,FALSE,"Tickmarks"}</definedName>
    <definedName name="wrn.Aging._.and._.Trend._.Analysis." localSheetId="52" hidden="1">{#N/A,#N/A,FALSE,"Aging Summary";#N/A,#N/A,FALSE,"Ratio Analysis";#N/A,#N/A,FALSE,"Test 120 Day Accts";#N/A,#N/A,FALSE,"Tickmarks"}</definedName>
    <definedName name="wrn.Aging._.and._.Trend._.Analysis." localSheetId="17" hidden="1">{#N/A,#N/A,FALSE,"Aging Summary";#N/A,#N/A,FALSE,"Ratio Analysis";#N/A,#N/A,FALSE,"Test 120 Day Accts";#N/A,#N/A,FALSE,"Tickmarks"}</definedName>
    <definedName name="wrn.Aging._.and._.Trend._.Analysis." localSheetId="18" hidden="1">{#N/A,#N/A,FALSE,"Aging Summary";#N/A,#N/A,FALSE,"Ratio Analysis";#N/A,#N/A,FALSE,"Test 120 Day Accts";#N/A,#N/A,FALSE,"Tickmarks"}</definedName>
    <definedName name="wrn.Aging._.and._.Trend._.Analysis." localSheetId="19" hidden="1">{#N/A,#N/A,FALSE,"Aging Summary";#N/A,#N/A,FALSE,"Ratio Analysis";#N/A,#N/A,FALSE,"Test 120 Day Accts";#N/A,#N/A,FALSE,"Tickmarks"}</definedName>
    <definedName name="wrn.Aging._.and._.Trend._.Analysis." localSheetId="2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Volumen." localSheetId="9" hidden="1">{#N/A,#N/A,FALSE,"VOL"}</definedName>
    <definedName name="wrn.Volumen." localSheetId="1" hidden="1">{#N/A,#N/A,FALSE,"VOL"}</definedName>
    <definedName name="wrn.Volumen." localSheetId="7" hidden="1">{#N/A,#N/A,FALSE,"VOL"}</definedName>
    <definedName name="wrn.Volumen." localSheetId="12" hidden="1">{#N/A,#N/A,FALSE,"VOL"}</definedName>
    <definedName name="wrn.Volumen." localSheetId="10" hidden="1">{#N/A,#N/A,FALSE,"VOL"}</definedName>
    <definedName name="wrn.Volumen." localSheetId="11" hidden="1">{#N/A,#N/A,FALSE,"VOL"}</definedName>
    <definedName name="wrn.Volumen." localSheetId="6" hidden="1">{#N/A,#N/A,FALSE,"VOL"}</definedName>
    <definedName name="wrn.Volumen." localSheetId="13" hidden="1">{#N/A,#N/A,FALSE,"VOL"}</definedName>
    <definedName name="wrn.Volumen." localSheetId="23" hidden="1">{#N/A,#N/A,FALSE,"VOL"}</definedName>
    <definedName name="wrn.Volumen." localSheetId="25" hidden="1">{#N/A,#N/A,FALSE,"VOL"}</definedName>
    <definedName name="wrn.Volumen." localSheetId="26" hidden="1">{#N/A,#N/A,FALSE,"VOL"}</definedName>
    <definedName name="wrn.Volumen." localSheetId="28" hidden="1">{#N/A,#N/A,FALSE,"VOL"}</definedName>
    <definedName name="wrn.Volumen." localSheetId="29" hidden="1">{#N/A,#N/A,FALSE,"VOL"}</definedName>
    <definedName name="wrn.Volumen." localSheetId="30" hidden="1">{#N/A,#N/A,FALSE,"VOL"}</definedName>
    <definedName name="wrn.Volumen." localSheetId="31" hidden="1">{#N/A,#N/A,FALSE,"VOL"}</definedName>
    <definedName name="wrn.Volumen." localSheetId="14" hidden="1">{#N/A,#N/A,FALSE,"VOL"}</definedName>
    <definedName name="wrn.Volumen." localSheetId="32" hidden="1">{#N/A,#N/A,FALSE,"VOL"}</definedName>
    <definedName name="wrn.Volumen." localSheetId="33" hidden="1">{#N/A,#N/A,FALSE,"VOL"}</definedName>
    <definedName name="wrn.Volumen." localSheetId="35" hidden="1">{#N/A,#N/A,FALSE,"VOL"}</definedName>
    <definedName name="wrn.Volumen." localSheetId="37" hidden="1">{#N/A,#N/A,FALSE,"VOL"}</definedName>
    <definedName name="wrn.Volumen." localSheetId="38" hidden="1">{#N/A,#N/A,FALSE,"VOL"}</definedName>
    <definedName name="wrn.Volumen." localSheetId="39" hidden="1">{#N/A,#N/A,FALSE,"VOL"}</definedName>
    <definedName name="wrn.Volumen." localSheetId="40" hidden="1">{#N/A,#N/A,FALSE,"VOL"}</definedName>
    <definedName name="wrn.Volumen." localSheetId="41" hidden="1">{#N/A,#N/A,FALSE,"VOL"}</definedName>
    <definedName name="wrn.Volumen." localSheetId="15" hidden="1">{#N/A,#N/A,FALSE,"VOL"}</definedName>
    <definedName name="wrn.Volumen." localSheetId="44" hidden="1">{#N/A,#N/A,FALSE,"VOL"}</definedName>
    <definedName name="wrn.Volumen." localSheetId="47" hidden="1">{#N/A,#N/A,FALSE,"VOL"}</definedName>
    <definedName name="wrn.Volumen." localSheetId="51" hidden="1">{#N/A,#N/A,FALSE,"VOL"}</definedName>
    <definedName name="wrn.Volumen." localSheetId="52" hidden="1">{#N/A,#N/A,FALSE,"VOL"}</definedName>
    <definedName name="wrn.Volumen." localSheetId="17" hidden="1">{#N/A,#N/A,FALSE,"VOL"}</definedName>
    <definedName name="wrn.Volumen." localSheetId="18" hidden="1">{#N/A,#N/A,FALSE,"VOL"}</definedName>
    <definedName name="wrn.Volumen." localSheetId="19" hidden="1">{#N/A,#N/A,FALSE,"VOL"}</definedName>
    <definedName name="wrn.Volumen." localSheetId="21" hidden="1">{#N/A,#N/A,FALSE,"VOL"}</definedName>
    <definedName name="wrn.Volumen." hidden="1">{#N/A,#N/A,FALSE,"VOL"}</definedName>
    <definedName name="x" localSheetId="9">#REF!</definedName>
    <definedName name="x" localSheetId="1">#REF!</definedName>
    <definedName name="x" localSheetId="7">#REF!</definedName>
    <definedName name="x" localSheetId="12">#REF!</definedName>
    <definedName name="x" localSheetId="10">#REF!</definedName>
    <definedName name="x" localSheetId="11">#REF!</definedName>
    <definedName name="x" localSheetId="6">#REF!</definedName>
    <definedName name="x" localSheetId="13">#REF!</definedName>
    <definedName name="x" localSheetId="23">#REF!</definedName>
    <definedName name="x" localSheetId="25">#REF!</definedName>
    <definedName name="x" localSheetId="26">#REF!</definedName>
    <definedName name="x" localSheetId="28">#REF!</definedName>
    <definedName name="x" localSheetId="29">#REF!</definedName>
    <definedName name="x" localSheetId="30">#REF!</definedName>
    <definedName name="x" localSheetId="31">#REF!</definedName>
    <definedName name="x" localSheetId="14">#REF!</definedName>
    <definedName name="x" localSheetId="32">#REF!</definedName>
    <definedName name="x" localSheetId="33">#REF!</definedName>
    <definedName name="x" localSheetId="35">#REF!</definedName>
    <definedName name="x" localSheetId="37">#REF!</definedName>
    <definedName name="x" localSheetId="38">#REF!</definedName>
    <definedName name="x" localSheetId="39">#REF!</definedName>
    <definedName name="x" localSheetId="40">#REF!</definedName>
    <definedName name="x" localSheetId="41">#REF!</definedName>
    <definedName name="x" localSheetId="15">#REF!</definedName>
    <definedName name="x" localSheetId="44">#REF!</definedName>
    <definedName name="x" localSheetId="47">#REF!</definedName>
    <definedName name="x" localSheetId="51">#REF!</definedName>
    <definedName name="x" localSheetId="52">#REF!</definedName>
    <definedName name="x" localSheetId="17">#REF!</definedName>
    <definedName name="x" localSheetId="18">#REF!</definedName>
    <definedName name="x" localSheetId="19">#REF!</definedName>
    <definedName name="x" localSheetId="21">#REF!</definedName>
    <definedName name="x">#REF!</definedName>
    <definedName name="XREF_COLUMN_1" localSheetId="9" hidden="1">#REF!</definedName>
    <definedName name="XREF_COLUMN_1" localSheetId="1" hidden="1">#REF!</definedName>
    <definedName name="XREF_COLUMN_1" localSheetId="7" hidden="1">#REF!</definedName>
    <definedName name="XREF_COLUMN_1" localSheetId="12" hidden="1">#REF!</definedName>
    <definedName name="XREF_COLUMN_1" localSheetId="10" hidden="1">#REF!</definedName>
    <definedName name="XREF_COLUMN_1" localSheetId="11" hidden="1">#REF!</definedName>
    <definedName name="XREF_COLUMN_1" localSheetId="6" hidden="1">#REF!</definedName>
    <definedName name="XREF_COLUMN_1" localSheetId="13" hidden="1">#REF!</definedName>
    <definedName name="XREF_COLUMN_1" localSheetId="23" hidden="1">#REF!</definedName>
    <definedName name="XREF_COLUMN_1" localSheetId="25" hidden="1">#REF!</definedName>
    <definedName name="XREF_COLUMN_1" localSheetId="26" hidden="1">#REF!</definedName>
    <definedName name="XREF_COLUMN_1" localSheetId="28" hidden="1">#REF!</definedName>
    <definedName name="XREF_COLUMN_1" localSheetId="29" hidden="1">#REF!</definedName>
    <definedName name="XREF_COLUMN_1" localSheetId="30" hidden="1">#REF!</definedName>
    <definedName name="XREF_COLUMN_1" localSheetId="31" hidden="1">#REF!</definedName>
    <definedName name="XREF_COLUMN_1" localSheetId="14" hidden="1">#REF!</definedName>
    <definedName name="XREF_COLUMN_1" localSheetId="32" hidden="1">#REF!</definedName>
    <definedName name="XREF_COLUMN_1" localSheetId="33" hidden="1">#REF!</definedName>
    <definedName name="XREF_COLUMN_1" localSheetId="35" hidden="1">#REF!</definedName>
    <definedName name="XREF_COLUMN_1" localSheetId="37" hidden="1">#REF!</definedName>
    <definedName name="XREF_COLUMN_1" localSheetId="38" hidden="1">#REF!</definedName>
    <definedName name="XREF_COLUMN_1" localSheetId="39" hidden="1">#REF!</definedName>
    <definedName name="XREF_COLUMN_1" localSheetId="40" hidden="1">#REF!</definedName>
    <definedName name="XREF_COLUMN_1" localSheetId="41" hidden="1">#REF!</definedName>
    <definedName name="XREF_COLUMN_1" localSheetId="15" hidden="1">#REF!</definedName>
    <definedName name="XREF_COLUMN_1" localSheetId="44" hidden="1">#REF!</definedName>
    <definedName name="XREF_COLUMN_1" localSheetId="47" hidden="1">#REF!</definedName>
    <definedName name="XREF_COLUMN_1" localSheetId="51" hidden="1">#REF!</definedName>
    <definedName name="XREF_COLUMN_1" localSheetId="52" hidden="1">#REF!</definedName>
    <definedName name="XREF_COLUMN_1" localSheetId="17" hidden="1">#REF!</definedName>
    <definedName name="XREF_COLUMN_1" localSheetId="18" hidden="1">#REF!</definedName>
    <definedName name="XREF_COLUMN_1" localSheetId="19" hidden="1">#REF!</definedName>
    <definedName name="XREF_COLUMN_1" localSheetId="21" hidden="1">#REF!</definedName>
    <definedName name="XREF_COLUMN_1" hidden="1">#REF!</definedName>
    <definedName name="XREF_COLUMN_10" localSheetId="9" hidden="1">#REF!</definedName>
    <definedName name="XREF_COLUMN_10" localSheetId="1" hidden="1">#REF!</definedName>
    <definedName name="XREF_COLUMN_10" localSheetId="7" hidden="1">#REF!</definedName>
    <definedName name="XREF_COLUMN_10" localSheetId="12" hidden="1">#REF!</definedName>
    <definedName name="XREF_COLUMN_10" localSheetId="10" hidden="1">#REF!</definedName>
    <definedName name="XREF_COLUMN_10" localSheetId="11" hidden="1">#REF!</definedName>
    <definedName name="XREF_COLUMN_10" localSheetId="6" hidden="1">#REF!</definedName>
    <definedName name="XREF_COLUMN_10" localSheetId="13" hidden="1">#REF!</definedName>
    <definedName name="XREF_COLUMN_10" localSheetId="23" hidden="1">#REF!</definedName>
    <definedName name="XREF_COLUMN_10" localSheetId="25" hidden="1">#REF!</definedName>
    <definedName name="XREF_COLUMN_10" localSheetId="26" hidden="1">#REF!</definedName>
    <definedName name="XREF_COLUMN_10" localSheetId="28" hidden="1">#REF!</definedName>
    <definedName name="XREF_COLUMN_10" localSheetId="29" hidden="1">#REF!</definedName>
    <definedName name="XREF_COLUMN_10" localSheetId="30" hidden="1">#REF!</definedName>
    <definedName name="XREF_COLUMN_10" localSheetId="31" hidden="1">#REF!</definedName>
    <definedName name="XREF_COLUMN_10" localSheetId="14" hidden="1">#REF!</definedName>
    <definedName name="XREF_COLUMN_10" localSheetId="32" hidden="1">#REF!</definedName>
    <definedName name="XREF_COLUMN_10" localSheetId="33" hidden="1">#REF!</definedName>
    <definedName name="XREF_COLUMN_10" localSheetId="35" hidden="1">#REF!</definedName>
    <definedName name="XREF_COLUMN_10" localSheetId="37" hidden="1">#REF!</definedName>
    <definedName name="XREF_COLUMN_10" localSheetId="38" hidden="1">#REF!</definedName>
    <definedName name="XREF_COLUMN_10" localSheetId="39" hidden="1">#REF!</definedName>
    <definedName name="XREF_COLUMN_10" localSheetId="40" hidden="1">#REF!</definedName>
    <definedName name="XREF_COLUMN_10" localSheetId="41" hidden="1">#REF!</definedName>
    <definedName name="XREF_COLUMN_10" localSheetId="15" hidden="1">#REF!</definedName>
    <definedName name="XREF_COLUMN_10" localSheetId="44" hidden="1">#REF!</definedName>
    <definedName name="XREF_COLUMN_10" localSheetId="47" hidden="1">#REF!</definedName>
    <definedName name="XREF_COLUMN_10" localSheetId="51" hidden="1">#REF!</definedName>
    <definedName name="XREF_COLUMN_10" localSheetId="52" hidden="1">#REF!</definedName>
    <definedName name="XREF_COLUMN_10" localSheetId="17" hidden="1">#REF!</definedName>
    <definedName name="XREF_COLUMN_10" localSheetId="18" hidden="1">#REF!</definedName>
    <definedName name="XREF_COLUMN_10" localSheetId="19" hidden="1">#REF!</definedName>
    <definedName name="XREF_COLUMN_10" localSheetId="21" hidden="1">#REF!</definedName>
    <definedName name="XREF_COLUMN_10" hidden="1">#REF!</definedName>
    <definedName name="XREF_COLUMN_11" localSheetId="1" hidden="1">#REF!</definedName>
    <definedName name="XREF_COLUMN_11" hidden="1">#REF!</definedName>
    <definedName name="XREF_COLUMN_12" localSheetId="9" hidden="1">#REF!</definedName>
    <definedName name="XREF_COLUMN_12" localSheetId="7" hidden="1">#REF!</definedName>
    <definedName name="XREF_COLUMN_12" localSheetId="12" hidden="1">#REF!</definedName>
    <definedName name="XREF_COLUMN_12" localSheetId="10" hidden="1">#REF!</definedName>
    <definedName name="XREF_COLUMN_12" localSheetId="11" hidden="1">#REF!</definedName>
    <definedName name="XREF_COLUMN_12" localSheetId="6" hidden="1">#REF!</definedName>
    <definedName name="XREF_COLUMN_12" localSheetId="13" hidden="1">#REF!</definedName>
    <definedName name="XREF_COLUMN_12" localSheetId="23" hidden="1">#REF!</definedName>
    <definedName name="XREF_COLUMN_12" localSheetId="25" hidden="1">#REF!</definedName>
    <definedName name="XREF_COLUMN_12" localSheetId="26" hidden="1">#REF!</definedName>
    <definedName name="XREF_COLUMN_12" localSheetId="28" hidden="1">#REF!</definedName>
    <definedName name="XREF_COLUMN_12" localSheetId="29" hidden="1">#REF!</definedName>
    <definedName name="XREF_COLUMN_12" localSheetId="30" hidden="1">#REF!</definedName>
    <definedName name="XREF_COLUMN_12" localSheetId="31" hidden="1">#REF!</definedName>
    <definedName name="XREF_COLUMN_12" localSheetId="14" hidden="1">#REF!</definedName>
    <definedName name="XREF_COLUMN_12" localSheetId="32" hidden="1">#REF!</definedName>
    <definedName name="XREF_COLUMN_12" localSheetId="33" hidden="1">#REF!</definedName>
    <definedName name="XREF_COLUMN_12" localSheetId="35" hidden="1">#REF!</definedName>
    <definedName name="XREF_COLUMN_12" localSheetId="37" hidden="1">#REF!</definedName>
    <definedName name="XREF_COLUMN_12" localSheetId="38" hidden="1">#REF!</definedName>
    <definedName name="XREF_COLUMN_12" localSheetId="39" hidden="1">#REF!</definedName>
    <definedName name="XREF_COLUMN_12" localSheetId="40" hidden="1">#REF!</definedName>
    <definedName name="XREF_COLUMN_12" localSheetId="41" hidden="1">#REF!</definedName>
    <definedName name="XREF_COLUMN_12" localSheetId="15" hidden="1">#REF!</definedName>
    <definedName name="XREF_COLUMN_12" localSheetId="44" hidden="1">#REF!</definedName>
    <definedName name="XREF_COLUMN_12" localSheetId="47" hidden="1">#REF!</definedName>
    <definedName name="XREF_COLUMN_12" localSheetId="51" hidden="1">#REF!</definedName>
    <definedName name="XREF_COLUMN_12" localSheetId="52" hidden="1">#REF!</definedName>
    <definedName name="XREF_COLUMN_12" localSheetId="17" hidden="1">#REF!</definedName>
    <definedName name="XREF_COLUMN_12" localSheetId="18" hidden="1">#REF!</definedName>
    <definedName name="XREF_COLUMN_12" localSheetId="19" hidden="1">#REF!</definedName>
    <definedName name="XREF_COLUMN_12" localSheetId="21" hidden="1">#REF!</definedName>
    <definedName name="XREF_COLUMN_12" hidden="1">#REF!</definedName>
    <definedName name="XREF_COLUMN_13" localSheetId="9" hidden="1">#REF!</definedName>
    <definedName name="XREF_COLUMN_13" localSheetId="7" hidden="1">#REF!</definedName>
    <definedName name="XREF_COLUMN_13" localSheetId="12" hidden="1">#REF!</definedName>
    <definedName name="XREF_COLUMN_13" localSheetId="10" hidden="1">#REF!</definedName>
    <definedName name="XREF_COLUMN_13" localSheetId="11" hidden="1">#REF!</definedName>
    <definedName name="XREF_COLUMN_13" localSheetId="6" hidden="1">#REF!</definedName>
    <definedName name="XREF_COLUMN_13" localSheetId="13" hidden="1">#REF!</definedName>
    <definedName name="XREF_COLUMN_13" localSheetId="23" hidden="1">#REF!</definedName>
    <definedName name="XREF_COLUMN_13" localSheetId="25" hidden="1">#REF!</definedName>
    <definedName name="XREF_COLUMN_13" localSheetId="26" hidden="1">#REF!</definedName>
    <definedName name="XREF_COLUMN_13" localSheetId="28" hidden="1">#REF!</definedName>
    <definedName name="XREF_COLUMN_13" localSheetId="29" hidden="1">#REF!</definedName>
    <definedName name="XREF_COLUMN_13" localSheetId="30" hidden="1">#REF!</definedName>
    <definedName name="XREF_COLUMN_13" localSheetId="31" hidden="1">#REF!</definedName>
    <definedName name="XREF_COLUMN_13" localSheetId="14" hidden="1">#REF!</definedName>
    <definedName name="XREF_COLUMN_13" localSheetId="32" hidden="1">#REF!</definedName>
    <definedName name="XREF_COLUMN_13" localSheetId="33" hidden="1">#REF!</definedName>
    <definedName name="XREF_COLUMN_13" localSheetId="35" hidden="1">#REF!</definedName>
    <definedName name="XREF_COLUMN_13" localSheetId="37" hidden="1">#REF!</definedName>
    <definedName name="XREF_COLUMN_13" localSheetId="38" hidden="1">#REF!</definedName>
    <definedName name="XREF_COLUMN_13" localSheetId="39" hidden="1">#REF!</definedName>
    <definedName name="XREF_COLUMN_13" localSheetId="40" hidden="1">#REF!</definedName>
    <definedName name="XREF_COLUMN_13" localSheetId="41" hidden="1">#REF!</definedName>
    <definedName name="XREF_COLUMN_13" localSheetId="15" hidden="1">#REF!</definedName>
    <definedName name="XREF_COLUMN_13" localSheetId="44" hidden="1">#REF!</definedName>
    <definedName name="XREF_COLUMN_13" localSheetId="47" hidden="1">#REF!</definedName>
    <definedName name="XREF_COLUMN_13" localSheetId="51" hidden="1">#REF!</definedName>
    <definedName name="XREF_COLUMN_13" localSheetId="52" hidden="1">#REF!</definedName>
    <definedName name="XREF_COLUMN_13" localSheetId="17" hidden="1">#REF!</definedName>
    <definedName name="XREF_COLUMN_13" localSheetId="18" hidden="1">#REF!</definedName>
    <definedName name="XREF_COLUMN_13" localSheetId="19" hidden="1">#REF!</definedName>
    <definedName name="XREF_COLUMN_13" localSheetId="21" hidden="1">#REF!</definedName>
    <definedName name="XREF_COLUMN_13" hidden="1">#REF!</definedName>
    <definedName name="XREF_COLUMN_14" localSheetId="1" hidden="1">#REF!</definedName>
    <definedName name="XREF_COLUMN_14" localSheetId="52" hidden="1">#REF!</definedName>
    <definedName name="XREF_COLUMN_14" hidden="1">#REF!</definedName>
    <definedName name="XREF_COLUMN_15" localSheetId="1" hidden="1">#REF!</definedName>
    <definedName name="XREF_COLUMN_15" hidden="1">#REF!</definedName>
    <definedName name="XREF_COLUMN_16" localSheetId="1" hidden="1">#REF!</definedName>
    <definedName name="XREF_COLUMN_16" hidden="1">#REF!</definedName>
    <definedName name="XREF_COLUMN_17" hidden="1">#REF!</definedName>
    <definedName name="XREF_COLUMN_18" hidden="1">#REF!</definedName>
    <definedName name="XREF_COLUMN_2" localSheetId="9" hidden="1">#REF!</definedName>
    <definedName name="XREF_COLUMN_2" localSheetId="1" hidden="1">#REF!</definedName>
    <definedName name="XREF_COLUMN_2" localSheetId="7" hidden="1">#REF!</definedName>
    <definedName name="XREF_COLUMN_2" localSheetId="12" hidden="1">#REF!</definedName>
    <definedName name="XREF_COLUMN_2" localSheetId="10" hidden="1">#REF!</definedName>
    <definedName name="XREF_COLUMN_2" localSheetId="11" hidden="1">#REF!</definedName>
    <definedName name="XREF_COLUMN_2" localSheetId="6" hidden="1">#REF!</definedName>
    <definedName name="XREF_COLUMN_2" localSheetId="13" hidden="1">#REF!</definedName>
    <definedName name="XREF_COLUMN_2" localSheetId="23" hidden="1">#REF!</definedName>
    <definedName name="XREF_COLUMN_2" localSheetId="25" hidden="1">#REF!</definedName>
    <definedName name="XREF_COLUMN_2" localSheetId="26" hidden="1">#REF!</definedName>
    <definedName name="XREF_COLUMN_2" localSheetId="28" hidden="1">#REF!</definedName>
    <definedName name="XREF_COLUMN_2" localSheetId="29" hidden="1">#REF!</definedName>
    <definedName name="XREF_COLUMN_2" localSheetId="30" hidden="1">#REF!</definedName>
    <definedName name="XREF_COLUMN_2" localSheetId="31" hidden="1">#REF!</definedName>
    <definedName name="XREF_COLUMN_2" localSheetId="14" hidden="1">#REF!</definedName>
    <definedName name="XREF_COLUMN_2" localSheetId="32" hidden="1">#REF!</definedName>
    <definedName name="XREF_COLUMN_2" localSheetId="33" hidden="1">#REF!</definedName>
    <definedName name="XREF_COLUMN_2" localSheetId="35" hidden="1">#REF!</definedName>
    <definedName name="XREF_COLUMN_2" localSheetId="37" hidden="1">#REF!</definedName>
    <definedName name="XREF_COLUMN_2" localSheetId="38" hidden="1">#REF!</definedName>
    <definedName name="XREF_COLUMN_2" localSheetId="39" hidden="1">#REF!</definedName>
    <definedName name="XREF_COLUMN_2" localSheetId="40" hidden="1">#REF!</definedName>
    <definedName name="XREF_COLUMN_2" localSheetId="41" hidden="1">#REF!</definedName>
    <definedName name="XREF_COLUMN_2" localSheetId="15" hidden="1">#REF!</definedName>
    <definedName name="XREF_COLUMN_2" localSheetId="44" hidden="1">#REF!</definedName>
    <definedName name="XREF_COLUMN_2" localSheetId="47" hidden="1">#REF!</definedName>
    <definedName name="XREF_COLUMN_2" localSheetId="51" hidden="1">#REF!</definedName>
    <definedName name="XREF_COLUMN_2" localSheetId="52" hidden="1">#REF!</definedName>
    <definedName name="XREF_COLUMN_2" localSheetId="17" hidden="1">#REF!</definedName>
    <definedName name="XREF_COLUMN_2" localSheetId="18" hidden="1">#REF!</definedName>
    <definedName name="XREF_COLUMN_2" localSheetId="19" hidden="1">#REF!</definedName>
    <definedName name="XREF_COLUMN_2" localSheetId="21" hidden="1">#REF!</definedName>
    <definedName name="XREF_COLUMN_2" hidden="1">#REF!</definedName>
    <definedName name="XREF_COLUMN_22" localSheetId="9" hidden="1">#REF!</definedName>
    <definedName name="XREF_COLUMN_22" localSheetId="1" hidden="1">#REF!</definedName>
    <definedName name="XREF_COLUMN_22" localSheetId="7" hidden="1">#REF!</definedName>
    <definedName name="XREF_COLUMN_22" localSheetId="12" hidden="1">#REF!</definedName>
    <definedName name="XREF_COLUMN_22" localSheetId="10" hidden="1">#REF!</definedName>
    <definedName name="XREF_COLUMN_22" localSheetId="11" hidden="1">#REF!</definedName>
    <definedName name="XREF_COLUMN_22" localSheetId="6" hidden="1">#REF!</definedName>
    <definedName name="XREF_COLUMN_22" localSheetId="13" hidden="1">#REF!</definedName>
    <definedName name="XREF_COLUMN_22" localSheetId="23" hidden="1">#REF!</definedName>
    <definedName name="XREF_COLUMN_22" localSheetId="25" hidden="1">#REF!</definedName>
    <definedName name="XREF_COLUMN_22" localSheetId="26" hidden="1">#REF!</definedName>
    <definedName name="XREF_COLUMN_22" localSheetId="28" hidden="1">#REF!</definedName>
    <definedName name="XREF_COLUMN_22" localSheetId="29" hidden="1">#REF!</definedName>
    <definedName name="XREF_COLUMN_22" localSheetId="30" hidden="1">#REF!</definedName>
    <definedName name="XREF_COLUMN_22" localSheetId="31" hidden="1">#REF!</definedName>
    <definedName name="XREF_COLUMN_22" localSheetId="14" hidden="1">#REF!</definedName>
    <definedName name="XREF_COLUMN_22" localSheetId="32" hidden="1">#REF!</definedName>
    <definedName name="XREF_COLUMN_22" localSheetId="33" hidden="1">#REF!</definedName>
    <definedName name="XREF_COLUMN_22" localSheetId="35" hidden="1">#REF!</definedName>
    <definedName name="XREF_COLUMN_22" localSheetId="37" hidden="1">#REF!</definedName>
    <definedName name="XREF_COLUMN_22" localSheetId="38" hidden="1">#REF!</definedName>
    <definedName name="XREF_COLUMN_22" localSheetId="39" hidden="1">#REF!</definedName>
    <definedName name="XREF_COLUMN_22" localSheetId="40" hidden="1">#REF!</definedName>
    <definedName name="XREF_COLUMN_22" localSheetId="41" hidden="1">#REF!</definedName>
    <definedName name="XREF_COLUMN_22" localSheetId="15" hidden="1">#REF!</definedName>
    <definedName name="XREF_COLUMN_22" localSheetId="44" hidden="1">#REF!</definedName>
    <definedName name="XREF_COLUMN_22" localSheetId="47" hidden="1">#REF!</definedName>
    <definedName name="XREF_COLUMN_22" localSheetId="51" hidden="1">#REF!</definedName>
    <definedName name="XREF_COLUMN_22" localSheetId="52" hidden="1">#REF!</definedName>
    <definedName name="XREF_COLUMN_22" localSheetId="17" hidden="1">#REF!</definedName>
    <definedName name="XREF_COLUMN_22" localSheetId="18" hidden="1">#REF!</definedName>
    <definedName name="XREF_COLUMN_22" localSheetId="19" hidden="1">#REF!</definedName>
    <definedName name="XREF_COLUMN_22" localSheetId="21" hidden="1">#REF!</definedName>
    <definedName name="XREF_COLUMN_22" hidden="1">#REF!</definedName>
    <definedName name="XREF_COLUMN_3" localSheetId="1" hidden="1">#REF!</definedName>
    <definedName name="XREF_COLUMN_3" localSheetId="52" hidden="1">#REF!</definedName>
    <definedName name="XREF_COLUMN_3" hidden="1">#REF!</definedName>
    <definedName name="XREF_COLUMN_4" localSheetId="1" hidden="1">#REF!</definedName>
    <definedName name="XREF_COLUMN_4" localSheetId="52" hidden="1">#REF!</definedName>
    <definedName name="XREF_COLUMN_4" hidden="1">#REF!</definedName>
    <definedName name="XREF_COLUMN_5" localSheetId="1" hidden="1">#REF!</definedName>
    <definedName name="XREF_COLUMN_5" hidden="1">#REF!</definedName>
    <definedName name="XREF_COLUMN_6" localSheetId="1" hidden="1">#REF!</definedName>
    <definedName name="XREF_COLUMN_6" hidden="1">#REF!</definedName>
    <definedName name="XREF_COLUMN_7" localSheetId="1" hidden="1">#REF!</definedName>
    <definedName name="XREF_COLUMN_7" hidden="1">#REF!</definedName>
    <definedName name="XREF_COLUMN_8" localSheetId="1" hidden="1">#REF!</definedName>
    <definedName name="XREF_COLUMN_8" hidden="1">#REF!</definedName>
    <definedName name="XREF_COLUMN_9" localSheetId="9" hidden="1">#REF!</definedName>
    <definedName name="XREF_COLUMN_9" localSheetId="1" hidden="1">#REF!</definedName>
    <definedName name="XREF_COLUMN_9" localSheetId="7" hidden="1">#REF!</definedName>
    <definedName name="XREF_COLUMN_9" localSheetId="12" hidden="1">#REF!</definedName>
    <definedName name="XREF_COLUMN_9" localSheetId="10" hidden="1">#REF!</definedName>
    <definedName name="XREF_COLUMN_9" localSheetId="11" hidden="1">#REF!</definedName>
    <definedName name="XREF_COLUMN_9" localSheetId="6" hidden="1">#REF!</definedName>
    <definedName name="XREF_COLUMN_9" localSheetId="13" hidden="1">#REF!</definedName>
    <definedName name="XREF_COLUMN_9" localSheetId="23" hidden="1">#REF!</definedName>
    <definedName name="XREF_COLUMN_9" localSheetId="25" hidden="1">#REF!</definedName>
    <definedName name="XREF_COLUMN_9" localSheetId="26" hidden="1">#REF!</definedName>
    <definedName name="XREF_COLUMN_9" localSheetId="28" hidden="1">#REF!</definedName>
    <definedName name="XREF_COLUMN_9" localSheetId="29" hidden="1">#REF!</definedName>
    <definedName name="XREF_COLUMN_9" localSheetId="30" hidden="1">#REF!</definedName>
    <definedName name="XREF_COLUMN_9" localSheetId="31" hidden="1">#REF!</definedName>
    <definedName name="XREF_COLUMN_9" localSheetId="14" hidden="1">#REF!</definedName>
    <definedName name="XREF_COLUMN_9" localSheetId="32" hidden="1">#REF!</definedName>
    <definedName name="XREF_COLUMN_9" localSheetId="33" hidden="1">#REF!</definedName>
    <definedName name="XREF_COLUMN_9" localSheetId="35" hidden="1">#REF!</definedName>
    <definedName name="XREF_COLUMN_9" localSheetId="37" hidden="1">#REF!</definedName>
    <definedName name="XREF_COLUMN_9" localSheetId="38" hidden="1">#REF!</definedName>
    <definedName name="XREF_COLUMN_9" localSheetId="39" hidden="1">#REF!</definedName>
    <definedName name="XREF_COLUMN_9" localSheetId="40" hidden="1">#REF!</definedName>
    <definedName name="XREF_COLUMN_9" localSheetId="41" hidden="1">#REF!</definedName>
    <definedName name="XREF_COLUMN_9" localSheetId="15" hidden="1">#REF!</definedName>
    <definedName name="XREF_COLUMN_9" localSheetId="44" hidden="1">#REF!</definedName>
    <definedName name="XREF_COLUMN_9" localSheetId="47" hidden="1">#REF!</definedName>
    <definedName name="XREF_COLUMN_9" localSheetId="51" hidden="1">#REF!</definedName>
    <definedName name="XREF_COLUMN_9" localSheetId="52" hidden="1">#REF!</definedName>
    <definedName name="XREF_COLUMN_9" localSheetId="17" hidden="1">#REF!</definedName>
    <definedName name="XREF_COLUMN_9" localSheetId="18" hidden="1">#REF!</definedName>
    <definedName name="XREF_COLUMN_9" localSheetId="19" hidden="1">#REF!</definedName>
    <definedName name="XREF_COLUMN_9" localSheetId="21" hidden="1">#REF!</definedName>
    <definedName name="XREF_COLUMN_9" hidden="1">#REF!</definedName>
    <definedName name="XRefActiveRow" localSheetId="9" hidden="1">#REF!</definedName>
    <definedName name="XRefActiveRow" localSheetId="7" hidden="1">#REF!</definedName>
    <definedName name="XRefActiveRow" localSheetId="12" hidden="1">#REF!</definedName>
    <definedName name="XRefActiveRow" localSheetId="10" hidden="1">#REF!</definedName>
    <definedName name="XRefActiveRow" localSheetId="11" hidden="1">#REF!</definedName>
    <definedName name="XRefActiveRow" localSheetId="6" hidden="1">#REF!</definedName>
    <definedName name="XRefActiveRow" localSheetId="13" hidden="1">#REF!</definedName>
    <definedName name="XRefActiveRow" localSheetId="23" hidden="1">#REF!</definedName>
    <definedName name="XRefActiveRow" localSheetId="25" hidden="1">#REF!</definedName>
    <definedName name="XRefActiveRow" localSheetId="26" hidden="1">#REF!</definedName>
    <definedName name="XRefActiveRow" localSheetId="28" hidden="1">#REF!</definedName>
    <definedName name="XRefActiveRow" localSheetId="29" hidden="1">#REF!</definedName>
    <definedName name="XRefActiveRow" localSheetId="30" hidden="1">#REF!</definedName>
    <definedName name="XRefActiveRow" localSheetId="31" hidden="1">#REF!</definedName>
    <definedName name="XRefActiveRow" localSheetId="14" hidden="1">#REF!</definedName>
    <definedName name="XRefActiveRow" localSheetId="32" hidden="1">#REF!</definedName>
    <definedName name="XRefActiveRow" localSheetId="33" hidden="1">#REF!</definedName>
    <definedName name="XRefActiveRow" localSheetId="35" hidden="1">#REF!</definedName>
    <definedName name="XRefActiveRow" localSheetId="37" hidden="1">#REF!</definedName>
    <definedName name="XRefActiveRow" localSheetId="38" hidden="1">#REF!</definedName>
    <definedName name="XRefActiveRow" localSheetId="39" hidden="1">#REF!</definedName>
    <definedName name="XRefActiveRow" localSheetId="40" hidden="1">#REF!</definedName>
    <definedName name="XRefActiveRow" localSheetId="41" hidden="1">#REF!</definedName>
    <definedName name="XRefActiveRow" localSheetId="15" hidden="1">#REF!</definedName>
    <definedName name="XRefActiveRow" localSheetId="44" hidden="1">#REF!</definedName>
    <definedName name="XRefActiveRow" localSheetId="47" hidden="1">#REF!</definedName>
    <definedName name="XRefActiveRow" localSheetId="51" hidden="1">#REF!</definedName>
    <definedName name="XRefActiveRow" localSheetId="52" hidden="1">#REF!</definedName>
    <definedName name="XRefActiveRow" localSheetId="17" hidden="1">#REF!</definedName>
    <definedName name="XRefActiveRow" localSheetId="18" hidden="1">#REF!</definedName>
    <definedName name="XRefActiveRow" localSheetId="19" hidden="1">#REF!</definedName>
    <definedName name="XRefActiveRow" localSheetId="21" hidden="1">#REF!</definedName>
    <definedName name="XRefActiveRow" hidden="1">#REF!</definedName>
    <definedName name="XRefColumnsCount" hidden="1">10</definedName>
    <definedName name="XRefCopy1" localSheetId="9" hidden="1">#REF!</definedName>
    <definedName name="XRefCopy1" localSheetId="1" hidden="1">#REF!</definedName>
    <definedName name="XRefCopy1" localSheetId="7" hidden="1">#REF!</definedName>
    <definedName name="XRefCopy1" localSheetId="12" hidden="1">#REF!</definedName>
    <definedName name="XRefCopy1" localSheetId="10" hidden="1">#REF!</definedName>
    <definedName name="XRefCopy1" localSheetId="11" hidden="1">#REF!</definedName>
    <definedName name="XRefCopy1" localSheetId="6" hidden="1">#REF!</definedName>
    <definedName name="XRefCopy1" localSheetId="13" hidden="1">#REF!</definedName>
    <definedName name="XRefCopy1" localSheetId="23" hidden="1">#REF!</definedName>
    <definedName name="XRefCopy1" localSheetId="25" hidden="1">#REF!</definedName>
    <definedName name="XRefCopy1" localSheetId="26" hidden="1">#REF!</definedName>
    <definedName name="XRefCopy1" localSheetId="28" hidden="1">#REF!</definedName>
    <definedName name="XRefCopy1" localSheetId="29" hidden="1">#REF!</definedName>
    <definedName name="XRefCopy1" localSheetId="30" hidden="1">#REF!</definedName>
    <definedName name="XRefCopy1" localSheetId="31" hidden="1">#REF!</definedName>
    <definedName name="XRefCopy1" localSheetId="14" hidden="1">#REF!</definedName>
    <definedName name="XRefCopy1" localSheetId="32" hidden="1">#REF!</definedName>
    <definedName name="XRefCopy1" localSheetId="33" hidden="1">#REF!</definedName>
    <definedName name="XRefCopy1" localSheetId="35" hidden="1">#REF!</definedName>
    <definedName name="XRefCopy1" localSheetId="37" hidden="1">#REF!</definedName>
    <definedName name="XRefCopy1" localSheetId="38" hidden="1">#REF!</definedName>
    <definedName name="XRefCopy1" localSheetId="39" hidden="1">#REF!</definedName>
    <definedName name="XRefCopy1" localSheetId="40" hidden="1">#REF!</definedName>
    <definedName name="XRefCopy1" localSheetId="41" hidden="1">#REF!</definedName>
    <definedName name="XRefCopy1" localSheetId="15" hidden="1">#REF!</definedName>
    <definedName name="XRefCopy1" localSheetId="44" hidden="1">#REF!</definedName>
    <definedName name="XRefCopy1" localSheetId="47" hidden="1">#REF!</definedName>
    <definedName name="XRefCopy1" localSheetId="51" hidden="1">#REF!</definedName>
    <definedName name="XRefCopy1" localSheetId="52" hidden="1">#REF!</definedName>
    <definedName name="XRefCopy1" localSheetId="17" hidden="1">#REF!</definedName>
    <definedName name="XRefCopy1" localSheetId="18" hidden="1">#REF!</definedName>
    <definedName name="XRefCopy1" localSheetId="19" hidden="1">#REF!</definedName>
    <definedName name="XRefCopy1" localSheetId="21" hidden="1">#REF!</definedName>
    <definedName name="XRefCopy1" hidden="1">#REF!</definedName>
    <definedName name="XRefCopy10" localSheetId="1" hidden="1">#REF!</definedName>
    <definedName name="XRefCopy10" localSheetId="52" hidden="1">#REF!</definedName>
    <definedName name="XRefCopy10" localSheetId="21" hidden="1">#REF!</definedName>
    <definedName name="XRefCopy10" hidden="1">#REF!</definedName>
    <definedName name="XRefCopy100" localSheetId="52" hidden="1">#REF!</definedName>
    <definedName name="XRefCopy100" hidden="1">#REF!</definedName>
    <definedName name="XRefCopy101" hidden="1">#REF!</definedName>
    <definedName name="XRefCopy102" hidden="1">#REF!</definedName>
    <definedName name="XRefCopy103" hidden="1">#REF!</definedName>
    <definedName name="XRefCopy104" hidden="1">#REF!</definedName>
    <definedName name="XRefCopy10Row" localSheetId="1" hidden="1">#REF!</definedName>
    <definedName name="XRefCopy10Row" hidden="1">#REF!</definedName>
    <definedName name="XRefCopy11" hidden="1">#REF!</definedName>
    <definedName name="XRefCopy118" hidden="1">#REF!</definedName>
    <definedName name="XRefCopy119" hidden="1">#REF!</definedName>
    <definedName name="XRefCopy11Row" localSheetId="1" hidden="1">#REF!</definedName>
    <definedName name="XRefCopy11Row" hidden="1">#REF!</definedName>
    <definedName name="XRefCopy12" hidden="1">#REF!</definedName>
    <definedName name="XRefCopy120" hidden="1">#REF!</definedName>
    <definedName name="XRefCopy121" hidden="1">#REF!</definedName>
    <definedName name="XRefCopy122" hidden="1">#REF!</definedName>
    <definedName name="XRefCopy128Row" localSheetId="9" hidden="1">#REF!</definedName>
    <definedName name="XRefCopy128Row" localSheetId="1" hidden="1">#REF!</definedName>
    <definedName name="XRefCopy128Row" localSheetId="7" hidden="1">#REF!</definedName>
    <definedName name="XRefCopy128Row" localSheetId="12" hidden="1">#REF!</definedName>
    <definedName name="XRefCopy128Row" localSheetId="10" hidden="1">#REF!</definedName>
    <definedName name="XRefCopy128Row" localSheetId="11" hidden="1">#REF!</definedName>
    <definedName name="XRefCopy128Row" localSheetId="6" hidden="1">#REF!</definedName>
    <definedName name="XRefCopy128Row" localSheetId="13" hidden="1">#REF!</definedName>
    <definedName name="XRefCopy128Row" localSheetId="23" hidden="1">#REF!</definedName>
    <definedName name="XRefCopy128Row" localSheetId="25" hidden="1">#REF!</definedName>
    <definedName name="XRefCopy128Row" localSheetId="26" hidden="1">#REF!</definedName>
    <definedName name="XRefCopy128Row" localSheetId="28" hidden="1">#REF!</definedName>
    <definedName name="XRefCopy128Row" localSheetId="29" hidden="1">#REF!</definedName>
    <definedName name="XRefCopy128Row" localSheetId="30" hidden="1">#REF!</definedName>
    <definedName name="XRefCopy128Row" localSheetId="31" hidden="1">#REF!</definedName>
    <definedName name="XRefCopy128Row" localSheetId="14" hidden="1">#REF!</definedName>
    <definedName name="XRefCopy128Row" localSheetId="32" hidden="1">#REF!</definedName>
    <definedName name="XRefCopy128Row" localSheetId="33" hidden="1">#REF!</definedName>
    <definedName name="XRefCopy128Row" localSheetId="35" hidden="1">#REF!</definedName>
    <definedName name="XRefCopy128Row" localSheetId="37" hidden="1">#REF!</definedName>
    <definedName name="XRefCopy128Row" localSheetId="38" hidden="1">#REF!</definedName>
    <definedName name="XRefCopy128Row" localSheetId="39" hidden="1">#REF!</definedName>
    <definedName name="XRefCopy128Row" localSheetId="40" hidden="1">#REF!</definedName>
    <definedName name="XRefCopy128Row" localSheetId="41" hidden="1">#REF!</definedName>
    <definedName name="XRefCopy128Row" localSheetId="15" hidden="1">#REF!</definedName>
    <definedName name="XRefCopy128Row" localSheetId="44" hidden="1">#REF!</definedName>
    <definedName name="XRefCopy128Row" localSheetId="47" hidden="1">#REF!</definedName>
    <definedName name="XRefCopy128Row" localSheetId="51" hidden="1">#REF!</definedName>
    <definedName name="XRefCopy128Row" localSheetId="52" hidden="1">#REF!</definedName>
    <definedName name="XRefCopy128Row" localSheetId="17" hidden="1">#REF!</definedName>
    <definedName name="XRefCopy128Row" localSheetId="18" hidden="1">#REF!</definedName>
    <definedName name="XRefCopy128Row" localSheetId="19" hidden="1">#REF!</definedName>
    <definedName name="XRefCopy128Row" localSheetId="21" hidden="1">#REF!</definedName>
    <definedName name="XRefCopy128Row" hidden="1">#REF!</definedName>
    <definedName name="XRefCopy12Row" localSheetId="9" hidden="1">#REF!</definedName>
    <definedName name="XRefCopy12Row" localSheetId="1" hidden="1">#REF!</definedName>
    <definedName name="XRefCopy12Row" localSheetId="7" hidden="1">#REF!</definedName>
    <definedName name="XRefCopy12Row" localSheetId="12" hidden="1">#REF!</definedName>
    <definedName name="XRefCopy12Row" localSheetId="10" hidden="1">#REF!</definedName>
    <definedName name="XRefCopy12Row" localSheetId="11" hidden="1">#REF!</definedName>
    <definedName name="XRefCopy12Row" localSheetId="6" hidden="1">#REF!</definedName>
    <definedName name="XRefCopy12Row" localSheetId="13" hidden="1">#REF!</definedName>
    <definedName name="XRefCopy12Row" localSheetId="23" hidden="1">#REF!</definedName>
    <definedName name="XRefCopy12Row" localSheetId="25" hidden="1">#REF!</definedName>
    <definedName name="XRefCopy12Row" localSheetId="26" hidden="1">#REF!</definedName>
    <definedName name="XRefCopy12Row" localSheetId="28" hidden="1">#REF!</definedName>
    <definedName name="XRefCopy12Row" localSheetId="29" hidden="1">#REF!</definedName>
    <definedName name="XRefCopy12Row" localSheetId="30" hidden="1">#REF!</definedName>
    <definedName name="XRefCopy12Row" localSheetId="31" hidden="1">#REF!</definedName>
    <definedName name="XRefCopy12Row" localSheetId="14" hidden="1">#REF!</definedName>
    <definedName name="XRefCopy12Row" localSheetId="32" hidden="1">#REF!</definedName>
    <definedName name="XRefCopy12Row" localSheetId="33" hidden="1">#REF!</definedName>
    <definedName name="XRefCopy12Row" localSheetId="35" hidden="1">#REF!</definedName>
    <definedName name="XRefCopy12Row" localSheetId="37" hidden="1">#REF!</definedName>
    <definedName name="XRefCopy12Row" localSheetId="38" hidden="1">#REF!</definedName>
    <definedName name="XRefCopy12Row" localSheetId="39" hidden="1">#REF!</definedName>
    <definedName name="XRefCopy12Row" localSheetId="40" hidden="1">#REF!</definedName>
    <definedName name="XRefCopy12Row" localSheetId="41" hidden="1">#REF!</definedName>
    <definedName name="XRefCopy12Row" localSheetId="15" hidden="1">#REF!</definedName>
    <definedName name="XRefCopy12Row" localSheetId="44" hidden="1">#REF!</definedName>
    <definedName name="XRefCopy12Row" localSheetId="47" hidden="1">#REF!</definedName>
    <definedName name="XRefCopy12Row" localSheetId="51" hidden="1">#REF!</definedName>
    <definedName name="XRefCopy12Row" localSheetId="52" hidden="1">#REF!</definedName>
    <definedName name="XRefCopy12Row" localSheetId="17" hidden="1">#REF!</definedName>
    <definedName name="XRefCopy12Row" localSheetId="18" hidden="1">#REF!</definedName>
    <definedName name="XRefCopy12Row" localSheetId="19" hidden="1">#REF!</definedName>
    <definedName name="XRefCopy12Row" localSheetId="21" hidden="1">#REF!</definedName>
    <definedName name="XRefCopy12Row" hidden="1">#REF!</definedName>
    <definedName name="XRefCopy13" localSheetId="9" hidden="1">#REF!</definedName>
    <definedName name="XRefCopy13" localSheetId="1" hidden="1">#REF!</definedName>
    <definedName name="XRefCopy13" localSheetId="7" hidden="1">#REF!</definedName>
    <definedName name="XRefCopy13" localSheetId="12" hidden="1">#REF!</definedName>
    <definedName name="XRefCopy13" localSheetId="10" hidden="1">#REF!</definedName>
    <definedName name="XRefCopy13" localSheetId="11" hidden="1">#REF!</definedName>
    <definedName name="XRefCopy13" localSheetId="6" hidden="1">#REF!</definedName>
    <definedName name="XRefCopy13" localSheetId="13" hidden="1">#REF!</definedName>
    <definedName name="XRefCopy13" localSheetId="23" hidden="1">#REF!</definedName>
    <definedName name="XRefCopy13" localSheetId="25" hidden="1">#REF!</definedName>
    <definedName name="XRefCopy13" localSheetId="26" hidden="1">#REF!</definedName>
    <definedName name="XRefCopy13" localSheetId="28" hidden="1">#REF!</definedName>
    <definedName name="XRefCopy13" localSheetId="29" hidden="1">#REF!</definedName>
    <definedName name="XRefCopy13" localSheetId="30" hidden="1">#REF!</definedName>
    <definedName name="XRefCopy13" localSheetId="31" hidden="1">#REF!</definedName>
    <definedName name="XRefCopy13" localSheetId="14" hidden="1">#REF!</definedName>
    <definedName name="XRefCopy13" localSheetId="32" hidden="1">#REF!</definedName>
    <definedName name="XRefCopy13" localSheetId="33" hidden="1">#REF!</definedName>
    <definedName name="XRefCopy13" localSheetId="35" hidden="1">#REF!</definedName>
    <definedName name="XRefCopy13" localSheetId="37" hidden="1">#REF!</definedName>
    <definedName name="XRefCopy13" localSheetId="38" hidden="1">#REF!</definedName>
    <definedName name="XRefCopy13" localSheetId="39" hidden="1">#REF!</definedName>
    <definedName name="XRefCopy13" localSheetId="40" hidden="1">#REF!</definedName>
    <definedName name="XRefCopy13" localSheetId="41" hidden="1">#REF!</definedName>
    <definedName name="XRefCopy13" localSheetId="15" hidden="1">#REF!</definedName>
    <definedName name="XRefCopy13" localSheetId="44" hidden="1">#REF!</definedName>
    <definedName name="XRefCopy13" localSheetId="47" hidden="1">#REF!</definedName>
    <definedName name="XRefCopy13" localSheetId="51" hidden="1">#REF!</definedName>
    <definedName name="XRefCopy13" localSheetId="52" hidden="1">#REF!</definedName>
    <definedName name="XRefCopy13" localSheetId="17" hidden="1">#REF!</definedName>
    <definedName name="XRefCopy13" localSheetId="18" hidden="1">#REF!</definedName>
    <definedName name="XRefCopy13" localSheetId="19" hidden="1">#REF!</definedName>
    <definedName name="XRefCopy13" localSheetId="21" hidden="1">#REF!</definedName>
    <definedName name="XRefCopy13" hidden="1">#REF!</definedName>
    <definedName name="XRefCopy13Row" localSheetId="1" hidden="1">#REF!</definedName>
    <definedName name="XRefCopy13Row" localSheetId="52" hidden="1">#REF!</definedName>
    <definedName name="XRefCopy13Row" localSheetId="21" hidden="1">#REF!</definedName>
    <definedName name="XRefCopy13Row" hidden="1">#REF!</definedName>
    <definedName name="XRefCopy14" localSheetId="52" hidden="1">#REF!</definedName>
    <definedName name="XRefCopy14" hidden="1">#REF!</definedName>
    <definedName name="XRefCopy14Row" localSheetId="1" hidden="1">#REF!</definedName>
    <definedName name="XRefCopy14Row" hidden="1">#REF!</definedName>
    <definedName name="XRefCopy15" localSheetId="9" hidden="1">#REF!</definedName>
    <definedName name="XRefCopy15" localSheetId="1" hidden="1">#REF!</definedName>
    <definedName name="XRefCopy15" localSheetId="7" hidden="1">#REF!</definedName>
    <definedName name="XRefCopy15" localSheetId="12" hidden="1">#REF!</definedName>
    <definedName name="XRefCopy15" localSheetId="10" hidden="1">#REF!</definedName>
    <definedName name="XRefCopy15" localSheetId="11" hidden="1">#REF!</definedName>
    <definedName name="XRefCopy15" localSheetId="6" hidden="1">#REF!</definedName>
    <definedName name="XRefCopy15" localSheetId="13" hidden="1">#REF!</definedName>
    <definedName name="XRefCopy15" localSheetId="23" hidden="1">#REF!</definedName>
    <definedName name="XRefCopy15" localSheetId="25" hidden="1">#REF!</definedName>
    <definedName name="XRefCopy15" localSheetId="26" hidden="1">#REF!</definedName>
    <definedName name="XRefCopy15" localSheetId="28" hidden="1">#REF!</definedName>
    <definedName name="XRefCopy15" localSheetId="29" hidden="1">#REF!</definedName>
    <definedName name="XRefCopy15" localSheetId="30" hidden="1">#REF!</definedName>
    <definedName name="XRefCopy15" localSheetId="31" hidden="1">#REF!</definedName>
    <definedName name="XRefCopy15" localSheetId="14" hidden="1">#REF!</definedName>
    <definedName name="XRefCopy15" localSheetId="32" hidden="1">#REF!</definedName>
    <definedName name="XRefCopy15" localSheetId="33" hidden="1">#REF!</definedName>
    <definedName name="XRefCopy15" localSheetId="35" hidden="1">#REF!</definedName>
    <definedName name="XRefCopy15" localSheetId="37" hidden="1">#REF!</definedName>
    <definedName name="XRefCopy15" localSheetId="38" hidden="1">#REF!</definedName>
    <definedName name="XRefCopy15" localSheetId="39" hidden="1">#REF!</definedName>
    <definedName name="XRefCopy15" localSheetId="40" hidden="1">#REF!</definedName>
    <definedName name="XRefCopy15" localSheetId="41" hidden="1">#REF!</definedName>
    <definedName name="XRefCopy15" localSheetId="15" hidden="1">#REF!</definedName>
    <definedName name="XRefCopy15" localSheetId="44" hidden="1">#REF!</definedName>
    <definedName name="XRefCopy15" localSheetId="47" hidden="1">#REF!</definedName>
    <definedName name="XRefCopy15" localSheetId="51" hidden="1">#REF!</definedName>
    <definedName name="XRefCopy15" localSheetId="52" hidden="1">#REF!</definedName>
    <definedName name="XRefCopy15" localSheetId="17" hidden="1">#REF!</definedName>
    <definedName name="XRefCopy15" localSheetId="18" hidden="1">#REF!</definedName>
    <definedName name="XRefCopy15" localSheetId="19" hidden="1">#REF!</definedName>
    <definedName name="XRefCopy15" localSheetId="21" hidden="1">#REF!</definedName>
    <definedName name="XRefCopy15" hidden="1">#REF!</definedName>
    <definedName name="XRefCopy15Row" localSheetId="9" hidden="1">#REF!</definedName>
    <definedName name="XRefCopy15Row" localSheetId="1" hidden="1">#REF!</definedName>
    <definedName name="XRefCopy15Row" localSheetId="7" hidden="1">#REF!</definedName>
    <definedName name="XRefCopy15Row" localSheetId="12" hidden="1">#REF!</definedName>
    <definedName name="XRefCopy15Row" localSheetId="10" hidden="1">#REF!</definedName>
    <definedName name="XRefCopy15Row" localSheetId="11" hidden="1">#REF!</definedName>
    <definedName name="XRefCopy15Row" localSheetId="6" hidden="1">#REF!</definedName>
    <definedName name="XRefCopy15Row" localSheetId="13" hidden="1">#REF!</definedName>
    <definedName name="XRefCopy15Row" localSheetId="23" hidden="1">#REF!</definedName>
    <definedName name="XRefCopy15Row" localSheetId="25" hidden="1">#REF!</definedName>
    <definedName name="XRefCopy15Row" localSheetId="26" hidden="1">#REF!</definedName>
    <definedName name="XRefCopy15Row" localSheetId="28" hidden="1">#REF!</definedName>
    <definedName name="XRefCopy15Row" localSheetId="29" hidden="1">#REF!</definedName>
    <definedName name="XRefCopy15Row" localSheetId="30" hidden="1">#REF!</definedName>
    <definedName name="XRefCopy15Row" localSheetId="31" hidden="1">#REF!</definedName>
    <definedName name="XRefCopy15Row" localSheetId="14" hidden="1">#REF!</definedName>
    <definedName name="XRefCopy15Row" localSheetId="32" hidden="1">#REF!</definedName>
    <definedName name="XRefCopy15Row" localSheetId="33" hidden="1">#REF!</definedName>
    <definedName name="XRefCopy15Row" localSheetId="35" hidden="1">#REF!</definedName>
    <definedName name="XRefCopy15Row" localSheetId="37" hidden="1">#REF!</definedName>
    <definedName name="XRefCopy15Row" localSheetId="38" hidden="1">#REF!</definedName>
    <definedName name="XRefCopy15Row" localSheetId="39" hidden="1">#REF!</definedName>
    <definedName name="XRefCopy15Row" localSheetId="40" hidden="1">#REF!</definedName>
    <definedName name="XRefCopy15Row" localSheetId="41" hidden="1">#REF!</definedName>
    <definedName name="XRefCopy15Row" localSheetId="15" hidden="1">#REF!</definedName>
    <definedName name="XRefCopy15Row" localSheetId="44" hidden="1">#REF!</definedName>
    <definedName name="XRefCopy15Row" localSheetId="47" hidden="1">#REF!</definedName>
    <definedName name="XRefCopy15Row" localSheetId="51" hidden="1">#REF!</definedName>
    <definedName name="XRefCopy15Row" localSheetId="52" hidden="1">#REF!</definedName>
    <definedName name="XRefCopy15Row" localSheetId="17" hidden="1">#REF!</definedName>
    <definedName name="XRefCopy15Row" localSheetId="18" hidden="1">#REF!</definedName>
    <definedName name="XRefCopy15Row" localSheetId="19" hidden="1">#REF!</definedName>
    <definedName name="XRefCopy15Row" localSheetId="21" hidden="1">#REF!</definedName>
    <definedName name="XRefCopy15Row" hidden="1">#REF!</definedName>
    <definedName name="XRefCopy16" localSheetId="9" hidden="1">#REF!</definedName>
    <definedName name="XRefCopy16" localSheetId="1" hidden="1">#REF!</definedName>
    <definedName name="XRefCopy16" localSheetId="7" hidden="1">#REF!</definedName>
    <definedName name="XRefCopy16" localSheetId="12" hidden="1">#REF!</definedName>
    <definedName name="XRefCopy16" localSheetId="10" hidden="1">#REF!</definedName>
    <definedName name="XRefCopy16" localSheetId="11" hidden="1">#REF!</definedName>
    <definedName name="XRefCopy16" localSheetId="6" hidden="1">#REF!</definedName>
    <definedName name="XRefCopy16" localSheetId="13" hidden="1">#REF!</definedName>
    <definedName name="XRefCopy16" localSheetId="23" hidden="1">#REF!</definedName>
    <definedName name="XRefCopy16" localSheetId="25" hidden="1">#REF!</definedName>
    <definedName name="XRefCopy16" localSheetId="26" hidden="1">#REF!</definedName>
    <definedName name="XRefCopy16" localSheetId="28" hidden="1">#REF!</definedName>
    <definedName name="XRefCopy16" localSheetId="29" hidden="1">#REF!</definedName>
    <definedName name="XRefCopy16" localSheetId="30" hidden="1">#REF!</definedName>
    <definedName name="XRefCopy16" localSheetId="31" hidden="1">#REF!</definedName>
    <definedName name="XRefCopy16" localSheetId="14" hidden="1">#REF!</definedName>
    <definedName name="XRefCopy16" localSheetId="32" hidden="1">#REF!</definedName>
    <definedName name="XRefCopy16" localSheetId="33" hidden="1">#REF!</definedName>
    <definedName name="XRefCopy16" localSheetId="35" hidden="1">#REF!</definedName>
    <definedName name="XRefCopy16" localSheetId="37" hidden="1">#REF!</definedName>
    <definedName name="XRefCopy16" localSheetId="38" hidden="1">#REF!</definedName>
    <definedName name="XRefCopy16" localSheetId="39" hidden="1">#REF!</definedName>
    <definedName name="XRefCopy16" localSheetId="40" hidden="1">#REF!</definedName>
    <definedName name="XRefCopy16" localSheetId="41" hidden="1">#REF!</definedName>
    <definedName name="XRefCopy16" localSheetId="15" hidden="1">#REF!</definedName>
    <definedName name="XRefCopy16" localSheetId="44" hidden="1">#REF!</definedName>
    <definedName name="XRefCopy16" localSheetId="47" hidden="1">#REF!</definedName>
    <definedName name="XRefCopy16" localSheetId="51" hidden="1">#REF!</definedName>
    <definedName name="XRefCopy16" localSheetId="52" hidden="1">#REF!</definedName>
    <definedName name="XRefCopy16" localSheetId="17" hidden="1">#REF!</definedName>
    <definedName name="XRefCopy16" localSheetId="18" hidden="1">#REF!</definedName>
    <definedName name="XRefCopy16" localSheetId="19" hidden="1">#REF!</definedName>
    <definedName name="XRefCopy16" localSheetId="21" hidden="1">#REF!</definedName>
    <definedName name="XRefCopy16" hidden="1">#REF!</definedName>
    <definedName name="XRefCopy16Row" localSheetId="9" hidden="1">#REF!</definedName>
    <definedName name="XRefCopy16Row" localSheetId="7" hidden="1">#REF!</definedName>
    <definedName name="XRefCopy16Row" localSheetId="12" hidden="1">#REF!</definedName>
    <definedName name="XRefCopy16Row" localSheetId="10" hidden="1">#REF!</definedName>
    <definedName name="XRefCopy16Row" localSheetId="11" hidden="1">#REF!</definedName>
    <definedName name="XRefCopy16Row" localSheetId="6" hidden="1">#REF!</definedName>
    <definedName name="XRefCopy16Row" localSheetId="13" hidden="1">#REF!</definedName>
    <definedName name="XRefCopy16Row" localSheetId="23" hidden="1">#REF!</definedName>
    <definedName name="XRefCopy16Row" localSheetId="25" hidden="1">#REF!</definedName>
    <definedName name="XRefCopy16Row" localSheetId="26" hidden="1">#REF!</definedName>
    <definedName name="XRefCopy16Row" localSheetId="28" hidden="1">#REF!</definedName>
    <definedName name="XRefCopy16Row" localSheetId="29" hidden="1">#REF!</definedName>
    <definedName name="XRefCopy16Row" localSheetId="30" hidden="1">#REF!</definedName>
    <definedName name="XRefCopy16Row" localSheetId="31" hidden="1">#REF!</definedName>
    <definedName name="XRefCopy16Row" localSheetId="14" hidden="1">#REF!</definedName>
    <definedName name="XRefCopy16Row" localSheetId="32" hidden="1">#REF!</definedName>
    <definedName name="XRefCopy16Row" localSheetId="33" hidden="1">#REF!</definedName>
    <definedName name="XRefCopy16Row" localSheetId="35" hidden="1">#REF!</definedName>
    <definedName name="XRefCopy16Row" localSheetId="37" hidden="1">#REF!</definedName>
    <definedName name="XRefCopy16Row" localSheetId="38" hidden="1">#REF!</definedName>
    <definedName name="XRefCopy16Row" localSheetId="39" hidden="1">#REF!</definedName>
    <definedName name="XRefCopy16Row" localSheetId="40" hidden="1">#REF!</definedName>
    <definedName name="XRefCopy16Row" localSheetId="41" hidden="1">#REF!</definedName>
    <definedName name="XRefCopy16Row" localSheetId="15" hidden="1">#REF!</definedName>
    <definedName name="XRefCopy16Row" localSheetId="44" hidden="1">#REF!</definedName>
    <definedName name="XRefCopy16Row" localSheetId="47" hidden="1">#REF!</definedName>
    <definedName name="XRefCopy16Row" localSheetId="51" hidden="1">#REF!</definedName>
    <definedName name="XRefCopy16Row" localSheetId="52" hidden="1">#REF!</definedName>
    <definedName name="XRefCopy16Row" localSheetId="17" hidden="1">#REF!</definedName>
    <definedName name="XRefCopy16Row" localSheetId="18" hidden="1">#REF!</definedName>
    <definedName name="XRefCopy16Row" localSheetId="19" hidden="1">#REF!</definedName>
    <definedName name="XRefCopy16Row" localSheetId="21" hidden="1">#REF!</definedName>
    <definedName name="XRefCopy16Row" hidden="1">#REF!</definedName>
    <definedName name="XRefCopy17" localSheetId="9" hidden="1">#REF!</definedName>
    <definedName name="XRefCopy17" localSheetId="7" hidden="1">#REF!</definedName>
    <definedName name="XRefCopy17" localSheetId="12" hidden="1">#REF!</definedName>
    <definedName name="XRefCopy17" localSheetId="10" hidden="1">#REF!</definedName>
    <definedName name="XRefCopy17" localSheetId="11" hidden="1">#REF!</definedName>
    <definedName name="XRefCopy17" localSheetId="6" hidden="1">#REF!</definedName>
    <definedName name="XRefCopy17" localSheetId="13" hidden="1">#REF!</definedName>
    <definedName name="XRefCopy17" localSheetId="23" hidden="1">#REF!</definedName>
    <definedName name="XRefCopy17" localSheetId="25" hidden="1">#REF!</definedName>
    <definedName name="XRefCopy17" localSheetId="26" hidden="1">#REF!</definedName>
    <definedName name="XRefCopy17" localSheetId="28" hidden="1">#REF!</definedName>
    <definedName name="XRefCopy17" localSheetId="29" hidden="1">#REF!</definedName>
    <definedName name="XRefCopy17" localSheetId="30" hidden="1">#REF!</definedName>
    <definedName name="XRefCopy17" localSheetId="31" hidden="1">#REF!</definedName>
    <definedName name="XRefCopy17" localSheetId="14" hidden="1">#REF!</definedName>
    <definedName name="XRefCopy17" localSheetId="32" hidden="1">#REF!</definedName>
    <definedName name="XRefCopy17" localSheetId="33" hidden="1">#REF!</definedName>
    <definedName name="XRefCopy17" localSheetId="35" hidden="1">#REF!</definedName>
    <definedName name="XRefCopy17" localSheetId="37" hidden="1">#REF!</definedName>
    <definedName name="XRefCopy17" localSheetId="38" hidden="1">#REF!</definedName>
    <definedName name="XRefCopy17" localSheetId="39" hidden="1">#REF!</definedName>
    <definedName name="XRefCopy17" localSheetId="40" hidden="1">#REF!</definedName>
    <definedName name="XRefCopy17" localSheetId="41" hidden="1">#REF!</definedName>
    <definedName name="XRefCopy17" localSheetId="15" hidden="1">#REF!</definedName>
    <definedName name="XRefCopy17" localSheetId="44" hidden="1">#REF!</definedName>
    <definedName name="XRefCopy17" localSheetId="47" hidden="1">#REF!</definedName>
    <definedName name="XRefCopy17" localSheetId="51" hidden="1">#REF!</definedName>
    <definedName name="XRefCopy17" localSheetId="52" hidden="1">#REF!</definedName>
    <definedName name="XRefCopy17" localSheetId="17" hidden="1">#REF!</definedName>
    <definedName name="XRefCopy17" localSheetId="18" hidden="1">#REF!</definedName>
    <definedName name="XRefCopy17" localSheetId="19" hidden="1">#REF!</definedName>
    <definedName name="XRefCopy17" localSheetId="21" hidden="1">#REF!</definedName>
    <definedName name="XRefCopy17" hidden="1">#REF!</definedName>
    <definedName name="XRefCopy17Row" localSheetId="9" hidden="1">#REF!</definedName>
    <definedName name="XRefCopy17Row" localSheetId="7" hidden="1">#REF!</definedName>
    <definedName name="XRefCopy17Row" localSheetId="12" hidden="1">#REF!</definedName>
    <definedName name="XRefCopy17Row" localSheetId="10" hidden="1">#REF!</definedName>
    <definedName name="XRefCopy17Row" localSheetId="11" hidden="1">#REF!</definedName>
    <definedName name="XRefCopy17Row" localSheetId="6" hidden="1">#REF!</definedName>
    <definedName name="XRefCopy17Row" localSheetId="13" hidden="1">#REF!</definedName>
    <definedName name="XRefCopy17Row" localSheetId="23" hidden="1">#REF!</definedName>
    <definedName name="XRefCopy17Row" localSheetId="25" hidden="1">#REF!</definedName>
    <definedName name="XRefCopy17Row" localSheetId="26" hidden="1">#REF!</definedName>
    <definedName name="XRefCopy17Row" localSheetId="28" hidden="1">#REF!</definedName>
    <definedName name="XRefCopy17Row" localSheetId="29" hidden="1">#REF!</definedName>
    <definedName name="XRefCopy17Row" localSheetId="30" hidden="1">#REF!</definedName>
    <definedName name="XRefCopy17Row" localSheetId="31" hidden="1">#REF!</definedName>
    <definedName name="XRefCopy17Row" localSheetId="14" hidden="1">#REF!</definedName>
    <definedName name="XRefCopy17Row" localSheetId="32" hidden="1">#REF!</definedName>
    <definedName name="XRefCopy17Row" localSheetId="33" hidden="1">#REF!</definedName>
    <definedName name="XRefCopy17Row" localSheetId="35" hidden="1">#REF!</definedName>
    <definedName name="XRefCopy17Row" localSheetId="37" hidden="1">#REF!</definedName>
    <definedName name="XRefCopy17Row" localSheetId="38" hidden="1">#REF!</definedName>
    <definedName name="XRefCopy17Row" localSheetId="39" hidden="1">#REF!</definedName>
    <definedName name="XRefCopy17Row" localSheetId="40" hidden="1">#REF!</definedName>
    <definedName name="XRefCopy17Row" localSheetId="41" hidden="1">#REF!</definedName>
    <definedName name="XRefCopy17Row" localSheetId="15" hidden="1">#REF!</definedName>
    <definedName name="XRefCopy17Row" localSheetId="44" hidden="1">#REF!</definedName>
    <definedName name="XRefCopy17Row" localSheetId="47" hidden="1">#REF!</definedName>
    <definedName name="XRefCopy17Row" localSheetId="51" hidden="1">#REF!</definedName>
    <definedName name="XRefCopy17Row" localSheetId="52" hidden="1">#REF!</definedName>
    <definedName name="XRefCopy17Row" localSheetId="17" hidden="1">#REF!</definedName>
    <definedName name="XRefCopy17Row" localSheetId="18" hidden="1">#REF!</definedName>
    <definedName name="XRefCopy17Row" localSheetId="19" hidden="1">#REF!</definedName>
    <definedName name="XRefCopy17Row" localSheetId="21" hidden="1">#REF!</definedName>
    <definedName name="XRefCopy17Row" hidden="1">#REF!</definedName>
    <definedName name="XRefCopy18" hidden="1">#REF!</definedName>
    <definedName name="XRefCopy18Row" localSheetId="1" hidden="1">#REF!</definedName>
    <definedName name="XRefCopy18Row" hidden="1">#REF!</definedName>
    <definedName name="XRefCopy19" hidden="1">#REF!</definedName>
    <definedName name="XRefCopy19Row" localSheetId="1" hidden="1">#REF!</definedName>
    <definedName name="XRefCopy19Row" hidden="1">#REF!</definedName>
    <definedName name="XRefCopy1Row" hidden="1">#REF!</definedName>
    <definedName name="XRefCopy2" hidden="1">#REF!</definedName>
    <definedName name="XRefCopy20" localSheetId="1" hidden="1">#REF!</definedName>
    <definedName name="XRefCopy20" hidden="1">#REF!</definedName>
    <definedName name="XRefCopy20Row" hidden="1">#REF!</definedName>
    <definedName name="XRefCopy21" hidden="1">#REF!</definedName>
    <definedName name="XRefCopy21Row" hidden="1">#REF!</definedName>
    <definedName name="XRefCopy22" hidden="1">#REF!</definedName>
    <definedName name="XRefCopy22Row" hidden="1">#REF!</definedName>
    <definedName name="XRefCopy23" hidden="1">#REF!</definedName>
    <definedName name="XRefCopy23Row" hidden="1">#REF!</definedName>
    <definedName name="XRefCopy24" hidden="1">#REF!</definedName>
    <definedName name="XRefCopy24Row" hidden="1">#REF!</definedName>
    <definedName name="XRefCopy25" hidden="1">#REF!</definedName>
    <definedName name="XRefCopy25Row" localSheetId="1" hidden="1">#REF!</definedName>
    <definedName name="XRefCopy25Row" hidden="1">#REF!</definedName>
    <definedName name="XRefCopy26" hidden="1">#REF!</definedName>
    <definedName name="XRefCopy26Row" hidden="1">#REF!</definedName>
    <definedName name="XRefCopy27" hidden="1">#REF!</definedName>
    <definedName name="XRefCopy27Row" hidden="1">#REF!</definedName>
    <definedName name="XRefCopy28" hidden="1">#REF!</definedName>
    <definedName name="XRefCopy28Row" hidden="1">#REF!</definedName>
    <definedName name="XRefCopy29" hidden="1">#REF!</definedName>
    <definedName name="XRefCopy29Row" hidden="1">#REF!</definedName>
    <definedName name="XRefCopy2Row" hidden="1">#REF!</definedName>
    <definedName name="XRefCopy3" hidden="1">#REF!</definedName>
    <definedName name="XRefCopy30" hidden="1">#REF!</definedName>
    <definedName name="XRefCopy30Row" hidden="1">#REF!</definedName>
    <definedName name="XRefCopy31" hidden="1">#REF!</definedName>
    <definedName name="XRefCopy31Row" hidden="1">#REF!</definedName>
    <definedName name="XRefCopy32" hidden="1">#REF!</definedName>
    <definedName name="XRefCopy32Row" hidden="1">#REF!</definedName>
    <definedName name="XRefCopy33" hidden="1">#REF!</definedName>
    <definedName name="XRefCopy33Row" hidden="1">#REF!</definedName>
    <definedName name="XRefCopy34" hidden="1">#REF!</definedName>
    <definedName name="XRefCopy34Row" hidden="1">#REF!</definedName>
    <definedName name="XRefCopy35" hidden="1">#REF!</definedName>
    <definedName name="XRefCopy35Row" hidden="1">#REF!</definedName>
    <definedName name="XRefCopy36" hidden="1">#REF!</definedName>
    <definedName name="XRefCopy36Row" hidden="1">#REF!</definedName>
    <definedName name="XRefCopy37" hidden="1">#REF!</definedName>
    <definedName name="XRefCopy37Row" hidden="1">#REF!</definedName>
    <definedName name="XRefCopy38" hidden="1">#REF!</definedName>
    <definedName name="XRefCopy38Row" hidden="1">#REF!</definedName>
    <definedName name="XRefCopy39" hidden="1">#REF!</definedName>
    <definedName name="XRefCopy39Row" hidden="1">#REF!</definedName>
    <definedName name="XRefCopy3Row" hidden="1">#REF!</definedName>
    <definedName name="XRefCopy4" hidden="1">#REF!</definedName>
    <definedName name="XRefCopy40" hidden="1">#REF!</definedName>
    <definedName name="XRefCopy40Row" hidden="1">#REF!</definedName>
    <definedName name="XRefCopy41" hidden="1">#REF!</definedName>
    <definedName name="XRefCopy41Row" hidden="1">#REF!</definedName>
    <definedName name="XRefCopy42" localSheetId="9" hidden="1">#REF!</definedName>
    <definedName name="XRefCopy42" localSheetId="1" hidden="1">#REF!</definedName>
    <definedName name="XRefCopy42" localSheetId="7" hidden="1">#REF!</definedName>
    <definedName name="XRefCopy42" localSheetId="12" hidden="1">#REF!</definedName>
    <definedName name="XRefCopy42" localSheetId="10" hidden="1">#REF!</definedName>
    <definedName name="XRefCopy42" localSheetId="11" hidden="1">#REF!</definedName>
    <definedName name="XRefCopy42" localSheetId="6" hidden="1">#REF!</definedName>
    <definedName name="XRefCopy42" localSheetId="13" hidden="1">#REF!</definedName>
    <definedName name="XRefCopy42" localSheetId="23" hidden="1">#REF!</definedName>
    <definedName name="XRefCopy42" localSheetId="25" hidden="1">#REF!</definedName>
    <definedName name="XRefCopy42" localSheetId="26" hidden="1">#REF!</definedName>
    <definedName name="XRefCopy42" localSheetId="28" hidden="1">#REF!</definedName>
    <definedName name="XRefCopy42" localSheetId="29" hidden="1">#REF!</definedName>
    <definedName name="XRefCopy42" localSheetId="30" hidden="1">#REF!</definedName>
    <definedName name="XRefCopy42" localSheetId="31" hidden="1">#REF!</definedName>
    <definedName name="XRefCopy42" localSheetId="14" hidden="1">#REF!</definedName>
    <definedName name="XRefCopy42" localSheetId="32" hidden="1">#REF!</definedName>
    <definedName name="XRefCopy42" localSheetId="33" hidden="1">#REF!</definedName>
    <definedName name="XRefCopy42" localSheetId="35" hidden="1">#REF!</definedName>
    <definedName name="XRefCopy42" localSheetId="37" hidden="1">#REF!</definedName>
    <definedName name="XRefCopy42" localSheetId="38" hidden="1">#REF!</definedName>
    <definedName name="XRefCopy42" localSheetId="39" hidden="1">#REF!</definedName>
    <definedName name="XRefCopy42" localSheetId="40" hidden="1">#REF!</definedName>
    <definedName name="XRefCopy42" localSheetId="41" hidden="1">#REF!</definedName>
    <definedName name="XRefCopy42" localSheetId="15" hidden="1">#REF!</definedName>
    <definedName name="XRefCopy42" localSheetId="44" hidden="1">#REF!</definedName>
    <definedName name="XRefCopy42" localSheetId="47" hidden="1">#REF!</definedName>
    <definedName name="XRefCopy42" localSheetId="51" hidden="1">#REF!</definedName>
    <definedName name="XRefCopy42" localSheetId="52" hidden="1">#REF!</definedName>
    <definedName name="XRefCopy42" localSheetId="17" hidden="1">#REF!</definedName>
    <definedName name="XRefCopy42" localSheetId="18" hidden="1">#REF!</definedName>
    <definedName name="XRefCopy42" localSheetId="19" hidden="1">#REF!</definedName>
    <definedName name="XRefCopy42" localSheetId="21" hidden="1">#REF!</definedName>
    <definedName name="XRefCopy42" hidden="1">#REF!</definedName>
    <definedName name="XRefCopy42Row" localSheetId="9" hidden="1">#REF!</definedName>
    <definedName name="XRefCopy42Row" localSheetId="7" hidden="1">#REF!</definedName>
    <definedName name="XRefCopy42Row" localSheetId="12" hidden="1">#REF!</definedName>
    <definedName name="XRefCopy42Row" localSheetId="10" hidden="1">#REF!</definedName>
    <definedName name="XRefCopy42Row" localSheetId="11" hidden="1">#REF!</definedName>
    <definedName name="XRefCopy42Row" localSheetId="6" hidden="1">#REF!</definedName>
    <definedName name="XRefCopy42Row" localSheetId="13" hidden="1">#REF!</definedName>
    <definedName name="XRefCopy42Row" localSheetId="23" hidden="1">#REF!</definedName>
    <definedName name="XRefCopy42Row" localSheetId="25" hidden="1">#REF!</definedName>
    <definedName name="XRefCopy42Row" localSheetId="26" hidden="1">#REF!</definedName>
    <definedName name="XRefCopy42Row" localSheetId="28" hidden="1">#REF!</definedName>
    <definedName name="XRefCopy42Row" localSheetId="29" hidden="1">#REF!</definedName>
    <definedName name="XRefCopy42Row" localSheetId="30" hidden="1">#REF!</definedName>
    <definedName name="XRefCopy42Row" localSheetId="31" hidden="1">#REF!</definedName>
    <definedName name="XRefCopy42Row" localSheetId="14" hidden="1">#REF!</definedName>
    <definedName name="XRefCopy42Row" localSheetId="32" hidden="1">#REF!</definedName>
    <definedName name="XRefCopy42Row" localSheetId="33" hidden="1">#REF!</definedName>
    <definedName name="XRefCopy42Row" localSheetId="35" hidden="1">#REF!</definedName>
    <definedName name="XRefCopy42Row" localSheetId="37" hidden="1">#REF!</definedName>
    <definedName name="XRefCopy42Row" localSheetId="38" hidden="1">#REF!</definedName>
    <definedName name="XRefCopy42Row" localSheetId="39" hidden="1">#REF!</definedName>
    <definedName name="XRefCopy42Row" localSheetId="40" hidden="1">#REF!</definedName>
    <definedName name="XRefCopy42Row" localSheetId="41" hidden="1">#REF!</definedName>
    <definedName name="XRefCopy42Row" localSheetId="15" hidden="1">#REF!</definedName>
    <definedName name="XRefCopy42Row" localSheetId="44" hidden="1">#REF!</definedName>
    <definedName name="XRefCopy42Row" localSheetId="47" hidden="1">#REF!</definedName>
    <definedName name="XRefCopy42Row" localSheetId="51" hidden="1">#REF!</definedName>
    <definedName name="XRefCopy42Row" localSheetId="52" hidden="1">#REF!</definedName>
    <definedName name="XRefCopy42Row" localSheetId="17" hidden="1">#REF!</definedName>
    <definedName name="XRefCopy42Row" localSheetId="18" hidden="1">#REF!</definedName>
    <definedName name="XRefCopy42Row" localSheetId="19" hidden="1">#REF!</definedName>
    <definedName name="XRefCopy42Row" localSheetId="21" hidden="1">#REF!</definedName>
    <definedName name="XRefCopy42Row" hidden="1">#REF!</definedName>
    <definedName name="XRefCopy43" localSheetId="9" hidden="1">#REF!</definedName>
    <definedName name="XRefCopy43" localSheetId="1" hidden="1">#REF!</definedName>
    <definedName name="XRefCopy43" localSheetId="7" hidden="1">#REF!</definedName>
    <definedName name="XRefCopy43" localSheetId="12" hidden="1">#REF!</definedName>
    <definedName name="XRefCopy43" localSheetId="10" hidden="1">#REF!</definedName>
    <definedName name="XRefCopy43" localSheetId="11" hidden="1">#REF!</definedName>
    <definedName name="XRefCopy43" localSheetId="6" hidden="1">#REF!</definedName>
    <definedName name="XRefCopy43" localSheetId="13" hidden="1">#REF!</definedName>
    <definedName name="XRefCopy43" localSheetId="23" hidden="1">#REF!</definedName>
    <definedName name="XRefCopy43" localSheetId="25" hidden="1">#REF!</definedName>
    <definedName name="XRefCopy43" localSheetId="26" hidden="1">#REF!</definedName>
    <definedName name="XRefCopy43" localSheetId="28" hidden="1">#REF!</definedName>
    <definedName name="XRefCopy43" localSheetId="29" hidden="1">#REF!</definedName>
    <definedName name="XRefCopy43" localSheetId="30" hidden="1">#REF!</definedName>
    <definedName name="XRefCopy43" localSheetId="31" hidden="1">#REF!</definedName>
    <definedName name="XRefCopy43" localSheetId="14" hidden="1">#REF!</definedName>
    <definedName name="XRefCopy43" localSheetId="32" hidden="1">#REF!</definedName>
    <definedName name="XRefCopy43" localSheetId="33" hidden="1">#REF!</definedName>
    <definedName name="XRefCopy43" localSheetId="35" hidden="1">#REF!</definedName>
    <definedName name="XRefCopy43" localSheetId="37" hidden="1">#REF!</definedName>
    <definedName name="XRefCopy43" localSheetId="38" hidden="1">#REF!</definedName>
    <definedName name="XRefCopy43" localSheetId="39" hidden="1">#REF!</definedName>
    <definedName name="XRefCopy43" localSheetId="40" hidden="1">#REF!</definedName>
    <definedName name="XRefCopy43" localSheetId="41" hidden="1">#REF!</definedName>
    <definedName name="XRefCopy43" localSheetId="15" hidden="1">#REF!</definedName>
    <definedName name="XRefCopy43" localSheetId="44" hidden="1">#REF!</definedName>
    <definedName name="XRefCopy43" localSheetId="47" hidden="1">#REF!</definedName>
    <definedName name="XRefCopy43" localSheetId="51" hidden="1">#REF!</definedName>
    <definedName name="XRefCopy43" localSheetId="52" hidden="1">#REF!</definedName>
    <definedName name="XRefCopy43" localSheetId="17" hidden="1">#REF!</definedName>
    <definedName name="XRefCopy43" localSheetId="18" hidden="1">#REF!</definedName>
    <definedName name="XRefCopy43" localSheetId="19" hidden="1">#REF!</definedName>
    <definedName name="XRefCopy43" localSheetId="21" hidden="1">#REF!</definedName>
    <definedName name="XRefCopy43" hidden="1">#REF!</definedName>
    <definedName name="XRefCopy43Row" localSheetId="9" hidden="1">#REF!</definedName>
    <definedName name="XRefCopy43Row" localSheetId="7" hidden="1">#REF!</definedName>
    <definedName name="XRefCopy43Row" localSheetId="12" hidden="1">#REF!</definedName>
    <definedName name="XRefCopy43Row" localSheetId="10" hidden="1">#REF!</definedName>
    <definedName name="XRefCopy43Row" localSheetId="11" hidden="1">#REF!</definedName>
    <definedName name="XRefCopy43Row" localSheetId="6" hidden="1">#REF!</definedName>
    <definedName name="XRefCopy43Row" localSheetId="13" hidden="1">#REF!</definedName>
    <definedName name="XRefCopy43Row" localSheetId="23" hidden="1">#REF!</definedName>
    <definedName name="XRefCopy43Row" localSheetId="25" hidden="1">#REF!</definedName>
    <definedName name="XRefCopy43Row" localSheetId="26" hidden="1">#REF!</definedName>
    <definedName name="XRefCopy43Row" localSheetId="28" hidden="1">#REF!</definedName>
    <definedName name="XRefCopy43Row" localSheetId="29" hidden="1">#REF!</definedName>
    <definedName name="XRefCopy43Row" localSheetId="30" hidden="1">#REF!</definedName>
    <definedName name="XRefCopy43Row" localSheetId="31" hidden="1">#REF!</definedName>
    <definedName name="XRefCopy43Row" localSheetId="14" hidden="1">#REF!</definedName>
    <definedName name="XRefCopy43Row" localSheetId="32" hidden="1">#REF!</definedName>
    <definedName name="XRefCopy43Row" localSheetId="33" hidden="1">#REF!</definedName>
    <definedName name="XRefCopy43Row" localSheetId="35" hidden="1">#REF!</definedName>
    <definedName name="XRefCopy43Row" localSheetId="37" hidden="1">#REF!</definedName>
    <definedName name="XRefCopy43Row" localSheetId="38" hidden="1">#REF!</definedName>
    <definedName name="XRefCopy43Row" localSheetId="39" hidden="1">#REF!</definedName>
    <definedName name="XRefCopy43Row" localSheetId="40" hidden="1">#REF!</definedName>
    <definedName name="XRefCopy43Row" localSheetId="41" hidden="1">#REF!</definedName>
    <definedName name="XRefCopy43Row" localSheetId="15" hidden="1">#REF!</definedName>
    <definedName name="XRefCopy43Row" localSheetId="44" hidden="1">#REF!</definedName>
    <definedName name="XRefCopy43Row" localSheetId="47" hidden="1">#REF!</definedName>
    <definedName name="XRefCopy43Row" localSheetId="51" hidden="1">#REF!</definedName>
    <definedName name="XRefCopy43Row" localSheetId="52" hidden="1">#REF!</definedName>
    <definedName name="XRefCopy43Row" localSheetId="17" hidden="1">#REF!</definedName>
    <definedName name="XRefCopy43Row" localSheetId="18" hidden="1">#REF!</definedName>
    <definedName name="XRefCopy43Row" localSheetId="19" hidden="1">#REF!</definedName>
    <definedName name="XRefCopy43Row" localSheetId="21" hidden="1">#REF!</definedName>
    <definedName name="XRefCopy43Row" hidden="1">#REF!</definedName>
    <definedName name="XRefCopy44" localSheetId="9" hidden="1">#REF!</definedName>
    <definedName name="XRefCopy44" localSheetId="1" hidden="1">#REF!</definedName>
    <definedName name="XRefCopy44" localSheetId="7" hidden="1">#REF!</definedName>
    <definedName name="XRefCopy44" localSheetId="12" hidden="1">#REF!</definedName>
    <definedName name="XRefCopy44" localSheetId="10" hidden="1">#REF!</definedName>
    <definedName name="XRefCopy44" localSheetId="11" hidden="1">#REF!</definedName>
    <definedName name="XRefCopy44" localSheetId="6" hidden="1">#REF!</definedName>
    <definedName name="XRefCopy44" localSheetId="13" hidden="1">#REF!</definedName>
    <definedName name="XRefCopy44" localSheetId="23" hidden="1">#REF!</definedName>
    <definedName name="XRefCopy44" localSheetId="25" hidden="1">#REF!</definedName>
    <definedName name="XRefCopy44" localSheetId="26" hidden="1">#REF!</definedName>
    <definedName name="XRefCopy44" localSheetId="28" hidden="1">#REF!</definedName>
    <definedName name="XRefCopy44" localSheetId="29" hidden="1">#REF!</definedName>
    <definedName name="XRefCopy44" localSheetId="30" hidden="1">#REF!</definedName>
    <definedName name="XRefCopy44" localSheetId="31" hidden="1">#REF!</definedName>
    <definedName name="XRefCopy44" localSheetId="14" hidden="1">#REF!</definedName>
    <definedName name="XRefCopy44" localSheetId="32" hidden="1">#REF!</definedName>
    <definedName name="XRefCopy44" localSheetId="33" hidden="1">#REF!</definedName>
    <definedName name="XRefCopy44" localSheetId="35" hidden="1">#REF!</definedName>
    <definedName name="XRefCopy44" localSheetId="37" hidden="1">#REF!</definedName>
    <definedName name="XRefCopy44" localSheetId="38" hidden="1">#REF!</definedName>
    <definedName name="XRefCopy44" localSheetId="39" hidden="1">#REF!</definedName>
    <definedName name="XRefCopy44" localSheetId="40" hidden="1">#REF!</definedName>
    <definedName name="XRefCopy44" localSheetId="41" hidden="1">#REF!</definedName>
    <definedName name="XRefCopy44" localSheetId="15" hidden="1">#REF!</definedName>
    <definedName name="XRefCopy44" localSheetId="44" hidden="1">#REF!</definedName>
    <definedName name="XRefCopy44" localSheetId="47" hidden="1">#REF!</definedName>
    <definedName name="XRefCopy44" localSheetId="51" hidden="1">#REF!</definedName>
    <definedName name="XRefCopy44" localSheetId="52" hidden="1">#REF!</definedName>
    <definedName name="XRefCopy44" localSheetId="17" hidden="1">#REF!</definedName>
    <definedName name="XRefCopy44" localSheetId="18" hidden="1">#REF!</definedName>
    <definedName name="XRefCopy44" localSheetId="19" hidden="1">#REF!</definedName>
    <definedName name="XRefCopy44" localSheetId="21" hidden="1">#REF!</definedName>
    <definedName name="XRefCopy44" hidden="1">#REF!</definedName>
    <definedName name="XRefCopy44Row" localSheetId="9" hidden="1">#REF!</definedName>
    <definedName name="XRefCopy44Row" localSheetId="7" hidden="1">#REF!</definedName>
    <definedName name="XRefCopy44Row" localSheetId="12" hidden="1">#REF!</definedName>
    <definedName name="XRefCopy44Row" localSheetId="10" hidden="1">#REF!</definedName>
    <definedName name="XRefCopy44Row" localSheetId="11" hidden="1">#REF!</definedName>
    <definedName name="XRefCopy44Row" localSheetId="6" hidden="1">#REF!</definedName>
    <definedName name="XRefCopy44Row" localSheetId="13" hidden="1">#REF!</definedName>
    <definedName name="XRefCopy44Row" localSheetId="23" hidden="1">#REF!</definedName>
    <definedName name="XRefCopy44Row" localSheetId="25" hidden="1">#REF!</definedName>
    <definedName name="XRefCopy44Row" localSheetId="26" hidden="1">#REF!</definedName>
    <definedName name="XRefCopy44Row" localSheetId="28" hidden="1">#REF!</definedName>
    <definedName name="XRefCopy44Row" localSheetId="29" hidden="1">#REF!</definedName>
    <definedName name="XRefCopy44Row" localSheetId="30" hidden="1">#REF!</definedName>
    <definedName name="XRefCopy44Row" localSheetId="31" hidden="1">#REF!</definedName>
    <definedName name="XRefCopy44Row" localSheetId="14" hidden="1">#REF!</definedName>
    <definedName name="XRefCopy44Row" localSheetId="32" hidden="1">#REF!</definedName>
    <definedName name="XRefCopy44Row" localSheetId="33" hidden="1">#REF!</definedName>
    <definedName name="XRefCopy44Row" localSheetId="35" hidden="1">#REF!</definedName>
    <definedName name="XRefCopy44Row" localSheetId="37" hidden="1">#REF!</definedName>
    <definedName name="XRefCopy44Row" localSheetId="38" hidden="1">#REF!</definedName>
    <definedName name="XRefCopy44Row" localSheetId="39" hidden="1">#REF!</definedName>
    <definedName name="XRefCopy44Row" localSheetId="40" hidden="1">#REF!</definedName>
    <definedName name="XRefCopy44Row" localSheetId="41" hidden="1">#REF!</definedName>
    <definedName name="XRefCopy44Row" localSheetId="15" hidden="1">#REF!</definedName>
    <definedName name="XRefCopy44Row" localSheetId="44" hidden="1">#REF!</definedName>
    <definedName name="XRefCopy44Row" localSheetId="47" hidden="1">#REF!</definedName>
    <definedName name="XRefCopy44Row" localSheetId="51" hidden="1">#REF!</definedName>
    <definedName name="XRefCopy44Row" localSheetId="52" hidden="1">#REF!</definedName>
    <definedName name="XRefCopy44Row" localSheetId="17" hidden="1">#REF!</definedName>
    <definedName name="XRefCopy44Row" localSheetId="18" hidden="1">#REF!</definedName>
    <definedName name="XRefCopy44Row" localSheetId="19" hidden="1">#REF!</definedName>
    <definedName name="XRefCopy44Row" localSheetId="21" hidden="1">#REF!</definedName>
    <definedName name="XRefCopy44Row" hidden="1">#REF!</definedName>
    <definedName name="XRefCopy45" localSheetId="9" hidden="1">#REF!</definedName>
    <definedName name="XRefCopy45" localSheetId="1" hidden="1">#REF!</definedName>
    <definedName name="XRefCopy45" localSheetId="7" hidden="1">#REF!</definedName>
    <definedName name="XRefCopy45" localSheetId="12" hidden="1">#REF!</definedName>
    <definedName name="XRefCopy45" localSheetId="10" hidden="1">#REF!</definedName>
    <definedName name="XRefCopy45" localSheetId="11" hidden="1">#REF!</definedName>
    <definedName name="XRefCopy45" localSheetId="6" hidden="1">#REF!</definedName>
    <definedName name="XRefCopy45" localSheetId="13" hidden="1">#REF!</definedName>
    <definedName name="XRefCopy45" localSheetId="23" hidden="1">#REF!</definedName>
    <definedName name="XRefCopy45" localSheetId="25" hidden="1">#REF!</definedName>
    <definedName name="XRefCopy45" localSheetId="26" hidden="1">#REF!</definedName>
    <definedName name="XRefCopy45" localSheetId="28" hidden="1">#REF!</definedName>
    <definedName name="XRefCopy45" localSheetId="29" hidden="1">#REF!</definedName>
    <definedName name="XRefCopy45" localSheetId="30" hidden="1">#REF!</definedName>
    <definedName name="XRefCopy45" localSheetId="31" hidden="1">#REF!</definedName>
    <definedName name="XRefCopy45" localSheetId="14" hidden="1">#REF!</definedName>
    <definedName name="XRefCopy45" localSheetId="32" hidden="1">#REF!</definedName>
    <definedName name="XRefCopy45" localSheetId="33" hidden="1">#REF!</definedName>
    <definedName name="XRefCopy45" localSheetId="35" hidden="1">#REF!</definedName>
    <definedName name="XRefCopy45" localSheetId="37" hidden="1">#REF!</definedName>
    <definedName name="XRefCopy45" localSheetId="38" hidden="1">#REF!</definedName>
    <definedName name="XRefCopy45" localSheetId="39" hidden="1">#REF!</definedName>
    <definedName name="XRefCopy45" localSheetId="40" hidden="1">#REF!</definedName>
    <definedName name="XRefCopy45" localSheetId="41" hidden="1">#REF!</definedName>
    <definedName name="XRefCopy45" localSheetId="15" hidden="1">#REF!</definedName>
    <definedName name="XRefCopy45" localSheetId="44" hidden="1">#REF!</definedName>
    <definedName name="XRefCopy45" localSheetId="47" hidden="1">#REF!</definedName>
    <definedName name="XRefCopy45" localSheetId="51" hidden="1">#REF!</definedName>
    <definedName name="XRefCopy45" localSheetId="52" hidden="1">#REF!</definedName>
    <definedName name="XRefCopy45" localSheetId="17" hidden="1">#REF!</definedName>
    <definedName name="XRefCopy45" localSheetId="18" hidden="1">#REF!</definedName>
    <definedName name="XRefCopy45" localSheetId="19" hidden="1">#REF!</definedName>
    <definedName name="XRefCopy45" localSheetId="21" hidden="1">#REF!</definedName>
    <definedName name="XRefCopy45" hidden="1">#REF!</definedName>
    <definedName name="XRefCopy45Row" localSheetId="9" hidden="1">#REF!</definedName>
    <definedName name="XRefCopy45Row" localSheetId="7" hidden="1">#REF!</definedName>
    <definedName name="XRefCopy45Row" localSheetId="12" hidden="1">#REF!</definedName>
    <definedName name="XRefCopy45Row" localSheetId="10" hidden="1">#REF!</definedName>
    <definedName name="XRefCopy45Row" localSheetId="11" hidden="1">#REF!</definedName>
    <definedName name="XRefCopy45Row" localSheetId="6" hidden="1">#REF!</definedName>
    <definedName name="XRefCopy45Row" localSheetId="13" hidden="1">#REF!</definedName>
    <definedName name="XRefCopy45Row" localSheetId="23" hidden="1">#REF!</definedName>
    <definedName name="XRefCopy45Row" localSheetId="25" hidden="1">#REF!</definedName>
    <definedName name="XRefCopy45Row" localSheetId="26" hidden="1">#REF!</definedName>
    <definedName name="XRefCopy45Row" localSheetId="28" hidden="1">#REF!</definedName>
    <definedName name="XRefCopy45Row" localSheetId="29" hidden="1">#REF!</definedName>
    <definedName name="XRefCopy45Row" localSheetId="30" hidden="1">#REF!</definedName>
    <definedName name="XRefCopy45Row" localSheetId="31" hidden="1">#REF!</definedName>
    <definedName name="XRefCopy45Row" localSheetId="14" hidden="1">#REF!</definedName>
    <definedName name="XRefCopy45Row" localSheetId="32" hidden="1">#REF!</definedName>
    <definedName name="XRefCopy45Row" localSheetId="33" hidden="1">#REF!</definedName>
    <definedName name="XRefCopy45Row" localSheetId="35" hidden="1">#REF!</definedName>
    <definedName name="XRefCopy45Row" localSheetId="37" hidden="1">#REF!</definedName>
    <definedName name="XRefCopy45Row" localSheetId="38" hidden="1">#REF!</definedName>
    <definedName name="XRefCopy45Row" localSheetId="39" hidden="1">#REF!</definedName>
    <definedName name="XRefCopy45Row" localSheetId="40" hidden="1">#REF!</definedName>
    <definedName name="XRefCopy45Row" localSheetId="41" hidden="1">#REF!</definedName>
    <definedName name="XRefCopy45Row" localSheetId="15" hidden="1">#REF!</definedName>
    <definedName name="XRefCopy45Row" localSheetId="44" hidden="1">#REF!</definedName>
    <definedName name="XRefCopy45Row" localSheetId="47" hidden="1">#REF!</definedName>
    <definedName name="XRefCopy45Row" localSheetId="51" hidden="1">#REF!</definedName>
    <definedName name="XRefCopy45Row" localSheetId="52" hidden="1">#REF!</definedName>
    <definedName name="XRefCopy45Row" localSheetId="17" hidden="1">#REF!</definedName>
    <definedName name="XRefCopy45Row" localSheetId="18" hidden="1">#REF!</definedName>
    <definedName name="XRefCopy45Row" localSheetId="19" hidden="1">#REF!</definedName>
    <definedName name="XRefCopy45Row" localSheetId="21" hidden="1">#REF!</definedName>
    <definedName name="XRefCopy45Row" hidden="1">#REF!</definedName>
    <definedName name="XRefCopy46" localSheetId="9" hidden="1">#REF!</definedName>
    <definedName name="XRefCopy46" localSheetId="1" hidden="1">#REF!</definedName>
    <definedName name="XRefCopy46" localSheetId="7" hidden="1">#REF!</definedName>
    <definedName name="XRefCopy46" localSheetId="12" hidden="1">#REF!</definedName>
    <definedName name="XRefCopy46" localSheetId="10" hidden="1">#REF!</definedName>
    <definedName name="XRefCopy46" localSheetId="11" hidden="1">#REF!</definedName>
    <definedName name="XRefCopy46" localSheetId="6" hidden="1">#REF!</definedName>
    <definedName name="XRefCopy46" localSheetId="13" hidden="1">#REF!</definedName>
    <definedName name="XRefCopy46" localSheetId="23" hidden="1">#REF!</definedName>
    <definedName name="XRefCopy46" localSheetId="25" hidden="1">#REF!</definedName>
    <definedName name="XRefCopy46" localSheetId="26" hidden="1">#REF!</definedName>
    <definedName name="XRefCopy46" localSheetId="28" hidden="1">#REF!</definedName>
    <definedName name="XRefCopy46" localSheetId="29" hidden="1">#REF!</definedName>
    <definedName name="XRefCopy46" localSheetId="30" hidden="1">#REF!</definedName>
    <definedName name="XRefCopy46" localSheetId="31" hidden="1">#REF!</definedName>
    <definedName name="XRefCopy46" localSheetId="14" hidden="1">#REF!</definedName>
    <definedName name="XRefCopy46" localSheetId="32" hidden="1">#REF!</definedName>
    <definedName name="XRefCopy46" localSheetId="33" hidden="1">#REF!</definedName>
    <definedName name="XRefCopy46" localSheetId="35" hidden="1">#REF!</definedName>
    <definedName name="XRefCopy46" localSheetId="37" hidden="1">#REF!</definedName>
    <definedName name="XRefCopy46" localSheetId="38" hidden="1">#REF!</definedName>
    <definedName name="XRefCopy46" localSheetId="39" hidden="1">#REF!</definedName>
    <definedName name="XRefCopy46" localSheetId="40" hidden="1">#REF!</definedName>
    <definedName name="XRefCopy46" localSheetId="41" hidden="1">#REF!</definedName>
    <definedName name="XRefCopy46" localSheetId="15" hidden="1">#REF!</definedName>
    <definedName name="XRefCopy46" localSheetId="44" hidden="1">#REF!</definedName>
    <definedName name="XRefCopy46" localSheetId="47" hidden="1">#REF!</definedName>
    <definedName name="XRefCopy46" localSheetId="51" hidden="1">#REF!</definedName>
    <definedName name="XRefCopy46" localSheetId="52" hidden="1">#REF!</definedName>
    <definedName name="XRefCopy46" localSheetId="17" hidden="1">#REF!</definedName>
    <definedName name="XRefCopy46" localSheetId="18" hidden="1">#REF!</definedName>
    <definedName name="XRefCopy46" localSheetId="19" hidden="1">#REF!</definedName>
    <definedName name="XRefCopy46" localSheetId="21" hidden="1">#REF!</definedName>
    <definedName name="XRefCopy46" hidden="1">#REF!</definedName>
    <definedName name="XRefCopy46Row" localSheetId="9" hidden="1">#REF!</definedName>
    <definedName name="XRefCopy46Row" localSheetId="7" hidden="1">#REF!</definedName>
    <definedName name="XRefCopy46Row" localSheetId="12" hidden="1">#REF!</definedName>
    <definedName name="XRefCopy46Row" localSheetId="10" hidden="1">#REF!</definedName>
    <definedName name="XRefCopy46Row" localSheetId="11" hidden="1">#REF!</definedName>
    <definedName name="XRefCopy46Row" localSheetId="6" hidden="1">#REF!</definedName>
    <definedName name="XRefCopy46Row" localSheetId="13" hidden="1">#REF!</definedName>
    <definedName name="XRefCopy46Row" localSheetId="23" hidden="1">#REF!</definedName>
    <definedName name="XRefCopy46Row" localSheetId="25" hidden="1">#REF!</definedName>
    <definedName name="XRefCopy46Row" localSheetId="26" hidden="1">#REF!</definedName>
    <definedName name="XRefCopy46Row" localSheetId="28" hidden="1">#REF!</definedName>
    <definedName name="XRefCopy46Row" localSheetId="29" hidden="1">#REF!</definedName>
    <definedName name="XRefCopy46Row" localSheetId="30" hidden="1">#REF!</definedName>
    <definedName name="XRefCopy46Row" localSheetId="31" hidden="1">#REF!</definedName>
    <definedName name="XRefCopy46Row" localSheetId="14" hidden="1">#REF!</definedName>
    <definedName name="XRefCopy46Row" localSheetId="32" hidden="1">#REF!</definedName>
    <definedName name="XRefCopy46Row" localSheetId="33" hidden="1">#REF!</definedName>
    <definedName name="XRefCopy46Row" localSheetId="35" hidden="1">#REF!</definedName>
    <definedName name="XRefCopy46Row" localSheetId="37" hidden="1">#REF!</definedName>
    <definedName name="XRefCopy46Row" localSheetId="38" hidden="1">#REF!</definedName>
    <definedName name="XRefCopy46Row" localSheetId="39" hidden="1">#REF!</definedName>
    <definedName name="XRefCopy46Row" localSheetId="40" hidden="1">#REF!</definedName>
    <definedName name="XRefCopy46Row" localSheetId="41" hidden="1">#REF!</definedName>
    <definedName name="XRefCopy46Row" localSheetId="15" hidden="1">#REF!</definedName>
    <definedName name="XRefCopy46Row" localSheetId="44" hidden="1">#REF!</definedName>
    <definedName name="XRefCopy46Row" localSheetId="47" hidden="1">#REF!</definedName>
    <definedName name="XRefCopy46Row" localSheetId="51" hidden="1">#REF!</definedName>
    <definedName name="XRefCopy46Row" localSheetId="52" hidden="1">#REF!</definedName>
    <definedName name="XRefCopy46Row" localSheetId="17" hidden="1">#REF!</definedName>
    <definedName name="XRefCopy46Row" localSheetId="18" hidden="1">#REF!</definedName>
    <definedName name="XRefCopy46Row" localSheetId="19" hidden="1">#REF!</definedName>
    <definedName name="XRefCopy46Row" localSheetId="21" hidden="1">#REF!</definedName>
    <definedName name="XRefCopy46Row" hidden="1">#REF!</definedName>
    <definedName name="XRefCopy47" localSheetId="9" hidden="1">#REF!</definedName>
    <definedName name="XRefCopy47" localSheetId="1" hidden="1">#REF!</definedName>
    <definedName name="XRefCopy47" localSheetId="7" hidden="1">#REF!</definedName>
    <definedName name="XRefCopy47" localSheetId="12" hidden="1">#REF!</definedName>
    <definedName name="XRefCopy47" localSheetId="10" hidden="1">#REF!</definedName>
    <definedName name="XRefCopy47" localSheetId="11" hidden="1">#REF!</definedName>
    <definedName name="XRefCopy47" localSheetId="6" hidden="1">#REF!</definedName>
    <definedName name="XRefCopy47" localSheetId="13" hidden="1">#REF!</definedName>
    <definedName name="XRefCopy47" localSheetId="23" hidden="1">#REF!</definedName>
    <definedName name="XRefCopy47" localSheetId="25" hidden="1">#REF!</definedName>
    <definedName name="XRefCopy47" localSheetId="26" hidden="1">#REF!</definedName>
    <definedName name="XRefCopy47" localSheetId="28" hidden="1">#REF!</definedName>
    <definedName name="XRefCopy47" localSheetId="29" hidden="1">#REF!</definedName>
    <definedName name="XRefCopy47" localSheetId="30" hidden="1">#REF!</definedName>
    <definedName name="XRefCopy47" localSheetId="31" hidden="1">#REF!</definedName>
    <definedName name="XRefCopy47" localSheetId="14" hidden="1">#REF!</definedName>
    <definedName name="XRefCopy47" localSheetId="32" hidden="1">#REF!</definedName>
    <definedName name="XRefCopy47" localSheetId="33" hidden="1">#REF!</definedName>
    <definedName name="XRefCopy47" localSheetId="35" hidden="1">#REF!</definedName>
    <definedName name="XRefCopy47" localSheetId="37" hidden="1">#REF!</definedName>
    <definedName name="XRefCopy47" localSheetId="38" hidden="1">#REF!</definedName>
    <definedName name="XRefCopy47" localSheetId="39" hidden="1">#REF!</definedName>
    <definedName name="XRefCopy47" localSheetId="40" hidden="1">#REF!</definedName>
    <definedName name="XRefCopy47" localSheetId="41" hidden="1">#REF!</definedName>
    <definedName name="XRefCopy47" localSheetId="15" hidden="1">#REF!</definedName>
    <definedName name="XRefCopy47" localSheetId="44" hidden="1">#REF!</definedName>
    <definedName name="XRefCopy47" localSheetId="47" hidden="1">#REF!</definedName>
    <definedName name="XRefCopy47" localSheetId="51" hidden="1">#REF!</definedName>
    <definedName name="XRefCopy47" localSheetId="52" hidden="1">#REF!</definedName>
    <definedName name="XRefCopy47" localSheetId="17" hidden="1">#REF!</definedName>
    <definedName name="XRefCopy47" localSheetId="18" hidden="1">#REF!</definedName>
    <definedName name="XRefCopy47" localSheetId="19" hidden="1">#REF!</definedName>
    <definedName name="XRefCopy47" localSheetId="21" hidden="1">#REF!</definedName>
    <definedName name="XRefCopy47" hidden="1">#REF!</definedName>
    <definedName name="XRefCopy47Row" localSheetId="9" hidden="1">#REF!</definedName>
    <definedName name="XRefCopy47Row" localSheetId="7" hidden="1">#REF!</definedName>
    <definedName name="XRefCopy47Row" localSheetId="12" hidden="1">#REF!</definedName>
    <definedName name="XRefCopy47Row" localSheetId="10" hidden="1">#REF!</definedName>
    <definedName name="XRefCopy47Row" localSheetId="11" hidden="1">#REF!</definedName>
    <definedName name="XRefCopy47Row" localSheetId="6" hidden="1">#REF!</definedName>
    <definedName name="XRefCopy47Row" localSheetId="13" hidden="1">#REF!</definedName>
    <definedName name="XRefCopy47Row" localSheetId="23" hidden="1">#REF!</definedName>
    <definedName name="XRefCopy47Row" localSheetId="25" hidden="1">#REF!</definedName>
    <definedName name="XRefCopy47Row" localSheetId="26" hidden="1">#REF!</definedName>
    <definedName name="XRefCopy47Row" localSheetId="28" hidden="1">#REF!</definedName>
    <definedName name="XRefCopy47Row" localSheetId="29" hidden="1">#REF!</definedName>
    <definedName name="XRefCopy47Row" localSheetId="30" hidden="1">#REF!</definedName>
    <definedName name="XRefCopy47Row" localSheetId="31" hidden="1">#REF!</definedName>
    <definedName name="XRefCopy47Row" localSheetId="14" hidden="1">#REF!</definedName>
    <definedName name="XRefCopy47Row" localSheetId="32" hidden="1">#REF!</definedName>
    <definedName name="XRefCopy47Row" localSheetId="33" hidden="1">#REF!</definedName>
    <definedName name="XRefCopy47Row" localSheetId="35" hidden="1">#REF!</definedName>
    <definedName name="XRefCopy47Row" localSheetId="37" hidden="1">#REF!</definedName>
    <definedName name="XRefCopy47Row" localSheetId="38" hidden="1">#REF!</definedName>
    <definedName name="XRefCopy47Row" localSheetId="39" hidden="1">#REF!</definedName>
    <definedName name="XRefCopy47Row" localSheetId="40" hidden="1">#REF!</definedName>
    <definedName name="XRefCopy47Row" localSheetId="41" hidden="1">#REF!</definedName>
    <definedName name="XRefCopy47Row" localSheetId="15" hidden="1">#REF!</definedName>
    <definedName name="XRefCopy47Row" localSheetId="44" hidden="1">#REF!</definedName>
    <definedName name="XRefCopy47Row" localSheetId="47" hidden="1">#REF!</definedName>
    <definedName name="XRefCopy47Row" localSheetId="51" hidden="1">#REF!</definedName>
    <definedName name="XRefCopy47Row" localSheetId="52" hidden="1">#REF!</definedName>
    <definedName name="XRefCopy47Row" localSheetId="17" hidden="1">#REF!</definedName>
    <definedName name="XRefCopy47Row" localSheetId="18" hidden="1">#REF!</definedName>
    <definedName name="XRefCopy47Row" localSheetId="19" hidden="1">#REF!</definedName>
    <definedName name="XRefCopy47Row" localSheetId="21" hidden="1">#REF!</definedName>
    <definedName name="XRefCopy47Row" hidden="1">#REF!</definedName>
    <definedName name="XRefCopy48" localSheetId="9" hidden="1">#REF!</definedName>
    <definedName name="XRefCopy48" localSheetId="1" hidden="1">#REF!</definedName>
    <definedName name="XRefCopy48" localSheetId="7" hidden="1">#REF!</definedName>
    <definedName name="XRefCopy48" localSheetId="12" hidden="1">#REF!</definedName>
    <definedName name="XRefCopy48" localSheetId="10" hidden="1">#REF!</definedName>
    <definedName name="XRefCopy48" localSheetId="11" hidden="1">#REF!</definedName>
    <definedName name="XRefCopy48" localSheetId="6" hidden="1">#REF!</definedName>
    <definedName name="XRefCopy48" localSheetId="13" hidden="1">#REF!</definedName>
    <definedName name="XRefCopy48" localSheetId="23" hidden="1">#REF!</definedName>
    <definedName name="XRefCopy48" localSheetId="25" hidden="1">#REF!</definedName>
    <definedName name="XRefCopy48" localSheetId="26" hidden="1">#REF!</definedName>
    <definedName name="XRefCopy48" localSheetId="28" hidden="1">#REF!</definedName>
    <definedName name="XRefCopy48" localSheetId="29" hidden="1">#REF!</definedName>
    <definedName name="XRefCopy48" localSheetId="30" hidden="1">#REF!</definedName>
    <definedName name="XRefCopy48" localSheetId="31" hidden="1">#REF!</definedName>
    <definedName name="XRefCopy48" localSheetId="14" hidden="1">#REF!</definedName>
    <definedName name="XRefCopy48" localSheetId="32" hidden="1">#REF!</definedName>
    <definedName name="XRefCopy48" localSheetId="33" hidden="1">#REF!</definedName>
    <definedName name="XRefCopy48" localSheetId="35" hidden="1">#REF!</definedName>
    <definedName name="XRefCopy48" localSheetId="37" hidden="1">#REF!</definedName>
    <definedName name="XRefCopy48" localSheetId="38" hidden="1">#REF!</definedName>
    <definedName name="XRefCopy48" localSheetId="39" hidden="1">#REF!</definedName>
    <definedName name="XRefCopy48" localSheetId="40" hidden="1">#REF!</definedName>
    <definedName name="XRefCopy48" localSheetId="41" hidden="1">#REF!</definedName>
    <definedName name="XRefCopy48" localSheetId="15" hidden="1">#REF!</definedName>
    <definedName name="XRefCopy48" localSheetId="44" hidden="1">#REF!</definedName>
    <definedName name="XRefCopy48" localSheetId="47" hidden="1">#REF!</definedName>
    <definedName name="XRefCopy48" localSheetId="51" hidden="1">#REF!</definedName>
    <definedName name="XRefCopy48" localSheetId="52" hidden="1">#REF!</definedName>
    <definedName name="XRefCopy48" localSheetId="17" hidden="1">#REF!</definedName>
    <definedName name="XRefCopy48" localSheetId="18" hidden="1">#REF!</definedName>
    <definedName name="XRefCopy48" localSheetId="19" hidden="1">#REF!</definedName>
    <definedName name="XRefCopy48" localSheetId="21" hidden="1">#REF!</definedName>
    <definedName name="XRefCopy48" hidden="1">#REF!</definedName>
    <definedName name="XRefCopy48Row" localSheetId="9" hidden="1">#REF!</definedName>
    <definedName name="XRefCopy48Row" localSheetId="7" hidden="1">#REF!</definedName>
    <definedName name="XRefCopy48Row" localSheetId="12" hidden="1">#REF!</definedName>
    <definedName name="XRefCopy48Row" localSheetId="10" hidden="1">#REF!</definedName>
    <definedName name="XRefCopy48Row" localSheetId="11" hidden="1">#REF!</definedName>
    <definedName name="XRefCopy48Row" localSheetId="6" hidden="1">#REF!</definedName>
    <definedName name="XRefCopy48Row" localSheetId="13" hidden="1">#REF!</definedName>
    <definedName name="XRefCopy48Row" localSheetId="23" hidden="1">#REF!</definedName>
    <definedName name="XRefCopy48Row" localSheetId="25" hidden="1">#REF!</definedName>
    <definedName name="XRefCopy48Row" localSheetId="26" hidden="1">#REF!</definedName>
    <definedName name="XRefCopy48Row" localSheetId="28" hidden="1">#REF!</definedName>
    <definedName name="XRefCopy48Row" localSheetId="29" hidden="1">#REF!</definedName>
    <definedName name="XRefCopy48Row" localSheetId="30" hidden="1">#REF!</definedName>
    <definedName name="XRefCopy48Row" localSheetId="31" hidden="1">#REF!</definedName>
    <definedName name="XRefCopy48Row" localSheetId="14" hidden="1">#REF!</definedName>
    <definedName name="XRefCopy48Row" localSheetId="32" hidden="1">#REF!</definedName>
    <definedName name="XRefCopy48Row" localSheetId="33" hidden="1">#REF!</definedName>
    <definedName name="XRefCopy48Row" localSheetId="35" hidden="1">#REF!</definedName>
    <definedName name="XRefCopy48Row" localSheetId="37" hidden="1">#REF!</definedName>
    <definedName name="XRefCopy48Row" localSheetId="38" hidden="1">#REF!</definedName>
    <definedName name="XRefCopy48Row" localSheetId="39" hidden="1">#REF!</definedName>
    <definedName name="XRefCopy48Row" localSheetId="40" hidden="1">#REF!</definedName>
    <definedName name="XRefCopy48Row" localSheetId="41" hidden="1">#REF!</definedName>
    <definedName name="XRefCopy48Row" localSheetId="15" hidden="1">#REF!</definedName>
    <definedName name="XRefCopy48Row" localSheetId="44" hidden="1">#REF!</definedName>
    <definedName name="XRefCopy48Row" localSheetId="47" hidden="1">#REF!</definedName>
    <definedName name="XRefCopy48Row" localSheetId="51" hidden="1">#REF!</definedName>
    <definedName name="XRefCopy48Row" localSheetId="52" hidden="1">#REF!</definedName>
    <definedName name="XRefCopy48Row" localSheetId="17" hidden="1">#REF!</definedName>
    <definedName name="XRefCopy48Row" localSheetId="18" hidden="1">#REF!</definedName>
    <definedName name="XRefCopy48Row" localSheetId="19" hidden="1">#REF!</definedName>
    <definedName name="XRefCopy48Row" localSheetId="21" hidden="1">#REF!</definedName>
    <definedName name="XRefCopy48Row" hidden="1">#REF!</definedName>
    <definedName name="XRefCopy49" localSheetId="9" hidden="1">#REF!</definedName>
    <definedName name="XRefCopy49" localSheetId="1" hidden="1">#REF!</definedName>
    <definedName name="XRefCopy49" localSheetId="7" hidden="1">#REF!</definedName>
    <definedName name="XRefCopy49" localSheetId="12" hidden="1">#REF!</definedName>
    <definedName name="XRefCopy49" localSheetId="10" hidden="1">#REF!</definedName>
    <definedName name="XRefCopy49" localSheetId="11" hidden="1">#REF!</definedName>
    <definedName name="XRefCopy49" localSheetId="6" hidden="1">#REF!</definedName>
    <definedName name="XRefCopy49" localSheetId="13" hidden="1">#REF!</definedName>
    <definedName name="XRefCopy49" localSheetId="23" hidden="1">#REF!</definedName>
    <definedName name="XRefCopy49" localSheetId="25" hidden="1">#REF!</definedName>
    <definedName name="XRefCopy49" localSheetId="26" hidden="1">#REF!</definedName>
    <definedName name="XRefCopy49" localSheetId="28" hidden="1">#REF!</definedName>
    <definedName name="XRefCopy49" localSheetId="29" hidden="1">#REF!</definedName>
    <definedName name="XRefCopy49" localSheetId="30" hidden="1">#REF!</definedName>
    <definedName name="XRefCopy49" localSheetId="31" hidden="1">#REF!</definedName>
    <definedName name="XRefCopy49" localSheetId="14" hidden="1">#REF!</definedName>
    <definedName name="XRefCopy49" localSheetId="32" hidden="1">#REF!</definedName>
    <definedName name="XRefCopy49" localSheetId="33" hidden="1">#REF!</definedName>
    <definedName name="XRefCopy49" localSheetId="35" hidden="1">#REF!</definedName>
    <definedName name="XRefCopy49" localSheetId="37" hidden="1">#REF!</definedName>
    <definedName name="XRefCopy49" localSheetId="38" hidden="1">#REF!</definedName>
    <definedName name="XRefCopy49" localSheetId="39" hidden="1">#REF!</definedName>
    <definedName name="XRefCopy49" localSheetId="40" hidden="1">#REF!</definedName>
    <definedName name="XRefCopy49" localSheetId="41" hidden="1">#REF!</definedName>
    <definedName name="XRefCopy49" localSheetId="15" hidden="1">#REF!</definedName>
    <definedName name="XRefCopy49" localSheetId="44" hidden="1">#REF!</definedName>
    <definedName name="XRefCopy49" localSheetId="47" hidden="1">#REF!</definedName>
    <definedName name="XRefCopy49" localSheetId="51" hidden="1">#REF!</definedName>
    <definedName name="XRefCopy49" localSheetId="52" hidden="1">#REF!</definedName>
    <definedName name="XRefCopy49" localSheetId="17" hidden="1">#REF!</definedName>
    <definedName name="XRefCopy49" localSheetId="18" hidden="1">#REF!</definedName>
    <definedName name="XRefCopy49" localSheetId="19" hidden="1">#REF!</definedName>
    <definedName name="XRefCopy49" localSheetId="21" hidden="1">#REF!</definedName>
    <definedName name="XRefCopy49" hidden="1">#REF!</definedName>
    <definedName name="XRefCopy49Row" localSheetId="9" hidden="1">#REF!</definedName>
    <definedName name="XRefCopy49Row" localSheetId="7" hidden="1">#REF!</definedName>
    <definedName name="XRefCopy49Row" localSheetId="12" hidden="1">#REF!</definedName>
    <definedName name="XRefCopy49Row" localSheetId="10" hidden="1">#REF!</definedName>
    <definedName name="XRefCopy49Row" localSheetId="11" hidden="1">#REF!</definedName>
    <definedName name="XRefCopy49Row" localSheetId="6" hidden="1">#REF!</definedName>
    <definedName name="XRefCopy49Row" localSheetId="13" hidden="1">#REF!</definedName>
    <definedName name="XRefCopy49Row" localSheetId="23" hidden="1">#REF!</definedName>
    <definedName name="XRefCopy49Row" localSheetId="25" hidden="1">#REF!</definedName>
    <definedName name="XRefCopy49Row" localSheetId="26" hidden="1">#REF!</definedName>
    <definedName name="XRefCopy49Row" localSheetId="28" hidden="1">#REF!</definedName>
    <definedName name="XRefCopy49Row" localSheetId="29" hidden="1">#REF!</definedName>
    <definedName name="XRefCopy49Row" localSheetId="30" hidden="1">#REF!</definedName>
    <definedName name="XRefCopy49Row" localSheetId="31" hidden="1">#REF!</definedName>
    <definedName name="XRefCopy49Row" localSheetId="14" hidden="1">#REF!</definedName>
    <definedName name="XRefCopy49Row" localSheetId="32" hidden="1">#REF!</definedName>
    <definedName name="XRefCopy49Row" localSheetId="33" hidden="1">#REF!</definedName>
    <definedName name="XRefCopy49Row" localSheetId="35" hidden="1">#REF!</definedName>
    <definedName name="XRefCopy49Row" localSheetId="37" hidden="1">#REF!</definedName>
    <definedName name="XRefCopy49Row" localSheetId="38" hidden="1">#REF!</definedName>
    <definedName name="XRefCopy49Row" localSheetId="39" hidden="1">#REF!</definedName>
    <definedName name="XRefCopy49Row" localSheetId="40" hidden="1">#REF!</definedName>
    <definedName name="XRefCopy49Row" localSheetId="41" hidden="1">#REF!</definedName>
    <definedName name="XRefCopy49Row" localSheetId="15" hidden="1">#REF!</definedName>
    <definedName name="XRefCopy49Row" localSheetId="44" hidden="1">#REF!</definedName>
    <definedName name="XRefCopy49Row" localSheetId="47" hidden="1">#REF!</definedName>
    <definedName name="XRefCopy49Row" localSheetId="51" hidden="1">#REF!</definedName>
    <definedName name="XRefCopy49Row" localSheetId="52" hidden="1">#REF!</definedName>
    <definedName name="XRefCopy49Row" localSheetId="17" hidden="1">#REF!</definedName>
    <definedName name="XRefCopy49Row" localSheetId="18" hidden="1">#REF!</definedName>
    <definedName name="XRefCopy49Row" localSheetId="19" hidden="1">#REF!</definedName>
    <definedName name="XRefCopy49Row" localSheetId="21" hidden="1">#REF!</definedName>
    <definedName name="XRefCopy49Row" hidden="1">#REF!</definedName>
    <definedName name="XRefCopy4Row" localSheetId="9" hidden="1">#REF!</definedName>
    <definedName name="XRefCopy4Row" localSheetId="7" hidden="1">#REF!</definedName>
    <definedName name="XRefCopy4Row" localSheetId="12" hidden="1">#REF!</definedName>
    <definedName name="XRefCopy4Row" localSheetId="10" hidden="1">#REF!</definedName>
    <definedName name="XRefCopy4Row" localSheetId="11" hidden="1">#REF!</definedName>
    <definedName name="XRefCopy4Row" localSheetId="6" hidden="1">#REF!</definedName>
    <definedName name="XRefCopy4Row" localSheetId="13" hidden="1">#REF!</definedName>
    <definedName name="XRefCopy4Row" localSheetId="23" hidden="1">#REF!</definedName>
    <definedName name="XRefCopy4Row" localSheetId="25" hidden="1">#REF!</definedName>
    <definedName name="XRefCopy4Row" localSheetId="26" hidden="1">#REF!</definedName>
    <definedName name="XRefCopy4Row" localSheetId="28" hidden="1">#REF!</definedName>
    <definedName name="XRefCopy4Row" localSheetId="29" hidden="1">#REF!</definedName>
    <definedName name="XRefCopy4Row" localSheetId="30" hidden="1">#REF!</definedName>
    <definedName name="XRefCopy4Row" localSheetId="31" hidden="1">#REF!</definedName>
    <definedName name="XRefCopy4Row" localSheetId="14" hidden="1">#REF!</definedName>
    <definedName name="XRefCopy4Row" localSheetId="32" hidden="1">#REF!</definedName>
    <definedName name="XRefCopy4Row" localSheetId="33" hidden="1">#REF!</definedName>
    <definedName name="XRefCopy4Row" localSheetId="35" hidden="1">#REF!</definedName>
    <definedName name="XRefCopy4Row" localSheetId="37" hidden="1">#REF!</definedName>
    <definedName name="XRefCopy4Row" localSheetId="38" hidden="1">#REF!</definedName>
    <definedName name="XRefCopy4Row" localSheetId="39" hidden="1">#REF!</definedName>
    <definedName name="XRefCopy4Row" localSheetId="40" hidden="1">#REF!</definedName>
    <definedName name="XRefCopy4Row" localSheetId="41" hidden="1">#REF!</definedName>
    <definedName name="XRefCopy4Row" localSheetId="15" hidden="1">#REF!</definedName>
    <definedName name="XRefCopy4Row" localSheetId="44" hidden="1">#REF!</definedName>
    <definedName name="XRefCopy4Row" localSheetId="47" hidden="1">#REF!</definedName>
    <definedName name="XRefCopy4Row" localSheetId="51" hidden="1">#REF!</definedName>
    <definedName name="XRefCopy4Row" localSheetId="52" hidden="1">#REF!</definedName>
    <definedName name="XRefCopy4Row" localSheetId="17" hidden="1">#REF!</definedName>
    <definedName name="XRefCopy4Row" localSheetId="18" hidden="1">#REF!</definedName>
    <definedName name="XRefCopy4Row" localSheetId="19" hidden="1">#REF!</definedName>
    <definedName name="XRefCopy4Row" localSheetId="21" hidden="1">#REF!</definedName>
    <definedName name="XRefCopy4Row" hidden="1">#REF!</definedName>
    <definedName name="XRefCopy5" localSheetId="9" hidden="1">#REF!</definedName>
    <definedName name="XRefCopy5" localSheetId="1" hidden="1">#REF!</definedName>
    <definedName name="XRefCopy5" localSheetId="7" hidden="1">#REF!</definedName>
    <definedName name="XRefCopy5" localSheetId="12" hidden="1">#REF!</definedName>
    <definedName name="XRefCopy5" localSheetId="10" hidden="1">#REF!</definedName>
    <definedName name="XRefCopy5" localSheetId="11" hidden="1">#REF!</definedName>
    <definedName name="XRefCopy5" localSheetId="6" hidden="1">#REF!</definedName>
    <definedName name="XRefCopy5" localSheetId="13" hidden="1">#REF!</definedName>
    <definedName name="XRefCopy5" localSheetId="23" hidden="1">#REF!</definedName>
    <definedName name="XRefCopy5" localSheetId="25" hidden="1">#REF!</definedName>
    <definedName name="XRefCopy5" localSheetId="26" hidden="1">#REF!</definedName>
    <definedName name="XRefCopy5" localSheetId="28" hidden="1">#REF!</definedName>
    <definedName name="XRefCopy5" localSheetId="29" hidden="1">#REF!</definedName>
    <definedName name="XRefCopy5" localSheetId="30" hidden="1">#REF!</definedName>
    <definedName name="XRefCopy5" localSheetId="31" hidden="1">#REF!</definedName>
    <definedName name="XRefCopy5" localSheetId="14" hidden="1">#REF!</definedName>
    <definedName name="XRefCopy5" localSheetId="32" hidden="1">#REF!</definedName>
    <definedName name="XRefCopy5" localSheetId="33" hidden="1">#REF!</definedName>
    <definedName name="XRefCopy5" localSheetId="35" hidden="1">#REF!</definedName>
    <definedName name="XRefCopy5" localSheetId="37" hidden="1">#REF!</definedName>
    <definedName name="XRefCopy5" localSheetId="38" hidden="1">#REF!</definedName>
    <definedName name="XRefCopy5" localSheetId="39" hidden="1">#REF!</definedName>
    <definedName name="XRefCopy5" localSheetId="40" hidden="1">#REF!</definedName>
    <definedName name="XRefCopy5" localSheetId="41" hidden="1">#REF!</definedName>
    <definedName name="XRefCopy5" localSheetId="15" hidden="1">#REF!</definedName>
    <definedName name="XRefCopy5" localSheetId="44" hidden="1">#REF!</definedName>
    <definedName name="XRefCopy5" localSheetId="47" hidden="1">#REF!</definedName>
    <definedName name="XRefCopy5" localSheetId="51" hidden="1">#REF!</definedName>
    <definedName name="XRefCopy5" localSheetId="52" hidden="1">#REF!</definedName>
    <definedName name="XRefCopy5" localSheetId="17" hidden="1">#REF!</definedName>
    <definedName name="XRefCopy5" localSheetId="18" hidden="1">#REF!</definedName>
    <definedName name="XRefCopy5" localSheetId="19" hidden="1">#REF!</definedName>
    <definedName name="XRefCopy5" localSheetId="21" hidden="1">#REF!</definedName>
    <definedName name="XRefCopy5" hidden="1">#REF!</definedName>
    <definedName name="XRefCopy50" localSheetId="9" hidden="1">#REF!</definedName>
    <definedName name="XRefCopy50" localSheetId="1" hidden="1">#REF!</definedName>
    <definedName name="XRefCopy50" localSheetId="7" hidden="1">#REF!</definedName>
    <definedName name="XRefCopy50" localSheetId="12" hidden="1">#REF!</definedName>
    <definedName name="XRefCopy50" localSheetId="10" hidden="1">#REF!</definedName>
    <definedName name="XRefCopy50" localSheetId="11" hidden="1">#REF!</definedName>
    <definedName name="XRefCopy50" localSheetId="6" hidden="1">#REF!</definedName>
    <definedName name="XRefCopy50" localSheetId="13" hidden="1">#REF!</definedName>
    <definedName name="XRefCopy50" localSheetId="23" hidden="1">#REF!</definedName>
    <definedName name="XRefCopy50" localSheetId="25" hidden="1">#REF!</definedName>
    <definedName name="XRefCopy50" localSheetId="26" hidden="1">#REF!</definedName>
    <definedName name="XRefCopy50" localSheetId="28" hidden="1">#REF!</definedName>
    <definedName name="XRefCopy50" localSheetId="29" hidden="1">#REF!</definedName>
    <definedName name="XRefCopy50" localSheetId="30" hidden="1">#REF!</definedName>
    <definedName name="XRefCopy50" localSheetId="31" hidden="1">#REF!</definedName>
    <definedName name="XRefCopy50" localSheetId="14" hidden="1">#REF!</definedName>
    <definedName name="XRefCopy50" localSheetId="32" hidden="1">#REF!</definedName>
    <definedName name="XRefCopy50" localSheetId="33" hidden="1">#REF!</definedName>
    <definedName name="XRefCopy50" localSheetId="35" hidden="1">#REF!</definedName>
    <definedName name="XRefCopy50" localSheetId="37" hidden="1">#REF!</definedName>
    <definedName name="XRefCopy50" localSheetId="38" hidden="1">#REF!</definedName>
    <definedName name="XRefCopy50" localSheetId="39" hidden="1">#REF!</definedName>
    <definedName name="XRefCopy50" localSheetId="40" hidden="1">#REF!</definedName>
    <definedName name="XRefCopy50" localSheetId="41" hidden="1">#REF!</definedName>
    <definedName name="XRefCopy50" localSheetId="15" hidden="1">#REF!</definedName>
    <definedName name="XRefCopy50" localSheetId="44" hidden="1">#REF!</definedName>
    <definedName name="XRefCopy50" localSheetId="47" hidden="1">#REF!</definedName>
    <definedName name="XRefCopy50" localSheetId="51" hidden="1">#REF!</definedName>
    <definedName name="XRefCopy50" localSheetId="52" hidden="1">#REF!</definedName>
    <definedName name="XRefCopy50" localSheetId="17" hidden="1">#REF!</definedName>
    <definedName name="XRefCopy50" localSheetId="18" hidden="1">#REF!</definedName>
    <definedName name="XRefCopy50" localSheetId="19" hidden="1">#REF!</definedName>
    <definedName name="XRefCopy50" localSheetId="21" hidden="1">#REF!</definedName>
    <definedName name="XRefCopy50" hidden="1">#REF!</definedName>
    <definedName name="XRefCopy50Row" localSheetId="9" hidden="1">#REF!</definedName>
    <definedName name="XRefCopy50Row" localSheetId="7" hidden="1">#REF!</definedName>
    <definedName name="XRefCopy50Row" localSheetId="12" hidden="1">#REF!</definedName>
    <definedName name="XRefCopy50Row" localSheetId="10" hidden="1">#REF!</definedName>
    <definedName name="XRefCopy50Row" localSheetId="11" hidden="1">#REF!</definedName>
    <definedName name="XRefCopy50Row" localSheetId="6" hidden="1">#REF!</definedName>
    <definedName name="XRefCopy50Row" localSheetId="13" hidden="1">#REF!</definedName>
    <definedName name="XRefCopy50Row" localSheetId="23" hidden="1">#REF!</definedName>
    <definedName name="XRefCopy50Row" localSheetId="25" hidden="1">#REF!</definedName>
    <definedName name="XRefCopy50Row" localSheetId="26" hidden="1">#REF!</definedName>
    <definedName name="XRefCopy50Row" localSheetId="28" hidden="1">#REF!</definedName>
    <definedName name="XRefCopy50Row" localSheetId="29" hidden="1">#REF!</definedName>
    <definedName name="XRefCopy50Row" localSheetId="30" hidden="1">#REF!</definedName>
    <definedName name="XRefCopy50Row" localSheetId="31" hidden="1">#REF!</definedName>
    <definedName name="XRefCopy50Row" localSheetId="14" hidden="1">#REF!</definedName>
    <definedName name="XRefCopy50Row" localSheetId="32" hidden="1">#REF!</definedName>
    <definedName name="XRefCopy50Row" localSheetId="33" hidden="1">#REF!</definedName>
    <definedName name="XRefCopy50Row" localSheetId="35" hidden="1">#REF!</definedName>
    <definedName name="XRefCopy50Row" localSheetId="37" hidden="1">#REF!</definedName>
    <definedName name="XRefCopy50Row" localSheetId="38" hidden="1">#REF!</definedName>
    <definedName name="XRefCopy50Row" localSheetId="39" hidden="1">#REF!</definedName>
    <definedName name="XRefCopy50Row" localSheetId="40" hidden="1">#REF!</definedName>
    <definedName name="XRefCopy50Row" localSheetId="41" hidden="1">#REF!</definedName>
    <definedName name="XRefCopy50Row" localSheetId="15" hidden="1">#REF!</definedName>
    <definedName name="XRefCopy50Row" localSheetId="44" hidden="1">#REF!</definedName>
    <definedName name="XRefCopy50Row" localSheetId="47" hidden="1">#REF!</definedName>
    <definedName name="XRefCopy50Row" localSheetId="51" hidden="1">#REF!</definedName>
    <definedName name="XRefCopy50Row" localSheetId="52" hidden="1">#REF!</definedName>
    <definedName name="XRefCopy50Row" localSheetId="17" hidden="1">#REF!</definedName>
    <definedName name="XRefCopy50Row" localSheetId="18" hidden="1">#REF!</definedName>
    <definedName name="XRefCopy50Row" localSheetId="19" hidden="1">#REF!</definedName>
    <definedName name="XRefCopy50Row" localSheetId="21" hidden="1">#REF!</definedName>
    <definedName name="XRefCopy50Row" hidden="1">#REF!</definedName>
    <definedName name="XRefCopy51" localSheetId="9" hidden="1">#REF!</definedName>
    <definedName name="XRefCopy51" localSheetId="1" hidden="1">#REF!</definedName>
    <definedName name="XRefCopy51" localSheetId="7" hidden="1">#REF!</definedName>
    <definedName name="XRefCopy51" localSheetId="12" hidden="1">#REF!</definedName>
    <definedName name="XRefCopy51" localSheetId="10" hidden="1">#REF!</definedName>
    <definedName name="XRefCopy51" localSheetId="11" hidden="1">#REF!</definedName>
    <definedName name="XRefCopy51" localSheetId="6" hidden="1">#REF!</definedName>
    <definedName name="XRefCopy51" localSheetId="13" hidden="1">#REF!</definedName>
    <definedName name="XRefCopy51" localSheetId="23" hidden="1">#REF!</definedName>
    <definedName name="XRefCopy51" localSheetId="25" hidden="1">#REF!</definedName>
    <definedName name="XRefCopy51" localSheetId="26" hidden="1">#REF!</definedName>
    <definedName name="XRefCopy51" localSheetId="28" hidden="1">#REF!</definedName>
    <definedName name="XRefCopy51" localSheetId="29" hidden="1">#REF!</definedName>
    <definedName name="XRefCopy51" localSheetId="30" hidden="1">#REF!</definedName>
    <definedName name="XRefCopy51" localSheetId="31" hidden="1">#REF!</definedName>
    <definedName name="XRefCopy51" localSheetId="14" hidden="1">#REF!</definedName>
    <definedName name="XRefCopy51" localSheetId="32" hidden="1">#REF!</definedName>
    <definedName name="XRefCopy51" localSheetId="33" hidden="1">#REF!</definedName>
    <definedName name="XRefCopy51" localSheetId="35" hidden="1">#REF!</definedName>
    <definedName name="XRefCopy51" localSheetId="37" hidden="1">#REF!</definedName>
    <definedName name="XRefCopy51" localSheetId="38" hidden="1">#REF!</definedName>
    <definedName name="XRefCopy51" localSheetId="39" hidden="1">#REF!</definedName>
    <definedName name="XRefCopy51" localSheetId="40" hidden="1">#REF!</definedName>
    <definedName name="XRefCopy51" localSheetId="41" hidden="1">#REF!</definedName>
    <definedName name="XRefCopy51" localSheetId="15" hidden="1">#REF!</definedName>
    <definedName name="XRefCopy51" localSheetId="44" hidden="1">#REF!</definedName>
    <definedName name="XRefCopy51" localSheetId="47" hidden="1">#REF!</definedName>
    <definedName name="XRefCopy51" localSheetId="51" hidden="1">#REF!</definedName>
    <definedName name="XRefCopy51" localSheetId="52" hidden="1">#REF!</definedName>
    <definedName name="XRefCopy51" localSheetId="17" hidden="1">#REF!</definedName>
    <definedName name="XRefCopy51" localSheetId="18" hidden="1">#REF!</definedName>
    <definedName name="XRefCopy51" localSheetId="19" hidden="1">#REF!</definedName>
    <definedName name="XRefCopy51" localSheetId="21" hidden="1">#REF!</definedName>
    <definedName name="XRefCopy51" hidden="1">#REF!</definedName>
    <definedName name="XRefCopy51Row" localSheetId="9" hidden="1">#REF!</definedName>
    <definedName name="XRefCopy51Row" localSheetId="7" hidden="1">#REF!</definedName>
    <definedName name="XRefCopy51Row" localSheetId="12" hidden="1">#REF!</definedName>
    <definedName name="XRefCopy51Row" localSheetId="10" hidden="1">#REF!</definedName>
    <definedName name="XRefCopy51Row" localSheetId="11" hidden="1">#REF!</definedName>
    <definedName name="XRefCopy51Row" localSheetId="6" hidden="1">#REF!</definedName>
    <definedName name="XRefCopy51Row" localSheetId="13" hidden="1">#REF!</definedName>
    <definedName name="XRefCopy51Row" localSheetId="23" hidden="1">#REF!</definedName>
    <definedName name="XRefCopy51Row" localSheetId="25" hidden="1">#REF!</definedName>
    <definedName name="XRefCopy51Row" localSheetId="26" hidden="1">#REF!</definedName>
    <definedName name="XRefCopy51Row" localSheetId="28" hidden="1">#REF!</definedName>
    <definedName name="XRefCopy51Row" localSheetId="29" hidden="1">#REF!</definedName>
    <definedName name="XRefCopy51Row" localSheetId="30" hidden="1">#REF!</definedName>
    <definedName name="XRefCopy51Row" localSheetId="31" hidden="1">#REF!</definedName>
    <definedName name="XRefCopy51Row" localSheetId="14" hidden="1">#REF!</definedName>
    <definedName name="XRefCopy51Row" localSheetId="32" hidden="1">#REF!</definedName>
    <definedName name="XRefCopy51Row" localSheetId="33" hidden="1">#REF!</definedName>
    <definedName name="XRefCopy51Row" localSheetId="35" hidden="1">#REF!</definedName>
    <definedName name="XRefCopy51Row" localSheetId="37" hidden="1">#REF!</definedName>
    <definedName name="XRefCopy51Row" localSheetId="38" hidden="1">#REF!</definedName>
    <definedName name="XRefCopy51Row" localSheetId="39" hidden="1">#REF!</definedName>
    <definedName name="XRefCopy51Row" localSheetId="40" hidden="1">#REF!</definedName>
    <definedName name="XRefCopy51Row" localSheetId="41" hidden="1">#REF!</definedName>
    <definedName name="XRefCopy51Row" localSheetId="15" hidden="1">#REF!</definedName>
    <definedName name="XRefCopy51Row" localSheetId="44" hidden="1">#REF!</definedName>
    <definedName name="XRefCopy51Row" localSheetId="47" hidden="1">#REF!</definedName>
    <definedName name="XRefCopy51Row" localSheetId="51" hidden="1">#REF!</definedName>
    <definedName name="XRefCopy51Row" localSheetId="52" hidden="1">#REF!</definedName>
    <definedName name="XRefCopy51Row" localSheetId="17" hidden="1">#REF!</definedName>
    <definedName name="XRefCopy51Row" localSheetId="18" hidden="1">#REF!</definedName>
    <definedName name="XRefCopy51Row" localSheetId="19" hidden="1">#REF!</definedName>
    <definedName name="XRefCopy51Row" localSheetId="21" hidden="1">#REF!</definedName>
    <definedName name="XRefCopy51Row" hidden="1">#REF!</definedName>
    <definedName name="XRefCopy52" localSheetId="9" hidden="1">#REF!</definedName>
    <definedName name="XRefCopy52" localSheetId="1" hidden="1">#REF!</definedName>
    <definedName name="XRefCopy52" localSheetId="7" hidden="1">#REF!</definedName>
    <definedName name="XRefCopy52" localSheetId="12" hidden="1">#REF!</definedName>
    <definedName name="XRefCopy52" localSheetId="10" hidden="1">#REF!</definedName>
    <definedName name="XRefCopy52" localSheetId="11" hidden="1">#REF!</definedName>
    <definedName name="XRefCopy52" localSheetId="6" hidden="1">#REF!</definedName>
    <definedName name="XRefCopy52" localSheetId="13" hidden="1">#REF!</definedName>
    <definedName name="XRefCopy52" localSheetId="23" hidden="1">#REF!</definedName>
    <definedName name="XRefCopy52" localSheetId="25" hidden="1">#REF!</definedName>
    <definedName name="XRefCopy52" localSheetId="26" hidden="1">#REF!</definedName>
    <definedName name="XRefCopy52" localSheetId="28" hidden="1">#REF!</definedName>
    <definedName name="XRefCopy52" localSheetId="29" hidden="1">#REF!</definedName>
    <definedName name="XRefCopy52" localSheetId="30" hidden="1">#REF!</definedName>
    <definedName name="XRefCopy52" localSheetId="31" hidden="1">#REF!</definedName>
    <definedName name="XRefCopy52" localSheetId="14" hidden="1">#REF!</definedName>
    <definedName name="XRefCopy52" localSheetId="32" hidden="1">#REF!</definedName>
    <definedName name="XRefCopy52" localSheetId="33" hidden="1">#REF!</definedName>
    <definedName name="XRefCopy52" localSheetId="35" hidden="1">#REF!</definedName>
    <definedName name="XRefCopy52" localSheetId="37" hidden="1">#REF!</definedName>
    <definedName name="XRefCopy52" localSheetId="38" hidden="1">#REF!</definedName>
    <definedName name="XRefCopy52" localSheetId="39" hidden="1">#REF!</definedName>
    <definedName name="XRefCopy52" localSheetId="40" hidden="1">#REF!</definedName>
    <definedName name="XRefCopy52" localSheetId="41" hidden="1">#REF!</definedName>
    <definedName name="XRefCopy52" localSheetId="15" hidden="1">#REF!</definedName>
    <definedName name="XRefCopy52" localSheetId="44" hidden="1">#REF!</definedName>
    <definedName name="XRefCopy52" localSheetId="47" hidden="1">#REF!</definedName>
    <definedName name="XRefCopy52" localSheetId="51" hidden="1">#REF!</definedName>
    <definedName name="XRefCopy52" localSheetId="52" hidden="1">#REF!</definedName>
    <definedName name="XRefCopy52" localSheetId="17" hidden="1">#REF!</definedName>
    <definedName name="XRefCopy52" localSheetId="18" hidden="1">#REF!</definedName>
    <definedName name="XRefCopy52" localSheetId="19" hidden="1">#REF!</definedName>
    <definedName name="XRefCopy52" localSheetId="21" hidden="1">#REF!</definedName>
    <definedName name="XRefCopy52" hidden="1">#REF!</definedName>
    <definedName name="XRefCopy52Row" localSheetId="9" hidden="1">#REF!</definedName>
    <definedName name="XRefCopy52Row" localSheetId="7" hidden="1">#REF!</definedName>
    <definedName name="XRefCopy52Row" localSheetId="12" hidden="1">#REF!</definedName>
    <definedName name="XRefCopy52Row" localSheetId="10" hidden="1">#REF!</definedName>
    <definedName name="XRefCopy52Row" localSheetId="11" hidden="1">#REF!</definedName>
    <definedName name="XRefCopy52Row" localSheetId="6" hidden="1">#REF!</definedName>
    <definedName name="XRefCopy52Row" localSheetId="13" hidden="1">#REF!</definedName>
    <definedName name="XRefCopy52Row" localSheetId="23" hidden="1">#REF!</definedName>
    <definedName name="XRefCopy52Row" localSheetId="25" hidden="1">#REF!</definedName>
    <definedName name="XRefCopy52Row" localSheetId="26" hidden="1">#REF!</definedName>
    <definedName name="XRefCopy52Row" localSheetId="28" hidden="1">#REF!</definedName>
    <definedName name="XRefCopy52Row" localSheetId="29" hidden="1">#REF!</definedName>
    <definedName name="XRefCopy52Row" localSheetId="30" hidden="1">#REF!</definedName>
    <definedName name="XRefCopy52Row" localSheetId="31" hidden="1">#REF!</definedName>
    <definedName name="XRefCopy52Row" localSheetId="14" hidden="1">#REF!</definedName>
    <definedName name="XRefCopy52Row" localSheetId="32" hidden="1">#REF!</definedName>
    <definedName name="XRefCopy52Row" localSheetId="33" hidden="1">#REF!</definedName>
    <definedName name="XRefCopy52Row" localSheetId="35" hidden="1">#REF!</definedName>
    <definedName name="XRefCopy52Row" localSheetId="37" hidden="1">#REF!</definedName>
    <definedName name="XRefCopy52Row" localSheetId="38" hidden="1">#REF!</definedName>
    <definedName name="XRefCopy52Row" localSheetId="39" hidden="1">#REF!</definedName>
    <definedName name="XRefCopy52Row" localSheetId="40" hidden="1">#REF!</definedName>
    <definedName name="XRefCopy52Row" localSheetId="41" hidden="1">#REF!</definedName>
    <definedName name="XRefCopy52Row" localSheetId="15" hidden="1">#REF!</definedName>
    <definedName name="XRefCopy52Row" localSheetId="44" hidden="1">#REF!</definedName>
    <definedName name="XRefCopy52Row" localSheetId="47" hidden="1">#REF!</definedName>
    <definedName name="XRefCopy52Row" localSheetId="51" hidden="1">#REF!</definedName>
    <definedName name="XRefCopy52Row" localSheetId="52" hidden="1">#REF!</definedName>
    <definedName name="XRefCopy52Row" localSheetId="17" hidden="1">#REF!</definedName>
    <definedName name="XRefCopy52Row" localSheetId="18" hidden="1">#REF!</definedName>
    <definedName name="XRefCopy52Row" localSheetId="19" hidden="1">#REF!</definedName>
    <definedName name="XRefCopy52Row" localSheetId="21" hidden="1">#REF!</definedName>
    <definedName name="XRefCopy52Row" hidden="1">#REF!</definedName>
    <definedName name="XRefCopy53Row" localSheetId="9" hidden="1">#REF!</definedName>
    <definedName name="XRefCopy53Row" localSheetId="7" hidden="1">#REF!</definedName>
    <definedName name="XRefCopy53Row" localSheetId="12" hidden="1">#REF!</definedName>
    <definedName name="XRefCopy53Row" localSheetId="10" hidden="1">#REF!</definedName>
    <definedName name="XRefCopy53Row" localSheetId="11" hidden="1">#REF!</definedName>
    <definedName name="XRefCopy53Row" localSheetId="6" hidden="1">#REF!</definedName>
    <definedName name="XRefCopy53Row" localSheetId="13" hidden="1">#REF!</definedName>
    <definedName name="XRefCopy53Row" localSheetId="23" hidden="1">#REF!</definedName>
    <definedName name="XRefCopy53Row" localSheetId="25" hidden="1">#REF!</definedName>
    <definedName name="XRefCopy53Row" localSheetId="26" hidden="1">#REF!</definedName>
    <definedName name="XRefCopy53Row" localSheetId="28" hidden="1">#REF!</definedName>
    <definedName name="XRefCopy53Row" localSheetId="29" hidden="1">#REF!</definedName>
    <definedName name="XRefCopy53Row" localSheetId="30" hidden="1">#REF!</definedName>
    <definedName name="XRefCopy53Row" localSheetId="31" hidden="1">#REF!</definedName>
    <definedName name="XRefCopy53Row" localSheetId="14" hidden="1">#REF!</definedName>
    <definedName name="XRefCopy53Row" localSheetId="32" hidden="1">#REF!</definedName>
    <definedName name="XRefCopy53Row" localSheetId="33" hidden="1">#REF!</definedName>
    <definedName name="XRefCopy53Row" localSheetId="35" hidden="1">#REF!</definedName>
    <definedName name="XRefCopy53Row" localSheetId="37" hidden="1">#REF!</definedName>
    <definedName name="XRefCopy53Row" localSheetId="38" hidden="1">#REF!</definedName>
    <definedName name="XRefCopy53Row" localSheetId="39" hidden="1">#REF!</definedName>
    <definedName name="XRefCopy53Row" localSheetId="40" hidden="1">#REF!</definedName>
    <definedName name="XRefCopy53Row" localSheetId="41" hidden="1">#REF!</definedName>
    <definedName name="XRefCopy53Row" localSheetId="15" hidden="1">#REF!</definedName>
    <definedName name="XRefCopy53Row" localSheetId="44" hidden="1">#REF!</definedName>
    <definedName name="XRefCopy53Row" localSheetId="47" hidden="1">#REF!</definedName>
    <definedName name="XRefCopy53Row" localSheetId="51" hidden="1">#REF!</definedName>
    <definedName name="XRefCopy53Row" localSheetId="52" hidden="1">#REF!</definedName>
    <definedName name="XRefCopy53Row" localSheetId="17" hidden="1">#REF!</definedName>
    <definedName name="XRefCopy53Row" localSheetId="18" hidden="1">#REF!</definedName>
    <definedName name="XRefCopy53Row" localSheetId="19" hidden="1">#REF!</definedName>
    <definedName name="XRefCopy53Row" localSheetId="21" hidden="1">#REF!</definedName>
    <definedName name="XRefCopy53Row" hidden="1">#REF!</definedName>
    <definedName name="XRefCopy54Row" localSheetId="1" hidden="1">#REF!</definedName>
    <definedName name="XRefCopy54Row" localSheetId="52" hidden="1">#REF!</definedName>
    <definedName name="XRefCopy54Row" hidden="1">#REF!</definedName>
    <definedName name="XRefCopy5Row" hidden="1">#REF!</definedName>
    <definedName name="XRefCopy6" localSheetId="1" hidden="1">#REF!</definedName>
    <definedName name="XRefCopy6" hidden="1">#REF!</definedName>
    <definedName name="XRefCopy67Row" localSheetId="1" hidden="1">#REF!</definedName>
    <definedName name="XRefCopy67Row" hidden="1">#REF!</definedName>
    <definedName name="XRefCopy6Row" hidden="1">#REF!</definedName>
    <definedName name="XRefCopy7" localSheetId="1" hidden="1">#REF!</definedName>
    <definedName name="XRefCopy7" hidden="1">#REF!</definedName>
    <definedName name="XRefCopy74Row" hidden="1">#REF!</definedName>
    <definedName name="XRefCopy78Row" hidden="1">#REF!</definedName>
    <definedName name="XRefCopy79Row" hidden="1">#REF!</definedName>
    <definedName name="XRefCopy7Row" localSheetId="1" hidden="1">#REF!</definedName>
    <definedName name="XRefCopy7Row" hidden="1">#REF!</definedName>
    <definedName name="XRefCopy8" localSheetId="1" hidden="1">#REF!</definedName>
    <definedName name="XRefCopy8" hidden="1">#REF!</definedName>
    <definedName name="XRefCopy80" localSheetId="9" hidden="1">#REF!</definedName>
    <definedName name="XRefCopy80" localSheetId="1" hidden="1">#REF!</definedName>
    <definedName name="XRefCopy80" localSheetId="7" hidden="1">#REF!</definedName>
    <definedName name="XRefCopy80" localSheetId="12" hidden="1">#REF!</definedName>
    <definedName name="XRefCopy80" localSheetId="10" hidden="1">#REF!</definedName>
    <definedName name="XRefCopy80" localSheetId="11" hidden="1">#REF!</definedName>
    <definedName name="XRefCopy80" localSheetId="6" hidden="1">#REF!</definedName>
    <definedName name="XRefCopy80" localSheetId="13" hidden="1">#REF!</definedName>
    <definedName name="XRefCopy80" localSheetId="23" hidden="1">#REF!</definedName>
    <definedName name="XRefCopy80" localSheetId="25" hidden="1">#REF!</definedName>
    <definedName name="XRefCopy80" localSheetId="26" hidden="1">#REF!</definedName>
    <definedName name="XRefCopy80" localSheetId="28" hidden="1">#REF!</definedName>
    <definedName name="XRefCopy80" localSheetId="29" hidden="1">#REF!</definedName>
    <definedName name="XRefCopy80" localSheetId="30" hidden="1">#REF!</definedName>
    <definedName name="XRefCopy80" localSheetId="31" hidden="1">#REF!</definedName>
    <definedName name="XRefCopy80" localSheetId="14" hidden="1">#REF!</definedName>
    <definedName name="XRefCopy80" localSheetId="32" hidden="1">#REF!</definedName>
    <definedName name="XRefCopy80" localSheetId="33" hidden="1">#REF!</definedName>
    <definedName name="XRefCopy80" localSheetId="35" hidden="1">#REF!</definedName>
    <definedName name="XRefCopy80" localSheetId="37" hidden="1">#REF!</definedName>
    <definedName name="XRefCopy80" localSheetId="38" hidden="1">#REF!</definedName>
    <definedName name="XRefCopy80" localSheetId="39" hidden="1">#REF!</definedName>
    <definedName name="XRefCopy80" localSheetId="40" hidden="1">#REF!</definedName>
    <definedName name="XRefCopy80" localSheetId="41" hidden="1">#REF!</definedName>
    <definedName name="XRefCopy80" localSheetId="15" hidden="1">#REF!</definedName>
    <definedName name="XRefCopy80" localSheetId="44" hidden="1">#REF!</definedName>
    <definedName name="XRefCopy80" localSheetId="47" hidden="1">#REF!</definedName>
    <definedName name="XRefCopy80" localSheetId="51" hidden="1">#REF!</definedName>
    <definedName name="XRefCopy80" localSheetId="52" hidden="1">#REF!</definedName>
    <definedName name="XRefCopy80" localSheetId="17" hidden="1">#REF!</definedName>
    <definedName name="XRefCopy80" localSheetId="18" hidden="1">#REF!</definedName>
    <definedName name="XRefCopy80" localSheetId="19" hidden="1">#REF!</definedName>
    <definedName name="XRefCopy80" localSheetId="21" hidden="1">#REF!</definedName>
    <definedName name="XRefCopy80" hidden="1">#REF!</definedName>
    <definedName name="XRefCopy80Row" localSheetId="9" hidden="1">#REF!</definedName>
    <definedName name="XRefCopy80Row" localSheetId="7" hidden="1">#REF!</definedName>
    <definedName name="XRefCopy80Row" localSheetId="12" hidden="1">#REF!</definedName>
    <definedName name="XRefCopy80Row" localSheetId="10" hidden="1">#REF!</definedName>
    <definedName name="XRefCopy80Row" localSheetId="11" hidden="1">#REF!</definedName>
    <definedName name="XRefCopy80Row" localSheetId="6" hidden="1">#REF!</definedName>
    <definedName name="XRefCopy80Row" localSheetId="13" hidden="1">#REF!</definedName>
    <definedName name="XRefCopy80Row" localSheetId="23" hidden="1">#REF!</definedName>
    <definedName name="XRefCopy80Row" localSheetId="25" hidden="1">#REF!</definedName>
    <definedName name="XRefCopy80Row" localSheetId="26" hidden="1">#REF!</definedName>
    <definedName name="XRefCopy80Row" localSheetId="28" hidden="1">#REF!</definedName>
    <definedName name="XRefCopy80Row" localSheetId="29" hidden="1">#REF!</definedName>
    <definedName name="XRefCopy80Row" localSheetId="30" hidden="1">#REF!</definedName>
    <definedName name="XRefCopy80Row" localSheetId="31" hidden="1">#REF!</definedName>
    <definedName name="XRefCopy80Row" localSheetId="14" hidden="1">#REF!</definedName>
    <definedName name="XRefCopy80Row" localSheetId="32" hidden="1">#REF!</definedName>
    <definedName name="XRefCopy80Row" localSheetId="33" hidden="1">#REF!</definedName>
    <definedName name="XRefCopy80Row" localSheetId="35" hidden="1">#REF!</definedName>
    <definedName name="XRefCopy80Row" localSheetId="37" hidden="1">#REF!</definedName>
    <definedName name="XRefCopy80Row" localSheetId="38" hidden="1">#REF!</definedName>
    <definedName name="XRefCopy80Row" localSheetId="39" hidden="1">#REF!</definedName>
    <definedName name="XRefCopy80Row" localSheetId="40" hidden="1">#REF!</definedName>
    <definedName name="XRefCopy80Row" localSheetId="41" hidden="1">#REF!</definedName>
    <definedName name="XRefCopy80Row" localSheetId="15" hidden="1">#REF!</definedName>
    <definedName name="XRefCopy80Row" localSheetId="44" hidden="1">#REF!</definedName>
    <definedName name="XRefCopy80Row" localSheetId="47" hidden="1">#REF!</definedName>
    <definedName name="XRefCopy80Row" localSheetId="51" hidden="1">#REF!</definedName>
    <definedName name="XRefCopy80Row" localSheetId="52" hidden="1">#REF!</definedName>
    <definedName name="XRefCopy80Row" localSheetId="17" hidden="1">#REF!</definedName>
    <definedName name="XRefCopy80Row" localSheetId="18" hidden="1">#REF!</definedName>
    <definedName name="XRefCopy80Row" localSheetId="19" hidden="1">#REF!</definedName>
    <definedName name="XRefCopy80Row" localSheetId="21" hidden="1">#REF!</definedName>
    <definedName name="XRefCopy80Row" hidden="1">#REF!</definedName>
    <definedName name="XRefCopy81Row" localSheetId="9" hidden="1">#REF!</definedName>
    <definedName name="XRefCopy81Row" localSheetId="7" hidden="1">#REF!</definedName>
    <definedName name="XRefCopy81Row" localSheetId="12" hidden="1">#REF!</definedName>
    <definedName name="XRefCopy81Row" localSheetId="10" hidden="1">#REF!</definedName>
    <definedName name="XRefCopy81Row" localSheetId="11" hidden="1">#REF!</definedName>
    <definedName name="XRefCopy81Row" localSheetId="6" hidden="1">#REF!</definedName>
    <definedName name="XRefCopy81Row" localSheetId="13" hidden="1">#REF!</definedName>
    <definedName name="XRefCopy81Row" localSheetId="23" hidden="1">#REF!</definedName>
    <definedName name="XRefCopy81Row" localSheetId="25" hidden="1">#REF!</definedName>
    <definedName name="XRefCopy81Row" localSheetId="26" hidden="1">#REF!</definedName>
    <definedName name="XRefCopy81Row" localSheetId="28" hidden="1">#REF!</definedName>
    <definedName name="XRefCopy81Row" localSheetId="29" hidden="1">#REF!</definedName>
    <definedName name="XRefCopy81Row" localSheetId="30" hidden="1">#REF!</definedName>
    <definedName name="XRefCopy81Row" localSheetId="31" hidden="1">#REF!</definedName>
    <definedName name="XRefCopy81Row" localSheetId="14" hidden="1">#REF!</definedName>
    <definedName name="XRefCopy81Row" localSheetId="32" hidden="1">#REF!</definedName>
    <definedName name="XRefCopy81Row" localSheetId="33" hidden="1">#REF!</definedName>
    <definedName name="XRefCopy81Row" localSheetId="35" hidden="1">#REF!</definedName>
    <definedName name="XRefCopy81Row" localSheetId="37" hidden="1">#REF!</definedName>
    <definedName name="XRefCopy81Row" localSheetId="38" hidden="1">#REF!</definedName>
    <definedName name="XRefCopy81Row" localSheetId="39" hidden="1">#REF!</definedName>
    <definedName name="XRefCopy81Row" localSheetId="40" hidden="1">#REF!</definedName>
    <definedName name="XRefCopy81Row" localSheetId="41" hidden="1">#REF!</definedName>
    <definedName name="XRefCopy81Row" localSheetId="15" hidden="1">#REF!</definedName>
    <definedName name="XRefCopy81Row" localSheetId="44" hidden="1">#REF!</definedName>
    <definedName name="XRefCopy81Row" localSheetId="47" hidden="1">#REF!</definedName>
    <definedName name="XRefCopy81Row" localSheetId="51" hidden="1">#REF!</definedName>
    <definedName name="XRefCopy81Row" localSheetId="52" hidden="1">#REF!</definedName>
    <definedName name="XRefCopy81Row" localSheetId="17" hidden="1">#REF!</definedName>
    <definedName name="XRefCopy81Row" localSheetId="18" hidden="1">#REF!</definedName>
    <definedName name="XRefCopy81Row" localSheetId="19" hidden="1">#REF!</definedName>
    <definedName name="XRefCopy81Row" localSheetId="21" hidden="1">#REF!</definedName>
    <definedName name="XRefCopy81Row" hidden="1">#REF!</definedName>
    <definedName name="XRefCopy82Row" localSheetId="9" hidden="1">#REF!</definedName>
    <definedName name="XRefCopy82Row" localSheetId="7" hidden="1">#REF!</definedName>
    <definedName name="XRefCopy82Row" localSheetId="12" hidden="1">#REF!</definedName>
    <definedName name="XRefCopy82Row" localSheetId="10" hidden="1">#REF!</definedName>
    <definedName name="XRefCopy82Row" localSheetId="11" hidden="1">#REF!</definedName>
    <definedName name="XRefCopy82Row" localSheetId="6" hidden="1">#REF!</definedName>
    <definedName name="XRefCopy82Row" localSheetId="13" hidden="1">#REF!</definedName>
    <definedName name="XRefCopy82Row" localSheetId="23" hidden="1">#REF!</definedName>
    <definedName name="XRefCopy82Row" localSheetId="25" hidden="1">#REF!</definedName>
    <definedName name="XRefCopy82Row" localSheetId="26" hidden="1">#REF!</definedName>
    <definedName name="XRefCopy82Row" localSheetId="28" hidden="1">#REF!</definedName>
    <definedName name="XRefCopy82Row" localSheetId="29" hidden="1">#REF!</definedName>
    <definedName name="XRefCopy82Row" localSheetId="30" hidden="1">#REF!</definedName>
    <definedName name="XRefCopy82Row" localSheetId="31" hidden="1">#REF!</definedName>
    <definedName name="XRefCopy82Row" localSheetId="14" hidden="1">#REF!</definedName>
    <definedName name="XRefCopy82Row" localSheetId="32" hidden="1">#REF!</definedName>
    <definedName name="XRefCopy82Row" localSheetId="33" hidden="1">#REF!</definedName>
    <definedName name="XRefCopy82Row" localSheetId="35" hidden="1">#REF!</definedName>
    <definedName name="XRefCopy82Row" localSheetId="37" hidden="1">#REF!</definedName>
    <definedName name="XRefCopy82Row" localSheetId="38" hidden="1">#REF!</definedName>
    <definedName name="XRefCopy82Row" localSheetId="39" hidden="1">#REF!</definedName>
    <definedName name="XRefCopy82Row" localSheetId="40" hidden="1">#REF!</definedName>
    <definedName name="XRefCopy82Row" localSheetId="41" hidden="1">#REF!</definedName>
    <definedName name="XRefCopy82Row" localSheetId="15" hidden="1">#REF!</definedName>
    <definedName name="XRefCopy82Row" localSheetId="44" hidden="1">#REF!</definedName>
    <definedName name="XRefCopy82Row" localSheetId="47" hidden="1">#REF!</definedName>
    <definedName name="XRefCopy82Row" localSheetId="51" hidden="1">#REF!</definedName>
    <definedName name="XRefCopy82Row" localSheetId="52" hidden="1">#REF!</definedName>
    <definedName name="XRefCopy82Row" localSheetId="17" hidden="1">#REF!</definedName>
    <definedName name="XRefCopy82Row" localSheetId="18" hidden="1">#REF!</definedName>
    <definedName name="XRefCopy82Row" localSheetId="19" hidden="1">#REF!</definedName>
    <definedName name="XRefCopy82Row" localSheetId="21" hidden="1">#REF!</definedName>
    <definedName name="XRefCopy82Row" hidden="1">#REF!</definedName>
    <definedName name="XRefCopy84" localSheetId="9" hidden="1">#REF!</definedName>
    <definedName name="XRefCopy84" localSheetId="1" hidden="1">#REF!</definedName>
    <definedName name="XRefCopy84" localSheetId="7" hidden="1">#REF!</definedName>
    <definedName name="XRefCopy84" localSheetId="12" hidden="1">#REF!</definedName>
    <definedName name="XRefCopy84" localSheetId="10" hidden="1">#REF!</definedName>
    <definedName name="XRefCopy84" localSheetId="11" hidden="1">#REF!</definedName>
    <definedName name="XRefCopy84" localSheetId="6" hidden="1">#REF!</definedName>
    <definedName name="XRefCopy84" localSheetId="13" hidden="1">#REF!</definedName>
    <definedName name="XRefCopy84" localSheetId="23" hidden="1">#REF!</definedName>
    <definedName name="XRefCopy84" localSheetId="25" hidden="1">#REF!</definedName>
    <definedName name="XRefCopy84" localSheetId="26" hidden="1">#REF!</definedName>
    <definedName name="XRefCopy84" localSheetId="28" hidden="1">#REF!</definedName>
    <definedName name="XRefCopy84" localSheetId="29" hidden="1">#REF!</definedName>
    <definedName name="XRefCopy84" localSheetId="30" hidden="1">#REF!</definedName>
    <definedName name="XRefCopy84" localSheetId="31" hidden="1">#REF!</definedName>
    <definedName name="XRefCopy84" localSheetId="14" hidden="1">#REF!</definedName>
    <definedName name="XRefCopy84" localSheetId="32" hidden="1">#REF!</definedName>
    <definedName name="XRefCopy84" localSheetId="33" hidden="1">#REF!</definedName>
    <definedName name="XRefCopy84" localSheetId="35" hidden="1">#REF!</definedName>
    <definedName name="XRefCopy84" localSheetId="37" hidden="1">#REF!</definedName>
    <definedName name="XRefCopy84" localSheetId="38" hidden="1">#REF!</definedName>
    <definedName name="XRefCopy84" localSheetId="39" hidden="1">#REF!</definedName>
    <definedName name="XRefCopy84" localSheetId="40" hidden="1">#REF!</definedName>
    <definedName name="XRefCopy84" localSheetId="41" hidden="1">#REF!</definedName>
    <definedName name="XRefCopy84" localSheetId="15" hidden="1">#REF!</definedName>
    <definedName name="XRefCopy84" localSheetId="44" hidden="1">#REF!</definedName>
    <definedName name="XRefCopy84" localSheetId="47" hidden="1">#REF!</definedName>
    <definedName name="XRefCopy84" localSheetId="51" hidden="1">#REF!</definedName>
    <definedName name="XRefCopy84" localSheetId="52" hidden="1">#REF!</definedName>
    <definedName name="XRefCopy84" localSheetId="17" hidden="1">#REF!</definedName>
    <definedName name="XRefCopy84" localSheetId="18" hidden="1">#REF!</definedName>
    <definedName name="XRefCopy84" localSheetId="19" hidden="1">#REF!</definedName>
    <definedName name="XRefCopy84" localSheetId="21" hidden="1">#REF!</definedName>
    <definedName name="XRefCopy84" hidden="1">#REF!</definedName>
    <definedName name="XRefCopy84Row" localSheetId="9" hidden="1">#REF!</definedName>
    <definedName name="XRefCopy84Row" localSheetId="7" hidden="1">#REF!</definedName>
    <definedName name="XRefCopy84Row" localSheetId="12" hidden="1">#REF!</definedName>
    <definedName name="XRefCopy84Row" localSheetId="10" hidden="1">#REF!</definedName>
    <definedName name="XRefCopy84Row" localSheetId="11" hidden="1">#REF!</definedName>
    <definedName name="XRefCopy84Row" localSheetId="6" hidden="1">#REF!</definedName>
    <definedName name="XRefCopy84Row" localSheetId="13" hidden="1">#REF!</definedName>
    <definedName name="XRefCopy84Row" localSheetId="23" hidden="1">#REF!</definedName>
    <definedName name="XRefCopy84Row" localSheetId="25" hidden="1">#REF!</definedName>
    <definedName name="XRefCopy84Row" localSheetId="26" hidden="1">#REF!</definedName>
    <definedName name="XRefCopy84Row" localSheetId="28" hidden="1">#REF!</definedName>
    <definedName name="XRefCopy84Row" localSheetId="29" hidden="1">#REF!</definedName>
    <definedName name="XRefCopy84Row" localSheetId="30" hidden="1">#REF!</definedName>
    <definedName name="XRefCopy84Row" localSheetId="31" hidden="1">#REF!</definedName>
    <definedName name="XRefCopy84Row" localSheetId="14" hidden="1">#REF!</definedName>
    <definedName name="XRefCopy84Row" localSheetId="32" hidden="1">#REF!</definedName>
    <definedName name="XRefCopy84Row" localSheetId="33" hidden="1">#REF!</definedName>
    <definedName name="XRefCopy84Row" localSheetId="35" hidden="1">#REF!</definedName>
    <definedName name="XRefCopy84Row" localSheetId="37" hidden="1">#REF!</definedName>
    <definedName name="XRefCopy84Row" localSheetId="38" hidden="1">#REF!</definedName>
    <definedName name="XRefCopy84Row" localSheetId="39" hidden="1">#REF!</definedName>
    <definedName name="XRefCopy84Row" localSheetId="40" hidden="1">#REF!</definedName>
    <definedName name="XRefCopy84Row" localSheetId="41" hidden="1">#REF!</definedName>
    <definedName name="XRefCopy84Row" localSheetId="15" hidden="1">#REF!</definedName>
    <definedName name="XRefCopy84Row" localSheetId="44" hidden="1">#REF!</definedName>
    <definedName name="XRefCopy84Row" localSheetId="47" hidden="1">#REF!</definedName>
    <definedName name="XRefCopy84Row" localSheetId="51" hidden="1">#REF!</definedName>
    <definedName name="XRefCopy84Row" localSheetId="52" hidden="1">#REF!</definedName>
    <definedName name="XRefCopy84Row" localSheetId="17" hidden="1">#REF!</definedName>
    <definedName name="XRefCopy84Row" localSheetId="18" hidden="1">#REF!</definedName>
    <definedName name="XRefCopy84Row" localSheetId="19" hidden="1">#REF!</definedName>
    <definedName name="XRefCopy84Row" localSheetId="21" hidden="1">#REF!</definedName>
    <definedName name="XRefCopy84Row" hidden="1">#REF!</definedName>
    <definedName name="XRefCopy85Row" localSheetId="9" hidden="1">#REF!</definedName>
    <definedName name="XRefCopy85Row" localSheetId="7" hidden="1">#REF!</definedName>
    <definedName name="XRefCopy85Row" localSheetId="12" hidden="1">#REF!</definedName>
    <definedName name="XRefCopy85Row" localSheetId="10" hidden="1">#REF!</definedName>
    <definedName name="XRefCopy85Row" localSheetId="11" hidden="1">#REF!</definedName>
    <definedName name="XRefCopy85Row" localSheetId="6" hidden="1">#REF!</definedName>
    <definedName name="XRefCopy85Row" localSheetId="13" hidden="1">#REF!</definedName>
    <definedName name="XRefCopy85Row" localSheetId="23" hidden="1">#REF!</definedName>
    <definedName name="XRefCopy85Row" localSheetId="25" hidden="1">#REF!</definedName>
    <definedName name="XRefCopy85Row" localSheetId="26" hidden="1">#REF!</definedName>
    <definedName name="XRefCopy85Row" localSheetId="28" hidden="1">#REF!</definedName>
    <definedName name="XRefCopy85Row" localSheetId="29" hidden="1">#REF!</definedName>
    <definedName name="XRefCopy85Row" localSheetId="30" hidden="1">#REF!</definedName>
    <definedName name="XRefCopy85Row" localSheetId="31" hidden="1">#REF!</definedName>
    <definedName name="XRefCopy85Row" localSheetId="14" hidden="1">#REF!</definedName>
    <definedName name="XRefCopy85Row" localSheetId="32" hidden="1">#REF!</definedName>
    <definedName name="XRefCopy85Row" localSheetId="33" hidden="1">#REF!</definedName>
    <definedName name="XRefCopy85Row" localSheetId="35" hidden="1">#REF!</definedName>
    <definedName name="XRefCopy85Row" localSheetId="37" hidden="1">#REF!</definedName>
    <definedName name="XRefCopy85Row" localSheetId="38" hidden="1">#REF!</definedName>
    <definedName name="XRefCopy85Row" localSheetId="39" hidden="1">#REF!</definedName>
    <definedName name="XRefCopy85Row" localSheetId="40" hidden="1">#REF!</definedName>
    <definedName name="XRefCopy85Row" localSheetId="41" hidden="1">#REF!</definedName>
    <definedName name="XRefCopy85Row" localSheetId="15" hidden="1">#REF!</definedName>
    <definedName name="XRefCopy85Row" localSheetId="44" hidden="1">#REF!</definedName>
    <definedName name="XRefCopy85Row" localSheetId="47" hidden="1">#REF!</definedName>
    <definedName name="XRefCopy85Row" localSheetId="51" hidden="1">#REF!</definedName>
    <definedName name="XRefCopy85Row" localSheetId="52" hidden="1">#REF!</definedName>
    <definedName name="XRefCopy85Row" localSheetId="17" hidden="1">#REF!</definedName>
    <definedName name="XRefCopy85Row" localSheetId="18" hidden="1">#REF!</definedName>
    <definedName name="XRefCopy85Row" localSheetId="19" hidden="1">#REF!</definedName>
    <definedName name="XRefCopy85Row" localSheetId="21" hidden="1">#REF!</definedName>
    <definedName name="XRefCopy85Row" hidden="1">#REF!</definedName>
    <definedName name="XRefCopy86Row" localSheetId="9" hidden="1">#REF!</definedName>
    <definedName name="XRefCopy86Row" localSheetId="7" hidden="1">#REF!</definedName>
    <definedName name="XRefCopy86Row" localSheetId="12" hidden="1">#REF!</definedName>
    <definedName name="XRefCopy86Row" localSheetId="10" hidden="1">#REF!</definedName>
    <definedName name="XRefCopy86Row" localSheetId="11" hidden="1">#REF!</definedName>
    <definedName name="XRefCopy86Row" localSheetId="6" hidden="1">#REF!</definedName>
    <definedName name="XRefCopy86Row" localSheetId="13" hidden="1">#REF!</definedName>
    <definedName name="XRefCopy86Row" localSheetId="23" hidden="1">#REF!</definedName>
    <definedName name="XRefCopy86Row" localSheetId="25" hidden="1">#REF!</definedName>
    <definedName name="XRefCopy86Row" localSheetId="26" hidden="1">#REF!</definedName>
    <definedName name="XRefCopy86Row" localSheetId="28" hidden="1">#REF!</definedName>
    <definedName name="XRefCopy86Row" localSheetId="29" hidden="1">#REF!</definedName>
    <definedName name="XRefCopy86Row" localSheetId="30" hidden="1">#REF!</definedName>
    <definedName name="XRefCopy86Row" localSheetId="31" hidden="1">#REF!</definedName>
    <definedName name="XRefCopy86Row" localSheetId="14" hidden="1">#REF!</definedName>
    <definedName name="XRefCopy86Row" localSheetId="32" hidden="1">#REF!</definedName>
    <definedName name="XRefCopy86Row" localSheetId="33" hidden="1">#REF!</definedName>
    <definedName name="XRefCopy86Row" localSheetId="35" hidden="1">#REF!</definedName>
    <definedName name="XRefCopy86Row" localSheetId="37" hidden="1">#REF!</definedName>
    <definedName name="XRefCopy86Row" localSheetId="38" hidden="1">#REF!</definedName>
    <definedName name="XRefCopy86Row" localSheetId="39" hidden="1">#REF!</definedName>
    <definedName name="XRefCopy86Row" localSheetId="40" hidden="1">#REF!</definedName>
    <definedName name="XRefCopy86Row" localSheetId="41" hidden="1">#REF!</definedName>
    <definedName name="XRefCopy86Row" localSheetId="15" hidden="1">#REF!</definedName>
    <definedName name="XRefCopy86Row" localSheetId="44" hidden="1">#REF!</definedName>
    <definedName name="XRefCopy86Row" localSheetId="47" hidden="1">#REF!</definedName>
    <definedName name="XRefCopy86Row" localSheetId="51" hidden="1">#REF!</definedName>
    <definedName name="XRefCopy86Row" localSheetId="52" hidden="1">#REF!</definedName>
    <definedName name="XRefCopy86Row" localSheetId="17" hidden="1">#REF!</definedName>
    <definedName name="XRefCopy86Row" localSheetId="18" hidden="1">#REF!</definedName>
    <definedName name="XRefCopy86Row" localSheetId="19" hidden="1">#REF!</definedName>
    <definedName name="XRefCopy86Row" localSheetId="21" hidden="1">#REF!</definedName>
    <definedName name="XRefCopy86Row" hidden="1">#REF!</definedName>
    <definedName name="XRefCopy8Row" localSheetId="1" hidden="1">#REF!</definedName>
    <definedName name="XRefCopy8Row" hidden="1">#REF!</definedName>
    <definedName name="XRefCopy9" hidden="1">#REF!</definedName>
    <definedName name="XRefCopy9Row" localSheetId="1" hidden="1">#REF!</definedName>
    <definedName name="XRefCopy9Row" hidden="1">#REF!</definedName>
    <definedName name="XRefCopyRangeCount" hidden="1">74</definedName>
    <definedName name="XRefPaste1" localSheetId="9" hidden="1">#REF!</definedName>
    <definedName name="XRefPaste1" localSheetId="1" hidden="1">#REF!</definedName>
    <definedName name="XRefPaste1" localSheetId="7" hidden="1">#REF!</definedName>
    <definedName name="XRefPaste1" localSheetId="12" hidden="1">#REF!</definedName>
    <definedName name="XRefPaste1" localSheetId="10" hidden="1">#REF!</definedName>
    <definedName name="XRefPaste1" localSheetId="11" hidden="1">#REF!</definedName>
    <definedName name="XRefPaste1" localSheetId="6" hidden="1">#REF!</definedName>
    <definedName name="XRefPaste1" localSheetId="13" hidden="1">#REF!</definedName>
    <definedName name="XRefPaste1" localSheetId="23" hidden="1">#REF!</definedName>
    <definedName name="XRefPaste1" localSheetId="25" hidden="1">#REF!</definedName>
    <definedName name="XRefPaste1" localSheetId="26" hidden="1">#REF!</definedName>
    <definedName name="XRefPaste1" localSheetId="28" hidden="1">#REF!</definedName>
    <definedName name="XRefPaste1" localSheetId="29" hidden="1">#REF!</definedName>
    <definedName name="XRefPaste1" localSheetId="30" hidden="1">#REF!</definedName>
    <definedName name="XRefPaste1" localSheetId="31" hidden="1">#REF!</definedName>
    <definedName name="XRefPaste1" localSheetId="14" hidden="1">#REF!</definedName>
    <definedName name="XRefPaste1" localSheetId="32" hidden="1">#REF!</definedName>
    <definedName name="XRefPaste1" localSheetId="33" hidden="1">#REF!</definedName>
    <definedName name="XRefPaste1" localSheetId="35" hidden="1">#REF!</definedName>
    <definedName name="XRefPaste1" localSheetId="37" hidden="1">#REF!</definedName>
    <definedName name="XRefPaste1" localSheetId="38" hidden="1">#REF!</definedName>
    <definedName name="XRefPaste1" localSheetId="39" hidden="1">#REF!</definedName>
    <definedName name="XRefPaste1" localSheetId="40" hidden="1">#REF!</definedName>
    <definedName name="XRefPaste1" localSheetId="41" hidden="1">#REF!</definedName>
    <definedName name="XRefPaste1" localSheetId="15" hidden="1">#REF!</definedName>
    <definedName name="XRefPaste1" localSheetId="44" hidden="1">#REF!</definedName>
    <definedName name="XRefPaste1" localSheetId="47" hidden="1">#REF!</definedName>
    <definedName name="XRefPaste1" localSheetId="51" hidden="1">#REF!</definedName>
    <definedName name="XRefPaste1" localSheetId="52" hidden="1">#REF!</definedName>
    <definedName name="XRefPaste1" localSheetId="17" hidden="1">#REF!</definedName>
    <definedName name="XRefPaste1" localSheetId="18" hidden="1">#REF!</definedName>
    <definedName name="XRefPaste1" localSheetId="19" hidden="1">#REF!</definedName>
    <definedName name="XRefPaste1" localSheetId="21" hidden="1">#REF!</definedName>
    <definedName name="XRefPaste1" hidden="1">#REF!</definedName>
    <definedName name="XRefPaste10" localSheetId="1" hidden="1">#REF!</definedName>
    <definedName name="XRefPaste10" localSheetId="52" hidden="1">#REF!</definedName>
    <definedName name="XRefPaste10" localSheetId="21" hidden="1">#REF!</definedName>
    <definedName name="XRefPaste10" hidden="1">#REF!</definedName>
    <definedName name="XRefPaste10Row" localSheetId="1" hidden="1">#REF!</definedName>
    <definedName name="XRefPaste10Row" localSheetId="52" hidden="1">#REF!</definedName>
    <definedName name="XRefPaste10Row" hidden="1">#REF!</definedName>
    <definedName name="XRefPaste11" hidden="1">#REF!</definedName>
    <definedName name="XRefPaste11Row" localSheetId="1" hidden="1">#REF!</definedName>
    <definedName name="XRefPaste11Row" hidden="1">#REF!</definedName>
    <definedName name="XRefPaste12" hidden="1">#REF!</definedName>
    <definedName name="XRefPaste12Row" localSheetId="1" hidden="1">#REF!</definedName>
    <definedName name="XRefPaste12Row" hidden="1">#REF!</definedName>
    <definedName name="XRefPaste13" hidden="1">#REF!</definedName>
    <definedName name="XRefPaste13Row" localSheetId="1" hidden="1">#REF!</definedName>
    <definedName name="XRefPaste13Row" hidden="1">#REF!</definedName>
    <definedName name="XRefPaste14" hidden="1">#REF!</definedName>
    <definedName name="XRefPaste14Row" localSheetId="1" hidden="1">#REF!</definedName>
    <definedName name="XRefPaste14Row" hidden="1">#REF!</definedName>
    <definedName name="XRefPaste15" hidden="1">#REF!</definedName>
    <definedName name="XRefPaste15Row" localSheetId="1" hidden="1">#REF!</definedName>
    <definedName name="XRefPaste15Row" hidden="1">#REF!</definedName>
    <definedName name="XRefPaste16" hidden="1">#REF!</definedName>
    <definedName name="XRefPaste16Row" localSheetId="1" hidden="1">#REF!</definedName>
    <definedName name="XRefPaste16Row" hidden="1">#REF!</definedName>
    <definedName name="XRefPaste17" hidden="1">#REF!</definedName>
    <definedName name="XRefPaste17Row" localSheetId="1" hidden="1">#REF!</definedName>
    <definedName name="XRefPaste17Row" hidden="1">#REF!</definedName>
    <definedName name="XRefPaste18" hidden="1">#REF!</definedName>
    <definedName name="XRefPaste18Row" localSheetId="1" hidden="1">#REF!</definedName>
    <definedName name="XRefPaste18Row" hidden="1">#REF!</definedName>
    <definedName name="XRefPaste19" hidden="1">#REF!</definedName>
    <definedName name="XRefPaste19Row" localSheetId="1" hidden="1">#REF!</definedName>
    <definedName name="XRefPaste19Row" hidden="1">#REF!</definedName>
    <definedName name="XRefPaste1Row" hidden="1">#REF!</definedName>
    <definedName name="XRefPaste2" localSheetId="1" hidden="1">#REF!</definedName>
    <definedName name="XRefPaste2" hidden="1">#REF!</definedName>
    <definedName name="XRefPaste20" hidden="1">#REF!</definedName>
    <definedName name="XRefPaste20Row" hidden="1">#REF!</definedName>
    <definedName name="XRefPaste21" hidden="1">#REF!</definedName>
    <definedName name="XRefPaste21Row" hidden="1">#REF!</definedName>
    <definedName name="XRefPaste22" hidden="1">#REF!</definedName>
    <definedName name="XRefPaste22Row" localSheetId="1" hidden="1">#REF!</definedName>
    <definedName name="XRefPaste22Row" hidden="1">#REF!</definedName>
    <definedName name="XRefPaste23" hidden="1">#REF!</definedName>
    <definedName name="XRefPaste23Row" localSheetId="1" hidden="1">#REF!</definedName>
    <definedName name="XRefPaste23Row" hidden="1">#REF!</definedName>
    <definedName name="XRefPaste24" hidden="1">#REF!</definedName>
    <definedName name="XRefPaste24Row" hidden="1">#REF!</definedName>
    <definedName name="XRefPaste25" hidden="1">#REF!</definedName>
    <definedName name="XRefPaste25Row" localSheetId="1" hidden="1">#REF!</definedName>
    <definedName name="XRefPaste25Row" hidden="1">#REF!</definedName>
    <definedName name="XRefPaste26" hidden="1">#REF!</definedName>
    <definedName name="XRefPaste26Row" hidden="1">#REF!</definedName>
    <definedName name="XRefPaste27" hidden="1">#REF!</definedName>
    <definedName name="XRefPaste27Row" hidden="1">#REF!</definedName>
    <definedName name="XRefPaste28" hidden="1">#REF!</definedName>
    <definedName name="XRefPaste28Row" hidden="1">#REF!</definedName>
    <definedName name="XRefPaste29" hidden="1">#REF!</definedName>
    <definedName name="XRefPaste29Row" hidden="1">#REF!</definedName>
    <definedName name="XRefPaste2Row" hidden="1">#REF!</definedName>
    <definedName name="XRefPaste3" localSheetId="1" hidden="1">#REF!</definedName>
    <definedName name="XRefPaste3" hidden="1">#REF!</definedName>
    <definedName name="XRefPaste30" hidden="1">#REF!</definedName>
    <definedName name="XRefPaste30Row" hidden="1">#REF!</definedName>
    <definedName name="XRefPaste31" hidden="1">#REF!</definedName>
    <definedName name="XRefPaste31Row" hidden="1">#REF!</definedName>
    <definedName name="XRefPaste32" hidden="1">#REF!</definedName>
    <definedName name="XRefPaste32Row" hidden="1">#REF!</definedName>
    <definedName name="XRefPaste33" hidden="1">#REF!</definedName>
    <definedName name="XRefPaste33Row" hidden="1">#REF!</definedName>
    <definedName name="XRefPaste34Row" hidden="1">#REF!</definedName>
    <definedName name="XRefPaste35Row" hidden="1">#REF!</definedName>
    <definedName name="XRefPaste3Row" localSheetId="1" hidden="1">#REF!</definedName>
    <definedName name="XRefPaste3Row" hidden="1">#REF!</definedName>
    <definedName name="XRefPaste4" localSheetId="9" hidden="1">#REF!</definedName>
    <definedName name="XRefPaste4" localSheetId="1" hidden="1">#REF!</definedName>
    <definedName name="XRefPaste4" localSheetId="7" hidden="1">#REF!</definedName>
    <definedName name="XRefPaste4" localSheetId="12" hidden="1">#REF!</definedName>
    <definedName name="XRefPaste4" localSheetId="10" hidden="1">#REF!</definedName>
    <definedName name="XRefPaste4" localSheetId="11" hidden="1">#REF!</definedName>
    <definedName name="XRefPaste4" localSheetId="6" hidden="1">#REF!</definedName>
    <definedName name="XRefPaste4" localSheetId="13" hidden="1">#REF!</definedName>
    <definedName name="XRefPaste4" localSheetId="23" hidden="1">#REF!</definedName>
    <definedName name="XRefPaste4" localSheetId="25" hidden="1">#REF!</definedName>
    <definedName name="XRefPaste4" localSheetId="26" hidden="1">#REF!</definedName>
    <definedName name="XRefPaste4" localSheetId="28" hidden="1">#REF!</definedName>
    <definedName name="XRefPaste4" localSheetId="29" hidden="1">#REF!</definedName>
    <definedName name="XRefPaste4" localSheetId="30" hidden="1">#REF!</definedName>
    <definedName name="XRefPaste4" localSheetId="31" hidden="1">#REF!</definedName>
    <definedName name="XRefPaste4" localSheetId="14" hidden="1">#REF!</definedName>
    <definedName name="XRefPaste4" localSheetId="32" hidden="1">#REF!</definedName>
    <definedName name="XRefPaste4" localSheetId="33" hidden="1">#REF!</definedName>
    <definedName name="XRefPaste4" localSheetId="35" hidden="1">#REF!</definedName>
    <definedName name="XRefPaste4" localSheetId="37" hidden="1">#REF!</definedName>
    <definedName name="XRefPaste4" localSheetId="38" hidden="1">#REF!</definedName>
    <definedName name="XRefPaste4" localSheetId="39" hidden="1">#REF!</definedName>
    <definedName name="XRefPaste4" localSheetId="40" hidden="1">#REF!</definedName>
    <definedName name="XRefPaste4" localSheetId="41" hidden="1">#REF!</definedName>
    <definedName name="XRefPaste4" localSheetId="15" hidden="1">#REF!</definedName>
    <definedName name="XRefPaste4" localSheetId="44" hidden="1">#REF!</definedName>
    <definedName name="XRefPaste4" localSheetId="47" hidden="1">#REF!</definedName>
    <definedName name="XRefPaste4" localSheetId="51" hidden="1">#REF!</definedName>
    <definedName name="XRefPaste4" localSheetId="52" hidden="1">#REF!</definedName>
    <definedName name="XRefPaste4" localSheetId="17" hidden="1">#REF!</definedName>
    <definedName name="XRefPaste4" localSheetId="18" hidden="1">#REF!</definedName>
    <definedName name="XRefPaste4" localSheetId="19" hidden="1">#REF!</definedName>
    <definedName name="XRefPaste4" localSheetId="21" hidden="1">#REF!</definedName>
    <definedName name="XRefPaste4" hidden="1">#REF!</definedName>
    <definedName name="XRefPaste4Row" localSheetId="9" hidden="1">#REF!</definedName>
    <definedName name="XRefPaste4Row" localSheetId="7" hidden="1">#REF!</definedName>
    <definedName name="XRefPaste4Row" localSheetId="12" hidden="1">#REF!</definedName>
    <definedName name="XRefPaste4Row" localSheetId="10" hidden="1">#REF!</definedName>
    <definedName name="XRefPaste4Row" localSheetId="11" hidden="1">#REF!</definedName>
    <definedName name="XRefPaste4Row" localSheetId="6" hidden="1">#REF!</definedName>
    <definedName name="XRefPaste4Row" localSheetId="13" hidden="1">#REF!</definedName>
    <definedName name="XRefPaste4Row" localSheetId="23" hidden="1">#REF!</definedName>
    <definedName name="XRefPaste4Row" localSheetId="25" hidden="1">#REF!</definedName>
    <definedName name="XRefPaste4Row" localSheetId="26" hidden="1">#REF!</definedName>
    <definedName name="XRefPaste4Row" localSheetId="28" hidden="1">#REF!</definedName>
    <definedName name="XRefPaste4Row" localSheetId="29" hidden="1">#REF!</definedName>
    <definedName name="XRefPaste4Row" localSheetId="30" hidden="1">#REF!</definedName>
    <definedName name="XRefPaste4Row" localSheetId="31" hidden="1">#REF!</definedName>
    <definedName name="XRefPaste4Row" localSheetId="14" hidden="1">#REF!</definedName>
    <definedName name="XRefPaste4Row" localSheetId="32" hidden="1">#REF!</definedName>
    <definedName name="XRefPaste4Row" localSheetId="33" hidden="1">#REF!</definedName>
    <definedName name="XRefPaste4Row" localSheetId="35" hidden="1">#REF!</definedName>
    <definedName name="XRefPaste4Row" localSheetId="37" hidden="1">#REF!</definedName>
    <definedName name="XRefPaste4Row" localSheetId="38" hidden="1">#REF!</definedName>
    <definedName name="XRefPaste4Row" localSheetId="39" hidden="1">#REF!</definedName>
    <definedName name="XRefPaste4Row" localSheetId="40" hidden="1">#REF!</definedName>
    <definedName name="XRefPaste4Row" localSheetId="41" hidden="1">#REF!</definedName>
    <definedName name="XRefPaste4Row" localSheetId="15" hidden="1">#REF!</definedName>
    <definedName name="XRefPaste4Row" localSheetId="44" hidden="1">#REF!</definedName>
    <definedName name="XRefPaste4Row" localSheetId="47" hidden="1">#REF!</definedName>
    <definedName name="XRefPaste4Row" localSheetId="51" hidden="1">#REF!</definedName>
    <definedName name="XRefPaste4Row" localSheetId="52" hidden="1">#REF!</definedName>
    <definedName name="XRefPaste4Row" localSheetId="17" hidden="1">#REF!</definedName>
    <definedName name="XRefPaste4Row" localSheetId="18" hidden="1">#REF!</definedName>
    <definedName name="XRefPaste4Row" localSheetId="19" hidden="1">#REF!</definedName>
    <definedName name="XRefPaste4Row" localSheetId="21" hidden="1">#REF!</definedName>
    <definedName name="XRefPaste4Row" hidden="1">#REF!</definedName>
    <definedName name="XRefPaste5" localSheetId="9" hidden="1">#REF!</definedName>
    <definedName name="XRefPaste5" localSheetId="1" hidden="1">#REF!</definedName>
    <definedName name="XRefPaste5" localSheetId="7" hidden="1">#REF!</definedName>
    <definedName name="XRefPaste5" localSheetId="12" hidden="1">#REF!</definedName>
    <definedName name="XRefPaste5" localSheetId="10" hidden="1">#REF!</definedName>
    <definedName name="XRefPaste5" localSheetId="11" hidden="1">#REF!</definedName>
    <definedName name="XRefPaste5" localSheetId="6" hidden="1">#REF!</definedName>
    <definedName name="XRefPaste5" localSheetId="13" hidden="1">#REF!</definedName>
    <definedName name="XRefPaste5" localSheetId="23" hidden="1">#REF!</definedName>
    <definedName name="XRefPaste5" localSheetId="25" hidden="1">#REF!</definedName>
    <definedName name="XRefPaste5" localSheetId="26" hidden="1">#REF!</definedName>
    <definedName name="XRefPaste5" localSheetId="28" hidden="1">#REF!</definedName>
    <definedName name="XRefPaste5" localSheetId="29" hidden="1">#REF!</definedName>
    <definedName name="XRefPaste5" localSheetId="30" hidden="1">#REF!</definedName>
    <definedName name="XRefPaste5" localSheetId="31" hidden="1">#REF!</definedName>
    <definedName name="XRefPaste5" localSheetId="14" hidden="1">#REF!</definedName>
    <definedName name="XRefPaste5" localSheetId="32" hidden="1">#REF!</definedName>
    <definedName name="XRefPaste5" localSheetId="33" hidden="1">#REF!</definedName>
    <definedName name="XRefPaste5" localSheetId="35" hidden="1">#REF!</definedName>
    <definedName name="XRefPaste5" localSheetId="37" hidden="1">#REF!</definedName>
    <definedName name="XRefPaste5" localSheetId="38" hidden="1">#REF!</definedName>
    <definedName name="XRefPaste5" localSheetId="39" hidden="1">#REF!</definedName>
    <definedName name="XRefPaste5" localSheetId="40" hidden="1">#REF!</definedName>
    <definedName name="XRefPaste5" localSheetId="41" hidden="1">#REF!</definedName>
    <definedName name="XRefPaste5" localSheetId="15" hidden="1">#REF!</definedName>
    <definedName name="XRefPaste5" localSheetId="44" hidden="1">#REF!</definedName>
    <definedName name="XRefPaste5" localSheetId="47" hidden="1">#REF!</definedName>
    <definedName name="XRefPaste5" localSheetId="51" hidden="1">#REF!</definedName>
    <definedName name="XRefPaste5" localSheetId="52" hidden="1">#REF!</definedName>
    <definedName name="XRefPaste5" localSheetId="17" hidden="1">#REF!</definedName>
    <definedName name="XRefPaste5" localSheetId="18" hidden="1">#REF!</definedName>
    <definedName name="XRefPaste5" localSheetId="19" hidden="1">#REF!</definedName>
    <definedName name="XRefPaste5" localSheetId="21" hidden="1">#REF!</definedName>
    <definedName name="XRefPaste5" hidden="1">#REF!</definedName>
    <definedName name="XRefPaste53Row" localSheetId="52" hidden="1">#REF!</definedName>
    <definedName name="XRefPaste53Row" hidden="1">#REF!</definedName>
    <definedName name="XRefPaste54Row" hidden="1">#REF!</definedName>
    <definedName name="XRefPaste55Row" hidden="1">#REF!</definedName>
    <definedName name="XRefPaste57Row" hidden="1">#REF!</definedName>
    <definedName name="XRefPaste58Row" hidden="1">#REF!</definedName>
    <definedName name="XRefPaste59Row" hidden="1">#REF!</definedName>
    <definedName name="XRefPaste5Row" localSheetId="1" hidden="1">#REF!</definedName>
    <definedName name="XRefPaste5Row" hidden="1">#REF!</definedName>
    <definedName name="XRefPaste6" hidden="1">#REF!</definedName>
    <definedName name="XRefPaste60Row" hidden="1">#REF!</definedName>
    <definedName name="XRefPaste61Row" hidden="1">#REF!</definedName>
    <definedName name="XRefPaste62Row" hidden="1">#REF!</definedName>
    <definedName name="XRefPaste63Row" hidden="1">#REF!</definedName>
    <definedName name="XRefPaste64Row" hidden="1">#REF!</definedName>
    <definedName name="XRefPaste6Row" localSheetId="1" hidden="1">#REF!</definedName>
    <definedName name="XRefPaste6Row" hidden="1">#REF!</definedName>
    <definedName name="XRefPaste7" hidden="1">#REF!</definedName>
    <definedName name="XRefPaste7Row" localSheetId="1" hidden="1">#REF!</definedName>
    <definedName name="XRefPaste7Row" hidden="1">#REF!</definedName>
    <definedName name="XRefPaste8" hidden="1">#REF!</definedName>
    <definedName name="XRefPaste8Row" localSheetId="1" hidden="1">#REF!</definedName>
    <definedName name="XRefPaste8Row" hidden="1">#REF!</definedName>
    <definedName name="XRefPaste9" hidden="1">#REF!</definedName>
    <definedName name="XRefPaste9Row" localSheetId="1" hidden="1">#REF!</definedName>
    <definedName name="XRefPaste9Row" hidden="1">#REF!</definedName>
    <definedName name="XRefPasteRangeCount" hidden="1">4</definedName>
    <definedName name="xx" localSheetId="9">#REF!</definedName>
    <definedName name="xx" localSheetId="1">#REF!</definedName>
    <definedName name="xx" localSheetId="7">#REF!</definedName>
    <definedName name="xx" localSheetId="12">#REF!</definedName>
    <definedName name="xx" localSheetId="10">#REF!</definedName>
    <definedName name="xx" localSheetId="11">#REF!</definedName>
    <definedName name="xx" localSheetId="6">#REF!</definedName>
    <definedName name="xx" localSheetId="13">#REF!</definedName>
    <definedName name="xx" localSheetId="23">#REF!</definedName>
    <definedName name="xx" localSheetId="25">#REF!</definedName>
    <definedName name="xx" localSheetId="26">#REF!</definedName>
    <definedName name="xx" localSheetId="28">#REF!</definedName>
    <definedName name="xx" localSheetId="29">#REF!</definedName>
    <definedName name="xx" localSheetId="30">#REF!</definedName>
    <definedName name="xx" localSheetId="31">#REF!</definedName>
    <definedName name="xx" localSheetId="14">#REF!</definedName>
    <definedName name="xx" localSheetId="32">#REF!</definedName>
    <definedName name="xx" localSheetId="33">#REF!</definedName>
    <definedName name="xx" localSheetId="35">#REF!</definedName>
    <definedName name="xx" localSheetId="37">#REF!</definedName>
    <definedName name="xx" localSheetId="38">#REF!</definedName>
    <definedName name="xx" localSheetId="39">#REF!</definedName>
    <definedName name="xx" localSheetId="40">#REF!</definedName>
    <definedName name="xx" localSheetId="41">#REF!</definedName>
    <definedName name="xx" localSheetId="15">#REF!</definedName>
    <definedName name="xx" localSheetId="44">#REF!</definedName>
    <definedName name="xx" localSheetId="47">#REF!</definedName>
    <definedName name="xx" localSheetId="51">#REF!</definedName>
    <definedName name="xx" localSheetId="52">#REF!</definedName>
    <definedName name="xx" localSheetId="17">#REF!</definedName>
    <definedName name="xx" localSheetId="18">#REF!</definedName>
    <definedName name="xx" localSheetId="19">#REF!</definedName>
    <definedName name="xx" localSheetId="21">#REF!</definedName>
    <definedName name="xx">#REF!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6" i="74" l="1"/>
  <c r="C11" i="74"/>
  <c r="C25" i="66" l="1"/>
  <c r="F11" i="50"/>
  <c r="D34" i="39"/>
  <c r="F31" i="48"/>
  <c r="F21" i="48"/>
  <c r="J16" i="78"/>
  <c r="E271" i="78" l="1"/>
  <c r="E270" i="78"/>
  <c r="J23" i="78"/>
  <c r="E23" i="78"/>
  <c r="I23" i="78" s="1"/>
  <c r="D176" i="19" l="1"/>
  <c r="D178" i="19" s="1"/>
  <c r="F317" i="19" l="1"/>
  <c r="F324" i="19"/>
  <c r="F328" i="19"/>
  <c r="F316" i="19"/>
  <c r="F326" i="19"/>
  <c r="F320" i="19" l="1"/>
  <c r="F321" i="19"/>
  <c r="F319" i="19"/>
  <c r="F325" i="19"/>
  <c r="F329" i="19"/>
  <c r="F327" i="19"/>
  <c r="F322" i="19"/>
  <c r="F318" i="19"/>
  <c r="F323" i="19" l="1"/>
  <c r="D75" i="74" l="1"/>
  <c r="C75" i="74"/>
  <c r="D59" i="74"/>
  <c r="C59" i="74"/>
  <c r="D43" i="74"/>
  <c r="D62" i="74" s="1"/>
  <c r="D40" i="74"/>
  <c r="C40" i="74"/>
  <c r="D24" i="74"/>
  <c r="C24" i="74"/>
  <c r="D9" i="74"/>
  <c r="B43" i="92"/>
  <c r="D42" i="92"/>
  <c r="D43" i="92" s="1"/>
  <c r="C42" i="92"/>
  <c r="C43" i="92" s="1"/>
  <c r="C37" i="92"/>
  <c r="B37" i="92"/>
  <c r="D37" i="92" s="1"/>
  <c r="B36" i="92"/>
  <c r="B38" i="92" s="1"/>
  <c r="C23" i="92"/>
  <c r="C25" i="92" s="1"/>
  <c r="B23" i="92"/>
  <c r="B24" i="92" s="1"/>
  <c r="D10" i="69"/>
  <c r="C10" i="69"/>
  <c r="C15" i="89"/>
  <c r="B15" i="89"/>
  <c r="C14" i="94"/>
  <c r="B14" i="94"/>
  <c r="D27" i="66"/>
  <c r="D29" i="66" s="1"/>
  <c r="C14" i="88"/>
  <c r="B14" i="88"/>
  <c r="C18" i="87"/>
  <c r="B18" i="87"/>
  <c r="A11" i="87"/>
  <c r="H13" i="63"/>
  <c r="D13" i="63"/>
  <c r="C13" i="63"/>
  <c r="H12" i="63"/>
  <c r="D12" i="63"/>
  <c r="C12" i="63"/>
  <c r="H11" i="63"/>
  <c r="D11" i="63"/>
  <c r="C11" i="63"/>
  <c r="H10" i="63"/>
  <c r="H15" i="63" s="1"/>
  <c r="D10" i="63"/>
  <c r="D15" i="63" s="1"/>
  <c r="E20" i="32" s="1"/>
  <c r="D15" i="62"/>
  <c r="D14" i="62"/>
  <c r="D13" i="62"/>
  <c r="D12" i="62"/>
  <c r="D11" i="62"/>
  <c r="D17" i="62" s="1"/>
  <c r="E18" i="32" s="1"/>
  <c r="D14" i="60"/>
  <c r="D13" i="60"/>
  <c r="D12" i="60"/>
  <c r="D11" i="60"/>
  <c r="D15" i="60" s="1"/>
  <c r="E14" i="32" s="1"/>
  <c r="D10" i="60"/>
  <c r="G11" i="61" s="1"/>
  <c r="D10" i="62" s="1"/>
  <c r="D9" i="63" s="1"/>
  <c r="D15" i="59"/>
  <c r="D13" i="59"/>
  <c r="D16" i="59" s="1"/>
  <c r="E13" i="32" s="1"/>
  <c r="D12" i="59"/>
  <c r="D9" i="59"/>
  <c r="C11" i="86"/>
  <c r="C9" i="85" s="1"/>
  <c r="D10" i="57"/>
  <c r="C18" i="84"/>
  <c r="G34" i="31" s="1"/>
  <c r="B18" i="84"/>
  <c r="F34" i="31" s="1"/>
  <c r="N37" i="48"/>
  <c r="F27" i="48"/>
  <c r="N21" i="48"/>
  <c r="N27" i="48" s="1"/>
  <c r="G33" i="31" s="1"/>
  <c r="D12" i="47"/>
  <c r="D11" i="47"/>
  <c r="C14" i="83"/>
  <c r="B14" i="83"/>
  <c r="C19" i="82"/>
  <c r="B19" i="82"/>
  <c r="C15" i="82"/>
  <c r="C21" i="82" s="1"/>
  <c r="G25" i="31" s="1"/>
  <c r="B15" i="82"/>
  <c r="C11" i="82"/>
  <c r="B11" i="82"/>
  <c r="B21" i="82" s="1"/>
  <c r="F25" i="31" s="1"/>
  <c r="L20" i="75"/>
  <c r="K20" i="75"/>
  <c r="G20" i="75"/>
  <c r="F20" i="75"/>
  <c r="E20" i="75"/>
  <c r="D20" i="75"/>
  <c r="C20" i="75"/>
  <c r="W19" i="75"/>
  <c r="V19" i="75"/>
  <c r="O19" i="75"/>
  <c r="M19" i="75"/>
  <c r="H19" i="75"/>
  <c r="N19" i="75" s="1"/>
  <c r="T18" i="75"/>
  <c r="O18" i="75"/>
  <c r="I18" i="75"/>
  <c r="H18" i="75"/>
  <c r="T17" i="75"/>
  <c r="O17" i="75"/>
  <c r="K17" i="75"/>
  <c r="I17" i="75"/>
  <c r="H17" i="75"/>
  <c r="V16" i="75"/>
  <c r="O16" i="75"/>
  <c r="M16" i="75"/>
  <c r="W16" i="75" s="1"/>
  <c r="H16" i="75"/>
  <c r="N16" i="75" s="1"/>
  <c r="T15" i="75"/>
  <c r="O15" i="75"/>
  <c r="I15" i="75"/>
  <c r="H15" i="75"/>
  <c r="T14" i="75"/>
  <c r="O14" i="75"/>
  <c r="I14" i="75"/>
  <c r="H14" i="75"/>
  <c r="T13" i="75"/>
  <c r="O13" i="75"/>
  <c r="I13" i="75"/>
  <c r="M13" i="75" s="1"/>
  <c r="H13" i="75"/>
  <c r="T12" i="75"/>
  <c r="O12" i="75"/>
  <c r="I12" i="75"/>
  <c r="H12" i="75"/>
  <c r="T11" i="75"/>
  <c r="O11" i="75"/>
  <c r="I11" i="75"/>
  <c r="H11" i="75"/>
  <c r="C29" i="81"/>
  <c r="C28" i="81"/>
  <c r="L18" i="81"/>
  <c r="K18" i="81"/>
  <c r="J18" i="81"/>
  <c r="I18" i="81"/>
  <c r="C13" i="81"/>
  <c r="C31" i="81" s="1"/>
  <c r="D35" i="39"/>
  <c r="E15" i="39"/>
  <c r="C20" i="93"/>
  <c r="G15" i="31" s="1"/>
  <c r="B20" i="93"/>
  <c r="E11" i="37"/>
  <c r="C10" i="93" s="1"/>
  <c r="P32" i="36"/>
  <c r="O32" i="36"/>
  <c r="P31" i="36"/>
  <c r="O31" i="36"/>
  <c r="M29" i="36"/>
  <c r="M30" i="36" s="1"/>
  <c r="L29" i="36"/>
  <c r="L30" i="36" s="1"/>
  <c r="H26" i="36"/>
  <c r="E24" i="36"/>
  <c r="J22" i="36"/>
  <c r="J20" i="36"/>
  <c r="J24" i="36" s="1"/>
  <c r="I8" i="35"/>
  <c r="F39" i="33"/>
  <c r="H39" i="33" s="1"/>
  <c r="F33" i="33"/>
  <c r="F27" i="33"/>
  <c r="F20" i="33"/>
  <c r="F11" i="33"/>
  <c r="B6" i="33"/>
  <c r="W33" i="34"/>
  <c r="T28" i="34"/>
  <c r="S28" i="34"/>
  <c r="P28" i="34"/>
  <c r="N28" i="34"/>
  <c r="L28" i="34"/>
  <c r="J28" i="34"/>
  <c r="H28" i="34"/>
  <c r="G28" i="34"/>
  <c r="F28" i="34"/>
  <c r="Q26" i="34"/>
  <c r="Q25" i="34"/>
  <c r="U25" i="34" s="1"/>
  <c r="T23" i="34"/>
  <c r="O23" i="34"/>
  <c r="O28" i="34" s="1"/>
  <c r="K23" i="34"/>
  <c r="K28" i="34" s="1"/>
  <c r="G23" i="34"/>
  <c r="T21" i="34"/>
  <c r="S21" i="34"/>
  <c r="O21" i="34"/>
  <c r="M21" i="34"/>
  <c r="M23" i="34" s="1"/>
  <c r="M28" i="34" s="1"/>
  <c r="K21" i="34"/>
  <c r="I21" i="34"/>
  <c r="I23" i="34" s="1"/>
  <c r="I28" i="34" s="1"/>
  <c r="G21" i="34"/>
  <c r="F21" i="34"/>
  <c r="D21" i="34"/>
  <c r="D23" i="34" s="1"/>
  <c r="D28" i="34" s="1"/>
  <c r="U19" i="34"/>
  <c r="U18" i="34"/>
  <c r="U17" i="34"/>
  <c r="Q17" i="34"/>
  <c r="Q21" i="34" s="1"/>
  <c r="Q23" i="34" s="1"/>
  <c r="Q28" i="34" s="1"/>
  <c r="U16" i="34"/>
  <c r="R15" i="34"/>
  <c r="R21" i="34" s="1"/>
  <c r="R23" i="34" s="1"/>
  <c r="R24" i="34" s="1"/>
  <c r="Q24" i="34" s="1"/>
  <c r="U24" i="34" s="1"/>
  <c r="U14" i="34"/>
  <c r="B5" i="34"/>
  <c r="E30" i="32"/>
  <c r="D30" i="32"/>
  <c r="E29" i="32"/>
  <c r="D29" i="32"/>
  <c r="E25" i="32"/>
  <c r="D25" i="32"/>
  <c r="E23" i="32"/>
  <c r="D23" i="32"/>
  <c r="B8" i="32"/>
  <c r="E1" i="32"/>
  <c r="G55" i="31"/>
  <c r="F55" i="31"/>
  <c r="G52" i="31"/>
  <c r="F52" i="31"/>
  <c r="G27" i="31"/>
  <c r="F27" i="31"/>
  <c r="G23" i="31"/>
  <c r="F15" i="31"/>
  <c r="F11" i="31"/>
  <c r="D18" i="36" s="1"/>
  <c r="D26" i="36" s="1"/>
  <c r="A8" i="31"/>
  <c r="E37" i="8"/>
  <c r="E36" i="8"/>
  <c r="E31" i="8"/>
  <c r="E30" i="8"/>
  <c r="E26" i="8"/>
  <c r="E25" i="8"/>
  <c r="C20" i="8"/>
  <c r="E19" i="8"/>
  <c r="E21" i="8" s="1"/>
  <c r="E12" i="8"/>
  <c r="E11" i="8"/>
  <c r="E10" i="8"/>
  <c r="E7" i="8"/>
  <c r="G64" i="7"/>
  <c r="E62" i="7"/>
  <c r="M37" i="14" s="1"/>
  <c r="E61" i="7"/>
  <c r="M36" i="14" s="1"/>
  <c r="E60" i="7"/>
  <c r="C60" i="7"/>
  <c r="E59" i="7"/>
  <c r="M35" i="14" s="1"/>
  <c r="E58" i="7"/>
  <c r="M34" i="14" s="1"/>
  <c r="E57" i="7"/>
  <c r="E56" i="7"/>
  <c r="M32" i="14" s="1"/>
  <c r="G51" i="7"/>
  <c r="E49" i="7"/>
  <c r="M30" i="14" s="1"/>
  <c r="E48" i="7"/>
  <c r="M29" i="14" s="1"/>
  <c r="E47" i="7"/>
  <c r="C47" i="7"/>
  <c r="C28" i="14" s="1"/>
  <c r="L28" i="14" s="1"/>
  <c r="N28" i="14" s="1"/>
  <c r="E46" i="7"/>
  <c r="N34" i="48" s="1"/>
  <c r="N41" i="48" s="1"/>
  <c r="G41" i="31" s="1"/>
  <c r="E45" i="7"/>
  <c r="C45" i="7"/>
  <c r="E44" i="7"/>
  <c r="M26" i="14" s="1"/>
  <c r="G41" i="7"/>
  <c r="G53" i="7" s="1"/>
  <c r="G66" i="7" s="1"/>
  <c r="E40" i="7"/>
  <c r="M25" i="14" s="1"/>
  <c r="E39" i="7"/>
  <c r="M24" i="14" s="1"/>
  <c r="C39" i="7"/>
  <c r="C24" i="14" s="1"/>
  <c r="H24" i="14" s="1"/>
  <c r="L24" i="14" s="1"/>
  <c r="E38" i="7"/>
  <c r="M23" i="14" s="1"/>
  <c r="E37" i="7"/>
  <c r="M22" i="14" s="1"/>
  <c r="E36" i="7"/>
  <c r="M21" i="14" s="1"/>
  <c r="E35" i="7"/>
  <c r="M20" i="14" s="1"/>
  <c r="C35" i="7"/>
  <c r="C20" i="14" s="1"/>
  <c r="L20" i="14" s="1"/>
  <c r="E34" i="7"/>
  <c r="M19" i="14" s="1"/>
  <c r="G27" i="7"/>
  <c r="G29" i="7" s="1"/>
  <c r="E26" i="7"/>
  <c r="M12" i="14" s="1"/>
  <c r="E25" i="7"/>
  <c r="M13" i="14" s="1"/>
  <c r="E24" i="7"/>
  <c r="M15" i="14" s="1"/>
  <c r="E23" i="7"/>
  <c r="C23" i="7"/>
  <c r="E22" i="7"/>
  <c r="M17" i="14" s="1"/>
  <c r="E21" i="7"/>
  <c r="M14" i="14" s="1"/>
  <c r="G17" i="7"/>
  <c r="E16" i="7"/>
  <c r="M11" i="14" s="1"/>
  <c r="E15" i="7"/>
  <c r="M10" i="14" s="1"/>
  <c r="E14" i="7"/>
  <c r="M9" i="14" s="1"/>
  <c r="E13" i="7"/>
  <c r="M8" i="14" s="1"/>
  <c r="E12" i="7"/>
  <c r="M7" i="14" s="1"/>
  <c r="E11" i="7"/>
  <c r="M6" i="14" s="1"/>
  <c r="E10" i="7"/>
  <c r="M5" i="14" s="1"/>
  <c r="E7" i="7"/>
  <c r="S338" i="13"/>
  <c r="S337" i="13"/>
  <c r="S336" i="13"/>
  <c r="S335" i="13"/>
  <c r="S334" i="13"/>
  <c r="S333" i="13"/>
  <c r="S332" i="13"/>
  <c r="S331" i="13"/>
  <c r="S330" i="13"/>
  <c r="S329" i="13"/>
  <c r="S328" i="13"/>
  <c r="S327" i="13"/>
  <c r="S326" i="13"/>
  <c r="S325" i="13"/>
  <c r="S324" i="13"/>
  <c r="S323" i="13"/>
  <c r="S322" i="13"/>
  <c r="S321" i="13"/>
  <c r="S320" i="13"/>
  <c r="S319" i="13"/>
  <c r="S318" i="13"/>
  <c r="S317" i="13"/>
  <c r="S316" i="13"/>
  <c r="S315" i="13"/>
  <c r="S314" i="13"/>
  <c r="S313" i="13"/>
  <c r="S312" i="13"/>
  <c r="S311" i="13"/>
  <c r="S310" i="13"/>
  <c r="S309" i="13"/>
  <c r="S308" i="13"/>
  <c r="S307" i="13"/>
  <c r="S306" i="13"/>
  <c r="S305" i="13"/>
  <c r="S304" i="13"/>
  <c r="S303" i="13"/>
  <c r="S302" i="13"/>
  <c r="S301" i="13"/>
  <c r="S300" i="13"/>
  <c r="S299" i="13"/>
  <c r="S298" i="13"/>
  <c r="S297" i="13"/>
  <c r="S296" i="13"/>
  <c r="S295" i="13"/>
  <c r="S294" i="13"/>
  <c r="S293" i="13"/>
  <c r="S292" i="13"/>
  <c r="S291" i="13"/>
  <c r="S290" i="13"/>
  <c r="S289" i="13"/>
  <c r="S288" i="13"/>
  <c r="S287" i="13"/>
  <c r="S286" i="13"/>
  <c r="S285" i="13"/>
  <c r="S284" i="13"/>
  <c r="S283" i="13"/>
  <c r="S282" i="13"/>
  <c r="S281" i="13"/>
  <c r="S280" i="13"/>
  <c r="S279" i="13"/>
  <c r="S278" i="13"/>
  <c r="S277" i="13"/>
  <c r="S276" i="13"/>
  <c r="S275" i="13"/>
  <c r="S274" i="13"/>
  <c r="S273" i="13"/>
  <c r="S272" i="13"/>
  <c r="S271" i="13"/>
  <c r="S270" i="13"/>
  <c r="S269" i="13"/>
  <c r="S268" i="13"/>
  <c r="S267" i="13"/>
  <c r="S266" i="13"/>
  <c r="S265" i="13"/>
  <c r="S264" i="13"/>
  <c r="S263" i="13"/>
  <c r="S262" i="13"/>
  <c r="S261" i="13"/>
  <c r="S260" i="13"/>
  <c r="S259" i="13"/>
  <c r="S258" i="13"/>
  <c r="S257" i="13"/>
  <c r="S256" i="13"/>
  <c r="S255" i="13"/>
  <c r="S254" i="13"/>
  <c r="S253" i="13"/>
  <c r="S252" i="13"/>
  <c r="S251" i="13"/>
  <c r="S250" i="13"/>
  <c r="S249" i="13"/>
  <c r="S248" i="13"/>
  <c r="S247" i="13"/>
  <c r="S246" i="13"/>
  <c r="S245" i="13"/>
  <c r="S244" i="13"/>
  <c r="S243" i="13"/>
  <c r="S242" i="13"/>
  <c r="S241" i="13"/>
  <c r="S240" i="13"/>
  <c r="S239" i="13"/>
  <c r="S238" i="13"/>
  <c r="S237" i="13"/>
  <c r="S236" i="13"/>
  <c r="S235" i="13"/>
  <c r="S234" i="13"/>
  <c r="S233" i="13"/>
  <c r="S232" i="13"/>
  <c r="S231" i="13"/>
  <c r="S230" i="13"/>
  <c r="S229" i="13"/>
  <c r="S228" i="13"/>
  <c r="S227" i="13"/>
  <c r="S226" i="13"/>
  <c r="S225" i="13"/>
  <c r="S224" i="13"/>
  <c r="S223" i="13"/>
  <c r="S222" i="13"/>
  <c r="S221" i="13"/>
  <c r="S220" i="13"/>
  <c r="S219" i="13"/>
  <c r="S218" i="13"/>
  <c r="S217" i="13"/>
  <c r="S216" i="13"/>
  <c r="S215" i="13"/>
  <c r="S214" i="13"/>
  <c r="S213" i="13"/>
  <c r="S212" i="13"/>
  <c r="S211" i="13"/>
  <c r="S210" i="13"/>
  <c r="S209" i="13"/>
  <c r="S208" i="13"/>
  <c r="S207" i="13"/>
  <c r="S206" i="13"/>
  <c r="S205" i="13"/>
  <c r="S204" i="13"/>
  <c r="S203" i="13"/>
  <c r="S202" i="13"/>
  <c r="S201" i="13"/>
  <c r="S200" i="13"/>
  <c r="S199" i="13"/>
  <c r="S198" i="13"/>
  <c r="S197" i="13"/>
  <c r="S196" i="13"/>
  <c r="S195" i="13"/>
  <c r="S193" i="13"/>
  <c r="S192" i="13"/>
  <c r="S191" i="13"/>
  <c r="S190" i="13"/>
  <c r="S189" i="13"/>
  <c r="S188" i="13"/>
  <c r="S187" i="13"/>
  <c r="S186" i="13"/>
  <c r="S185" i="13"/>
  <c r="S184" i="13"/>
  <c r="S183" i="13"/>
  <c r="S182" i="13"/>
  <c r="S181" i="13"/>
  <c r="S180" i="13"/>
  <c r="S178" i="13"/>
  <c r="S177" i="13"/>
  <c r="S176" i="13"/>
  <c r="F174" i="13"/>
  <c r="F179" i="13" s="1"/>
  <c r="S179" i="13" s="1"/>
  <c r="S173" i="13"/>
  <c r="O173" i="13"/>
  <c r="K173" i="13"/>
  <c r="G173" i="13"/>
  <c r="H173" i="13" s="1"/>
  <c r="D173" i="13"/>
  <c r="S172" i="13"/>
  <c r="O172" i="13"/>
  <c r="K172" i="13"/>
  <c r="D172" i="13"/>
  <c r="O171" i="13"/>
  <c r="K171" i="13"/>
  <c r="S171" i="13" s="1"/>
  <c r="S170" i="13"/>
  <c r="O170" i="13"/>
  <c r="G20" i="61" s="1"/>
  <c r="H20" i="61" s="1"/>
  <c r="K170" i="13"/>
  <c r="D170" i="13"/>
  <c r="S169" i="13"/>
  <c r="O169" i="13"/>
  <c r="K169" i="13"/>
  <c r="U169" i="13" s="1"/>
  <c r="O168" i="13"/>
  <c r="K168" i="13"/>
  <c r="U168" i="13" s="1"/>
  <c r="U167" i="13"/>
  <c r="S167" i="13"/>
  <c r="O167" i="13"/>
  <c r="K167" i="13"/>
  <c r="S166" i="13"/>
  <c r="O166" i="13"/>
  <c r="K166" i="13"/>
  <c r="U166" i="13" s="1"/>
  <c r="O165" i="13"/>
  <c r="G17" i="61" s="1"/>
  <c r="K165" i="13"/>
  <c r="U165" i="13" s="1"/>
  <c r="U164" i="13"/>
  <c r="S164" i="13"/>
  <c r="O164" i="13"/>
  <c r="K164" i="13"/>
  <c r="S163" i="13"/>
  <c r="O163" i="13"/>
  <c r="K163" i="13"/>
  <c r="D163" i="13"/>
  <c r="I163" i="13" s="1"/>
  <c r="L163" i="13" s="1"/>
  <c r="O162" i="13"/>
  <c r="K162" i="13"/>
  <c r="S162" i="13" s="1"/>
  <c r="U161" i="13"/>
  <c r="S161" i="13"/>
  <c r="O161" i="13"/>
  <c r="K161" i="13"/>
  <c r="S160" i="13"/>
  <c r="O160" i="13"/>
  <c r="K160" i="13"/>
  <c r="U160" i="13" s="1"/>
  <c r="S159" i="13"/>
  <c r="O159" i="13"/>
  <c r="K159" i="13"/>
  <c r="O158" i="13"/>
  <c r="G29" i="61" s="1"/>
  <c r="K158" i="13"/>
  <c r="S158" i="13" s="1"/>
  <c r="D158" i="13"/>
  <c r="O157" i="13"/>
  <c r="K157" i="13"/>
  <c r="S157" i="13" s="1"/>
  <c r="D157" i="13"/>
  <c r="I157" i="13" s="1"/>
  <c r="L157" i="13" s="1"/>
  <c r="S156" i="13"/>
  <c r="O156" i="13"/>
  <c r="K156" i="13"/>
  <c r="U156" i="13" s="1"/>
  <c r="S155" i="13"/>
  <c r="O155" i="13"/>
  <c r="U155" i="13" s="1"/>
  <c r="K155" i="13"/>
  <c r="O154" i="13"/>
  <c r="G13" i="61" s="1"/>
  <c r="K154" i="13"/>
  <c r="U154" i="13" s="1"/>
  <c r="S153" i="13"/>
  <c r="O153" i="13"/>
  <c r="K153" i="13"/>
  <c r="U153" i="13" s="1"/>
  <c r="O152" i="13"/>
  <c r="G27" i="61" s="1"/>
  <c r="K152" i="13"/>
  <c r="S152" i="13" s="1"/>
  <c r="U151" i="13"/>
  <c r="O151" i="13"/>
  <c r="K151" i="13"/>
  <c r="S151" i="13" s="1"/>
  <c r="O150" i="13"/>
  <c r="K150" i="13"/>
  <c r="U150" i="13" s="1"/>
  <c r="O149" i="13"/>
  <c r="K149" i="13"/>
  <c r="S149" i="13" s="1"/>
  <c r="D149" i="13"/>
  <c r="O148" i="13"/>
  <c r="K148" i="13"/>
  <c r="S148" i="13" s="1"/>
  <c r="D148" i="13"/>
  <c r="I148" i="13" s="1"/>
  <c r="L148" i="13" s="1"/>
  <c r="S147" i="13"/>
  <c r="O147" i="13"/>
  <c r="K147" i="13"/>
  <c r="U147" i="13" s="1"/>
  <c r="S146" i="13"/>
  <c r="O146" i="13"/>
  <c r="U146" i="13" s="1"/>
  <c r="K146" i="13"/>
  <c r="O145" i="13"/>
  <c r="K145" i="13"/>
  <c r="U145" i="13" s="1"/>
  <c r="S144" i="13"/>
  <c r="O144" i="13"/>
  <c r="K144" i="13"/>
  <c r="U144" i="13" s="1"/>
  <c r="S143" i="13"/>
  <c r="O143" i="13"/>
  <c r="U143" i="13" s="1"/>
  <c r="K143" i="13"/>
  <c r="O142" i="13"/>
  <c r="G22" i="61" s="1"/>
  <c r="K142" i="13"/>
  <c r="S142" i="13" s="1"/>
  <c r="D142" i="13"/>
  <c r="I142" i="13" s="1"/>
  <c r="L142" i="13" s="1"/>
  <c r="O141" i="13"/>
  <c r="G19" i="61" s="1"/>
  <c r="K141" i="13"/>
  <c r="S141" i="13" s="1"/>
  <c r="D141" i="13"/>
  <c r="S140" i="13"/>
  <c r="O140" i="13"/>
  <c r="U140" i="13" s="1"/>
  <c r="K140" i="13"/>
  <c r="O139" i="13"/>
  <c r="K139" i="13"/>
  <c r="S139" i="13" s="1"/>
  <c r="O138" i="13"/>
  <c r="G26" i="61" s="1"/>
  <c r="K138" i="13"/>
  <c r="U138" i="13" s="1"/>
  <c r="O137" i="13"/>
  <c r="K137" i="13"/>
  <c r="S137" i="13" s="1"/>
  <c r="U136" i="13"/>
  <c r="O136" i="13"/>
  <c r="G25" i="61" s="1"/>
  <c r="K136" i="13"/>
  <c r="S136" i="13" s="1"/>
  <c r="S135" i="13"/>
  <c r="O135" i="13"/>
  <c r="G34" i="61" s="1"/>
  <c r="K135" i="13"/>
  <c r="O134" i="13"/>
  <c r="G18" i="61" s="1"/>
  <c r="K134" i="13"/>
  <c r="U134" i="13" s="1"/>
  <c r="U133" i="13"/>
  <c r="S133" i="13"/>
  <c r="O133" i="13"/>
  <c r="K133" i="13"/>
  <c r="S132" i="13"/>
  <c r="O132" i="13"/>
  <c r="G24" i="61" s="1"/>
  <c r="K132" i="13"/>
  <c r="U132" i="13" s="1"/>
  <c r="O131" i="13"/>
  <c r="K131" i="13"/>
  <c r="U131" i="13" s="1"/>
  <c r="T130" i="13"/>
  <c r="S130" i="13"/>
  <c r="P130" i="13"/>
  <c r="K130" i="13"/>
  <c r="K129" i="13"/>
  <c r="S129" i="13" s="1"/>
  <c r="D129" i="13"/>
  <c r="I129" i="13" s="1"/>
  <c r="K128" i="13"/>
  <c r="S128" i="13" s="1"/>
  <c r="D128" i="13"/>
  <c r="AA42" i="14" s="1"/>
  <c r="AA52" i="14" s="1"/>
  <c r="D24" i="33" s="1"/>
  <c r="K127" i="13"/>
  <c r="S127" i="13" s="1"/>
  <c r="S126" i="13"/>
  <c r="K126" i="13"/>
  <c r="K125" i="13"/>
  <c r="S125" i="13" s="1"/>
  <c r="K124" i="13"/>
  <c r="S124" i="13" s="1"/>
  <c r="K123" i="13"/>
  <c r="S123" i="13" s="1"/>
  <c r="D123" i="13"/>
  <c r="I123" i="13" s="1"/>
  <c r="J123" i="13" s="1"/>
  <c r="K122" i="13"/>
  <c r="S122" i="13" s="1"/>
  <c r="U121" i="13"/>
  <c r="S121" i="13"/>
  <c r="K121" i="13"/>
  <c r="K120" i="13"/>
  <c r="S120" i="13" s="1"/>
  <c r="D120" i="13"/>
  <c r="I120" i="13" s="1"/>
  <c r="S119" i="13"/>
  <c r="K119" i="13"/>
  <c r="K118" i="13"/>
  <c r="S118" i="13" s="1"/>
  <c r="K117" i="13"/>
  <c r="S117" i="13" s="1"/>
  <c r="D117" i="13"/>
  <c r="I117" i="13" s="1"/>
  <c r="U116" i="13"/>
  <c r="S116" i="13"/>
  <c r="O116" i="13"/>
  <c r="K116" i="13"/>
  <c r="S115" i="13"/>
  <c r="O115" i="13"/>
  <c r="K115" i="13"/>
  <c r="D115" i="13"/>
  <c r="O114" i="13"/>
  <c r="K114" i="13"/>
  <c r="U114" i="13" s="1"/>
  <c r="U113" i="13"/>
  <c r="S113" i="13"/>
  <c r="O113" i="13"/>
  <c r="K113" i="13"/>
  <c r="S112" i="13"/>
  <c r="O112" i="13"/>
  <c r="K112" i="13"/>
  <c r="U112" i="13" s="1"/>
  <c r="O111" i="13"/>
  <c r="K111" i="13"/>
  <c r="U111" i="13" s="1"/>
  <c r="U110" i="13"/>
  <c r="S110" i="13"/>
  <c r="O110" i="13"/>
  <c r="K110" i="13"/>
  <c r="S109" i="13"/>
  <c r="O109" i="13"/>
  <c r="K109" i="13"/>
  <c r="U109" i="13" s="1"/>
  <c r="O108" i="13"/>
  <c r="K108" i="13"/>
  <c r="U108" i="13" s="1"/>
  <c r="U107" i="13"/>
  <c r="S107" i="13"/>
  <c r="O107" i="13"/>
  <c r="K107" i="13"/>
  <c r="S106" i="13"/>
  <c r="O106" i="13"/>
  <c r="K106" i="13"/>
  <c r="U106" i="13" s="1"/>
  <c r="O105" i="13"/>
  <c r="K105" i="13"/>
  <c r="U105" i="13" s="1"/>
  <c r="U104" i="13"/>
  <c r="S104" i="13"/>
  <c r="O104" i="13"/>
  <c r="K104" i="13"/>
  <c r="S103" i="13"/>
  <c r="O103" i="13"/>
  <c r="K103" i="13"/>
  <c r="K102" i="13"/>
  <c r="S102" i="13" s="1"/>
  <c r="K101" i="13"/>
  <c r="S101" i="13" s="1"/>
  <c r="U100" i="13"/>
  <c r="S100" i="13"/>
  <c r="O100" i="13"/>
  <c r="K100" i="13"/>
  <c r="S99" i="13"/>
  <c r="O99" i="13"/>
  <c r="G30" i="61" s="1"/>
  <c r="K99" i="13"/>
  <c r="U99" i="13" s="1"/>
  <c r="O98" i="13"/>
  <c r="G32" i="61" s="1"/>
  <c r="K98" i="13"/>
  <c r="U98" i="13" s="1"/>
  <c r="U97" i="13"/>
  <c r="S97" i="13"/>
  <c r="O97" i="13"/>
  <c r="G31" i="61" s="1"/>
  <c r="K97" i="13"/>
  <c r="S96" i="13"/>
  <c r="P96" i="13"/>
  <c r="K96" i="13"/>
  <c r="T96" i="13" s="1"/>
  <c r="P95" i="13"/>
  <c r="K95" i="13"/>
  <c r="T95" i="13" s="1"/>
  <c r="D95" i="13"/>
  <c r="I95" i="13" s="1"/>
  <c r="S94" i="13"/>
  <c r="P94" i="13"/>
  <c r="K94" i="13"/>
  <c r="S93" i="13"/>
  <c r="P93" i="13"/>
  <c r="K93" i="13"/>
  <c r="T93" i="13" s="1"/>
  <c r="P92" i="13"/>
  <c r="F20" i="61" s="1"/>
  <c r="K92" i="13"/>
  <c r="T92" i="13" s="1"/>
  <c r="T91" i="13"/>
  <c r="S91" i="13"/>
  <c r="P91" i="13"/>
  <c r="K91" i="13"/>
  <c r="S90" i="13"/>
  <c r="P90" i="13"/>
  <c r="K90" i="13"/>
  <c r="T90" i="13" s="1"/>
  <c r="P89" i="13"/>
  <c r="K89" i="13"/>
  <c r="T89" i="13" s="1"/>
  <c r="T88" i="13"/>
  <c r="S88" i="13"/>
  <c r="P88" i="13"/>
  <c r="K88" i="13"/>
  <c r="S87" i="13"/>
  <c r="P87" i="13"/>
  <c r="K87" i="13"/>
  <c r="T87" i="13" s="1"/>
  <c r="P86" i="13"/>
  <c r="K86" i="13"/>
  <c r="T86" i="13" s="1"/>
  <c r="T85" i="13"/>
  <c r="S85" i="13"/>
  <c r="P85" i="13"/>
  <c r="F17" i="61" s="1"/>
  <c r="K85" i="13"/>
  <c r="P84" i="13"/>
  <c r="F19" i="61" s="1"/>
  <c r="K84" i="13"/>
  <c r="S84" i="13" s="1"/>
  <c r="P83" i="13"/>
  <c r="K83" i="13"/>
  <c r="S83" i="13" s="1"/>
  <c r="D83" i="13"/>
  <c r="I83" i="13" s="1"/>
  <c r="M83" i="13" s="1"/>
  <c r="S82" i="13"/>
  <c r="P82" i="13"/>
  <c r="T82" i="13" s="1"/>
  <c r="K82" i="13"/>
  <c r="P81" i="13"/>
  <c r="K81" i="13"/>
  <c r="T81" i="13" s="1"/>
  <c r="S80" i="13"/>
  <c r="P80" i="13"/>
  <c r="K80" i="13"/>
  <c r="T80" i="13" s="1"/>
  <c r="S79" i="13"/>
  <c r="P79" i="13"/>
  <c r="T79" i="13" s="1"/>
  <c r="K79" i="13"/>
  <c r="P78" i="13"/>
  <c r="K78" i="13"/>
  <c r="S78" i="13" s="1"/>
  <c r="P77" i="13"/>
  <c r="F29" i="61" s="1"/>
  <c r="K77" i="13"/>
  <c r="T77" i="13" s="1"/>
  <c r="P76" i="13"/>
  <c r="K76" i="13"/>
  <c r="S76" i="13" s="1"/>
  <c r="D76" i="13"/>
  <c r="T75" i="13"/>
  <c r="P75" i="13"/>
  <c r="K75" i="13"/>
  <c r="S75" i="13" s="1"/>
  <c r="P74" i="13"/>
  <c r="K74" i="13"/>
  <c r="T74" i="13" s="1"/>
  <c r="P73" i="13"/>
  <c r="F13" i="61" s="1"/>
  <c r="K73" i="13"/>
  <c r="S73" i="13" s="1"/>
  <c r="S72" i="13"/>
  <c r="P72" i="13"/>
  <c r="K72" i="13"/>
  <c r="S71" i="13"/>
  <c r="P71" i="13"/>
  <c r="K71" i="13"/>
  <c r="T71" i="13" s="1"/>
  <c r="P70" i="13"/>
  <c r="K70" i="13"/>
  <c r="S70" i="13" s="1"/>
  <c r="D70" i="13"/>
  <c r="I70" i="13" s="1"/>
  <c r="M70" i="13" s="1"/>
  <c r="S69" i="13"/>
  <c r="P69" i="13"/>
  <c r="K69" i="13"/>
  <c r="S68" i="13"/>
  <c r="P68" i="13"/>
  <c r="K68" i="13"/>
  <c r="T68" i="13" s="1"/>
  <c r="P67" i="13"/>
  <c r="F22" i="61" s="1"/>
  <c r="K67" i="13"/>
  <c r="T67" i="13" s="1"/>
  <c r="S66" i="13"/>
  <c r="P66" i="13"/>
  <c r="K66" i="13"/>
  <c r="D66" i="13"/>
  <c r="L66" i="13" s="1"/>
  <c r="S65" i="13"/>
  <c r="P65" i="13"/>
  <c r="K65" i="13"/>
  <c r="T65" i="13" s="1"/>
  <c r="P64" i="13"/>
  <c r="K64" i="13"/>
  <c r="T64" i="13" s="1"/>
  <c r="S63" i="13"/>
  <c r="P63" i="13"/>
  <c r="K63" i="13"/>
  <c r="D63" i="13"/>
  <c r="I63" i="13" s="1"/>
  <c r="M63" i="13" s="1"/>
  <c r="S62" i="13"/>
  <c r="P62" i="13"/>
  <c r="K62" i="13"/>
  <c r="T62" i="13" s="1"/>
  <c r="D62" i="13"/>
  <c r="P61" i="13"/>
  <c r="K61" i="13"/>
  <c r="S61" i="13" s="1"/>
  <c r="D61" i="13"/>
  <c r="I61" i="13" s="1"/>
  <c r="M61" i="13" s="1"/>
  <c r="S60" i="13"/>
  <c r="P60" i="13"/>
  <c r="K60" i="13"/>
  <c r="S59" i="13"/>
  <c r="P59" i="13"/>
  <c r="K59" i="13"/>
  <c r="T59" i="13" s="1"/>
  <c r="P58" i="13"/>
  <c r="K58" i="13"/>
  <c r="T58" i="13" s="1"/>
  <c r="T57" i="13"/>
  <c r="S57" i="13"/>
  <c r="P57" i="13"/>
  <c r="K57" i="13"/>
  <c r="P56" i="13"/>
  <c r="K56" i="13"/>
  <c r="S56" i="13" s="1"/>
  <c r="D56" i="13"/>
  <c r="P55" i="13"/>
  <c r="K55" i="13"/>
  <c r="T55" i="13" s="1"/>
  <c r="T54" i="13"/>
  <c r="S54" i="13"/>
  <c r="P54" i="13"/>
  <c r="K54" i="13"/>
  <c r="D54" i="13"/>
  <c r="I54" i="13" s="1"/>
  <c r="M54" i="13" s="1"/>
  <c r="S53" i="13"/>
  <c r="P53" i="13"/>
  <c r="K53" i="13"/>
  <c r="S52" i="13"/>
  <c r="P52" i="13"/>
  <c r="K52" i="13"/>
  <c r="D52" i="13"/>
  <c r="I52" i="13" s="1"/>
  <c r="M52" i="13" s="1"/>
  <c r="T51" i="13"/>
  <c r="S51" i="13"/>
  <c r="P51" i="13"/>
  <c r="K51" i="13"/>
  <c r="S50" i="13"/>
  <c r="P50" i="13"/>
  <c r="K50" i="13"/>
  <c r="T50" i="13" s="1"/>
  <c r="D50" i="13"/>
  <c r="I50" i="13" s="1"/>
  <c r="P49" i="13"/>
  <c r="F26" i="61" s="1"/>
  <c r="K49" i="13"/>
  <c r="T49" i="13" s="1"/>
  <c r="T48" i="13"/>
  <c r="S48" i="13"/>
  <c r="P48" i="13"/>
  <c r="K48" i="13"/>
  <c r="S47" i="13"/>
  <c r="P47" i="13"/>
  <c r="K47" i="13"/>
  <c r="T47" i="13" s="1"/>
  <c r="P46" i="13"/>
  <c r="F34" i="61" s="1"/>
  <c r="K46" i="13"/>
  <c r="T46" i="13" s="1"/>
  <c r="T45" i="13"/>
  <c r="S45" i="13"/>
  <c r="P45" i="13"/>
  <c r="K45" i="13"/>
  <c r="S44" i="13"/>
  <c r="P44" i="13"/>
  <c r="F25" i="61" s="1"/>
  <c r="K44" i="13"/>
  <c r="T44" i="13" s="1"/>
  <c r="P43" i="13"/>
  <c r="K43" i="13"/>
  <c r="T43" i="13" s="1"/>
  <c r="T42" i="13"/>
  <c r="S42" i="13"/>
  <c r="P42" i="13"/>
  <c r="K42" i="13"/>
  <c r="K41" i="13"/>
  <c r="S41" i="13" s="1"/>
  <c r="D41" i="13"/>
  <c r="I41" i="13" s="1"/>
  <c r="K40" i="13"/>
  <c r="S40" i="13" s="1"/>
  <c r="D40" i="13"/>
  <c r="I40" i="13" s="1"/>
  <c r="J40" i="13" s="1"/>
  <c r="K39" i="13"/>
  <c r="S39" i="13" s="1"/>
  <c r="T38" i="13"/>
  <c r="S38" i="13"/>
  <c r="P38" i="13"/>
  <c r="K38" i="13"/>
  <c r="S37" i="13"/>
  <c r="P37" i="13"/>
  <c r="F18" i="61" s="1"/>
  <c r="K37" i="13"/>
  <c r="T37" i="13" s="1"/>
  <c r="K36" i="13"/>
  <c r="O36" i="13" s="1"/>
  <c r="T35" i="13"/>
  <c r="S35" i="13"/>
  <c r="P35" i="13"/>
  <c r="P174" i="13" s="1"/>
  <c r="K35" i="13"/>
  <c r="K34" i="13"/>
  <c r="S34" i="13" s="1"/>
  <c r="K33" i="13"/>
  <c r="S33" i="13" s="1"/>
  <c r="S32" i="13"/>
  <c r="K32" i="13"/>
  <c r="K31" i="13"/>
  <c r="S31" i="13" s="1"/>
  <c r="S30" i="13"/>
  <c r="K30" i="13"/>
  <c r="D30" i="13"/>
  <c r="P29" i="13"/>
  <c r="F16" i="61" s="1"/>
  <c r="K29" i="13"/>
  <c r="S29" i="13" s="1"/>
  <c r="D29" i="13"/>
  <c r="I29" i="13" s="1"/>
  <c r="M29" i="13" s="1"/>
  <c r="K28" i="13"/>
  <c r="S28" i="13" s="1"/>
  <c r="K27" i="13"/>
  <c r="S27" i="13" s="1"/>
  <c r="D27" i="13"/>
  <c r="S26" i="13"/>
  <c r="K26" i="13"/>
  <c r="S25" i="13"/>
  <c r="K25" i="13"/>
  <c r="S24" i="13"/>
  <c r="P24" i="13"/>
  <c r="F33" i="61" s="1"/>
  <c r="K24" i="13"/>
  <c r="T24" i="13" s="1"/>
  <c r="S23" i="13"/>
  <c r="K23" i="13"/>
  <c r="D23" i="13"/>
  <c r="S22" i="13"/>
  <c r="K22" i="13"/>
  <c r="K21" i="13"/>
  <c r="S21" i="13" s="1"/>
  <c r="K20" i="13"/>
  <c r="S20" i="13" s="1"/>
  <c r="S19" i="13"/>
  <c r="K19" i="13"/>
  <c r="K18" i="13"/>
  <c r="S18" i="13" s="1"/>
  <c r="D18" i="13"/>
  <c r="I18" i="13" s="1"/>
  <c r="K17" i="13"/>
  <c r="S17" i="13" s="1"/>
  <c r="S16" i="13"/>
  <c r="K16" i="13"/>
  <c r="D16" i="13"/>
  <c r="K15" i="13"/>
  <c r="S15" i="13" s="1"/>
  <c r="S14" i="13"/>
  <c r="K14" i="13"/>
  <c r="K13" i="13"/>
  <c r="S13" i="13" s="1"/>
  <c r="K12" i="13"/>
  <c r="S12" i="13" s="1"/>
  <c r="S11" i="13"/>
  <c r="K11" i="13"/>
  <c r="T10" i="13"/>
  <c r="S10" i="13"/>
  <c r="P10" i="13"/>
  <c r="F15" i="61" s="1"/>
  <c r="K10" i="13"/>
  <c r="S9" i="13"/>
  <c r="K9" i="13"/>
  <c r="K8" i="13"/>
  <c r="S8" i="13" s="1"/>
  <c r="K7" i="13"/>
  <c r="S7" i="13" s="1"/>
  <c r="S6" i="13"/>
  <c r="K6" i="13"/>
  <c r="D6" i="13"/>
  <c r="S5" i="13"/>
  <c r="K5" i="13"/>
  <c r="K4" i="13"/>
  <c r="S4" i="13" s="1"/>
  <c r="K3" i="13"/>
  <c r="S3" i="13" s="1"/>
  <c r="S2" i="13"/>
  <c r="K2" i="13"/>
  <c r="K174" i="13" s="1"/>
  <c r="F1" i="13"/>
  <c r="D278" i="78"/>
  <c r="D277" i="78"/>
  <c r="J274" i="78"/>
  <c r="J271" i="78"/>
  <c r="J270" i="78"/>
  <c r="J269" i="78"/>
  <c r="J268" i="78"/>
  <c r="J267" i="78"/>
  <c r="E267" i="78"/>
  <c r="I267" i="78" s="1"/>
  <c r="J266" i="78"/>
  <c r="J265" i="78"/>
  <c r="J264" i="78"/>
  <c r="E264" i="78"/>
  <c r="I264" i="78" s="1"/>
  <c r="J263" i="78"/>
  <c r="J262" i="78"/>
  <c r="E262" i="78"/>
  <c r="J261" i="78"/>
  <c r="E261" i="78"/>
  <c r="J260" i="78"/>
  <c r="J259" i="78"/>
  <c r="J258" i="78"/>
  <c r="E258" i="78"/>
  <c r="I258" i="78" s="1"/>
  <c r="J257" i="78"/>
  <c r="J256" i="78"/>
  <c r="J255" i="78"/>
  <c r="J254" i="78"/>
  <c r="E254" i="78"/>
  <c r="I254" i="78" s="1"/>
  <c r="J253" i="78"/>
  <c r="J252" i="78"/>
  <c r="J251" i="78"/>
  <c r="E251" i="78"/>
  <c r="I251" i="78" s="1"/>
  <c r="J250" i="78"/>
  <c r="J249" i="78"/>
  <c r="J248" i="78"/>
  <c r="J247" i="78"/>
  <c r="J246" i="78"/>
  <c r="E245" i="78"/>
  <c r="J244" i="78"/>
  <c r="J243" i="78"/>
  <c r="J242" i="78"/>
  <c r="J241" i="78"/>
  <c r="J240" i="78"/>
  <c r="E240" i="78"/>
  <c r="I240" i="78" s="1"/>
  <c r="J239" i="78"/>
  <c r="E239" i="78"/>
  <c r="I239" i="78" s="1"/>
  <c r="J238" i="78"/>
  <c r="J237" i="78"/>
  <c r="J236" i="78"/>
  <c r="J235" i="78"/>
  <c r="J234" i="78"/>
  <c r="J233" i="78"/>
  <c r="J232" i="78"/>
  <c r="J231" i="78"/>
  <c r="E231" i="78"/>
  <c r="I231" i="78" s="1"/>
  <c r="J230" i="78"/>
  <c r="J228" i="78"/>
  <c r="J227" i="78"/>
  <c r="J226" i="78"/>
  <c r="J225" i="78"/>
  <c r="J224" i="78"/>
  <c r="J223" i="78"/>
  <c r="E223" i="78"/>
  <c r="I223" i="78" s="1"/>
  <c r="J222" i="78"/>
  <c r="E222" i="78"/>
  <c r="I222" i="78" s="1"/>
  <c r="J221" i="78"/>
  <c r="E221" i="78"/>
  <c r="I221" i="78" s="1"/>
  <c r="J220" i="78"/>
  <c r="J219" i="78"/>
  <c r="J218" i="78"/>
  <c r="E218" i="78"/>
  <c r="I218" i="78" s="1"/>
  <c r="J217" i="78"/>
  <c r="I216" i="78"/>
  <c r="J215" i="78"/>
  <c r="J214" i="78"/>
  <c r="J213" i="78"/>
  <c r="J212" i="78"/>
  <c r="E26" i="39" s="1"/>
  <c r="E27" i="39" s="1"/>
  <c r="G22" i="31" s="1"/>
  <c r="J211" i="78"/>
  <c r="J210" i="78"/>
  <c r="J209" i="78"/>
  <c r="J208" i="78"/>
  <c r="J207" i="78"/>
  <c r="J206" i="78"/>
  <c r="J205" i="78"/>
  <c r="J204" i="78"/>
  <c r="E201" i="78"/>
  <c r="J200" i="78"/>
  <c r="J199" i="78"/>
  <c r="J198" i="78"/>
  <c r="J197" i="78"/>
  <c r="J196" i="78"/>
  <c r="E196" i="78"/>
  <c r="M196" i="78" s="1"/>
  <c r="J195" i="78"/>
  <c r="J194" i="78"/>
  <c r="E194" i="78"/>
  <c r="M194" i="78" s="1"/>
  <c r="J193" i="78"/>
  <c r="E193" i="78"/>
  <c r="M193" i="78" s="1"/>
  <c r="J192" i="78"/>
  <c r="J191" i="78"/>
  <c r="J190" i="78"/>
  <c r="J189" i="78"/>
  <c r="E189" i="78"/>
  <c r="M189" i="78" s="1"/>
  <c r="J188" i="78"/>
  <c r="J187" i="78"/>
  <c r="E187" i="78"/>
  <c r="M187" i="78" s="1"/>
  <c r="J186" i="78"/>
  <c r="E186" i="78"/>
  <c r="J185" i="78"/>
  <c r="J184" i="78"/>
  <c r="E184" i="78"/>
  <c r="M184" i="78" s="1"/>
  <c r="J183" i="78"/>
  <c r="E183" i="78"/>
  <c r="M183" i="78" s="1"/>
  <c r="J182" i="78"/>
  <c r="E182" i="78"/>
  <c r="J181" i="78"/>
  <c r="J180" i="78"/>
  <c r="J179" i="78"/>
  <c r="E179" i="78"/>
  <c r="J178" i="78"/>
  <c r="E178" i="78"/>
  <c r="M178" i="78" s="1"/>
  <c r="J177" i="78"/>
  <c r="J176" i="78"/>
  <c r="E176" i="78"/>
  <c r="I176" i="78" s="1"/>
  <c r="J175" i="78"/>
  <c r="J174" i="78"/>
  <c r="E174" i="78"/>
  <c r="I174" i="78" s="1"/>
  <c r="J173" i="78"/>
  <c r="J172" i="78"/>
  <c r="E172" i="78"/>
  <c r="M172" i="78" s="1"/>
  <c r="J171" i="78"/>
  <c r="E171" i="78"/>
  <c r="M171" i="78" s="1"/>
  <c r="J170" i="78"/>
  <c r="J169" i="78"/>
  <c r="E169" i="78"/>
  <c r="I169" i="78" s="1"/>
  <c r="J168" i="78"/>
  <c r="J167" i="78"/>
  <c r="E167" i="78"/>
  <c r="I167" i="78" s="1"/>
  <c r="J166" i="78"/>
  <c r="E166" i="78"/>
  <c r="I166" i="78" s="1"/>
  <c r="J165" i="78"/>
  <c r="J164" i="78"/>
  <c r="J163" i="78"/>
  <c r="E163" i="78"/>
  <c r="I163" i="78" s="1"/>
  <c r="J162" i="78"/>
  <c r="E162" i="78"/>
  <c r="I162" i="78" s="1"/>
  <c r="J161" i="78"/>
  <c r="E161" i="78"/>
  <c r="I161" i="78" s="1"/>
  <c r="J160" i="78"/>
  <c r="E160" i="78"/>
  <c r="I160" i="78" s="1"/>
  <c r="J159" i="78"/>
  <c r="E159" i="78"/>
  <c r="I159" i="78" s="1"/>
  <c r="J158" i="78"/>
  <c r="E158" i="78"/>
  <c r="I158" i="78" s="1"/>
  <c r="J157" i="78"/>
  <c r="J156" i="78"/>
  <c r="J155" i="78"/>
  <c r="E155" i="78"/>
  <c r="J154" i="78"/>
  <c r="E154" i="78"/>
  <c r="I154" i="78" s="1"/>
  <c r="J153" i="78"/>
  <c r="E153" i="78"/>
  <c r="J152" i="78"/>
  <c r="E152" i="78"/>
  <c r="M152" i="78" s="1"/>
  <c r="J151" i="78"/>
  <c r="E151" i="78"/>
  <c r="I151" i="78" s="1"/>
  <c r="J150" i="78"/>
  <c r="E150" i="78"/>
  <c r="M150" i="78" s="1"/>
  <c r="J149" i="78"/>
  <c r="J148" i="78"/>
  <c r="E148" i="78"/>
  <c r="M148" i="78" s="1"/>
  <c r="J147" i="78"/>
  <c r="E147" i="78"/>
  <c r="I147" i="78" s="1"/>
  <c r="J146" i="78"/>
  <c r="E146" i="78"/>
  <c r="M146" i="78" s="1"/>
  <c r="J145" i="78"/>
  <c r="J144" i="78"/>
  <c r="E144" i="78"/>
  <c r="M144" i="78" s="1"/>
  <c r="J143" i="78"/>
  <c r="J142" i="78"/>
  <c r="J141" i="78"/>
  <c r="E141" i="78"/>
  <c r="M141" i="78" s="1"/>
  <c r="J140" i="78"/>
  <c r="E140" i="78"/>
  <c r="I140" i="78" s="1"/>
  <c r="J139" i="78"/>
  <c r="E139" i="78"/>
  <c r="M139" i="78" s="1"/>
  <c r="J138" i="78"/>
  <c r="J137" i="78"/>
  <c r="E137" i="78"/>
  <c r="M137" i="78" s="1"/>
  <c r="J136" i="78"/>
  <c r="E136" i="78"/>
  <c r="I136" i="78" s="1"/>
  <c r="J135" i="78"/>
  <c r="E135" i="78"/>
  <c r="M135" i="78" s="1"/>
  <c r="J134" i="78"/>
  <c r="E134" i="78"/>
  <c r="I134" i="78" s="1"/>
  <c r="J133" i="78"/>
  <c r="E133" i="78"/>
  <c r="M133" i="78" s="1"/>
  <c r="J132" i="78"/>
  <c r="E132" i="78"/>
  <c r="I132" i="78" s="1"/>
  <c r="J131" i="78"/>
  <c r="E131" i="78"/>
  <c r="M131" i="78" s="1"/>
  <c r="J130" i="78"/>
  <c r="E130" i="78"/>
  <c r="I130" i="78" s="1"/>
  <c r="J129" i="78"/>
  <c r="E129" i="78"/>
  <c r="M129" i="78" s="1"/>
  <c r="J128" i="78"/>
  <c r="E128" i="78"/>
  <c r="I128" i="78" s="1"/>
  <c r="J127" i="78"/>
  <c r="E127" i="78"/>
  <c r="M127" i="78" s="1"/>
  <c r="J126" i="78"/>
  <c r="E126" i="78"/>
  <c r="I126" i="78" s="1"/>
  <c r="J125" i="78"/>
  <c r="E125" i="78"/>
  <c r="M125" i="78" s="1"/>
  <c r="J124" i="78"/>
  <c r="E124" i="78"/>
  <c r="I124" i="78" s="1"/>
  <c r="J123" i="78"/>
  <c r="E123" i="78"/>
  <c r="M123" i="78" s="1"/>
  <c r="J122" i="78"/>
  <c r="E122" i="78"/>
  <c r="I122" i="78" s="1"/>
  <c r="J121" i="78"/>
  <c r="E121" i="78"/>
  <c r="M121" i="78" s="1"/>
  <c r="J120" i="78"/>
  <c r="E120" i="78"/>
  <c r="I120" i="78" s="1"/>
  <c r="J119" i="78"/>
  <c r="E119" i="78"/>
  <c r="M119" i="78" s="1"/>
  <c r="J118" i="78"/>
  <c r="E118" i="78"/>
  <c r="I118" i="78" s="1"/>
  <c r="J117" i="78"/>
  <c r="E117" i="78"/>
  <c r="M117" i="78" s="1"/>
  <c r="J116" i="78"/>
  <c r="E116" i="78"/>
  <c r="I116" i="78" s="1"/>
  <c r="J115" i="78"/>
  <c r="E115" i="78"/>
  <c r="M115" i="78" s="1"/>
  <c r="J114" i="78"/>
  <c r="E114" i="78"/>
  <c r="I114" i="78" s="1"/>
  <c r="J113" i="78"/>
  <c r="E113" i="78"/>
  <c r="M113" i="78" s="1"/>
  <c r="J112" i="78"/>
  <c r="J111" i="78"/>
  <c r="E111" i="78"/>
  <c r="I111" i="78" s="1"/>
  <c r="J110" i="78"/>
  <c r="J109" i="78"/>
  <c r="E109" i="78"/>
  <c r="M109" i="78" s="1"/>
  <c r="J108" i="78"/>
  <c r="E108" i="78"/>
  <c r="I108" i="78" s="1"/>
  <c r="J107" i="78"/>
  <c r="E107" i="78"/>
  <c r="M107" i="78" s="1"/>
  <c r="J106" i="78"/>
  <c r="J105" i="78"/>
  <c r="E105" i="78"/>
  <c r="I105" i="78" s="1"/>
  <c r="J104" i="78"/>
  <c r="E104" i="78"/>
  <c r="I104" i="78" s="1"/>
  <c r="J103" i="78"/>
  <c r="E103" i="78"/>
  <c r="I103" i="78" s="1"/>
  <c r="J102" i="78"/>
  <c r="E102" i="78"/>
  <c r="M102" i="78" s="1"/>
  <c r="J101" i="78"/>
  <c r="E101" i="78"/>
  <c r="I101" i="78" s="1"/>
  <c r="J100" i="78"/>
  <c r="J99" i="78"/>
  <c r="J98" i="78"/>
  <c r="J97" i="78"/>
  <c r="J96" i="78"/>
  <c r="J95" i="78"/>
  <c r="J94" i="78"/>
  <c r="J93" i="78"/>
  <c r="J92" i="78"/>
  <c r="J91" i="78"/>
  <c r="J90" i="78"/>
  <c r="X19" i="75" s="1"/>
  <c r="Z19" i="75" s="1"/>
  <c r="J89" i="78"/>
  <c r="E89" i="78"/>
  <c r="I89" i="78" s="1"/>
  <c r="J88" i="78"/>
  <c r="J87" i="78"/>
  <c r="J86" i="78"/>
  <c r="J85" i="78"/>
  <c r="X11" i="75" s="1"/>
  <c r="J84" i="78"/>
  <c r="J83" i="78"/>
  <c r="J82" i="78"/>
  <c r="J81" i="78"/>
  <c r="J80" i="78"/>
  <c r="J79" i="78"/>
  <c r="X13" i="75" s="1"/>
  <c r="Z13" i="75" s="1"/>
  <c r="J78" i="78"/>
  <c r="J77" i="78"/>
  <c r="J76" i="78"/>
  <c r="J75" i="78"/>
  <c r="X14" i="75" s="1"/>
  <c r="Z14" i="75" s="1"/>
  <c r="J74" i="78"/>
  <c r="J73" i="78"/>
  <c r="X12" i="75" s="1"/>
  <c r="Z12" i="75" s="1"/>
  <c r="J72" i="78"/>
  <c r="J71" i="78"/>
  <c r="J70" i="78"/>
  <c r="J69" i="78"/>
  <c r="J68" i="78"/>
  <c r="J67" i="78"/>
  <c r="J66" i="78"/>
  <c r="J65" i="78"/>
  <c r="E65" i="78"/>
  <c r="I65" i="78" s="1"/>
  <c r="J64" i="78"/>
  <c r="J63" i="78"/>
  <c r="J62" i="78"/>
  <c r="J61" i="78"/>
  <c r="J60" i="78"/>
  <c r="E60" i="78"/>
  <c r="J59" i="78"/>
  <c r="D12" i="41" s="1"/>
  <c r="J58" i="78"/>
  <c r="J57" i="78"/>
  <c r="J56" i="78"/>
  <c r="E56" i="78"/>
  <c r="I56" i="78" s="1"/>
  <c r="J55" i="78"/>
  <c r="J54" i="78"/>
  <c r="J53" i="78"/>
  <c r="E17" i="39" s="1"/>
  <c r="J52" i="78"/>
  <c r="E52" i="78"/>
  <c r="I52" i="78" s="1"/>
  <c r="J51" i="78"/>
  <c r="J50" i="78"/>
  <c r="J49" i="78"/>
  <c r="J47" i="78"/>
  <c r="J46" i="78"/>
  <c r="J45" i="78"/>
  <c r="J44" i="78"/>
  <c r="E44" i="78"/>
  <c r="J43" i="78"/>
  <c r="J42" i="78"/>
  <c r="E42" i="78"/>
  <c r="I42" i="78" s="1"/>
  <c r="J41" i="78"/>
  <c r="J40" i="78"/>
  <c r="J39" i="78"/>
  <c r="J38" i="78"/>
  <c r="J37" i="78"/>
  <c r="J36" i="78"/>
  <c r="J35" i="78"/>
  <c r="J34" i="78"/>
  <c r="J33" i="78"/>
  <c r="J32" i="78"/>
  <c r="J31" i="78"/>
  <c r="J30" i="78"/>
  <c r="E30" i="78"/>
  <c r="I30" i="78" s="1"/>
  <c r="J29" i="78"/>
  <c r="E27" i="78"/>
  <c r="J26" i="78"/>
  <c r="J25" i="78"/>
  <c r="J24" i="78"/>
  <c r="J22" i="78"/>
  <c r="J21" i="78"/>
  <c r="J20" i="78"/>
  <c r="J19" i="78"/>
  <c r="J18" i="78"/>
  <c r="J17" i="78"/>
  <c r="E17" i="78"/>
  <c r="I17" i="78" s="1"/>
  <c r="J15" i="78"/>
  <c r="J14" i="78"/>
  <c r="J13" i="78"/>
  <c r="J12" i="78"/>
  <c r="E12" i="78"/>
  <c r="I12" i="78" s="1"/>
  <c r="J11" i="78"/>
  <c r="E11" i="78"/>
  <c r="I11" i="78" s="1"/>
  <c r="J10" i="78"/>
  <c r="J9" i="78"/>
  <c r="E9" i="78"/>
  <c r="I9" i="78" s="1"/>
  <c r="J8" i="78"/>
  <c r="J7" i="78"/>
  <c r="E7" i="78"/>
  <c r="I7" i="78" s="1"/>
  <c r="J6" i="78"/>
  <c r="J5" i="78"/>
  <c r="E13" i="37" s="1"/>
  <c r="J4" i="78"/>
  <c r="E4" i="78"/>
  <c r="I4" i="78" s="1"/>
  <c r="J3" i="78"/>
  <c r="J2" i="78"/>
  <c r="J1" i="78"/>
  <c r="Z52" i="14"/>
  <c r="T52" i="14"/>
  <c r="I52" i="14"/>
  <c r="E52" i="14"/>
  <c r="J48" i="14"/>
  <c r="H48" i="14"/>
  <c r="L47" i="14"/>
  <c r="N47" i="14" s="1"/>
  <c r="L44" i="14"/>
  <c r="N44" i="14" s="1"/>
  <c r="E43" i="14"/>
  <c r="H42" i="14"/>
  <c r="AF39" i="14"/>
  <c r="N39" i="14"/>
  <c r="L39" i="14"/>
  <c r="L38" i="14"/>
  <c r="N38" i="14" s="1"/>
  <c r="M33" i="14"/>
  <c r="J32" i="14"/>
  <c r="M31" i="14"/>
  <c r="L31" i="14"/>
  <c r="N31" i="14" s="1"/>
  <c r="AF31" i="14" s="1"/>
  <c r="H19" i="14"/>
  <c r="N18" i="14"/>
  <c r="AF18" i="14" s="1"/>
  <c r="L18" i="14"/>
  <c r="L16" i="14"/>
  <c r="N16" i="14" s="1"/>
  <c r="J14" i="14"/>
  <c r="J43" i="14" s="1"/>
  <c r="E6" i="14"/>
  <c r="E330" i="19"/>
  <c r="F315" i="19"/>
  <c r="D88" i="13" s="1"/>
  <c r="F314" i="19"/>
  <c r="D68" i="13" s="1"/>
  <c r="F313" i="19"/>
  <c r="D60" i="13" s="1"/>
  <c r="F312" i="19"/>
  <c r="D53" i="13" s="1"/>
  <c r="F311" i="19"/>
  <c r="D35" i="13" s="1"/>
  <c r="F310" i="19"/>
  <c r="D131" i="13" s="1"/>
  <c r="F309" i="19"/>
  <c r="D130" i="13" s="1"/>
  <c r="F308" i="19"/>
  <c r="D127" i="13" s="1"/>
  <c r="I127" i="13" s="1"/>
  <c r="F307" i="19"/>
  <c r="D126" i="13" s="1"/>
  <c r="I126" i="13" s="1"/>
  <c r="F306" i="19"/>
  <c r="D125" i="13" s="1"/>
  <c r="I125" i="13" s="1"/>
  <c r="F305" i="19"/>
  <c r="D124" i="13" s="1"/>
  <c r="F304" i="19"/>
  <c r="D122" i="13" s="1"/>
  <c r="F303" i="19"/>
  <c r="D121" i="13" s="1"/>
  <c r="F302" i="19"/>
  <c r="D119" i="13" s="1"/>
  <c r="F301" i="19"/>
  <c r="D118" i="13" s="1"/>
  <c r="F300" i="19"/>
  <c r="D102" i="13" s="1"/>
  <c r="F299" i="19"/>
  <c r="D116" i="13" s="1"/>
  <c r="F298" i="19"/>
  <c r="D114" i="13" s="1"/>
  <c r="F297" i="19"/>
  <c r="D113" i="13" s="1"/>
  <c r="F296" i="19"/>
  <c r="D112" i="13" s="1"/>
  <c r="F295" i="19"/>
  <c r="D111" i="13" s="1"/>
  <c r="F294" i="19"/>
  <c r="D110" i="13" s="1"/>
  <c r="F293" i="19"/>
  <c r="D109" i="13" s="1"/>
  <c r="F292" i="19"/>
  <c r="D108" i="13" s="1"/>
  <c r="F291" i="19"/>
  <c r="D107" i="13" s="1"/>
  <c r="F290" i="19"/>
  <c r="D106" i="13" s="1"/>
  <c r="F289" i="19"/>
  <c r="D105" i="13" s="1"/>
  <c r="F288" i="19"/>
  <c r="D104" i="13" s="1"/>
  <c r="F287" i="19"/>
  <c r="D103" i="13" s="1"/>
  <c r="F286" i="19"/>
  <c r="D101" i="13" s="1"/>
  <c r="F285" i="19"/>
  <c r="D100" i="13" s="1"/>
  <c r="F284" i="19"/>
  <c r="D99" i="13" s="1"/>
  <c r="F283" i="19"/>
  <c r="D98" i="13" s="1"/>
  <c r="F282" i="19"/>
  <c r="D97" i="13" s="1"/>
  <c r="F281" i="19"/>
  <c r="D171" i="13" s="1"/>
  <c r="F280" i="19"/>
  <c r="D169" i="13" s="1"/>
  <c r="F279" i="19"/>
  <c r="D168" i="13" s="1"/>
  <c r="F278" i="19"/>
  <c r="D167" i="13" s="1"/>
  <c r="F277" i="19"/>
  <c r="D166" i="13" s="1"/>
  <c r="F276" i="19"/>
  <c r="D165" i="13" s="1"/>
  <c r="F275" i="19"/>
  <c r="D164" i="13" s="1"/>
  <c r="F274" i="19"/>
  <c r="D162" i="13" s="1"/>
  <c r="F273" i="19"/>
  <c r="D161" i="13" s="1"/>
  <c r="F272" i="19"/>
  <c r="D160" i="13" s="1"/>
  <c r="F271" i="19"/>
  <c r="D159" i="13" s="1"/>
  <c r="F270" i="19"/>
  <c r="D156" i="13" s="1"/>
  <c r="F269" i="19"/>
  <c r="D155" i="13" s="1"/>
  <c r="F268" i="19"/>
  <c r="D154" i="13" s="1"/>
  <c r="F267" i="19"/>
  <c r="D153" i="13" s="1"/>
  <c r="I153" i="13" s="1"/>
  <c r="L153" i="13" s="1"/>
  <c r="F266" i="19"/>
  <c r="D152" i="13" s="1"/>
  <c r="F265" i="19"/>
  <c r="D151" i="13" s="1"/>
  <c r="F264" i="19"/>
  <c r="D150" i="13" s="1"/>
  <c r="F263" i="19"/>
  <c r="D147" i="13" s="1"/>
  <c r="F262" i="19"/>
  <c r="D146" i="13" s="1"/>
  <c r="F261" i="19"/>
  <c r="D145" i="13" s="1"/>
  <c r="F260" i="19"/>
  <c r="D144" i="13" s="1"/>
  <c r="F259" i="19"/>
  <c r="D143" i="13" s="1"/>
  <c r="F258" i="19"/>
  <c r="D140" i="13" s="1"/>
  <c r="F257" i="19"/>
  <c r="D139" i="13" s="1"/>
  <c r="F256" i="19"/>
  <c r="D138" i="13" s="1"/>
  <c r="F255" i="19"/>
  <c r="D137" i="13" s="1"/>
  <c r="F254" i="19"/>
  <c r="D136" i="13" s="1"/>
  <c r="F253" i="19"/>
  <c r="D135" i="13" s="1"/>
  <c r="F252" i="19"/>
  <c r="D134" i="13" s="1"/>
  <c r="F251" i="19"/>
  <c r="D133" i="13" s="1"/>
  <c r="F250" i="19"/>
  <c r="D132" i="13" s="1"/>
  <c r="F249" i="19"/>
  <c r="D96" i="13" s="1"/>
  <c r="F248" i="19"/>
  <c r="D94" i="13" s="1"/>
  <c r="F247" i="19"/>
  <c r="D93" i="13" s="1"/>
  <c r="F246" i="19"/>
  <c r="D92" i="13" s="1"/>
  <c r="F245" i="19"/>
  <c r="D91" i="13" s="1"/>
  <c r="F244" i="19"/>
  <c r="D90" i="13" s="1"/>
  <c r="F243" i="19"/>
  <c r="D89" i="13" s="1"/>
  <c r="F242" i="19"/>
  <c r="D87" i="13" s="1"/>
  <c r="F241" i="19"/>
  <c r="D86" i="13" s="1"/>
  <c r="F240" i="19"/>
  <c r="D85" i="13" s="1"/>
  <c r="F239" i="19"/>
  <c r="D84" i="13" s="1"/>
  <c r="F238" i="19"/>
  <c r="D82" i="13" s="1"/>
  <c r="F237" i="19"/>
  <c r="D81" i="13" s="1"/>
  <c r="F236" i="19"/>
  <c r="D80" i="13" s="1"/>
  <c r="F235" i="19"/>
  <c r="D79" i="13" s="1"/>
  <c r="F234" i="19"/>
  <c r="D78" i="13" s="1"/>
  <c r="F233" i="19"/>
  <c r="D77" i="13" s="1"/>
  <c r="F232" i="19"/>
  <c r="D75" i="13" s="1"/>
  <c r="F231" i="19"/>
  <c r="D74" i="13" s="1"/>
  <c r="F230" i="19"/>
  <c r="D73" i="13" s="1"/>
  <c r="F229" i="19"/>
  <c r="D72" i="13" s="1"/>
  <c r="F228" i="19"/>
  <c r="D71" i="13" s="1"/>
  <c r="F227" i="19"/>
  <c r="D69" i="13" s="1"/>
  <c r="F226" i="19"/>
  <c r="D67" i="13" s="1"/>
  <c r="F225" i="19"/>
  <c r="D65" i="13" s="1"/>
  <c r="F224" i="19"/>
  <c r="D64" i="13" s="1"/>
  <c r="F223" i="19"/>
  <c r="D59" i="13" s="1"/>
  <c r="I59" i="13" s="1"/>
  <c r="M59" i="13" s="1"/>
  <c r="F222" i="19"/>
  <c r="D58" i="13" s="1"/>
  <c r="I58" i="13" s="1"/>
  <c r="M58" i="13" s="1"/>
  <c r="F221" i="19"/>
  <c r="D57" i="13" s="1"/>
  <c r="I57" i="13" s="1"/>
  <c r="M57" i="13" s="1"/>
  <c r="F220" i="19"/>
  <c r="D55" i="13" s="1"/>
  <c r="F219" i="19"/>
  <c r="D51" i="13" s="1"/>
  <c r="F218" i="19"/>
  <c r="D49" i="13" s="1"/>
  <c r="F217" i="19"/>
  <c r="D48" i="13" s="1"/>
  <c r="F216" i="19"/>
  <c r="D47" i="13" s="1"/>
  <c r="F215" i="19"/>
  <c r="D46" i="13" s="1"/>
  <c r="F214" i="19"/>
  <c r="D45" i="13" s="1"/>
  <c r="F213" i="19"/>
  <c r="D44" i="13" s="1"/>
  <c r="F212" i="19"/>
  <c r="D43" i="13" s="1"/>
  <c r="I43" i="13" s="1"/>
  <c r="M43" i="13" s="1"/>
  <c r="F211" i="19"/>
  <c r="D42" i="13" s="1"/>
  <c r="F210" i="19"/>
  <c r="D39" i="13" s="1"/>
  <c r="F209" i="19"/>
  <c r="D38" i="13" s="1"/>
  <c r="F208" i="19"/>
  <c r="D37" i="13" s="1"/>
  <c r="F207" i="19"/>
  <c r="D36" i="13" s="1"/>
  <c r="F206" i="19"/>
  <c r="D34" i="13" s="1"/>
  <c r="F205" i="19"/>
  <c r="D33" i="13" s="1"/>
  <c r="F204" i="19"/>
  <c r="D32" i="13" s="1"/>
  <c r="F203" i="19"/>
  <c r="D31" i="13" s="1"/>
  <c r="F202" i="19"/>
  <c r="D28" i="13" s="1"/>
  <c r="F201" i="19"/>
  <c r="D26" i="13" s="1"/>
  <c r="F200" i="19"/>
  <c r="D25" i="13" s="1"/>
  <c r="F199" i="19"/>
  <c r="D24" i="13" s="1"/>
  <c r="F198" i="19"/>
  <c r="D22" i="13" s="1"/>
  <c r="F197" i="19"/>
  <c r="D20" i="13" s="1"/>
  <c r="I20" i="13" s="1"/>
  <c r="F196" i="19"/>
  <c r="D21" i="13" s="1"/>
  <c r="I21" i="13" s="1"/>
  <c r="F195" i="19"/>
  <c r="D19" i="13" s="1"/>
  <c r="I19" i="13" s="1"/>
  <c r="F194" i="19"/>
  <c r="D17" i="13" s="1"/>
  <c r="F193" i="19"/>
  <c r="D15" i="13" s="1"/>
  <c r="F192" i="19"/>
  <c r="D14" i="13" s="1"/>
  <c r="F191" i="19"/>
  <c r="D13" i="13" s="1"/>
  <c r="F190" i="19"/>
  <c r="D12" i="13" s="1"/>
  <c r="F189" i="19"/>
  <c r="D11" i="13" s="1"/>
  <c r="F188" i="19"/>
  <c r="D10" i="13" s="1"/>
  <c r="F187" i="19"/>
  <c r="D9" i="13" s="1"/>
  <c r="F186" i="19"/>
  <c r="D8" i="13" s="1"/>
  <c r="F185" i="19"/>
  <c r="D7" i="13" s="1"/>
  <c r="F184" i="19"/>
  <c r="D5" i="13" s="1"/>
  <c r="F183" i="19"/>
  <c r="D4" i="13" s="1"/>
  <c r="F182" i="19"/>
  <c r="D3" i="13" s="1"/>
  <c r="D330" i="19"/>
  <c r="D332" i="19" s="1"/>
  <c r="E273" i="78"/>
  <c r="F174" i="19"/>
  <c r="E272" i="78"/>
  <c r="I271" i="78"/>
  <c r="I270" i="78"/>
  <c r="E269" i="78"/>
  <c r="I269" i="78" s="1"/>
  <c r="F170" i="19"/>
  <c r="E268" i="78"/>
  <c r="E266" i="78"/>
  <c r="I266" i="78" s="1"/>
  <c r="E265" i="78"/>
  <c r="E263" i="78"/>
  <c r="F166" i="19"/>
  <c r="E257" i="78"/>
  <c r="E238" i="78"/>
  <c r="E237" i="78"/>
  <c r="E259" i="78"/>
  <c r="F162" i="19"/>
  <c r="E236" i="78"/>
  <c r="F161" i="19"/>
  <c r="E255" i="78"/>
  <c r="I255" i="78" s="1"/>
  <c r="F159" i="19"/>
  <c r="F158" i="19"/>
  <c r="E253" i="78"/>
  <c r="I253" i="78" s="1"/>
  <c r="F157" i="19"/>
  <c r="E252" i="78"/>
  <c r="I252" i="78" s="1"/>
  <c r="E40" i="78"/>
  <c r="I40" i="78" s="1"/>
  <c r="F155" i="19"/>
  <c r="E250" i="78"/>
  <c r="I250" i="78" s="1"/>
  <c r="E249" i="78"/>
  <c r="I249" i="78" s="1"/>
  <c r="E248" i="78"/>
  <c r="I248" i="78" s="1"/>
  <c r="E247" i="78"/>
  <c r="I247" i="78" s="1"/>
  <c r="F151" i="19"/>
  <c r="E246" i="78"/>
  <c r="H43" i="14" s="1"/>
  <c r="E244" i="78"/>
  <c r="I244" i="78" s="1"/>
  <c r="E243" i="78"/>
  <c r="I243" i="78" s="1"/>
  <c r="E242" i="78"/>
  <c r="I242" i="78" s="1"/>
  <c r="F147" i="19"/>
  <c r="E241" i="78"/>
  <c r="E235" i="78"/>
  <c r="I235" i="78" s="1"/>
  <c r="E234" i="78"/>
  <c r="I234" i="78" s="1"/>
  <c r="E260" i="78"/>
  <c r="I260" i="78" s="1"/>
  <c r="F143" i="19"/>
  <c r="E233" i="78"/>
  <c r="E232" i="78"/>
  <c r="I232" i="78" s="1"/>
  <c r="E230" i="78"/>
  <c r="I230" i="78" s="1"/>
  <c r="E229" i="78"/>
  <c r="F139" i="19"/>
  <c r="E228" i="78"/>
  <c r="E227" i="78"/>
  <c r="I227" i="78" s="1"/>
  <c r="E226" i="78"/>
  <c r="E225" i="78"/>
  <c r="I225" i="78" s="1"/>
  <c r="F135" i="19"/>
  <c r="E224" i="78"/>
  <c r="I224" i="78" s="1"/>
  <c r="E220" i="78"/>
  <c r="I220" i="78" s="1"/>
  <c r="E219" i="78"/>
  <c r="I219" i="78" s="1"/>
  <c r="E217" i="78"/>
  <c r="E215" i="78"/>
  <c r="E214" i="78"/>
  <c r="E213" i="78"/>
  <c r="I213" i="78" s="1"/>
  <c r="H37" i="92" s="1"/>
  <c r="F128" i="19"/>
  <c r="E212" i="78"/>
  <c r="I212" i="78" s="1"/>
  <c r="D26" i="39" s="1"/>
  <c r="D27" i="39" s="1"/>
  <c r="F22" i="31" s="1"/>
  <c r="E211" i="78"/>
  <c r="I211" i="78" s="1"/>
  <c r="E210" i="78"/>
  <c r="E209" i="78"/>
  <c r="I209" i="78" s="1"/>
  <c r="F124" i="19"/>
  <c r="E208" i="78"/>
  <c r="I208" i="78" s="1"/>
  <c r="E207" i="78"/>
  <c r="I207" i="78" s="1"/>
  <c r="E206" i="78"/>
  <c r="I206" i="78" s="1"/>
  <c r="E205" i="78"/>
  <c r="I205" i="78" s="1"/>
  <c r="F120" i="19"/>
  <c r="E204" i="78"/>
  <c r="I204" i="78" s="1"/>
  <c r="E164" i="78"/>
  <c r="M164" i="78" s="1"/>
  <c r="E203" i="78"/>
  <c r="E202" i="78"/>
  <c r="F116" i="19"/>
  <c r="E200" i="78"/>
  <c r="E195" i="78"/>
  <c r="E191" i="78"/>
  <c r="E190" i="78"/>
  <c r="E188" i="78"/>
  <c r="M188" i="78" s="1"/>
  <c r="E199" i="78"/>
  <c r="E198" i="78"/>
  <c r="I198" i="78" s="1"/>
  <c r="F108" i="19"/>
  <c r="E197" i="78"/>
  <c r="E185" i="78"/>
  <c r="F106" i="19"/>
  <c r="E181" i="78"/>
  <c r="F104" i="19"/>
  <c r="E180" i="78"/>
  <c r="E177" i="78"/>
  <c r="E175" i="78"/>
  <c r="E173" i="78"/>
  <c r="F100" i="19"/>
  <c r="E170" i="78"/>
  <c r="E168" i="78"/>
  <c r="M168" i="78" s="1"/>
  <c r="E165" i="78"/>
  <c r="I165" i="78" s="1"/>
  <c r="E157" i="78"/>
  <c r="F96" i="19"/>
  <c r="E156" i="78"/>
  <c r="E106" i="78"/>
  <c r="E192" i="78"/>
  <c r="E145" i="78"/>
  <c r="E138" i="78"/>
  <c r="E143" i="78"/>
  <c r="I143" i="78" s="1"/>
  <c r="E112" i="78"/>
  <c r="E110" i="78"/>
  <c r="E100" i="78"/>
  <c r="E98" i="78"/>
  <c r="I98" i="78" s="1"/>
  <c r="F83" i="19"/>
  <c r="E96" i="78"/>
  <c r="I96" i="78" s="1"/>
  <c r="E94" i="78"/>
  <c r="I94" i="78" s="1"/>
  <c r="E93" i="78"/>
  <c r="I93" i="78" s="1"/>
  <c r="E92" i="78"/>
  <c r="I92" i="78" s="1"/>
  <c r="F76" i="19"/>
  <c r="E90" i="78"/>
  <c r="I90" i="78" s="1"/>
  <c r="F75" i="19"/>
  <c r="E88" i="78"/>
  <c r="I88" i="78" s="1"/>
  <c r="F72" i="19"/>
  <c r="E86" i="78"/>
  <c r="E85" i="78"/>
  <c r="I85" i="78" s="1"/>
  <c r="F70" i="19"/>
  <c r="F68" i="19"/>
  <c r="E82" i="78"/>
  <c r="F67" i="19"/>
  <c r="E80" i="78"/>
  <c r="F64" i="19"/>
  <c r="E78" i="78"/>
  <c r="I78" i="78" s="1"/>
  <c r="E77" i="78"/>
  <c r="I77" i="78" s="1"/>
  <c r="E76" i="78"/>
  <c r="E74" i="78"/>
  <c r="F59" i="19"/>
  <c r="E72" i="78"/>
  <c r="I72" i="78" s="1"/>
  <c r="E70" i="78"/>
  <c r="I70" i="78" s="1"/>
  <c r="E69" i="78"/>
  <c r="E67" i="78"/>
  <c r="I67" i="78" s="1"/>
  <c r="E66" i="78"/>
  <c r="I66" i="78" s="1"/>
  <c r="E64" i="78"/>
  <c r="I64" i="78" s="1"/>
  <c r="E63" i="78"/>
  <c r="I63" i="78" s="1"/>
  <c r="E62" i="78"/>
  <c r="I62" i="78" s="1"/>
  <c r="F48" i="19"/>
  <c r="E61" i="78"/>
  <c r="I61" i="78" s="1"/>
  <c r="F47" i="19"/>
  <c r="F46" i="19"/>
  <c r="E59" i="78"/>
  <c r="E58" i="78"/>
  <c r="I58" i="78" s="1"/>
  <c r="F44" i="19"/>
  <c r="E57" i="78"/>
  <c r="I57" i="78" s="1"/>
  <c r="F43" i="19"/>
  <c r="E55" i="78"/>
  <c r="I55" i="78" s="1"/>
  <c r="F42" i="19"/>
  <c r="E54" i="78"/>
  <c r="I54" i="78" s="1"/>
  <c r="E29" i="78"/>
  <c r="I29" i="78" s="1"/>
  <c r="F40" i="19"/>
  <c r="E46" i="78"/>
  <c r="I46" i="78" s="1"/>
  <c r="E50" i="78"/>
  <c r="I50" i="78" s="1"/>
  <c r="F37" i="19"/>
  <c r="E47" i="78"/>
  <c r="I47" i="78" s="1"/>
  <c r="E48" i="78"/>
  <c r="F35" i="19"/>
  <c r="E43" i="78"/>
  <c r="I43" i="78" s="1"/>
  <c r="E39" i="78"/>
  <c r="I39" i="78" s="1"/>
  <c r="E38" i="78"/>
  <c r="E28" i="78"/>
  <c r="E26" i="78"/>
  <c r="I26" i="78" s="1"/>
  <c r="E33" i="78"/>
  <c r="I33" i="78" s="1"/>
  <c r="E25" i="78"/>
  <c r="I25" i="78" s="1"/>
  <c r="E53" i="78"/>
  <c r="I53" i="78" s="1"/>
  <c r="D17" i="39" s="1"/>
  <c r="D44" i="39" s="1"/>
  <c r="E32" i="78"/>
  <c r="I32" i="78" s="1"/>
  <c r="F22" i="19"/>
  <c r="E36" i="78"/>
  <c r="I36" i="78" s="1"/>
  <c r="F20" i="19"/>
  <c r="E31" i="78"/>
  <c r="I31" i="78" s="1"/>
  <c r="F18" i="19"/>
  <c r="F17" i="19"/>
  <c r="E22" i="78"/>
  <c r="I22" i="78" s="1"/>
  <c r="E16" i="78"/>
  <c r="I16" i="78" s="1"/>
  <c r="F13" i="19"/>
  <c r="E21" i="78"/>
  <c r="I21" i="78" s="1"/>
  <c r="I279" i="78" s="1"/>
  <c r="I280" i="78" s="1"/>
  <c r="E20" i="78"/>
  <c r="I20" i="78" s="1"/>
  <c r="E19" i="78"/>
  <c r="I19" i="78" s="1"/>
  <c r="F9" i="19"/>
  <c r="E14" i="78"/>
  <c r="I14" i="78" s="1"/>
  <c r="E13" i="78"/>
  <c r="I13" i="78" s="1"/>
  <c r="E10" i="78"/>
  <c r="I10" i="78" s="1"/>
  <c r="F5" i="19"/>
  <c r="E6" i="78"/>
  <c r="I6" i="78" s="1"/>
  <c r="F4" i="19"/>
  <c r="E2" i="78"/>
  <c r="E3" i="78"/>
  <c r="I3" i="78" s="1"/>
  <c r="H25" i="61" l="1"/>
  <c r="H13" i="61"/>
  <c r="H29" i="61"/>
  <c r="AF16" i="14"/>
  <c r="S16" i="14"/>
  <c r="S44" i="14"/>
  <c r="AF44" i="14" s="1"/>
  <c r="H22" i="61"/>
  <c r="AF47" i="14"/>
  <c r="V47" i="14"/>
  <c r="H19" i="61"/>
  <c r="H26" i="61"/>
  <c r="H18" i="61"/>
  <c r="E15" i="32"/>
  <c r="E21" i="32"/>
  <c r="D27" i="63" s="1"/>
  <c r="K175" i="13"/>
  <c r="S175" i="13" s="1"/>
  <c r="S174" i="13"/>
  <c r="H31" i="61"/>
  <c r="H34" i="61"/>
  <c r="H17" i="61"/>
  <c r="D14" i="66"/>
  <c r="F30" i="61"/>
  <c r="H30" i="61" s="1"/>
  <c r="F27" i="61"/>
  <c r="H27" i="61" s="1"/>
  <c r="C21" i="61"/>
  <c r="D33" i="61"/>
  <c r="C30" i="61"/>
  <c r="C27" i="61"/>
  <c r="G23" i="61"/>
  <c r="H23" i="61" s="1"/>
  <c r="F23" i="61"/>
  <c r="D23" i="61"/>
  <c r="E23" i="61" s="1"/>
  <c r="F32" i="61"/>
  <c r="H32" i="61" s="1"/>
  <c r="C23" i="61"/>
  <c r="C32" i="61"/>
  <c r="G15" i="61"/>
  <c r="H15" i="61" s="1"/>
  <c r="G28" i="61"/>
  <c r="F28" i="61"/>
  <c r="D15" i="61"/>
  <c r="F31" i="61"/>
  <c r="D28" i="61"/>
  <c r="C31" i="61"/>
  <c r="C28" i="61"/>
  <c r="G21" i="61"/>
  <c r="H21" i="61" s="1"/>
  <c r="G14" i="61"/>
  <c r="F24" i="61"/>
  <c r="H24" i="61" s="1"/>
  <c r="F21" i="61"/>
  <c r="F14" i="61"/>
  <c r="F35" i="61" s="1"/>
  <c r="D15" i="66"/>
  <c r="D30" i="66" s="1"/>
  <c r="D31" i="66" s="1"/>
  <c r="G33" i="61"/>
  <c r="H33" i="61" s="1"/>
  <c r="C24" i="61"/>
  <c r="D21" i="61"/>
  <c r="G67" i="7"/>
  <c r="AF38" i="14"/>
  <c r="AC38" i="14"/>
  <c r="G16" i="61"/>
  <c r="H16" i="61" s="1"/>
  <c r="O174" i="13"/>
  <c r="U174" i="13" s="1"/>
  <c r="C26" i="92"/>
  <c r="C9" i="74"/>
  <c r="B13" i="92" s="1"/>
  <c r="S36" i="13"/>
  <c r="S43" i="13"/>
  <c r="S46" i="13"/>
  <c r="S49" i="13"/>
  <c r="T73" i="13"/>
  <c r="S105" i="13"/>
  <c r="S108" i="13"/>
  <c r="S111" i="13"/>
  <c r="S114" i="13"/>
  <c r="S131" i="13"/>
  <c r="S134" i="13"/>
  <c r="U137" i="13"/>
  <c r="U149" i="13"/>
  <c r="S165" i="13"/>
  <c r="S168" i="13"/>
  <c r="H15" i="60"/>
  <c r="U15" i="34"/>
  <c r="U21" i="34" s="1"/>
  <c r="U23" i="34" s="1"/>
  <c r="D11" i="37"/>
  <c r="T36" i="13"/>
  <c r="S55" i="13"/>
  <c r="S58" i="13"/>
  <c r="S64" i="13"/>
  <c r="S67" i="13"/>
  <c r="S86" i="13"/>
  <c r="S89" i="13"/>
  <c r="S92" i="13"/>
  <c r="S95" i="13"/>
  <c r="S98" i="13"/>
  <c r="D36" i="92"/>
  <c r="D38" i="92" s="1"/>
  <c r="J52" i="14"/>
  <c r="D12" i="32"/>
  <c r="E1" i="78"/>
  <c r="I1" i="78" s="1"/>
  <c r="S74" i="13"/>
  <c r="S77" i="13"/>
  <c r="S138" i="13"/>
  <c r="S150" i="13"/>
  <c r="C3" i="14"/>
  <c r="K194" i="13"/>
  <c r="S194" i="13" s="1"/>
  <c r="S81" i="13"/>
  <c r="S145" i="13"/>
  <c r="S154" i="13"/>
  <c r="I37" i="92"/>
  <c r="D15" i="39"/>
  <c r="G15" i="39" s="1"/>
  <c r="D13" i="66"/>
  <c r="H9" i="63"/>
  <c r="E32" i="8"/>
  <c r="E13" i="8"/>
  <c r="E17" i="8" s="1"/>
  <c r="E23" i="8" s="1"/>
  <c r="E27" i="8"/>
  <c r="D11" i="33"/>
  <c r="E13" i="39"/>
  <c r="D13" i="40" s="1"/>
  <c r="D30" i="40" s="1"/>
  <c r="D10" i="41" s="1"/>
  <c r="O10" i="75" s="1"/>
  <c r="D8" i="45" s="1"/>
  <c r="C9" i="81"/>
  <c r="C24" i="92"/>
  <c r="C27" i="92" s="1"/>
  <c r="B25" i="92"/>
  <c r="C38" i="92"/>
  <c r="H20" i="75"/>
  <c r="N13" i="75"/>
  <c r="G67" i="48"/>
  <c r="F33" i="31"/>
  <c r="V18" i="75"/>
  <c r="X15" i="75"/>
  <c r="Z15" i="75" s="1"/>
  <c r="I62" i="7"/>
  <c r="V14" i="75"/>
  <c r="E16" i="37"/>
  <c r="N24" i="14"/>
  <c r="U24" i="14" s="1"/>
  <c r="AF24" i="14" s="1"/>
  <c r="V17" i="75"/>
  <c r="E16" i="39"/>
  <c r="X17" i="75"/>
  <c r="Z17" i="75" s="1"/>
  <c r="V12" i="75"/>
  <c r="X18" i="75"/>
  <c r="Z18" i="75" s="1"/>
  <c r="D279" i="78"/>
  <c r="X16" i="75"/>
  <c r="Z16" i="75" s="1"/>
  <c r="E27" i="7"/>
  <c r="V13" i="75"/>
  <c r="E14" i="39"/>
  <c r="D11" i="41"/>
  <c r="D13" i="41" s="1"/>
  <c r="G18" i="31" s="1"/>
  <c r="E17" i="7"/>
  <c r="V15" i="75"/>
  <c r="E51" i="7"/>
  <c r="I20" i="75"/>
  <c r="M27" i="14"/>
  <c r="M52" i="14" s="1"/>
  <c r="E14" i="37"/>
  <c r="E15" i="37"/>
  <c r="O20" i="75"/>
  <c r="G24" i="31" s="1"/>
  <c r="N20" i="14"/>
  <c r="AF20" i="14" s="1"/>
  <c r="C30" i="81"/>
  <c r="C32" i="81" s="1"/>
  <c r="T20" i="75"/>
  <c r="M140" i="78"/>
  <c r="M104" i="78"/>
  <c r="M108" i="78"/>
  <c r="M134" i="78"/>
  <c r="M118" i="78"/>
  <c r="I102" i="78"/>
  <c r="E21" i="61"/>
  <c r="M124" i="78"/>
  <c r="M160" i="78"/>
  <c r="J29" i="13"/>
  <c r="M128" i="78"/>
  <c r="I144" i="78"/>
  <c r="M122" i="78"/>
  <c r="C61" i="7"/>
  <c r="M111" i="78"/>
  <c r="I141" i="78"/>
  <c r="M167" i="78"/>
  <c r="J63" i="13"/>
  <c r="I148" i="78"/>
  <c r="J117" i="13"/>
  <c r="J157" i="13"/>
  <c r="I139" i="78"/>
  <c r="I178" i="78"/>
  <c r="I187" i="78"/>
  <c r="M105" i="78"/>
  <c r="M116" i="78"/>
  <c r="M132" i="78"/>
  <c r="M103" i="78"/>
  <c r="M126" i="78"/>
  <c r="M158" i="78"/>
  <c r="E28" i="61"/>
  <c r="M101" i="78"/>
  <c r="M120" i="78"/>
  <c r="M136" i="78"/>
  <c r="M154" i="78"/>
  <c r="M166" i="78"/>
  <c r="I62" i="13"/>
  <c r="M62" i="13" s="1"/>
  <c r="I141" i="13"/>
  <c r="L141" i="13" s="1"/>
  <c r="M114" i="78"/>
  <c r="M130" i="78"/>
  <c r="M147" i="78"/>
  <c r="M162" i="78"/>
  <c r="I171" i="78"/>
  <c r="Z11" i="75"/>
  <c r="E64" i="7"/>
  <c r="I107" i="78"/>
  <c r="I109" i="78"/>
  <c r="I152" i="78"/>
  <c r="I184" i="78"/>
  <c r="I196" i="78"/>
  <c r="E41" i="7"/>
  <c r="I113" i="78"/>
  <c r="I115" i="78"/>
  <c r="I117" i="78"/>
  <c r="I119" i="78"/>
  <c r="I121" i="78"/>
  <c r="I123" i="78"/>
  <c r="I125" i="78"/>
  <c r="I127" i="78"/>
  <c r="I129" i="78"/>
  <c r="I131" i="78"/>
  <c r="I133" i="78"/>
  <c r="I137" i="78"/>
  <c r="I172" i="78"/>
  <c r="V11" i="75"/>
  <c r="I146" i="78"/>
  <c r="M161" i="78"/>
  <c r="I193" i="78"/>
  <c r="I135" i="78"/>
  <c r="I150" i="78"/>
  <c r="I189" i="78"/>
  <c r="M169" i="78"/>
  <c r="I194" i="78"/>
  <c r="I80" i="13"/>
  <c r="M80" i="13" s="1"/>
  <c r="I94" i="13"/>
  <c r="M94" i="13" s="1"/>
  <c r="I165" i="13"/>
  <c r="L165" i="13" s="1"/>
  <c r="I124" i="13"/>
  <c r="J124" i="13" s="1"/>
  <c r="M201" i="78"/>
  <c r="I201" i="78"/>
  <c r="U12" i="75"/>
  <c r="I74" i="78"/>
  <c r="E99" i="78"/>
  <c r="F85" i="19"/>
  <c r="I145" i="78"/>
  <c r="M145" i="78"/>
  <c r="I44" i="13"/>
  <c r="M44" i="13" s="1"/>
  <c r="C75" i="14"/>
  <c r="R43" i="14" s="1"/>
  <c r="R52" i="14" s="1"/>
  <c r="E18" i="78"/>
  <c r="F10" i="19"/>
  <c r="F29" i="19"/>
  <c r="E87" i="78"/>
  <c r="I87" i="78" s="1"/>
  <c r="F73" i="19"/>
  <c r="I190" i="78"/>
  <c r="M190" i="78"/>
  <c r="I4" i="13"/>
  <c r="J4" i="13" s="1"/>
  <c r="I12" i="13"/>
  <c r="I37" i="13"/>
  <c r="M37" i="13" s="1"/>
  <c r="I146" i="13"/>
  <c r="L146" i="13" s="1"/>
  <c r="I156" i="13"/>
  <c r="L156" i="13" s="1"/>
  <c r="I99" i="13"/>
  <c r="L99" i="13" s="1"/>
  <c r="I114" i="13"/>
  <c r="L114" i="13" s="1"/>
  <c r="C65" i="14"/>
  <c r="I68" i="13"/>
  <c r="M68" i="13" s="1"/>
  <c r="C12" i="8"/>
  <c r="C42" i="14" s="1"/>
  <c r="L42" i="14" s="1"/>
  <c r="N42" i="14" s="1"/>
  <c r="I11" i="13"/>
  <c r="C12" i="62" s="1"/>
  <c r="I74" i="13"/>
  <c r="M74" i="13" s="1"/>
  <c r="F60" i="19"/>
  <c r="F92" i="19"/>
  <c r="E41" i="78"/>
  <c r="I41" i="78" s="1"/>
  <c r="F30" i="19"/>
  <c r="F41" i="19"/>
  <c r="F45" i="19"/>
  <c r="F49" i="19"/>
  <c r="E75" i="78"/>
  <c r="I75" i="78" s="1"/>
  <c r="F61" i="19"/>
  <c r="U15" i="75"/>
  <c r="I82" i="78"/>
  <c r="F80" i="19"/>
  <c r="E149" i="78"/>
  <c r="F93" i="19"/>
  <c r="C26" i="7"/>
  <c r="C12" i="14" s="1"/>
  <c r="I170" i="78"/>
  <c r="F112" i="19"/>
  <c r="I5" i="13"/>
  <c r="J5" i="13" s="1"/>
  <c r="I82" i="13"/>
  <c r="M82" i="13" s="1"/>
  <c r="I132" i="13"/>
  <c r="L132" i="13" s="1"/>
  <c r="D24" i="61" s="1"/>
  <c r="E24" i="61" s="1"/>
  <c r="I139" i="13"/>
  <c r="L139" i="13" s="1"/>
  <c r="J17" i="75"/>
  <c r="M17" i="75" s="1"/>
  <c r="N17" i="75" s="1"/>
  <c r="I108" i="13"/>
  <c r="L108" i="13" s="1"/>
  <c r="M99" i="78"/>
  <c r="E24" i="78"/>
  <c r="C25" i="7"/>
  <c r="C13" i="14" s="1"/>
  <c r="I44" i="78"/>
  <c r="U14" i="75"/>
  <c r="I76" i="78"/>
  <c r="E95" i="78"/>
  <c r="I95" i="78" s="1"/>
  <c r="F81" i="19"/>
  <c r="I7" i="13"/>
  <c r="J7" i="13" s="1"/>
  <c r="I13" i="13"/>
  <c r="J13" i="13" s="1"/>
  <c r="I22" i="13"/>
  <c r="C13" i="62" s="1"/>
  <c r="I39" i="13"/>
  <c r="J39" i="13" s="1"/>
  <c r="I46" i="13"/>
  <c r="M46" i="13" s="1"/>
  <c r="I69" i="13"/>
  <c r="M69" i="13" s="1"/>
  <c r="I150" i="13"/>
  <c r="L150" i="13" s="1"/>
  <c r="I160" i="13"/>
  <c r="L160" i="13" s="1"/>
  <c r="I167" i="13"/>
  <c r="L167" i="13" s="1"/>
  <c r="D14" i="61" s="1"/>
  <c r="C36" i="8"/>
  <c r="I101" i="13"/>
  <c r="C14" i="66" s="1"/>
  <c r="C37" i="8"/>
  <c r="I102" i="13"/>
  <c r="C15" i="66" s="1"/>
  <c r="C30" i="66" s="1"/>
  <c r="E34" i="78"/>
  <c r="I34" i="78" s="1"/>
  <c r="F26" i="19"/>
  <c r="E68" i="78"/>
  <c r="I68" i="78" s="1"/>
  <c r="C11" i="41" s="1"/>
  <c r="F53" i="19"/>
  <c r="M112" i="78"/>
  <c r="I112" i="78"/>
  <c r="M191" i="78"/>
  <c r="I191" i="78"/>
  <c r="F2" i="19"/>
  <c r="E8" i="78"/>
  <c r="I8" i="78" s="1"/>
  <c r="F6" i="19"/>
  <c r="F25" i="19"/>
  <c r="E49" i="78"/>
  <c r="I49" i="78" s="1"/>
  <c r="D16" i="39" s="1"/>
  <c r="F38" i="19"/>
  <c r="F56" i="19"/>
  <c r="E83" i="78"/>
  <c r="I83" i="78" s="1"/>
  <c r="F69" i="19"/>
  <c r="F88" i="19"/>
  <c r="M197" i="78"/>
  <c r="I197" i="78"/>
  <c r="I8" i="13"/>
  <c r="J8" i="13" s="1"/>
  <c r="I14" i="13"/>
  <c r="J14" i="13" s="1"/>
  <c r="I32" i="13"/>
  <c r="J32" i="13" s="1"/>
  <c r="I47" i="13"/>
  <c r="M47" i="13" s="1"/>
  <c r="I71" i="13"/>
  <c r="M71" i="13" s="1"/>
  <c r="I134" i="13"/>
  <c r="L134" i="13" s="1"/>
  <c r="I161" i="13"/>
  <c r="L161" i="13" s="1"/>
  <c r="Y28" i="14"/>
  <c r="AF28" i="14" s="1"/>
  <c r="I182" i="78"/>
  <c r="M182" i="78"/>
  <c r="E71" i="78"/>
  <c r="I71" i="78" s="1"/>
  <c r="F57" i="19"/>
  <c r="E142" i="78"/>
  <c r="F89" i="19"/>
  <c r="M156" i="78"/>
  <c r="I156" i="78"/>
  <c r="I15" i="13"/>
  <c r="J15" i="13" s="1"/>
  <c r="I24" i="13"/>
  <c r="M24" i="13" s="1"/>
  <c r="I152" i="13"/>
  <c r="L152" i="13" s="1"/>
  <c r="D27" i="61" s="1"/>
  <c r="E27" i="61" s="1"/>
  <c r="I169" i="13"/>
  <c r="L169" i="13" s="1"/>
  <c r="D22" i="61" s="1"/>
  <c r="J15" i="75"/>
  <c r="M15" i="75" s="1"/>
  <c r="N15" i="75" s="1"/>
  <c r="I104" i="13"/>
  <c r="L104" i="13" s="1"/>
  <c r="I110" i="13"/>
  <c r="L110" i="13" s="1"/>
  <c r="I119" i="13"/>
  <c r="G11" i="63" s="1"/>
  <c r="C16" i="7"/>
  <c r="C11" i="14" s="1"/>
  <c r="L11" i="14" s="1"/>
  <c r="N11" i="14" s="1"/>
  <c r="I60" i="78"/>
  <c r="E91" i="78"/>
  <c r="F77" i="19"/>
  <c r="I9" i="13"/>
  <c r="J9" i="13" s="1"/>
  <c r="C12" i="60"/>
  <c r="I34" i="13"/>
  <c r="J34" i="13" s="1"/>
  <c r="I49" i="13"/>
  <c r="M49" i="13" s="1"/>
  <c r="C26" i="61" s="1"/>
  <c r="I73" i="13"/>
  <c r="M73" i="13" s="1"/>
  <c r="I86" i="13"/>
  <c r="M86" i="13" s="1"/>
  <c r="I92" i="13"/>
  <c r="M92" i="13" s="1"/>
  <c r="I136" i="13"/>
  <c r="L136" i="13" s="1"/>
  <c r="I144" i="13"/>
  <c r="L144" i="13" s="1"/>
  <c r="J12" i="75"/>
  <c r="M12" i="75" s="1"/>
  <c r="N12" i="75" s="1"/>
  <c r="I105" i="13"/>
  <c r="L105" i="13" s="1"/>
  <c r="E35" i="78"/>
  <c r="I35" i="78" s="1"/>
  <c r="E5" i="78"/>
  <c r="I5" i="78" s="1"/>
  <c r="D13" i="37" s="1"/>
  <c r="F3" i="19"/>
  <c r="E15" i="78"/>
  <c r="I15" i="78" s="1"/>
  <c r="F14" i="19"/>
  <c r="F33" i="19"/>
  <c r="D176" i="13"/>
  <c r="E274" i="78"/>
  <c r="I274" i="78" s="1"/>
  <c r="C13" i="59"/>
  <c r="I17" i="13"/>
  <c r="J17" i="13" s="1"/>
  <c r="C11" i="60"/>
  <c r="I25" i="13"/>
  <c r="J25" i="13" s="1"/>
  <c r="I2" i="78"/>
  <c r="D14" i="37" s="1"/>
  <c r="F21" i="19"/>
  <c r="E45" i="78"/>
  <c r="F34" i="19"/>
  <c r="F52" i="19"/>
  <c r="E79" i="78"/>
  <c r="I79" i="78" s="1"/>
  <c r="F65" i="19"/>
  <c r="U11" i="75"/>
  <c r="I86" i="78"/>
  <c r="F84" i="19"/>
  <c r="I157" i="78"/>
  <c r="M157" i="78"/>
  <c r="M180" i="78"/>
  <c r="I180" i="78"/>
  <c r="I3" i="13"/>
  <c r="J3" i="13" s="1"/>
  <c r="C19" i="8"/>
  <c r="I10" i="13"/>
  <c r="M10" i="13" s="1"/>
  <c r="I36" i="13"/>
  <c r="M36" i="13" s="1"/>
  <c r="I51" i="13"/>
  <c r="M51" i="13" s="1"/>
  <c r="I64" i="13"/>
  <c r="M64" i="13" s="1"/>
  <c r="I154" i="13"/>
  <c r="L154" i="13" s="1"/>
  <c r="C25" i="8"/>
  <c r="J14" i="75"/>
  <c r="M14" i="75" s="1"/>
  <c r="N14" i="75" s="1"/>
  <c r="I97" i="13"/>
  <c r="L97" i="13" s="1"/>
  <c r="C63" i="14"/>
  <c r="G14" i="14" s="1"/>
  <c r="I112" i="13"/>
  <c r="L112" i="13" s="1"/>
  <c r="C31" i="8"/>
  <c r="C49" i="14" s="1"/>
  <c r="L49" i="14" s="1"/>
  <c r="N49" i="14" s="1"/>
  <c r="I122" i="13"/>
  <c r="I131" i="13"/>
  <c r="L131" i="13" s="1"/>
  <c r="I60" i="13"/>
  <c r="M60" i="13" s="1"/>
  <c r="I38" i="13"/>
  <c r="M38" i="13" s="1"/>
  <c r="I93" i="13"/>
  <c r="M93" i="13" s="1"/>
  <c r="I147" i="13"/>
  <c r="L147" i="13" s="1"/>
  <c r="I168" i="13"/>
  <c r="L168" i="13" s="1"/>
  <c r="I111" i="13"/>
  <c r="L111" i="13" s="1"/>
  <c r="E84" i="78"/>
  <c r="I84" i="78" s="1"/>
  <c r="M202" i="78"/>
  <c r="I202" i="78"/>
  <c r="F37" i="48"/>
  <c r="I259" i="78"/>
  <c r="C59" i="7"/>
  <c r="I61" i="7" s="1"/>
  <c r="I263" i="78"/>
  <c r="G263" i="78"/>
  <c r="I59" i="78"/>
  <c r="C12" i="41" s="1"/>
  <c r="F97" i="19"/>
  <c r="F101" i="19"/>
  <c r="F105" i="19"/>
  <c r="F109" i="19"/>
  <c r="F113" i="19"/>
  <c r="F117" i="19"/>
  <c r="F121" i="19"/>
  <c r="F125" i="19"/>
  <c r="F129" i="19"/>
  <c r="F132" i="19"/>
  <c r="F136" i="19"/>
  <c r="F140" i="19"/>
  <c r="F144" i="19"/>
  <c r="F148" i="19"/>
  <c r="F152" i="19"/>
  <c r="F156" i="19"/>
  <c r="F163" i="19"/>
  <c r="F167" i="19"/>
  <c r="F171" i="19"/>
  <c r="F175" i="19"/>
  <c r="I33" i="13"/>
  <c r="J33" i="13" s="1"/>
  <c r="I45" i="13"/>
  <c r="M45" i="13" s="1"/>
  <c r="I75" i="13"/>
  <c r="M75" i="13" s="1"/>
  <c r="I81" i="13"/>
  <c r="M81" i="13" s="1"/>
  <c r="I87" i="13"/>
  <c r="M87" i="13" s="1"/>
  <c r="C14" i="61" s="1"/>
  <c r="I135" i="13"/>
  <c r="L135" i="13" s="1"/>
  <c r="D34" i="61" s="1"/>
  <c r="I140" i="13"/>
  <c r="L140" i="13" s="1"/>
  <c r="I155" i="13"/>
  <c r="L155" i="13" s="1"/>
  <c r="I162" i="13"/>
  <c r="L162" i="13" s="1"/>
  <c r="I100" i="13"/>
  <c r="L100" i="13" s="1"/>
  <c r="J11" i="75"/>
  <c r="I106" i="13"/>
  <c r="L106" i="13" s="1"/>
  <c r="C26" i="8"/>
  <c r="C46" i="14" s="1"/>
  <c r="L46" i="14" s="1"/>
  <c r="N46" i="14" s="1"/>
  <c r="I118" i="13"/>
  <c r="G10" i="63" s="1"/>
  <c r="E51" i="78"/>
  <c r="E73" i="78"/>
  <c r="I155" i="78"/>
  <c r="M155" i="78"/>
  <c r="I164" i="78"/>
  <c r="I265" i="78"/>
  <c r="I192" i="78"/>
  <c r="M192" i="78"/>
  <c r="C24" i="7"/>
  <c r="C15" i="14" s="1"/>
  <c r="L15" i="14" s="1"/>
  <c r="N15" i="14" s="1"/>
  <c r="I210" i="78"/>
  <c r="B28" i="81"/>
  <c r="C22" i="7"/>
  <c r="C17" i="14" s="1"/>
  <c r="L17" i="14" s="1"/>
  <c r="N17" i="14" s="1"/>
  <c r="I214" i="78"/>
  <c r="C40" i="7"/>
  <c r="C25" i="14" s="1"/>
  <c r="L25" i="14" s="1"/>
  <c r="N25" i="14" s="1"/>
  <c r="I226" i="78"/>
  <c r="C11" i="79" s="1"/>
  <c r="I237" i="78"/>
  <c r="I26" i="13"/>
  <c r="J26" i="13" s="1"/>
  <c r="I77" i="13"/>
  <c r="M77" i="13" s="1"/>
  <c r="I89" i="13"/>
  <c r="M89" i="13" s="1"/>
  <c r="I143" i="13"/>
  <c r="L143" i="13" s="1"/>
  <c r="I164" i="13"/>
  <c r="L164" i="13" s="1"/>
  <c r="I107" i="13"/>
  <c r="L107" i="13" s="1"/>
  <c r="I35" i="13"/>
  <c r="M35" i="13" s="1"/>
  <c r="E97" i="78"/>
  <c r="I97" i="78" s="1"/>
  <c r="I246" i="78"/>
  <c r="E256" i="78"/>
  <c r="E278" i="78" s="1"/>
  <c r="M181" i="78"/>
  <c r="I181" i="78"/>
  <c r="I38" i="78"/>
  <c r="M175" i="78"/>
  <c r="I175" i="78"/>
  <c r="F7" i="19"/>
  <c r="F11" i="19"/>
  <c r="F15" i="19"/>
  <c r="F19" i="19"/>
  <c r="F23" i="19"/>
  <c r="F27" i="19"/>
  <c r="F31" i="19"/>
  <c r="F39" i="19"/>
  <c r="F50" i="19"/>
  <c r="F54" i="19"/>
  <c r="F58" i="19"/>
  <c r="F62" i="19"/>
  <c r="F66" i="19"/>
  <c r="F74" i="19"/>
  <c r="F78" i="19"/>
  <c r="F82" i="19"/>
  <c r="F86" i="19"/>
  <c r="F90" i="19"/>
  <c r="F94" i="19"/>
  <c r="F98" i="19"/>
  <c r="F102" i="19"/>
  <c r="F110" i="19"/>
  <c r="F114" i="19"/>
  <c r="F118" i="19"/>
  <c r="F122" i="19"/>
  <c r="F126" i="19"/>
  <c r="F130" i="19"/>
  <c r="F133" i="19"/>
  <c r="F137" i="19"/>
  <c r="F141" i="19"/>
  <c r="F145" i="19"/>
  <c r="F149" i="19"/>
  <c r="F153" i="19"/>
  <c r="F160" i="19"/>
  <c r="F164" i="19"/>
  <c r="F168" i="19"/>
  <c r="F172" i="19"/>
  <c r="F181" i="19"/>
  <c r="I72" i="13"/>
  <c r="M72" i="13" s="1"/>
  <c r="I96" i="13"/>
  <c r="M96" i="13" s="1"/>
  <c r="L151" i="13"/>
  <c r="I151" i="13"/>
  <c r="J151" i="13" s="1"/>
  <c r="I171" i="13"/>
  <c r="L171" i="13" s="1"/>
  <c r="I113" i="13"/>
  <c r="L113" i="13" s="1"/>
  <c r="E37" i="78"/>
  <c r="I37" i="78" s="1"/>
  <c r="I153" i="78"/>
  <c r="M153" i="78"/>
  <c r="M173" i="78"/>
  <c r="I173" i="78"/>
  <c r="U13" i="75"/>
  <c r="W13" i="75" s="1"/>
  <c r="I80" i="78"/>
  <c r="M100" i="78"/>
  <c r="I100" i="78"/>
  <c r="M199" i="78"/>
  <c r="I199" i="78"/>
  <c r="M195" i="78"/>
  <c r="I195" i="78"/>
  <c r="M203" i="78"/>
  <c r="I203" i="78"/>
  <c r="I69" i="78"/>
  <c r="M110" i="78"/>
  <c r="I110" i="78"/>
  <c r="M138" i="78"/>
  <c r="I138" i="78"/>
  <c r="M106" i="78"/>
  <c r="I106" i="78"/>
  <c r="M177" i="78"/>
  <c r="I177" i="78"/>
  <c r="M185" i="78"/>
  <c r="I185" i="78"/>
  <c r="M200" i="78"/>
  <c r="I200" i="78"/>
  <c r="B29" i="81"/>
  <c r="I215" i="78"/>
  <c r="B12" i="81" s="1"/>
  <c r="B13" i="81" s="1"/>
  <c r="C49" i="7"/>
  <c r="C30" i="14" s="1"/>
  <c r="L30" i="14" s="1"/>
  <c r="N30" i="14" s="1"/>
  <c r="AF30" i="14" s="1"/>
  <c r="I238" i="78"/>
  <c r="I28" i="13"/>
  <c r="J28" i="13" s="1"/>
  <c r="I42" i="13"/>
  <c r="M42" i="13" s="1"/>
  <c r="I55" i="13"/>
  <c r="M55" i="13" s="1"/>
  <c r="I65" i="13"/>
  <c r="M65" i="13" s="1"/>
  <c r="I78" i="13"/>
  <c r="M78" i="13" s="1"/>
  <c r="I84" i="13"/>
  <c r="M84" i="13" s="1"/>
  <c r="I90" i="13"/>
  <c r="M90" i="13" s="1"/>
  <c r="I137" i="13"/>
  <c r="L137" i="13" s="1"/>
  <c r="I159" i="13"/>
  <c r="L159" i="13" s="1"/>
  <c r="I103" i="13"/>
  <c r="L103" i="13" s="1"/>
  <c r="I121" i="13"/>
  <c r="G13" i="63" s="1"/>
  <c r="I53" i="13"/>
  <c r="M53" i="13" s="1"/>
  <c r="E81" i="78"/>
  <c r="I81" i="78" s="1"/>
  <c r="M165" i="78"/>
  <c r="I168" i="78"/>
  <c r="M198" i="78"/>
  <c r="C34" i="7"/>
  <c r="I217" i="78"/>
  <c r="F8" i="19"/>
  <c r="F12" i="19"/>
  <c r="F16" i="19"/>
  <c r="F24" i="19"/>
  <c r="F28" i="19"/>
  <c r="F32" i="19"/>
  <c r="F36" i="19"/>
  <c r="F51" i="19"/>
  <c r="F55" i="19"/>
  <c r="F63" i="19"/>
  <c r="F71" i="19"/>
  <c r="F79" i="19"/>
  <c r="F87" i="19"/>
  <c r="F91" i="19"/>
  <c r="F95" i="19"/>
  <c r="F99" i="19"/>
  <c r="F103" i="19"/>
  <c r="F107" i="19"/>
  <c r="F111" i="19"/>
  <c r="F115" i="19"/>
  <c r="F119" i="19"/>
  <c r="F123" i="19"/>
  <c r="F127" i="19"/>
  <c r="F131" i="19"/>
  <c r="F134" i="19"/>
  <c r="F138" i="19"/>
  <c r="F142" i="19"/>
  <c r="F146" i="19"/>
  <c r="F150" i="19"/>
  <c r="F154" i="19"/>
  <c r="F165" i="19"/>
  <c r="F169" i="19"/>
  <c r="F173" i="19"/>
  <c r="I91" i="13"/>
  <c r="M91" i="13" s="1"/>
  <c r="I145" i="13"/>
  <c r="L145" i="13" s="1"/>
  <c r="I166" i="13"/>
  <c r="L166" i="13" s="1"/>
  <c r="I109" i="13"/>
  <c r="L109" i="13" s="1"/>
  <c r="I130" i="13"/>
  <c r="M130" i="13" s="1"/>
  <c r="I88" i="13"/>
  <c r="M88" i="13" s="1"/>
  <c r="I188" i="78"/>
  <c r="C37" i="7"/>
  <c r="C22" i="14" s="1"/>
  <c r="L22" i="14" s="1"/>
  <c r="N22" i="14" s="1"/>
  <c r="I228" i="78"/>
  <c r="C38" i="7"/>
  <c r="C23" i="14" s="1"/>
  <c r="L23" i="14" s="1"/>
  <c r="N23" i="14" s="1"/>
  <c r="I233" i="78"/>
  <c r="C36" i="7"/>
  <c r="C21" i="14" s="1"/>
  <c r="I241" i="78"/>
  <c r="C12" i="50" s="1"/>
  <c r="C46" i="7"/>
  <c r="I236" i="78"/>
  <c r="C44" i="7"/>
  <c r="I257" i="78"/>
  <c r="C58" i="7"/>
  <c r="I268" i="78"/>
  <c r="C13" i="60"/>
  <c r="I31" i="13"/>
  <c r="J31" i="13" s="1"/>
  <c r="I48" i="13"/>
  <c r="M48" i="13" s="1"/>
  <c r="I67" i="13"/>
  <c r="M67" i="13" s="1"/>
  <c r="I79" i="13"/>
  <c r="M79" i="13" s="1"/>
  <c r="I85" i="13"/>
  <c r="M85" i="13" s="1"/>
  <c r="I133" i="13"/>
  <c r="L133" i="13" s="1"/>
  <c r="I138" i="13"/>
  <c r="L138" i="13" s="1"/>
  <c r="D26" i="61" s="1"/>
  <c r="I98" i="13"/>
  <c r="L98" i="13" s="1"/>
  <c r="C64" i="14"/>
  <c r="G12" i="14" s="1"/>
  <c r="I116" i="13"/>
  <c r="L116" i="13" s="1"/>
  <c r="J18" i="75"/>
  <c r="M18" i="75" s="1"/>
  <c r="N18" i="75" s="1"/>
  <c r="M151" i="78"/>
  <c r="M163" i="78"/>
  <c r="M179" i="78"/>
  <c r="I179" i="78"/>
  <c r="M186" i="78"/>
  <c r="I186" i="78"/>
  <c r="M159" i="78"/>
  <c r="M176" i="78"/>
  <c r="M50" i="13"/>
  <c r="J50" i="13"/>
  <c r="C57" i="7"/>
  <c r="C33" i="14" s="1"/>
  <c r="L33" i="14" s="1"/>
  <c r="N33" i="14" s="1"/>
  <c r="I262" i="78"/>
  <c r="M174" i="78"/>
  <c r="J61" i="13"/>
  <c r="M95" i="13"/>
  <c r="J95" i="13"/>
  <c r="I27" i="13"/>
  <c r="J27" i="13" s="1"/>
  <c r="I30" i="13"/>
  <c r="J30" i="13" s="1"/>
  <c r="J70" i="13"/>
  <c r="J142" i="13"/>
  <c r="C56" i="7"/>
  <c r="I261" i="78"/>
  <c r="C15" i="59"/>
  <c r="I23" i="13"/>
  <c r="J23" i="13" s="1"/>
  <c r="J52" i="13"/>
  <c r="I56" i="13"/>
  <c r="M56" i="13" s="1"/>
  <c r="I128" i="13"/>
  <c r="C15" i="62" s="1"/>
  <c r="I183" i="78"/>
  <c r="I6" i="13"/>
  <c r="J6" i="13" s="1"/>
  <c r="C14" i="60"/>
  <c r="C11" i="8"/>
  <c r="C41" i="14" s="1"/>
  <c r="L41" i="14" s="1"/>
  <c r="N41" i="14" s="1"/>
  <c r="I16" i="13"/>
  <c r="J16" i="13" s="1"/>
  <c r="J54" i="13"/>
  <c r="I158" i="13"/>
  <c r="L158" i="13" s="1"/>
  <c r="D29" i="61" s="1"/>
  <c r="I115" i="13"/>
  <c r="U115" i="13"/>
  <c r="I66" i="13"/>
  <c r="J66" i="13" s="1"/>
  <c r="I149" i="13"/>
  <c r="L149" i="13" s="1"/>
  <c r="J120" i="13"/>
  <c r="G12" i="63"/>
  <c r="I76" i="13"/>
  <c r="M76" i="13" s="1"/>
  <c r="J83" i="13"/>
  <c r="I172" i="13"/>
  <c r="L172" i="13" s="1"/>
  <c r="I173" i="13"/>
  <c r="J173" i="13" s="1"/>
  <c r="I170" i="13"/>
  <c r="L170" i="13" s="1"/>
  <c r="C30" i="8"/>
  <c r="F42" i="61" l="1"/>
  <c r="E16" i="32"/>
  <c r="P176" i="13" s="1"/>
  <c r="P194" i="13" s="1"/>
  <c r="B10" i="93"/>
  <c r="D13" i="39"/>
  <c r="U193" i="13"/>
  <c r="E34" i="8"/>
  <c r="E38" i="8" s="1"/>
  <c r="E42" i="8" s="1"/>
  <c r="H28" i="61"/>
  <c r="E15" i="8"/>
  <c r="C7" i="7"/>
  <c r="H27" i="92"/>
  <c r="D16" i="66"/>
  <c r="E27" i="32" s="1"/>
  <c r="E25" i="39"/>
  <c r="H14" i="61"/>
  <c r="H35" i="61" s="1"/>
  <c r="G35" i="61"/>
  <c r="C43" i="74"/>
  <c r="C62" i="74" s="1"/>
  <c r="D1" i="13"/>
  <c r="C7" i="8"/>
  <c r="C9" i="59"/>
  <c r="C13" i="92"/>
  <c r="D9" i="69"/>
  <c r="C10" i="89" s="1"/>
  <c r="C11" i="88" s="1"/>
  <c r="C8" i="82"/>
  <c r="F10" i="47"/>
  <c r="D15" i="37"/>
  <c r="D14" i="39"/>
  <c r="D18" i="39" s="1"/>
  <c r="F16" i="31" s="1"/>
  <c r="I63" i="7"/>
  <c r="F28" i="48"/>
  <c r="F64" i="48"/>
  <c r="H33" i="31"/>
  <c r="I18" i="78"/>
  <c r="E277" i="78"/>
  <c r="V20" i="75"/>
  <c r="E29" i="7"/>
  <c r="Q43" i="34"/>
  <c r="I64" i="7"/>
  <c r="C12" i="7"/>
  <c r="C7" i="14" s="1"/>
  <c r="L7" i="14" s="1"/>
  <c r="N7" i="14" s="1"/>
  <c r="S7" i="14" s="1"/>
  <c r="AF7" i="14" s="1"/>
  <c r="E18" i="39"/>
  <c r="G16" i="31" s="1"/>
  <c r="E17" i="37"/>
  <c r="G14" i="31" s="1"/>
  <c r="E53" i="7"/>
  <c r="E66" i="7" s="1"/>
  <c r="R26" i="75"/>
  <c r="X20" i="75"/>
  <c r="Z20" i="75" s="1"/>
  <c r="D11" i="69"/>
  <c r="D12" i="69" s="1"/>
  <c r="E32" i="32" s="1"/>
  <c r="E44" i="8"/>
  <c r="C14" i="7"/>
  <c r="C9" i="14" s="1"/>
  <c r="L9" i="14" s="1"/>
  <c r="N9" i="14" s="1"/>
  <c r="S9" i="14" s="1"/>
  <c r="AF9" i="14" s="1"/>
  <c r="D19" i="61"/>
  <c r="C10" i="63"/>
  <c r="C15" i="63" s="1"/>
  <c r="D20" i="32" s="1"/>
  <c r="C17" i="61"/>
  <c r="J132" i="13"/>
  <c r="J135" i="13"/>
  <c r="J130" i="13"/>
  <c r="J100" i="13"/>
  <c r="J122" i="13"/>
  <c r="J154" i="13"/>
  <c r="J170" i="13"/>
  <c r="J96" i="13"/>
  <c r="J162" i="13"/>
  <c r="C15" i="7"/>
  <c r="C10" i="14" s="1"/>
  <c r="L10" i="14" s="1"/>
  <c r="N10" i="14" s="1"/>
  <c r="S10" i="14" s="1"/>
  <c r="J69" i="13"/>
  <c r="J146" i="13"/>
  <c r="C16" i="61"/>
  <c r="C36" i="14"/>
  <c r="J35" i="13"/>
  <c r="J105" i="13"/>
  <c r="J53" i="13"/>
  <c r="D16" i="61"/>
  <c r="C50" i="14"/>
  <c r="H50" i="14" s="1"/>
  <c r="L50" i="14" s="1"/>
  <c r="N50" i="14" s="1"/>
  <c r="J118" i="13"/>
  <c r="E26" i="61"/>
  <c r="J149" i="13"/>
  <c r="J56" i="13"/>
  <c r="J90" i="13"/>
  <c r="J113" i="13"/>
  <c r="J156" i="13"/>
  <c r="J44" i="13"/>
  <c r="J73" i="13"/>
  <c r="J102" i="13"/>
  <c r="J60" i="13"/>
  <c r="J104" i="13"/>
  <c r="D18" i="61"/>
  <c r="J48" i="13"/>
  <c r="J81" i="13"/>
  <c r="J168" i="13"/>
  <c r="J131" i="13"/>
  <c r="J97" i="13"/>
  <c r="J155" i="13"/>
  <c r="J161" i="13"/>
  <c r="J68" i="13"/>
  <c r="J147" i="13"/>
  <c r="J75" i="13"/>
  <c r="J77" i="13"/>
  <c r="J79" i="13"/>
  <c r="J121" i="13"/>
  <c r="J140" i="13"/>
  <c r="J38" i="13"/>
  <c r="J144" i="13"/>
  <c r="J49" i="13"/>
  <c r="J24" i="13"/>
  <c r="J22" i="13"/>
  <c r="J139" i="13"/>
  <c r="J141" i="13"/>
  <c r="J158" i="13"/>
  <c r="C22" i="61"/>
  <c r="E22" i="61" s="1"/>
  <c r="J109" i="13"/>
  <c r="J55" i="13"/>
  <c r="J107" i="13"/>
  <c r="J136" i="13"/>
  <c r="J11" i="13"/>
  <c r="J62" i="13"/>
  <c r="C13" i="41"/>
  <c r="F18" i="31" s="1"/>
  <c r="W14" i="75"/>
  <c r="C10" i="7"/>
  <c r="C5" i="14" s="1"/>
  <c r="C32" i="8"/>
  <c r="C48" i="14"/>
  <c r="L48" i="14" s="1"/>
  <c r="N48" i="14" s="1"/>
  <c r="D25" i="61"/>
  <c r="AE49" i="14"/>
  <c r="AE52" i="14" s="1"/>
  <c r="D36" i="33" s="1"/>
  <c r="D20" i="61"/>
  <c r="F34" i="48"/>
  <c r="F41" i="48" s="1"/>
  <c r="F42" i="48" s="1"/>
  <c r="C27" i="14"/>
  <c r="L27" i="14" s="1"/>
  <c r="N27" i="14" s="1"/>
  <c r="AC33" i="14"/>
  <c r="AF33" i="14" s="1"/>
  <c r="J85" i="13"/>
  <c r="J166" i="13"/>
  <c r="B31" i="81"/>
  <c r="F23" i="31"/>
  <c r="J72" i="13"/>
  <c r="C48" i="7"/>
  <c r="C29" i="14" s="1"/>
  <c r="L29" i="14" s="1"/>
  <c r="N29" i="14" s="1"/>
  <c r="I256" i="78"/>
  <c r="J164" i="13"/>
  <c r="B30" i="81"/>
  <c r="J106" i="13"/>
  <c r="J112" i="13"/>
  <c r="D13" i="61"/>
  <c r="J10" i="13"/>
  <c r="I45" i="78"/>
  <c r="U21" i="14"/>
  <c r="C13" i="61"/>
  <c r="J110" i="13"/>
  <c r="C33" i="61"/>
  <c r="E33" i="61" s="1"/>
  <c r="J134" i="13"/>
  <c r="J167" i="13"/>
  <c r="J46" i="13"/>
  <c r="C11" i="7"/>
  <c r="I24" i="78"/>
  <c r="L12" i="14"/>
  <c r="N12" i="14" s="1"/>
  <c r="J74" i="13"/>
  <c r="J114" i="13"/>
  <c r="J37" i="13"/>
  <c r="C21" i="8"/>
  <c r="C43" i="14"/>
  <c r="L43" i="14" s="1"/>
  <c r="N43" i="14" s="1"/>
  <c r="J160" i="13"/>
  <c r="J82" i="13"/>
  <c r="C18" i="61"/>
  <c r="C19" i="61"/>
  <c r="J171" i="13"/>
  <c r="D2" i="13"/>
  <c r="F330" i="19"/>
  <c r="J143" i="13"/>
  <c r="W15" i="14"/>
  <c r="AF15" i="14" s="1"/>
  <c r="C21" i="7"/>
  <c r="I73" i="78"/>
  <c r="D31" i="61"/>
  <c r="E31" i="61" s="1"/>
  <c r="J64" i="13"/>
  <c r="U18" i="75"/>
  <c r="W18" i="75" s="1"/>
  <c r="I91" i="78"/>
  <c r="J71" i="13"/>
  <c r="I149" i="78"/>
  <c r="M149" i="78"/>
  <c r="D30" i="61"/>
  <c r="E30" i="61" s="1"/>
  <c r="C14" i="62"/>
  <c r="D17" i="61"/>
  <c r="E17" i="61" s="1"/>
  <c r="M11" i="75"/>
  <c r="W11" i="75" s="1"/>
  <c r="J20" i="75"/>
  <c r="J40" i="75" s="1"/>
  <c r="J172" i="13"/>
  <c r="J145" i="13"/>
  <c r="C13" i="7"/>
  <c r="C8" i="14" s="1"/>
  <c r="L8" i="14" s="1"/>
  <c r="N8" i="14" s="1"/>
  <c r="I51" i="78"/>
  <c r="J45" i="13"/>
  <c r="J108" i="13"/>
  <c r="P42" i="14"/>
  <c r="AF42" i="14" s="1"/>
  <c r="J99" i="13"/>
  <c r="J12" i="13"/>
  <c r="U17" i="75"/>
  <c r="W17" i="75" s="1"/>
  <c r="I99" i="78"/>
  <c r="L99" i="78" s="1"/>
  <c r="N99" i="78" s="1"/>
  <c r="N279" i="78" s="1"/>
  <c r="J165" i="13"/>
  <c r="D43" i="34"/>
  <c r="C32" i="14"/>
  <c r="L32" i="14" s="1"/>
  <c r="N32" i="14" s="1"/>
  <c r="V23" i="14"/>
  <c r="AF23" i="14" s="1"/>
  <c r="J103" i="13"/>
  <c r="L115" i="13"/>
  <c r="L174" i="13" s="1"/>
  <c r="L194" i="13" s="1"/>
  <c r="J115" i="13"/>
  <c r="J138" i="13"/>
  <c r="J67" i="13"/>
  <c r="J91" i="13"/>
  <c r="J89" i="13"/>
  <c r="G15" i="63"/>
  <c r="D21" i="32" s="1"/>
  <c r="C27" i="63" s="1"/>
  <c r="J51" i="13"/>
  <c r="C20" i="61"/>
  <c r="S11" i="14"/>
  <c r="AF11" i="14" s="1"/>
  <c r="C16" i="66"/>
  <c r="D27" i="32" s="1"/>
  <c r="J150" i="13"/>
  <c r="C41" i="7"/>
  <c r="C19" i="14"/>
  <c r="L19" i="14" s="1"/>
  <c r="N19" i="14" s="1"/>
  <c r="J98" i="13"/>
  <c r="J88" i="13"/>
  <c r="I43" i="34"/>
  <c r="C34" i="14"/>
  <c r="L34" i="14" s="1"/>
  <c r="N34" i="14" s="1"/>
  <c r="J84" i="13"/>
  <c r="J42" i="13"/>
  <c r="J116" i="13"/>
  <c r="J133" i="13"/>
  <c r="C26" i="14"/>
  <c r="L26" i="14" s="1"/>
  <c r="N26" i="14" s="1"/>
  <c r="Y22" i="14"/>
  <c r="AF22" i="14" s="1"/>
  <c r="J159" i="13"/>
  <c r="J78" i="13"/>
  <c r="C29" i="61"/>
  <c r="E29" i="61" s="1"/>
  <c r="S25" i="14"/>
  <c r="AF25" i="14" s="1"/>
  <c r="V46" i="14"/>
  <c r="AF46" i="14" s="1"/>
  <c r="J87" i="13"/>
  <c r="J93" i="13"/>
  <c r="J36" i="13"/>
  <c r="J92" i="13"/>
  <c r="J119" i="13"/>
  <c r="J169" i="13"/>
  <c r="J47" i="13"/>
  <c r="J101" i="13"/>
  <c r="C11" i="62"/>
  <c r="W15" i="75"/>
  <c r="W12" i="75"/>
  <c r="J94" i="13"/>
  <c r="D43" i="39"/>
  <c r="D45" i="39" s="1"/>
  <c r="C25" i="61"/>
  <c r="J80" i="13"/>
  <c r="Q41" i="14"/>
  <c r="Q52" i="14" s="1"/>
  <c r="M43" i="34"/>
  <c r="C35" i="14"/>
  <c r="C27" i="8"/>
  <c r="C45" i="14"/>
  <c r="J76" i="13"/>
  <c r="J128" i="13"/>
  <c r="J137" i="13"/>
  <c r="J65" i="13"/>
  <c r="AD17" i="14"/>
  <c r="AD52" i="14" s="1"/>
  <c r="D26" i="33" s="1"/>
  <c r="J111" i="13"/>
  <c r="M174" i="13"/>
  <c r="M194" i="13" s="1"/>
  <c r="C15" i="61"/>
  <c r="E15" i="61" s="1"/>
  <c r="C15" i="60"/>
  <c r="J86" i="13"/>
  <c r="J152" i="13"/>
  <c r="M142" i="78"/>
  <c r="I142" i="78"/>
  <c r="E14" i="61"/>
  <c r="C34" i="61"/>
  <c r="E34" i="61" s="1"/>
  <c r="H13" i="14"/>
  <c r="L13" i="14" s="1"/>
  <c r="N13" i="14" s="1"/>
  <c r="B11" i="86" l="1"/>
  <c r="B9" i="85" s="1"/>
  <c r="C10" i="60"/>
  <c r="D11" i="61" s="1"/>
  <c r="C10" i="62" s="1"/>
  <c r="C9" i="63" s="1"/>
  <c r="E17" i="32"/>
  <c r="D25" i="39"/>
  <c r="C13" i="40"/>
  <c r="C30" i="40" s="1"/>
  <c r="C10" i="41" s="1"/>
  <c r="H31" i="66"/>
  <c r="C10" i="94"/>
  <c r="C10" i="87"/>
  <c r="D21" i="66"/>
  <c r="M11" i="48"/>
  <c r="M29" i="48" s="1"/>
  <c r="D9" i="50"/>
  <c r="D9" i="51" s="1"/>
  <c r="D9" i="52" s="1"/>
  <c r="C10" i="83"/>
  <c r="D16" i="37"/>
  <c r="D17" i="37" s="1"/>
  <c r="F14" i="31" s="1"/>
  <c r="C6" i="14"/>
  <c r="L6" i="14" s="1"/>
  <c r="N6" i="14" s="1"/>
  <c r="P6" i="14" s="1"/>
  <c r="AF6" i="14" s="1"/>
  <c r="I281" i="78"/>
  <c r="I65" i="7"/>
  <c r="H18" i="31"/>
  <c r="E67" i="7"/>
  <c r="E18" i="61"/>
  <c r="D37" i="33"/>
  <c r="E19" i="61"/>
  <c r="E16" i="61"/>
  <c r="E279" i="78"/>
  <c r="E280" i="78" s="1"/>
  <c r="C51" i="7"/>
  <c r="C53" i="7" s="1"/>
  <c r="G49" i="39"/>
  <c r="B32" i="81"/>
  <c r="AF41" i="14"/>
  <c r="AF49" i="14"/>
  <c r="C17" i="62"/>
  <c r="D18" i="32" s="1"/>
  <c r="AF17" i="14"/>
  <c r="H21" i="14"/>
  <c r="L21" i="14" s="1"/>
  <c r="N21" i="14" s="1"/>
  <c r="L5" i="14"/>
  <c r="C12" i="59"/>
  <c r="C16" i="59" s="1"/>
  <c r="C10" i="8"/>
  <c r="D174" i="13"/>
  <c r="D179" i="13" s="1"/>
  <c r="I2" i="13"/>
  <c r="J2" i="13" s="1"/>
  <c r="J174" i="13" s="1"/>
  <c r="S43" i="14"/>
  <c r="AF43" i="14" s="1"/>
  <c r="E25" i="61"/>
  <c r="S8" i="14"/>
  <c r="AF8" i="14" s="1"/>
  <c r="U50" i="14"/>
  <c r="AF50" i="14" s="1"/>
  <c r="S19" i="14"/>
  <c r="AF19" i="14" s="1"/>
  <c r="C17" i="7"/>
  <c r="AC32" i="14"/>
  <c r="AF32" i="14" s="1"/>
  <c r="E13" i="61"/>
  <c r="W48" i="14"/>
  <c r="AF48" i="14" s="1"/>
  <c r="D14" i="32"/>
  <c r="G15" i="60"/>
  <c r="C27" i="7"/>
  <c r="C14" i="14"/>
  <c r="L14" i="14" s="1"/>
  <c r="N14" i="14" s="1"/>
  <c r="D32" i="61"/>
  <c r="E32" i="61" s="1"/>
  <c r="Y27" i="14"/>
  <c r="AF27" i="14" s="1"/>
  <c r="F41" i="31"/>
  <c r="G68" i="48"/>
  <c r="Y26" i="14"/>
  <c r="AC34" i="14"/>
  <c r="AF34" i="14" s="1"/>
  <c r="U20" i="75"/>
  <c r="X12" i="14"/>
  <c r="X52" i="14" s="1"/>
  <c r="D18" i="33" s="1"/>
  <c r="C35" i="61"/>
  <c r="E20" i="61"/>
  <c r="U13" i="14"/>
  <c r="G45" i="14"/>
  <c r="G52" i="14" s="1"/>
  <c r="V52" i="14"/>
  <c r="N11" i="75"/>
  <c r="M20" i="75"/>
  <c r="S29" i="14"/>
  <c r="AF29" i="14" s="1"/>
  <c r="N10" i="75" l="1"/>
  <c r="C8" i="45" s="1"/>
  <c r="B9" i="81"/>
  <c r="D16" i="81" s="1"/>
  <c r="G9" i="63"/>
  <c r="C13" i="66"/>
  <c r="C9" i="69" s="1"/>
  <c r="B10" i="89" s="1"/>
  <c r="B11" i="88" s="1"/>
  <c r="O176" i="13"/>
  <c r="O194" i="13" s="1"/>
  <c r="Q194" i="13" s="1"/>
  <c r="E19" i="32"/>
  <c r="E22" i="32" s="1"/>
  <c r="E24" i="32" s="1"/>
  <c r="E26" i="32" s="1"/>
  <c r="E28" i="32" s="1"/>
  <c r="E31" i="32" s="1"/>
  <c r="G32" i="32" s="1"/>
  <c r="G42" i="61"/>
  <c r="D9" i="79"/>
  <c r="D17" i="52"/>
  <c r="F63" i="48"/>
  <c r="H41" i="31"/>
  <c r="E281" i="78"/>
  <c r="E282" i="78" s="1"/>
  <c r="H14" i="31"/>
  <c r="D12" i="45"/>
  <c r="D11" i="50"/>
  <c r="D10" i="55"/>
  <c r="G48" i="31" s="1"/>
  <c r="C25" i="55"/>
  <c r="F51" i="31" s="1"/>
  <c r="C23" i="40"/>
  <c r="D20" i="40"/>
  <c r="C32" i="40"/>
  <c r="H38" i="92" s="1"/>
  <c r="C11" i="54"/>
  <c r="C20" i="40"/>
  <c r="R11" i="75"/>
  <c r="S11" i="75" s="1"/>
  <c r="R12" i="75"/>
  <c r="S12" i="75" s="1"/>
  <c r="R17" i="75"/>
  <c r="S17" i="75" s="1"/>
  <c r="Y19" i="75"/>
  <c r="AA19" i="75" s="1"/>
  <c r="P16" i="75"/>
  <c r="Q16" i="75" s="1"/>
  <c r="R16" i="75"/>
  <c r="S16" i="75" s="1"/>
  <c r="R18" i="75"/>
  <c r="S18" i="75" s="1"/>
  <c r="R13" i="75"/>
  <c r="S13" i="75" s="1"/>
  <c r="C9" i="45"/>
  <c r="D15" i="55"/>
  <c r="G49" i="31" s="1"/>
  <c r="C15" i="40"/>
  <c r="E11" i="47"/>
  <c r="F13" i="47"/>
  <c r="D22" i="40"/>
  <c r="C22" i="40"/>
  <c r="G11" i="79"/>
  <c r="H42" i="92" s="1"/>
  <c r="G10" i="79"/>
  <c r="Y15" i="75"/>
  <c r="AA15" i="75" s="1"/>
  <c r="Y18" i="75"/>
  <c r="AA18" i="75" s="1"/>
  <c r="P19" i="75"/>
  <c r="Q19" i="75" s="1"/>
  <c r="Y14" i="75"/>
  <c r="AA14" i="75" s="1"/>
  <c r="P15" i="75"/>
  <c r="Q15" i="75" s="1"/>
  <c r="Y13" i="75"/>
  <c r="AA13" i="75" s="1"/>
  <c r="P14" i="75"/>
  <c r="Q14" i="75" s="1"/>
  <c r="R15" i="75"/>
  <c r="S15" i="75" s="1"/>
  <c r="Y12" i="75"/>
  <c r="AA12" i="75" s="1"/>
  <c r="C19" i="52"/>
  <c r="C20" i="52" s="1"/>
  <c r="C31" i="40"/>
  <c r="P12" i="75"/>
  <c r="Q12" i="75" s="1"/>
  <c r="D19" i="52"/>
  <c r="D20" i="52" s="1"/>
  <c r="D10" i="51"/>
  <c r="D16" i="40"/>
  <c r="C10" i="79"/>
  <c r="C18" i="40"/>
  <c r="D12" i="50"/>
  <c r="C12" i="45"/>
  <c r="P13" i="75"/>
  <c r="Q13" i="75" s="1"/>
  <c r="P11" i="75"/>
  <c r="Q11" i="75" s="1"/>
  <c r="R14" i="75"/>
  <c r="S14" i="75" s="1"/>
  <c r="Y16" i="75"/>
  <c r="AA16" i="75" s="1"/>
  <c r="P18" i="75"/>
  <c r="Q18" i="75" s="1"/>
  <c r="D11" i="57"/>
  <c r="D12" i="57" s="1"/>
  <c r="G53" i="31" s="1"/>
  <c r="F11" i="47"/>
  <c r="C17" i="40"/>
  <c r="C12" i="54"/>
  <c r="D9" i="45"/>
  <c r="D13" i="51"/>
  <c r="H11" i="79"/>
  <c r="D12" i="51"/>
  <c r="H10" i="79"/>
  <c r="C10" i="50"/>
  <c r="C15" i="55"/>
  <c r="F49" i="31" s="1"/>
  <c r="C10" i="45"/>
  <c r="Y17" i="75"/>
  <c r="AA17" i="75" s="1"/>
  <c r="D19" i="40"/>
  <c r="C11" i="57"/>
  <c r="C20" i="55"/>
  <c r="F50" i="31" s="1"/>
  <c r="D10" i="50"/>
  <c r="D11" i="54"/>
  <c r="C16" i="40"/>
  <c r="E12" i="47"/>
  <c r="E13" i="47"/>
  <c r="P17" i="75"/>
  <c r="Q17" i="75" s="1"/>
  <c r="D20" i="55"/>
  <c r="G50" i="31" s="1"/>
  <c r="D12" i="54"/>
  <c r="C13" i="51"/>
  <c r="D11" i="51"/>
  <c r="D25" i="55"/>
  <c r="G51" i="31" s="1"/>
  <c r="F12" i="47"/>
  <c r="D10" i="79"/>
  <c r="C21" i="40"/>
  <c r="C11" i="50"/>
  <c r="R19" i="75"/>
  <c r="S19" i="75" s="1"/>
  <c r="D11" i="52"/>
  <c r="D12" i="52" s="1"/>
  <c r="G37" i="31" s="1"/>
  <c r="C11" i="45"/>
  <c r="D23" i="40"/>
  <c r="D10" i="45"/>
  <c r="C11" i="52"/>
  <c r="C12" i="52" s="1"/>
  <c r="F37" i="31" s="1"/>
  <c r="D15" i="40"/>
  <c r="C10" i="55"/>
  <c r="F48" i="31" s="1"/>
  <c r="D11" i="79"/>
  <c r="C10" i="51"/>
  <c r="D11" i="45"/>
  <c r="D32" i="40"/>
  <c r="H39" i="92" s="1"/>
  <c r="C19" i="40"/>
  <c r="D31" i="40"/>
  <c r="D21" i="40"/>
  <c r="Y11" i="75"/>
  <c r="AA11" i="75" s="1"/>
  <c r="G11" i="47"/>
  <c r="AF12" i="14"/>
  <c r="W52" i="14"/>
  <c r="D16" i="33" s="1"/>
  <c r="U52" i="14"/>
  <c r="D19" i="33" s="1"/>
  <c r="H52" i="14"/>
  <c r="Y52" i="14"/>
  <c r="D30" i="33" s="1"/>
  <c r="W20" i="75"/>
  <c r="AF26" i="14"/>
  <c r="N20" i="75"/>
  <c r="AF13" i="14"/>
  <c r="N5" i="14"/>
  <c r="C42" i="61"/>
  <c r="D16" i="32"/>
  <c r="D341" i="13"/>
  <c r="D340" i="13"/>
  <c r="D181" i="13"/>
  <c r="S21" i="14"/>
  <c r="AF21" i="14" s="1"/>
  <c r="C13" i="8"/>
  <c r="C40" i="14"/>
  <c r="L40" i="14" s="1"/>
  <c r="N40" i="14" s="1"/>
  <c r="E35" i="61"/>
  <c r="C29" i="7"/>
  <c r="G16" i="59"/>
  <c r="D13" i="32"/>
  <c r="D15" i="32" s="1"/>
  <c r="D35" i="61"/>
  <c r="L45" i="14"/>
  <c r="N45" i="14" s="1"/>
  <c r="AB14" i="14"/>
  <c r="AB52" i="14" s="1"/>
  <c r="D23" i="33" s="1"/>
  <c r="D27" i="33" s="1"/>
  <c r="I174" i="13"/>
  <c r="I175" i="13" s="1"/>
  <c r="B10" i="87" l="1"/>
  <c r="C21" i="66"/>
  <c r="B10" i="94"/>
  <c r="E10" i="47"/>
  <c r="B8" i="82"/>
  <c r="H9" i="79"/>
  <c r="D10" i="54"/>
  <c r="D9" i="55" s="1"/>
  <c r="D9" i="57" s="1"/>
  <c r="C11" i="84"/>
  <c r="C14" i="51"/>
  <c r="F36" i="31" s="1"/>
  <c r="E14" i="51" s="1"/>
  <c r="G12" i="79"/>
  <c r="G24" i="79" s="1"/>
  <c r="C12" i="79"/>
  <c r="C24" i="79" s="1"/>
  <c r="D13" i="50"/>
  <c r="G35" i="31" s="1"/>
  <c r="H12" i="79"/>
  <c r="G42" i="31" s="1"/>
  <c r="G43" i="31" s="1"/>
  <c r="Q22" i="75"/>
  <c r="C33" i="40"/>
  <c r="F21" i="31" s="1"/>
  <c r="H21" i="31" s="1"/>
  <c r="D33" i="40"/>
  <c r="G21" i="31" s="1"/>
  <c r="D14" i="51"/>
  <c r="G36" i="31" s="1"/>
  <c r="D13" i="54"/>
  <c r="D17" i="54" s="1"/>
  <c r="G47" i="31" s="1"/>
  <c r="G54" i="31" s="1"/>
  <c r="G56" i="31" s="1"/>
  <c r="C13" i="50"/>
  <c r="F35" i="31" s="1"/>
  <c r="F14" i="47"/>
  <c r="G32" i="31" s="1"/>
  <c r="D24" i="40"/>
  <c r="G17" i="31" s="1"/>
  <c r="G19" i="31" s="1"/>
  <c r="D13" i="45"/>
  <c r="G26" i="31" s="1"/>
  <c r="E14" i="47"/>
  <c r="F32" i="31" s="1"/>
  <c r="H32" i="31" s="1"/>
  <c r="C13" i="54"/>
  <c r="C17" i="54" s="1"/>
  <c r="F47" i="31" s="1"/>
  <c r="H11" i="47"/>
  <c r="C24" i="40"/>
  <c r="F17" i="31" s="1"/>
  <c r="D12" i="79"/>
  <c r="G38" i="31" s="1"/>
  <c r="P20" i="75"/>
  <c r="Q20" i="75" s="1"/>
  <c r="Y20" i="75"/>
  <c r="AA20" i="75" s="1"/>
  <c r="R20" i="75"/>
  <c r="S20" i="75" s="1"/>
  <c r="F35" i="14"/>
  <c r="C13" i="45"/>
  <c r="F26" i="31" s="1"/>
  <c r="H26" i="31" s="1"/>
  <c r="I194" i="13"/>
  <c r="R194" i="13" s="1"/>
  <c r="AF14" i="14"/>
  <c r="P40" i="14"/>
  <c r="P52" i="14" s="1"/>
  <c r="D14" i="33" s="1"/>
  <c r="C17" i="8"/>
  <c r="C23" i="8"/>
  <c r="C34" i="8" s="1"/>
  <c r="C38" i="8" s="1"/>
  <c r="C42" i="8" s="1"/>
  <c r="C15" i="8"/>
  <c r="S45" i="14"/>
  <c r="S52" i="14" s="1"/>
  <c r="D15" i="33" s="1"/>
  <c r="D17" i="32"/>
  <c r="D19" i="32" s="1"/>
  <c r="D22" i="32" s="1"/>
  <c r="D24" i="32" s="1"/>
  <c r="D26" i="32" s="1"/>
  <c r="D42" i="61"/>
  <c r="Q26" i="75"/>
  <c r="F24" i="31"/>
  <c r="H24" i="31" s="1"/>
  <c r="AF54" i="14"/>
  <c r="AG54" i="14" s="1"/>
  <c r="AF5" i="14"/>
  <c r="B10" i="83" l="1"/>
  <c r="E11" i="48"/>
  <c r="E29" i="48" s="1"/>
  <c r="C9" i="50"/>
  <c r="C9" i="51" s="1"/>
  <c r="C9" i="52" s="1"/>
  <c r="W21" i="34"/>
  <c r="H35" i="31"/>
  <c r="F42" i="31"/>
  <c r="F43" i="31" s="1"/>
  <c r="H43" i="31" s="1"/>
  <c r="F38" i="31"/>
  <c r="H38" i="31" s="1"/>
  <c r="F19" i="31"/>
  <c r="H19" i="31" s="1"/>
  <c r="H17" i="31"/>
  <c r="G28" i="31"/>
  <c r="G29" i="31" s="1"/>
  <c r="G39" i="31"/>
  <c r="G45" i="31" s="1"/>
  <c r="G57" i="31" s="1"/>
  <c r="F28" i="31"/>
  <c r="H14" i="47"/>
  <c r="F36" i="14"/>
  <c r="L36" i="14" s="1"/>
  <c r="N36" i="14" s="1"/>
  <c r="AC36" i="14" s="1"/>
  <c r="AF36" i="14" s="1"/>
  <c r="L35" i="14"/>
  <c r="N35" i="14" s="1"/>
  <c r="AC35" i="14" s="1"/>
  <c r="AF35" i="14" s="1"/>
  <c r="AF40" i="14"/>
  <c r="C23" i="66"/>
  <c r="C27" i="66" s="1"/>
  <c r="C29" i="66" s="1"/>
  <c r="D28" i="32"/>
  <c r="D31" i="32" s="1"/>
  <c r="AF45" i="14"/>
  <c r="C62" i="7"/>
  <c r="C11" i="69"/>
  <c r="C12" i="69" s="1"/>
  <c r="D32" i="32" s="1"/>
  <c r="C44" i="8"/>
  <c r="C45" i="8" s="1"/>
  <c r="C10" i="57"/>
  <c r="C12" i="57" s="1"/>
  <c r="F53" i="31" s="1"/>
  <c r="R26" i="34"/>
  <c r="C51" i="14"/>
  <c r="D20" i="33"/>
  <c r="C9" i="79" l="1"/>
  <c r="C17" i="52"/>
  <c r="I57" i="31"/>
  <c r="H42" i="31"/>
  <c r="F39" i="31"/>
  <c r="F45" i="31" s="1"/>
  <c r="F54" i="31"/>
  <c r="H53" i="31"/>
  <c r="F29" i="31"/>
  <c r="H29" i="31" s="1"/>
  <c r="H28" i="31"/>
  <c r="F52" i="14"/>
  <c r="C37" i="14"/>
  <c r="C64" i="7"/>
  <c r="C66" i="7" s="1"/>
  <c r="C67" i="7" s="1"/>
  <c r="D51" i="14"/>
  <c r="D37" i="14" s="1"/>
  <c r="D52" i="14" s="1"/>
  <c r="U26" i="34"/>
  <c r="U28" i="34" s="1"/>
  <c r="R28" i="34"/>
  <c r="H31" i="32"/>
  <c r="G31" i="32"/>
  <c r="C31" i="66"/>
  <c r="G31" i="66" s="1"/>
  <c r="B26" i="92"/>
  <c r="B27" i="92" s="1"/>
  <c r="H28" i="92" s="1"/>
  <c r="W28" i="34" l="1"/>
  <c r="C10" i="54"/>
  <c r="C9" i="55" s="1"/>
  <c r="C9" i="57" s="1"/>
  <c r="B11" i="84"/>
  <c r="G9" i="79"/>
  <c r="H39" i="31"/>
  <c r="F56" i="31"/>
  <c r="F57" i="31" s="1"/>
  <c r="H57" i="31" s="1"/>
  <c r="H54" i="31"/>
  <c r="W29" i="34"/>
  <c r="R43" i="34"/>
  <c r="L51" i="14"/>
  <c r="N51" i="14" s="1"/>
  <c r="AF51" i="14" s="1"/>
  <c r="L37" i="14"/>
  <c r="C52" i="14"/>
  <c r="N37" i="14" l="1"/>
  <c r="L52" i="14"/>
  <c r="AC37" i="14" l="1"/>
  <c r="AC52" i="14" s="1"/>
  <c r="D31" i="33" s="1"/>
  <c r="D33" i="33" s="1"/>
  <c r="D35" i="33" s="1"/>
  <c r="D39" i="33" s="1"/>
  <c r="G39" i="33" s="1"/>
  <c r="N52" i="14"/>
  <c r="N53" i="14" s="1"/>
  <c r="AF37" i="14" l="1"/>
  <c r="AF52" i="14" s="1"/>
  <c r="AF55" i="1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Yessica  Quintana</author>
    <author>tc={A59AB646-A83F-4E6C-A0BE-D6019F1CD3A2}</author>
  </authors>
  <commentList>
    <comment ref="H7" authorId="0" shapeId="0" xr:uid="{80F7D658-2DDE-43B6-90A2-B71264772CD5}">
      <text>
        <r>
          <rPr>
            <b/>
            <sz val="9"/>
            <color indexed="81"/>
            <rFont val="Tahoma"/>
            <family val="2"/>
          </rPr>
          <t>Yessica  Quintana:</t>
        </r>
        <r>
          <rPr>
            <sz val="9"/>
            <color indexed="81"/>
            <rFont val="Tahoma"/>
            <family val="2"/>
          </rPr>
          <t xml:space="preserve">
Anticipo Renta + </t>
        </r>
      </text>
    </comment>
    <comment ref="U21" authorId="1" shapeId="0" xr:uid="{A59AB646-A83F-4E6C-A0BE-D6019F1CD3A2}">
      <text>
        <t>[Comentario encadenado]
Su versión de Excel le permite leer este comentario encadenado; sin embargo, las ediciones que se apliquen se quitarán si el archivo se abre en una versión más reciente de Excel. Más información: https://go.microsoft.com/fwlink/?linkid=870924
Comentario:
    Anticipo Abril: 36millones+IRE 2023: 385millones= 421millones</t>
      </text>
    </comment>
    <comment ref="H40" authorId="0" shapeId="0" xr:uid="{17C4280C-78FB-4206-B139-ABD0DF383B09}">
      <text>
        <r>
          <rPr>
            <b/>
            <sz val="9"/>
            <color indexed="81"/>
            <rFont val="Tahoma"/>
            <family val="2"/>
          </rPr>
          <t>Yessica  Quintana:</t>
        </r>
        <r>
          <rPr>
            <sz val="9"/>
            <color indexed="81"/>
            <rFont val="Tahoma"/>
            <family val="2"/>
          </rPr>
          <t xml:space="preserve">
Intereses facturados COMPENSADOS entre Imperial y MASA. 
Eliminacion de compensaciones realizadas en el año 
</t>
        </r>
      </text>
    </comment>
  </commentList>
</comments>
</file>

<file path=xl/sharedStrings.xml><?xml version="1.0" encoding="utf-8"?>
<sst xmlns="http://schemas.openxmlformats.org/spreadsheetml/2006/main" count="3645" uniqueCount="1369">
  <si>
    <t>Cuenta de mayor</t>
  </si>
  <si>
    <t>Nombre</t>
  </si>
  <si>
    <t>Banco ITAU Cta. Cte. Gs.</t>
  </si>
  <si>
    <t>Banco Continental Cta. Cte. Gs.</t>
  </si>
  <si>
    <t>Financiera Rio S.A. Cta Caja de Ahoro Gs.</t>
  </si>
  <si>
    <t>BBVA Cta. Cte. USD</t>
  </si>
  <si>
    <t>Clientes locales</t>
  </si>
  <si>
    <t>Cheques Diferidos en cartera</t>
  </si>
  <si>
    <t>Cheques Diferidos vía Petroquim</t>
  </si>
  <si>
    <t>Cheques Rechazados</t>
  </si>
  <si>
    <t>Ventas a Facturar</t>
  </si>
  <si>
    <t>Deudores Varios</t>
  </si>
  <si>
    <t>(-) Previsión Para Créditos De Dudoso Cobro</t>
  </si>
  <si>
    <t>Seguros a devengar</t>
  </si>
  <si>
    <t>Alquileres de Estaciones a devengar</t>
  </si>
  <si>
    <t>Instalaciones</t>
  </si>
  <si>
    <t>Estaciones de Servicios Propias - Inmuebles</t>
  </si>
  <si>
    <t>ESP- Obras Civiles y Electromecanicas</t>
  </si>
  <si>
    <t>BUPA- Obras Civiles y Electromecanicas</t>
  </si>
  <si>
    <t>Rodados</t>
  </si>
  <si>
    <t>Muebles y Equipos</t>
  </si>
  <si>
    <t>ESP-Carteleria e Imagen</t>
  </si>
  <si>
    <t>BUPA-Carteleria e Imagen</t>
  </si>
  <si>
    <t>BUPA-Muebles Tiendas</t>
  </si>
  <si>
    <t>Equipos de Comunicación</t>
  </si>
  <si>
    <t>Equipos de Informática</t>
  </si>
  <si>
    <t>Equipos y Herramientas</t>
  </si>
  <si>
    <t>BUPA-Tanques</t>
  </si>
  <si>
    <t>BUPA-Expendedores/Surtidores</t>
  </si>
  <si>
    <t>BUPA-Filtros</t>
  </si>
  <si>
    <t>Mejoras en Predio de Terceros</t>
  </si>
  <si>
    <t>Depreciación Rodados</t>
  </si>
  <si>
    <t>Depreciación Muebles y Equipos</t>
  </si>
  <si>
    <t>Depreciación Equipos de comunicación</t>
  </si>
  <si>
    <t>Depreciación Equipos de Informática</t>
  </si>
  <si>
    <t>Depreciación Equipos y Herramientas</t>
  </si>
  <si>
    <t>Depreciación Mejoras en Predio Ajeno</t>
  </si>
  <si>
    <t>Depreciación Instalaciones</t>
  </si>
  <si>
    <t>Depreciación Acumulada ESP</t>
  </si>
  <si>
    <t>Depreciación Acumulada BUPA</t>
  </si>
  <si>
    <t>Licencias, Marcas y Patentes</t>
  </si>
  <si>
    <t>Amortización Acumulada Intangibles</t>
  </si>
  <si>
    <t>(-) Amortización Acumulada</t>
  </si>
  <si>
    <t>Aportes p/Exclusividad</t>
  </si>
  <si>
    <t>Gastos de Organizacion</t>
  </si>
  <si>
    <t>Aportes s/Contratos</t>
  </si>
  <si>
    <t>Alquileres a Devengar a Largo Plazo</t>
  </si>
  <si>
    <t>Proveedores Locales</t>
  </si>
  <si>
    <t>Provisiones Varias</t>
  </si>
  <si>
    <t>NC descuentos Petropar</t>
  </si>
  <si>
    <t>Préstamos de Bancos y otras Entidades Financieras</t>
  </si>
  <si>
    <t>Aportes y Retenciones IPS</t>
  </si>
  <si>
    <t>Vacaciones a pagar</t>
  </si>
  <si>
    <t>Anticipo de Clientes</t>
  </si>
  <si>
    <t>Provisiones Contratos Aportes p/Exclusividad</t>
  </si>
  <si>
    <t>Intereses a Pagar</t>
  </si>
  <si>
    <t>Capital Integrado</t>
  </si>
  <si>
    <t>Aporte para futuras capitalizaciones</t>
  </si>
  <si>
    <t>Reserva Legal</t>
  </si>
  <si>
    <t>Resultados Acumulados</t>
  </si>
  <si>
    <t>Obras en Curso - Gayoso Group (Itaugua)</t>
  </si>
  <si>
    <t>Obras en Curso - PCP Consorcio arroyito (Concepción)</t>
  </si>
  <si>
    <t>Obras en Curso - PCP Jorge Zenatti (Mariscal Estigarribia)</t>
  </si>
  <si>
    <t>Obras en Curso - Pontón Suministro de Combustible (Marina Corporativa)</t>
  </si>
  <si>
    <t>Obras en Curso - Compañía Friesen (Km 24 Minga Guazú)</t>
  </si>
  <si>
    <t>Recaudaciones en cheques a Depositar</t>
  </si>
  <si>
    <t>Deudores Petroquim</t>
  </si>
  <si>
    <t>BBVA Cta. Cte. Gs.</t>
  </si>
  <si>
    <t>Clientes Locales - Provisiones</t>
  </si>
  <si>
    <t>Cheques Rechazados-SN</t>
  </si>
  <si>
    <t>Deudores por Préstamos</t>
  </si>
  <si>
    <t>Obras en curso-Las Juanas (cambyreta)</t>
  </si>
  <si>
    <t>Obras en Curso - Villaverde (Cnel. Oviedo)</t>
  </si>
  <si>
    <t>Obras en Curso - Pablo Hernández (Ñemby)</t>
  </si>
  <si>
    <t>Obras en Curso - Blas Benigno Fleitas (Estación Iriarte Ruta 1 Km 26 J.A Saldivar)</t>
  </si>
  <si>
    <t>Obras en Curso – Estación Regina Mereles (Pedro Juan Caballero)</t>
  </si>
  <si>
    <t>Obras en Curso - Francisco Peralta Amaral (Concepción)</t>
  </si>
  <si>
    <t>Obras en Curso - Estación LYO (Concepción)</t>
  </si>
  <si>
    <t>Obras en Curso - Sayvon SRL (Belén)</t>
  </si>
  <si>
    <t>Obras en Curso - Estación Corina Britez (Acceso Sur)</t>
  </si>
  <si>
    <t>Obras en curso - Nipon S.A. (Pedro Juan Caballero)</t>
  </si>
  <si>
    <t>Obras en Curso - Emilio Molinas (Maria Auxiliadora)</t>
  </si>
  <si>
    <t>Obras en Curso - Arkon Group (Santa Rita)</t>
  </si>
  <si>
    <t>Obras en Curso - Peter Harder Klassen (Tacuati)</t>
  </si>
  <si>
    <t>Obras en Curso - Manduvira S.A (Ciudad del Este Av San José)</t>
  </si>
  <si>
    <t>Obras en Curso - Gas Pora S.A (Ciudad del Este B° Ciudad Nueva)</t>
  </si>
  <si>
    <t>Préstamos del Dueño, Socios o Entidades Vinculadas</t>
  </si>
  <si>
    <t>Sueldos y Jornales a pagar</t>
  </si>
  <si>
    <t>Disponibilidades</t>
  </si>
  <si>
    <t>Anticipo Impuesto a la Renta</t>
  </si>
  <si>
    <t>Anticipos</t>
  </si>
  <si>
    <t>Anticipo a proveedores locales</t>
  </si>
  <si>
    <t>Anticipos a Rendir</t>
  </si>
  <si>
    <t>Préstamos al Personal</t>
  </si>
  <si>
    <t>Lubricantes</t>
  </si>
  <si>
    <t>Uniformes</t>
  </si>
  <si>
    <t>Mercaderías - BUPA</t>
  </si>
  <si>
    <t>Merchandising</t>
  </si>
  <si>
    <t>Aditivos Diesel Existencia</t>
  </si>
  <si>
    <t>Descuentos Judiciales a pagar</t>
  </si>
  <si>
    <t>IVA a Pagar</t>
  </si>
  <si>
    <t>Garantia de Alquiler de Estaciones de Servicios</t>
  </si>
  <si>
    <t>Reservas</t>
  </si>
  <si>
    <t>Reserva de Revaluo Fiscal</t>
  </si>
  <si>
    <t>Otras Reservas</t>
  </si>
  <si>
    <t>Resultados</t>
  </si>
  <si>
    <t>Período ganancias</t>
  </si>
  <si>
    <t>Impuesto a la renta a pagar</t>
  </si>
  <si>
    <t>DISPONIBILIDADES</t>
  </si>
  <si>
    <t>ACTIVO</t>
  </si>
  <si>
    <t>ACTIVO CORRIENTE</t>
  </si>
  <si>
    <t>ACTIVO NO CORRIENTE</t>
  </si>
  <si>
    <t>PATRIMONIO NETO</t>
  </si>
  <si>
    <t>ESTADO DE RESULTADOS</t>
  </si>
  <si>
    <t>CREDITOS</t>
  </si>
  <si>
    <t>ANTICIPOS</t>
  </si>
  <si>
    <t>BIENES DE CAMBIO</t>
  </si>
  <si>
    <t>TOTAL ACTIVO CORRIENTE</t>
  </si>
  <si>
    <t>PROPIEDAD, PLANTA Y EQUIPO</t>
  </si>
  <si>
    <t>CARGOS DIFERIDOS</t>
  </si>
  <si>
    <t>TOTAL ACTIVO NO CORRIENTE</t>
  </si>
  <si>
    <t>TOTAL ACTIVO</t>
  </si>
  <si>
    <t>PASIVO</t>
  </si>
  <si>
    <t>PASIVO CORRIENTE</t>
  </si>
  <si>
    <t>PRESTAMOS FINANCIEROS</t>
  </si>
  <si>
    <t>OTROS PASIVOS</t>
  </si>
  <si>
    <t>TOTAL PASIVO CORRIENTE</t>
  </si>
  <si>
    <t>PASIVO NO CORRIENTE</t>
  </si>
  <si>
    <t>TOTAL PASIVO NO CORRIENTE</t>
  </si>
  <si>
    <t>TOTAL PASIVO</t>
  </si>
  <si>
    <t>Capital social</t>
  </si>
  <si>
    <t>Aporte para capitalización</t>
  </si>
  <si>
    <t>Reserva de revalúo</t>
  </si>
  <si>
    <t xml:space="preserve">Reserva legal </t>
  </si>
  <si>
    <t xml:space="preserve">Resultados acumulados </t>
  </si>
  <si>
    <t>TOTAL PATRIMONIO NETO</t>
  </si>
  <si>
    <t>TOTAL PASIVO Y PATRIMONIO NETO</t>
  </si>
  <si>
    <t>DEUDAS COMERCIALES</t>
  </si>
  <si>
    <t>Nota</t>
  </si>
  <si>
    <t>Gs.</t>
  </si>
  <si>
    <t>Venta de productos</t>
  </si>
  <si>
    <t>Costo de ventas</t>
  </si>
  <si>
    <t xml:space="preserve">Otros Ingresos </t>
  </si>
  <si>
    <t>Ganancia bruta en ventas</t>
  </si>
  <si>
    <t>Gastos generales de administración y ventas</t>
  </si>
  <si>
    <t>Depreciaciones y amortizaciones</t>
  </si>
  <si>
    <t>Gastos operativos</t>
  </si>
  <si>
    <t>Diferencia de cambio</t>
  </si>
  <si>
    <t>Ganancia (o pérdida) operativa</t>
  </si>
  <si>
    <t>Otros ingresos y egresos</t>
  </si>
  <si>
    <t>Ingresos extraordinarios</t>
  </si>
  <si>
    <t>Total de otros ingresos / egresos</t>
  </si>
  <si>
    <t>Impuesto a la renta</t>
  </si>
  <si>
    <t>Resultado del ejercicio</t>
  </si>
  <si>
    <t>Costos de productos</t>
  </si>
  <si>
    <t>Costo de servicios - Cargamax</t>
  </si>
  <si>
    <t>Descuentos/Bonificaciones otorgados</t>
  </si>
  <si>
    <t xml:space="preserve">Diferencia de precios - Proveedores </t>
  </si>
  <si>
    <t>Resultado por Revalorización de Inventarios</t>
  </si>
  <si>
    <t xml:space="preserve">Costos de Otros Productos </t>
  </si>
  <si>
    <t>Fletes de logística pagados</t>
  </si>
  <si>
    <t>Ajuste de inventario</t>
  </si>
  <si>
    <t>Fiscalizaciones, Inspecciones y Certificaciones</t>
  </si>
  <si>
    <t>Alquileres Pagados a Estaciones de Servicio</t>
  </si>
  <si>
    <t>Egresos por Notas de Creditos Concedidas por Flota Petropar</t>
  </si>
  <si>
    <t>Tancaje y Almacenamiento</t>
  </si>
  <si>
    <t>Remuneraciones personal superior</t>
  </si>
  <si>
    <t>Sueldos y Jornales</t>
  </si>
  <si>
    <t>Honorarios Profesionales</t>
  </si>
  <si>
    <t>Comisiones pagadas sobre ventas</t>
  </si>
  <si>
    <t>Vacaciones</t>
  </si>
  <si>
    <t>Aguinaldos</t>
  </si>
  <si>
    <t>Aporte Patronal</t>
  </si>
  <si>
    <t>Indemnizaciones y pre-avisos</t>
  </si>
  <si>
    <t>Gratificaciones y bonificaciones</t>
  </si>
  <si>
    <t>Uniformes pagados</t>
  </si>
  <si>
    <t>Equipos de seguridad</t>
  </si>
  <si>
    <t>Seguros pagados</t>
  </si>
  <si>
    <t>Otros beneficios al personal</t>
  </si>
  <si>
    <t>Honorarios Legales</t>
  </si>
  <si>
    <t>Juicios y Gastos Judiciales</t>
  </si>
  <si>
    <t>Honorarios Tecnicos</t>
  </si>
  <si>
    <t>Honorarios Generales (escribanía, tasaciones)</t>
  </si>
  <si>
    <t>Servicios de seguridad</t>
  </si>
  <si>
    <t>Comisiones a Terceros</t>
  </si>
  <si>
    <t>Gastos de Viaje, Viáticos y Pasajes</t>
  </si>
  <si>
    <t>Estadía y alimentación</t>
  </si>
  <si>
    <t>Consumo de combustible y lubricantes</t>
  </si>
  <si>
    <t>Propaganda y publicidad</t>
  </si>
  <si>
    <t>Materiales de Consumo</t>
  </si>
  <si>
    <t>Gastos de Marketing y Merchandising</t>
  </si>
  <si>
    <t>Papeleria, útiles de Oficina y suscripciones</t>
  </si>
  <si>
    <t>Insumos de limpieza</t>
  </si>
  <si>
    <t>Insumos de equipos informáticos</t>
  </si>
  <si>
    <t>Agua y Energía Eléctrica</t>
  </si>
  <si>
    <t>Gastos de comunicación</t>
  </si>
  <si>
    <t>Alquileres</t>
  </si>
  <si>
    <t>Licencia de software</t>
  </si>
  <si>
    <t>Seguro de Vehiculos</t>
  </si>
  <si>
    <t>Seguro Mercaderías</t>
  </si>
  <si>
    <t>Seguro riesgos varios</t>
  </si>
  <si>
    <t>Mantenimiento y reparaciones edilicias</t>
  </si>
  <si>
    <t>Mantenimiento y reparaciones de rodados</t>
  </si>
  <si>
    <t>Mantenimiento y reparaciones de maquinarias</t>
  </si>
  <si>
    <t>Mantenimiento y reparaciones de Imagen en ES</t>
  </si>
  <si>
    <t>Amortizaciones Intangibles</t>
  </si>
  <si>
    <t>Tasas, impuestos, patentes y contribuciones</t>
  </si>
  <si>
    <t>IVA Costo</t>
  </si>
  <si>
    <t>Impuesto a la Renta</t>
  </si>
  <si>
    <t>Multas y sanciones</t>
  </si>
  <si>
    <t>Depreciaciones de Maquinarias, Herramientas y Equipos</t>
  </si>
  <si>
    <t>Depreciaciones de Obras Civiles y electromecanicas</t>
  </si>
  <si>
    <t>Depreciaciones de Carteleria e imagen</t>
  </si>
  <si>
    <t>Depreciaciones de Tanques</t>
  </si>
  <si>
    <t>Depreciaciones de Expendedores</t>
  </si>
  <si>
    <t>Depreciaciones de Filtros</t>
  </si>
  <si>
    <t>Depreciaciones de Muebles de tienda</t>
  </si>
  <si>
    <t>Amortizacion aportes exclusividad</t>
  </si>
  <si>
    <t>Amortizacion Gtos de Organizacion</t>
  </si>
  <si>
    <t>Depreciacion Obras - Carteleria Estaciones propias</t>
  </si>
  <si>
    <t>Perdidas por Baja de Contratos</t>
  </si>
  <si>
    <t>Intereses Pagados a Bancos y Financieras</t>
  </si>
  <si>
    <t>Intereses Pagados a Terceros</t>
  </si>
  <si>
    <t>Intereses Pagados Intercompany</t>
  </si>
  <si>
    <t>Comisiones y gastos bancarios</t>
  </si>
  <si>
    <t>Resultado por Diferencia de Cambio</t>
  </si>
  <si>
    <t>Utilidad/Pérdida en Venta de Activo Fijo</t>
  </si>
  <si>
    <t>Previsión por créditos incobrables</t>
  </si>
  <si>
    <t>Otros gastos no operativos</t>
  </si>
  <si>
    <t>Comisiones pagadas</t>
  </si>
  <si>
    <t>Honorarios de Auditoria</t>
  </si>
  <si>
    <t>Donaciones y Contribuciones</t>
  </si>
  <si>
    <t>Gastos de Representación Local</t>
  </si>
  <si>
    <t>Venta de Productos</t>
  </si>
  <si>
    <t>Venta de Servicios - Cargamax</t>
  </si>
  <si>
    <t xml:space="preserve">Venta de Otros Productos </t>
  </si>
  <si>
    <t>Descuentos/Bonificaciones otorgados otros productos</t>
  </si>
  <si>
    <t>Alquileres cobrados</t>
  </si>
  <si>
    <t>Intereses cobrados</t>
  </si>
  <si>
    <t>Ingresos por Fee de Tiendas</t>
  </si>
  <si>
    <t>Ingresos por Fee de Proveedores de Tiendas</t>
  </si>
  <si>
    <t>Ingresos por Notas de Creditos Recibidas por Flota Petropar</t>
  </si>
  <si>
    <t>Descuentos Obtenidos</t>
  </si>
  <si>
    <t>Ingresos por Fletes prestados</t>
  </si>
  <si>
    <t>Ingresos exentos previsiones</t>
  </si>
  <si>
    <t>Otros Ingresos</t>
  </si>
  <si>
    <t>Desafectación de Previsiones para Incobrables</t>
  </si>
  <si>
    <t>Resultado</t>
  </si>
  <si>
    <t>Total</t>
  </si>
  <si>
    <t>FLUJO DE EFECTIVO POR ACTIVIDADES OPERATIVAS</t>
  </si>
  <si>
    <t>Impuestos</t>
  </si>
  <si>
    <t xml:space="preserve">Efectivo neto de actividades de la operación </t>
  </si>
  <si>
    <t>FLUJO DE EFECTIVO POR ACTIVIDADES DE INVERSIÓN</t>
  </si>
  <si>
    <t>Efectivo neto usado en actividades de inversión</t>
  </si>
  <si>
    <t>FLUJO DE EFECTIVO POR ACTIVIDADES DE FINANCIAMIENTO</t>
  </si>
  <si>
    <t>Fondo Fijo</t>
  </si>
  <si>
    <t>Banco Sudameris Gs. Cta. Cte.</t>
  </si>
  <si>
    <t>Banco Sudameris USD Cta. Cte.</t>
  </si>
  <si>
    <t>Documentos a Cobrar</t>
  </si>
  <si>
    <t>IVA Crédito Fiscal 10%</t>
  </si>
  <si>
    <t>Retenciones de Renta</t>
  </si>
  <si>
    <t>Naftas Existencia</t>
  </si>
  <si>
    <t>Quimicos Existencia</t>
  </si>
  <si>
    <t>ESP-Muebles Tiendas</t>
  </si>
  <si>
    <t>Obras en Curso - PCP Consorcio Nueva Germania (Nueva Germania)</t>
  </si>
  <si>
    <t>Obras en Curso - TOTEM Walter Furler (Villarrica)</t>
  </si>
  <si>
    <t>Obras en Curso - W&amp;W San José S.A (Caaguazú)</t>
  </si>
  <si>
    <t>Obras en Curso - PCP Signature (Luque)</t>
  </si>
  <si>
    <t>Obras en Curso - ES Concepción (Luis Denis)</t>
  </si>
  <si>
    <t>Obras en Curso - ES ANGEL JUNIOR ACOSTA MEZA  (Ypejhú, Canindeyu)</t>
  </si>
  <si>
    <t>Obras en Curso - PCP S y J (Azotey)</t>
  </si>
  <si>
    <t>Obras en Curso - Estacion S y J (Carayao)</t>
  </si>
  <si>
    <t>Obras en Curso - Mejoras Tienda Tosa</t>
  </si>
  <si>
    <t>Proveedores del Exterior</t>
  </si>
  <si>
    <t>Proveedores Locales - Aj</t>
  </si>
  <si>
    <t>Proveedores Intercompany</t>
  </si>
  <si>
    <t>Proveedores Relacionadas</t>
  </si>
  <si>
    <t>Provisiones Laborales (Aguinaldos)</t>
  </si>
  <si>
    <t>Capital Suscripto</t>
  </si>
  <si>
    <t>(-) Capital A Integrar</t>
  </si>
  <si>
    <t>Valores al Cobro Descontados - Factoring Cheques</t>
  </si>
  <si>
    <t>Cheques entregados al Banco - Factoring Cheques</t>
  </si>
  <si>
    <t>Clasificación</t>
  </si>
  <si>
    <t>PRESTAMOS FINANCIEROS LP</t>
  </si>
  <si>
    <t>Descuentos Concedidos</t>
  </si>
  <si>
    <t>Ingresos Varios uniformes</t>
  </si>
  <si>
    <t>Costos Varios uniformes</t>
  </si>
  <si>
    <t>Bonificaciones al personal</t>
  </si>
  <si>
    <t>Registro de marca, productos y habilitaciones</t>
  </si>
  <si>
    <t>Gastos de Peajes, Movilidad y  Gestoría</t>
  </si>
  <si>
    <t>Mantenimiento y reparaciones de EESS</t>
  </si>
  <si>
    <t>Mantenimiento y reparaciones de mobiliarios</t>
  </si>
  <si>
    <t>Depreciaciones de Bienes Muebles, Utiles y Enseres</t>
  </si>
  <si>
    <t>Depreciaciones de Transporte Terreste y Aéreo</t>
  </si>
  <si>
    <t>Depreciaciones de Eificios e Instalaciones</t>
  </si>
  <si>
    <t>Resultados por Diferencia de Cambio No Realizado</t>
  </si>
  <si>
    <t>Gastos de representación en el exterior</t>
  </si>
  <si>
    <t>Gastos de movilidad y gestoría</t>
  </si>
  <si>
    <t>Eliminaciones</t>
  </si>
  <si>
    <t>Variaciones</t>
  </si>
  <si>
    <t>Actividades de Operación</t>
  </si>
  <si>
    <t>Actividades de Inversión</t>
  </si>
  <si>
    <t>Resultado 
del ejercicio</t>
  </si>
  <si>
    <t>Previsiones
 por incobrables</t>
  </si>
  <si>
    <t>Depreciaciones</t>
  </si>
  <si>
    <t>Provisiones 
varias</t>
  </si>
  <si>
    <t>Débitos(+)
Créditos(-)</t>
  </si>
  <si>
    <t>Ventas locales</t>
  </si>
  <si>
    <t>Pago a Empleados</t>
  </si>
  <si>
    <t xml:space="preserve">Pago a Proveedores </t>
  </si>
  <si>
    <t>Pago a relacionadas</t>
  </si>
  <si>
    <t xml:space="preserve">Pago del Impuesto </t>
  </si>
  <si>
    <t>Intereses Pagados</t>
  </si>
  <si>
    <t>Otros ingresos/egresos</t>
  </si>
  <si>
    <t>Ventas de bienes de uso</t>
  </si>
  <si>
    <t>Adquisicion de Bienes de Uso</t>
  </si>
  <si>
    <t>Aporte para futuras emisiones</t>
  </si>
  <si>
    <t>Totales</t>
  </si>
  <si>
    <t xml:space="preserve">ACTIVO </t>
  </si>
  <si>
    <t>Creditos</t>
  </si>
  <si>
    <t>Propiedad, planta y equipo (nota)</t>
  </si>
  <si>
    <t xml:space="preserve">PASIVO </t>
  </si>
  <si>
    <t>Deudas comerciales</t>
  </si>
  <si>
    <t>Patrimonio Neto</t>
  </si>
  <si>
    <t xml:space="preserve">Capital social </t>
  </si>
  <si>
    <t>Aportes para futura emisión de capital</t>
  </si>
  <si>
    <t>Reserva legal</t>
  </si>
  <si>
    <t>Ganancias (pérdidas) acumuladas</t>
  </si>
  <si>
    <t>Resultados acumulados</t>
  </si>
  <si>
    <t>INGRESOS Y EGRESOS</t>
  </si>
  <si>
    <t>Otros ingresos</t>
  </si>
  <si>
    <t>Gastos de operación</t>
  </si>
  <si>
    <t>Gastos e Ingresos financieros</t>
  </si>
  <si>
    <t>Costos financieros</t>
  </si>
  <si>
    <t>Gasto por impuesto a la renta</t>
  </si>
  <si>
    <t xml:space="preserve">Resultado neto del ejercicio </t>
  </si>
  <si>
    <t>Ajuste 1</t>
  </si>
  <si>
    <t>Ajuste 2</t>
  </si>
  <si>
    <t>Previsiones por incobrables</t>
  </si>
  <si>
    <t>Ajuste 3</t>
  </si>
  <si>
    <t>Ajuste 4</t>
  </si>
  <si>
    <t>Amortizaciones</t>
  </si>
  <si>
    <t>Ajuste 5</t>
  </si>
  <si>
    <t>Provisiones varias</t>
  </si>
  <si>
    <t/>
  </si>
  <si>
    <t>IMPERIAL</t>
  </si>
  <si>
    <t>Préstamos financieros</t>
  </si>
  <si>
    <t>Préstamos financieros LP</t>
  </si>
  <si>
    <t>Ventas de productos</t>
  </si>
  <si>
    <t>Otros créditos</t>
  </si>
  <si>
    <t>Otros gastos diferidos</t>
  </si>
  <si>
    <t>Créditos LP</t>
  </si>
  <si>
    <t>Préstamos con partes relacionadas</t>
  </si>
  <si>
    <t>Intereses pagados</t>
  </si>
  <si>
    <t>Pagos a empleados</t>
  </si>
  <si>
    <t>OTROS ACTIVOS</t>
  </si>
  <si>
    <t>OTROS CREDITOS NO CORRIENTES</t>
  </si>
  <si>
    <t>PROVISIONES</t>
  </si>
  <si>
    <t>OTROS PASIVOS LP</t>
  </si>
  <si>
    <t>Diferencia Técnica</t>
  </si>
  <si>
    <t>Bienes de cambio</t>
  </si>
  <si>
    <t>Otros activos</t>
  </si>
  <si>
    <t>Provisiones</t>
  </si>
  <si>
    <t>Otros pasivos</t>
  </si>
  <si>
    <t>Otros pasivos LP</t>
  </si>
  <si>
    <t>Amortizacion aporte excluisividad</t>
  </si>
  <si>
    <t>{a}</t>
  </si>
  <si>
    <t>Recaudaciones a depositar</t>
  </si>
  <si>
    <t>BBVA  Cte. Cte. Gs.</t>
  </si>
  <si>
    <t>BBVA  Cte. Cte. U$s</t>
  </si>
  <si>
    <t>Banco Itau S.A. Cta Cte Gs.</t>
  </si>
  <si>
    <t xml:space="preserve">Total </t>
  </si>
  <si>
    <t>Cheques Diferidos</t>
  </si>
  <si>
    <t xml:space="preserve">Créditos Fiscales </t>
  </si>
  <si>
    <t>Deudores varios</t>
  </si>
  <si>
    <t>Clientes Locales</t>
  </si>
  <si>
    <t>Previsión por créditos Incobrables</t>
  </si>
  <si>
    <t>Otros</t>
  </si>
  <si>
    <t>Monte Alegre S.A.</t>
  </si>
  <si>
    <t>Inmuebles</t>
  </si>
  <si>
    <t>Transporte Terrestre</t>
  </si>
  <si>
    <t>Mejoras en Predio propio</t>
  </si>
  <si>
    <t>Mejoras en Predio Ajeno</t>
  </si>
  <si>
    <t>Obras en curso</t>
  </si>
  <si>
    <t>Depreciación Acumuladas</t>
  </si>
  <si>
    <t>Licencias</t>
  </si>
  <si>
    <t>Gastos de Organización</t>
  </si>
  <si>
    <t>Aporte de exclusividad</t>
  </si>
  <si>
    <t>Amortización Acumulada</t>
  </si>
  <si>
    <t>Préstamos – Capital Gs.  - Relacionadas</t>
  </si>
  <si>
    <t>Aporte a pagar a IPS</t>
  </si>
  <si>
    <t>Provision IVA</t>
  </si>
  <si>
    <t>Retenciones a pagar</t>
  </si>
  <si>
    <t>Sueldos y jornales</t>
  </si>
  <si>
    <t>Otros Pasivos Largo Plazo</t>
  </si>
  <si>
    <t>Banco Rio S.A. Cta Caja de Ahoro Gs.</t>
  </si>
  <si>
    <t>Petroquim S.A.</t>
  </si>
  <si>
    <t>Alquileres a devengar</t>
  </si>
  <si>
    <t>Combustibles</t>
  </si>
  <si>
    <t>Fletes cobrados</t>
  </si>
  <si>
    <t>DESCUENTOS POR VENTAS</t>
  </si>
  <si>
    <t>CV Combustible</t>
  </si>
  <si>
    <t>Fletes pagados</t>
  </si>
  <si>
    <t>Decuentos obtenidos</t>
  </si>
  <si>
    <t>Sueldos y jornales/ Otros beneficios</t>
  </si>
  <si>
    <t>remuneraciones pers superior</t>
  </si>
  <si>
    <t>Útiles de Oficina</t>
  </si>
  <si>
    <t>Agua, Luz, Teléfono e Internet</t>
  </si>
  <si>
    <t>Gastos Operativos</t>
  </si>
  <si>
    <t>viatico y movilidad</t>
  </si>
  <si>
    <t>gastos de mantenimiento</t>
  </si>
  <si>
    <t>honorarios profesionales</t>
  </si>
  <si>
    <t>Incobrables</t>
  </si>
  <si>
    <t>Franquicias</t>
  </si>
  <si>
    <t>Vta Activo Fijo</t>
  </si>
  <si>
    <t>Intereses Cobrados</t>
  </si>
  <si>
    <t>CV Otros</t>
  </si>
  <si>
    <t>Seguros</t>
  </si>
  <si>
    <t>Comisiones</t>
  </si>
  <si>
    <t>Gastos de publicidad</t>
  </si>
  <si>
    <t>Gastos Varios</t>
  </si>
  <si>
    <t>Dep</t>
  </si>
  <si>
    <t>7 y 8</t>
  </si>
  <si>
    <t>2.g</t>
  </si>
  <si>
    <t>Reserva Legal del periodo</t>
  </si>
  <si>
    <t>combustible, aditivos y quimicos</t>
  </si>
  <si>
    <t>reserva legal</t>
  </si>
  <si>
    <t>Resultado antes de impuesto a la renta y reserva legal</t>
  </si>
  <si>
    <t>Resultado antes de reserva legal</t>
  </si>
  <si>
    <t>Compensaciones</t>
  </si>
  <si>
    <t>Cheques Rechazados-Vía Petroquim</t>
  </si>
  <si>
    <t>Anticipos al personal</t>
  </si>
  <si>
    <t>Descuentos al Personal</t>
  </si>
  <si>
    <t>Compras Locales en Curso</t>
  </si>
  <si>
    <t>Intereses a Devengar CP</t>
  </si>
  <si>
    <t>IVA Debito Fiscal 10%</t>
  </si>
  <si>
    <t>Resultado Del Ejercicio</t>
  </si>
  <si>
    <t>Ventas de Otros Productos</t>
  </si>
  <si>
    <t>Ingresos Varios</t>
  </si>
  <si>
    <t>Ingresos por Notas de Creditos Recibidas por Flota (Petropar)</t>
  </si>
  <si>
    <t>Costo de Otros Productos</t>
  </si>
  <si>
    <t>Diferencia técnica</t>
  </si>
  <si>
    <t>Mantenimiento y reparaciones de maquinarias y equipos</t>
  </si>
  <si>
    <t>Depreciaciones de Mejoras en Predio de terceros</t>
  </si>
  <si>
    <t>Resultado por Diferencia de Cambio Realizado</t>
  </si>
  <si>
    <t>Compra de Divisas</t>
  </si>
  <si>
    <t>Ajustes</t>
  </si>
  <si>
    <t>Saldo ajustado</t>
  </si>
  <si>
    <t>Recaudaciones a Depositar Petroquim</t>
  </si>
  <si>
    <t>Banco Atlas S.A. Cta Cte Gs.</t>
  </si>
  <si>
    <t>Banco Continental Cta. Cte. USD</t>
  </si>
  <si>
    <t>IVA Crédito Fiscal 5%</t>
  </si>
  <si>
    <t>Retenciones de IVA</t>
  </si>
  <si>
    <t>Anticipo a Proveedores del Exterior</t>
  </si>
  <si>
    <t>Diesel Existencia</t>
  </si>
  <si>
    <t>Obra en Curso - San Rafael del Parana</t>
  </si>
  <si>
    <t>Obra en Curso - FHJ- Campo 9 Mercado</t>
  </si>
  <si>
    <t>Obra en Curso - Posta S.A. (CDE - Los Naranjos)</t>
  </si>
  <si>
    <t>Obra en Curso - Cia. Friesen (Caaguazu)</t>
  </si>
  <si>
    <t>Obras en Curso - PCP La Felsina (Guarambare)</t>
  </si>
  <si>
    <t>Acreedores Varios</t>
  </si>
  <si>
    <t>IVA Debito Fiscal 5%</t>
  </si>
  <si>
    <t>Retenciones IVA a pagar</t>
  </si>
  <si>
    <t>Retenciones de Renta a pagar</t>
  </si>
  <si>
    <t>Sobregiros Cta. Cte. Gs y USD</t>
  </si>
  <si>
    <t>Descuentos/Bonificaciones otorgadas</t>
  </si>
  <si>
    <t>Servicios de Limpieza</t>
  </si>
  <si>
    <t>Gastos de Agenciamiento Local</t>
  </si>
  <si>
    <t>Gastos de Cafeteria</t>
  </si>
  <si>
    <t>Utilidad/Pérdida por Inversiones en Otras Empresas</t>
  </si>
  <si>
    <t>Moneda</t>
  </si>
  <si>
    <t>USD</t>
  </si>
  <si>
    <t xml:space="preserve"> Saldo </t>
  </si>
  <si>
    <t>otros gastos</t>
  </si>
  <si>
    <t>Deudores Petroquim - CH Rechazado</t>
  </si>
  <si>
    <t>Total general</t>
  </si>
  <si>
    <t>ref</t>
  </si>
  <si>
    <t>Obras en Curso - Estacion Ronaldo Gamarra (Pedro Juan Caballero)</t>
  </si>
  <si>
    <t>Resultado del ejercicio Ganancia</t>
  </si>
  <si>
    <t>Valores al Cobro</t>
  </si>
  <si>
    <t>Obras en Curso - ES Picaflor (Cnel. Oviedo)</t>
  </si>
  <si>
    <t>Costo de Servicio Cargamax</t>
  </si>
  <si>
    <t>Sociedad:</t>
  </si>
  <si>
    <t>Enero</t>
  </si>
  <si>
    <t>Febrero</t>
  </si>
  <si>
    <t>Marzo</t>
  </si>
  <si>
    <t>Abril</t>
  </si>
  <si>
    <t>Fecha Presentación:</t>
  </si>
  <si>
    <t>Mayo</t>
  </si>
  <si>
    <t>Junio</t>
  </si>
  <si>
    <t>Julio</t>
  </si>
  <si>
    <t>INDICE</t>
  </si>
  <si>
    <t>REF.</t>
  </si>
  <si>
    <t>Agosto</t>
  </si>
  <si>
    <t>Informacion General</t>
  </si>
  <si>
    <t>Septiembre</t>
  </si>
  <si>
    <t>Descripción de la naturaleza y del negocio de la Sociedad</t>
  </si>
  <si>
    <t>Nota 1</t>
  </si>
  <si>
    <t>Octubre</t>
  </si>
  <si>
    <t>Resumen de las principales políticas contables</t>
  </si>
  <si>
    <t>Nota 2</t>
  </si>
  <si>
    <t>Noviembre</t>
  </si>
  <si>
    <t>Balance General</t>
  </si>
  <si>
    <t>BG</t>
  </si>
  <si>
    <t>Diciembre</t>
  </si>
  <si>
    <t>Efectivo y equivalente de efectivo</t>
  </si>
  <si>
    <t>Nota 3</t>
  </si>
  <si>
    <t>Cuentas por cobrar comerciales</t>
  </si>
  <si>
    <t>Nota 5</t>
  </si>
  <si>
    <t>Nota 6</t>
  </si>
  <si>
    <t>Inventarios</t>
  </si>
  <si>
    <t>Nota 7</t>
  </si>
  <si>
    <t>Propiedades, planta y equipo</t>
  </si>
  <si>
    <t>Nota 9</t>
  </si>
  <si>
    <t>Activos intangibles</t>
  </si>
  <si>
    <t>Nota 11</t>
  </si>
  <si>
    <t>Cuentas por pagar comerciales</t>
  </si>
  <si>
    <t>Nota 13</t>
  </si>
  <si>
    <t>Préstamos a corto plazo</t>
  </si>
  <si>
    <t>Nota 14</t>
  </si>
  <si>
    <t>Remuneraciones y cargas sociales a pagar</t>
  </si>
  <si>
    <t>Nota 16</t>
  </si>
  <si>
    <t>Impuestos a pagar</t>
  </si>
  <si>
    <t>Nota 17</t>
  </si>
  <si>
    <t>Nota 18</t>
  </si>
  <si>
    <t>Prestamos a largo plazo</t>
  </si>
  <si>
    <t>Capital integrado</t>
  </si>
  <si>
    <t>Nota 20</t>
  </si>
  <si>
    <t>Nota 21</t>
  </si>
  <si>
    <t>Nota 23</t>
  </si>
  <si>
    <t>Interés minoritario</t>
  </si>
  <si>
    <t xml:space="preserve">Estado de Resultados </t>
  </si>
  <si>
    <t>ER</t>
  </si>
  <si>
    <t>Ventas</t>
  </si>
  <si>
    <t>Nota 25</t>
  </si>
  <si>
    <t>Nota 26</t>
  </si>
  <si>
    <t>Gastos de ventas</t>
  </si>
  <si>
    <t>Gastos administrativos</t>
  </si>
  <si>
    <t>Otros ingresos y gastos operativos</t>
  </si>
  <si>
    <t>Gastos financieros - neto</t>
  </si>
  <si>
    <t>Utilidad/(Pérdida) neta del año</t>
  </si>
  <si>
    <t>Utilidad neta por acción ordinaria</t>
  </si>
  <si>
    <t>Estado de Evolución del Patrimonio Neto</t>
  </si>
  <si>
    <t>EVPN</t>
  </si>
  <si>
    <t>Estado de Flujos de Efectivo</t>
  </si>
  <si>
    <t>EFE</t>
  </si>
  <si>
    <t>Otras Notas de los Estados Financieros</t>
  </si>
  <si>
    <t>Contingencias y compromisos</t>
  </si>
  <si>
    <t>Hechos posteriores</t>
  </si>
  <si>
    <t>Saldos y transacciones con partes relacionadas</t>
  </si>
  <si>
    <t>Indice</t>
  </si>
  <si>
    <t>BALANCE GENERAL</t>
  </si>
  <si>
    <t>(En guaraníes)</t>
  </si>
  <si>
    <t>ACTIVOS</t>
  </si>
  <si>
    <t>Activos Corrientes</t>
  </si>
  <si>
    <t>Total activos corrientes</t>
  </si>
  <si>
    <t>Activos no Corrientes</t>
  </si>
  <si>
    <t xml:space="preserve">Otros créditos </t>
  </si>
  <si>
    <t>Propiedades, planta y equipo/Bienes de uso, neto</t>
  </si>
  <si>
    <t>Total activos no corrientes</t>
  </si>
  <si>
    <t>Total Activos</t>
  </si>
  <si>
    <t>PASIVOS Y PATRIMONIO NETO</t>
  </si>
  <si>
    <t>Pasivos corrientes</t>
  </si>
  <si>
    <t xml:space="preserve">Préstamos a corto plazo </t>
  </si>
  <si>
    <t>Total Pasivos Corrientes</t>
  </si>
  <si>
    <t>Pasivos no corrientes</t>
  </si>
  <si>
    <t xml:space="preserve">Préstamos a largo plazo </t>
  </si>
  <si>
    <t>Otros pasivos  no corrientes</t>
  </si>
  <si>
    <t>Total pasivos no corrientes</t>
  </si>
  <si>
    <t>Total Pasivos</t>
  </si>
  <si>
    <t>Total Patrimonio Neto</t>
  </si>
  <si>
    <t>Total Pasivos y Patrimonio Neto</t>
  </si>
  <si>
    <t>Las notas que se acompañan forman parte integrante de estos estados.</t>
  </si>
  <si>
    <t>PRESIDENTE</t>
  </si>
  <si>
    <t>CONTADOR</t>
  </si>
  <si>
    <t xml:space="preserve"> </t>
  </si>
  <si>
    <t>Comparativo con igual período del año anterior</t>
  </si>
  <si>
    <t xml:space="preserve"> (En guaraníes)</t>
  </si>
  <si>
    <t>Utilidad bruta</t>
  </si>
  <si>
    <t xml:space="preserve">Gastos administrativos </t>
  </si>
  <si>
    <t>Otros Ingresos y gastos operativos</t>
  </si>
  <si>
    <t>Resultado operativo</t>
  </si>
  <si>
    <t>Gastos financieros -  neto</t>
  </si>
  <si>
    <t>Resultado ordinario antes del impuesto a la renta</t>
  </si>
  <si>
    <t xml:space="preserve">Utilidad/(Pérdida) neta del año </t>
  </si>
  <si>
    <t>Comparativo con igual periodo del año anterior</t>
  </si>
  <si>
    <t>ESTADO DE EVOLUCIÓN DEL PATRIMONIO NETO</t>
  </si>
  <si>
    <t>Aporte de los propietarios</t>
  </si>
  <si>
    <t>Ganancias reservadas</t>
  </si>
  <si>
    <t>Aporte para</t>
  </si>
  <si>
    <t>Reserva de revalúo técnico</t>
  </si>
  <si>
    <t>Reserva facultativa</t>
  </si>
  <si>
    <t>Resultados del ejercicio</t>
  </si>
  <si>
    <t>aumento de capital</t>
  </si>
  <si>
    <t>Transferencia a resultado acumulado</t>
  </si>
  <si>
    <t>Integración de capital social</t>
  </si>
  <si>
    <t xml:space="preserve">Reserva de Revaluo </t>
  </si>
  <si>
    <t>Resultado del Periodo</t>
  </si>
  <si>
    <t>Las notas que se acompañan forman parte integrante de estos estados financieros.</t>
  </si>
  <si>
    <t>NOTA 1 – DESCRIPCIÓN DE LA NATURALEZA Y DEL NEGOCIO DE LA COMPAÑÍA</t>
  </si>
  <si>
    <t>Denominación:</t>
  </si>
  <si>
    <t>Domicilio Legal:</t>
  </si>
  <si>
    <t>Actividad Principal:</t>
  </si>
  <si>
    <t>La Sociedad tiene por objeto principal actividades de servicios relacionadas con la compra, venta y distribución de combustibles y derivados.</t>
  </si>
  <si>
    <t>NOTA 2 - RESUMEN DE LAS PRINCIPALES POLÍTICAS CONTABLES</t>
  </si>
  <si>
    <t>Resumen de las principales políticas contables: a modo referencial, se incluyen las siguientes revelaciones de políticas contables en estados financieros de uso general que podrá ser tenida en consideración por las sociedades emisoras para la preparación de este capítulo de los estados financieros:</t>
  </si>
  <si>
    <t>a.   Bases de contabilización (Según NIF Bases de preparación de los Estados Financieros)</t>
  </si>
  <si>
    <t>b.   Uso de estimaciones contables</t>
  </si>
  <si>
    <t>La preparación de los presentes estados financieros requiere que la Gerencia de la sociedad realice estimaciones y evaluaciones que afectan el monto de los activos y pasivos registrados y contingentes, como así también los ingresos y egresos registrados en el ejercicio.  Los resultados reales futuros pueden diferir de las estimaciones y evaluaciones realizadas a la fecha de preparación de los presentes estados financieros.</t>
  </si>
  <si>
    <t>c.   Moneda extranjera</t>
  </si>
  <si>
    <t>Las diferencias de cambio originadas por fluctuaciones en los tipos de cambio producidos entre las fechas de concertación de las operaciones y su liquidación o valuación al cierre del ejercicio, son reconocidas en resultados.</t>
  </si>
  <si>
    <t>Indicar moneda</t>
  </si>
  <si>
    <t>Simbología según ISO 4217</t>
  </si>
  <si>
    <t>Guaranies</t>
  </si>
  <si>
    <t>Activos</t>
  </si>
  <si>
    <t>Dólares Americanos</t>
  </si>
  <si>
    <t>Pasivos</t>
  </si>
  <si>
    <t>Posición neta</t>
  </si>
  <si>
    <t>El detalle de las cotizaciones de la moneda extranjera operada por la sociedad es el siguiente:</t>
  </si>
  <si>
    <t>Cotización en Gs.</t>
  </si>
  <si>
    <t>Compra</t>
  </si>
  <si>
    <t>Venta</t>
  </si>
  <si>
    <t>d.   Efectivo y equivalentes de efectivo</t>
  </si>
  <si>
    <t>Las previsiones para cuentas de dudoso cobro se determinan al cierre de cada ejercicio y/o mensualmente sobre la base del estudio de la cartera de créditos realizado con el objeto de determinar la porción no recuperable de las cuentas a cobrar. Las previsiones sobre cuentas de dudoso cobro, son estimadas por la Gerencia para aquellas cuentas cuya cobranza total deja de ser probable, y se determina en base a una evaluación específica de la cobrabilidad de las cuentas individuales.</t>
  </si>
  <si>
    <t xml:space="preserve">Las existencias de bienes de cambio (inventario) se valúan, considerando su costo promedio ponderado. El valor de las existencias consideradas en su conjunto no supera a su valor recuperable al cierre de cada ejercicio.
</t>
  </si>
  <si>
    <t>NOTA 3 - EFECTIVO Y EQUIVALENTE DE EFECTIVO</t>
  </si>
  <si>
    <t>En guaranies</t>
  </si>
  <si>
    <t>La composición de la cuenta es la siguiente:</t>
  </si>
  <si>
    <t>Concepto</t>
  </si>
  <si>
    <t>Bancos Locales - Moneda local Guaraníes</t>
  </si>
  <si>
    <t>Bancos Locales - Moneda extranjera Dólares</t>
  </si>
  <si>
    <t>En guaraníes</t>
  </si>
  <si>
    <t>Las cuentas a cobrar comerciales a corto plazo se integran como sigue:</t>
  </si>
  <si>
    <t>Corriente</t>
  </si>
  <si>
    <t>La cartera de créditos a corto plazo se integra como sigue:</t>
  </si>
  <si>
    <t>Moneda Local Guaraníes</t>
  </si>
  <si>
    <t>Cuentas por Cobrar - Vinculadas</t>
  </si>
  <si>
    <t>Menos: Previsiones por créditos Incobrables</t>
  </si>
  <si>
    <t>No Corriente</t>
  </si>
  <si>
    <t>La cartera de créditos a largo plazo se integra como sigue:</t>
  </si>
  <si>
    <t>SITUACION</t>
  </si>
  <si>
    <t>CARTERA (EN G.)</t>
  </si>
  <si>
    <t>A. TOTAL CARTERA NO VENCIDA</t>
  </si>
  <si>
    <t>B. TOTAL CARTERA VENCIDA</t>
  </si>
  <si>
    <t>Composición CARTERA VENCIDA</t>
  </si>
  <si>
    <t>El rubro de otros créditos se compone como sigue:</t>
  </si>
  <si>
    <t>Corrientes</t>
  </si>
  <si>
    <t>Retención Impuesto a la Renta</t>
  </si>
  <si>
    <t>I.V.A. Crédito fiscal</t>
  </si>
  <si>
    <t xml:space="preserve">Gastos pagados por adelantado - Corriente </t>
  </si>
  <si>
    <t>Otros Activos</t>
  </si>
  <si>
    <t>No corrientes</t>
  </si>
  <si>
    <t xml:space="preserve">Gastos Pagados por Adelantado - No corriente </t>
  </si>
  <si>
    <t>Los bienes de cambio están compuestos de la siguiente manera:</t>
  </si>
  <si>
    <t xml:space="preserve">Lubricantes </t>
  </si>
  <si>
    <t>Combustibles, aditivos y quimicos</t>
  </si>
  <si>
    <t>Adquisiciones</t>
  </si>
  <si>
    <t>Bajas</t>
  </si>
  <si>
    <t>Revalúo del año</t>
  </si>
  <si>
    <t>Valor de origen revaluado al final del año</t>
  </si>
  <si>
    <t>Depreciación del año</t>
  </si>
  <si>
    <t>Bajas de depreciaciones acumuladas</t>
  </si>
  <si>
    <t>Revalúo depreciación acumulada del año</t>
  </si>
  <si>
    <t>Depreciación acumulada revaluada al final del año</t>
  </si>
  <si>
    <t>Valor neto contable</t>
  </si>
  <si>
    <t>Equipos de Informatica</t>
  </si>
  <si>
    <t>Muebles y útiles</t>
  </si>
  <si>
    <t>Maquinarias y herramientas</t>
  </si>
  <si>
    <t>Mejoras en Predio Propio</t>
  </si>
  <si>
    <t>Las cuentas por pagar comerciales se componen como sigue:</t>
  </si>
  <si>
    <t>Indicación de Moneda</t>
  </si>
  <si>
    <t>PYG</t>
  </si>
  <si>
    <t>Proveedores del exterior</t>
  </si>
  <si>
    <t>Proveedores locales</t>
  </si>
  <si>
    <t>Préstamos de Entidades Locales</t>
  </si>
  <si>
    <t>Vencimiento</t>
  </si>
  <si>
    <t>Símbolo de Moneda</t>
  </si>
  <si>
    <t>Tipo de Garantía</t>
  </si>
  <si>
    <t>Guaraní</t>
  </si>
  <si>
    <t>Codeudoria Monte Alegre</t>
  </si>
  <si>
    <t>No Corrientes</t>
  </si>
  <si>
    <t>Tipo de garantía</t>
  </si>
  <si>
    <t>En proceso de constitución de Hipoteca</t>
  </si>
  <si>
    <t>Aportes y retenciones a pagar</t>
  </si>
  <si>
    <t>Otros impuestos a pagar</t>
  </si>
  <si>
    <t>Anticipos de Clientes</t>
  </si>
  <si>
    <t xml:space="preserve">Monto Capital Social </t>
  </si>
  <si>
    <t>Cantidad de Acciones</t>
  </si>
  <si>
    <t>Valor Nominal de Acciones</t>
  </si>
  <si>
    <t>a  Reserva de revalúo</t>
  </si>
  <si>
    <t>b Reserva legal</t>
  </si>
  <si>
    <t>Resultado de ejercicios anteriores</t>
  </si>
  <si>
    <t>Resultado del ejercicio actual</t>
  </si>
  <si>
    <t>Menos: Devoluciones y descuentos concedidos</t>
  </si>
  <si>
    <t>Total costo de ventas</t>
  </si>
  <si>
    <t xml:space="preserve">El rubro está compuesto de la siguiente forma: </t>
  </si>
  <si>
    <t>Gastos de Ventas</t>
  </si>
  <si>
    <t>Gastos Administrativos</t>
  </si>
  <si>
    <t>Movilidad y viáticos</t>
  </si>
  <si>
    <t>Gastos de alquiler</t>
  </si>
  <si>
    <t>Gastos por servicios</t>
  </si>
  <si>
    <t>Honorarios profesionales y asesoramiento</t>
  </si>
  <si>
    <t>Gastos de reparación y mantenimiento</t>
  </si>
  <si>
    <t>Gastos del personal y capacitación</t>
  </si>
  <si>
    <t>Otros gastos de operación</t>
  </si>
  <si>
    <t>Remuneraciones de administradores, directores, síndicos y consejo de vigilancia</t>
  </si>
  <si>
    <t xml:space="preserve">Donaciones </t>
  </si>
  <si>
    <t>Honorarios por servicios técnicos</t>
  </si>
  <si>
    <t>Gastos de Publicidad y Propaganda</t>
  </si>
  <si>
    <t>Impuestos, multas y recargos impositivos</t>
  </si>
  <si>
    <t>Depreciación bienes de uso</t>
  </si>
  <si>
    <t>Amortización activos intangibles</t>
  </si>
  <si>
    <t>Comisiones s/Ventas y a Terceros</t>
  </si>
  <si>
    <t xml:space="preserve">Otros Ingresos y Egresos </t>
  </si>
  <si>
    <t>Gastos Financieros netos</t>
  </si>
  <si>
    <t>Total gastos financieros</t>
  </si>
  <si>
    <t>Cantidad de Acciones Ordinarias en Circulación</t>
  </si>
  <si>
    <t xml:space="preserve">Azucarera Paraguaya S.A. </t>
  </si>
  <si>
    <t xml:space="preserve">Envases Paraguayos S.A. </t>
  </si>
  <si>
    <t>Monte Sereno S.A.</t>
  </si>
  <si>
    <t>Total activo</t>
  </si>
  <si>
    <t>Monte Verde S.A.</t>
  </si>
  <si>
    <t>Total pasivo</t>
  </si>
  <si>
    <t>Compras</t>
  </si>
  <si>
    <t>Total compras</t>
  </si>
  <si>
    <t>Préstamos – Capital Gs. CP</t>
  </si>
  <si>
    <t xml:space="preserve">Intereses a pagar sobre préstamos CP </t>
  </si>
  <si>
    <t>Préstamos – Capital Gs.  - Relacionadas CP</t>
  </si>
  <si>
    <t>EMANUELLE HOECKLE</t>
  </si>
  <si>
    <t>GASTOS PAGADOS POR ADELANTADO</t>
  </si>
  <si>
    <t>CRÉDITOS FISCALES</t>
  </si>
  <si>
    <t>DEUDAS FISCALES Y SOCIALES</t>
  </si>
  <si>
    <t xml:space="preserve">Ventas </t>
  </si>
  <si>
    <t>De acuerdo a la Ley 6380/19 la distribución de dividendos y utilidades está sujeta a una retención del 8% en concepto del Impuesto a los Dividendos y a las Utilidades (IDU) a personas físicas o jurídicas domiciliadas en el país, mientras que la tasa será del 15% cuando se tratase de no domiciliado.</t>
  </si>
  <si>
    <t xml:space="preserve">EMANUELLE HOECKLE </t>
  </si>
  <si>
    <t>PRESTAMOS CON PARTES RELACIONADAS</t>
  </si>
  <si>
    <t>INVERSIONES PERMANENTES</t>
  </si>
  <si>
    <t>gastos pagados por adelantado</t>
  </si>
  <si>
    <t xml:space="preserve">Capital </t>
  </si>
  <si>
    <t xml:space="preserve">Hasta el 31 de diciembre de 2019, los bienes del activo fijo están valuados a su costo de adquisición revaluado anualmente en concordancia con las disposiciones de la Ley 125/91, mediante la aplicación de coeficientes mensuales de revalúo publicados por la Sub-secretaría de Estado de Tributación, (medida en función del índice de Precios del Consumidor, publicado por el Banco Central del Paraguay) menos la correspondiente depreciación acumulada.  El incremento neto por revaluación se acredita a la cuenta patrimonial denominada reserva de revalúo, que forma parte del Patrimonio Neto de la Empresa. </t>
  </si>
  <si>
    <t>(-) Intereses a Devengar/pagar</t>
  </si>
  <si>
    <t>Corresponde al valor de los aportes realizados a los propietarios de Estaciones de Servicio, por los contratos de explotación en exclusividad, valuados a su valor histórico. Los mismos son amortizados de la siguiente manera:</t>
  </si>
  <si>
    <t>* Devengamiento mensual por el volumen cumplido de venta, que se realiza sobre la base del volumen total de venta de combustible pactado en los contratos de exclusividad.</t>
  </si>
  <si>
    <t>Los cargos de las amortizaciones son reconocidos en el Estado de Resultado del periodo en el cual se devengan.</t>
  </si>
  <si>
    <t>Tipo de bienes</t>
  </si>
  <si>
    <t>Tasa de valor residual</t>
  </si>
  <si>
    <t>Rodados y otros</t>
  </si>
  <si>
    <t>NORMA MARTINEZ</t>
  </si>
  <si>
    <t>e. Previsión para cuentas de dudoso cobro/incobrables</t>
  </si>
  <si>
    <t>f. Inventarios</t>
  </si>
  <si>
    <t>g. Propiedades, planta y equipo</t>
  </si>
  <si>
    <t>h. Intangibles</t>
  </si>
  <si>
    <t>i. Reconocimiento de ingresos y egresos</t>
  </si>
  <si>
    <t>j. Impuesto a la renta</t>
  </si>
  <si>
    <t>k. Restricciones a la distribución de utilidades</t>
  </si>
  <si>
    <t>Combustibles y lubricantes</t>
  </si>
  <si>
    <t>Descuentos por ventas</t>
  </si>
  <si>
    <t>Combustible y otros</t>
  </si>
  <si>
    <t>Descuentos obtenidos</t>
  </si>
  <si>
    <t>Total ventas</t>
  </si>
  <si>
    <t>Sub-total</t>
  </si>
  <si>
    <t>Emanuelle Maedy Hoeckle Alfaro</t>
  </si>
  <si>
    <t>Alejandro Hoeckle Cabral</t>
  </si>
  <si>
    <t>Nota 4</t>
  </si>
  <si>
    <t>Nota 8</t>
  </si>
  <si>
    <t>Nota 10</t>
  </si>
  <si>
    <t>Nota 12</t>
  </si>
  <si>
    <t>Nota 15</t>
  </si>
  <si>
    <t>Nota 19</t>
  </si>
  <si>
    <t>Nota 22</t>
  </si>
  <si>
    <t>Nota 24</t>
  </si>
  <si>
    <t>(*) Se encuentra en proceso de constitución de garantía hipotecaria, durante ese proceso se hace una recurrente renovación semestral.</t>
  </si>
  <si>
    <t xml:space="preserve">Los presentes estados financieros expresados en Guaraníes han sido formulados de acuerdo a prácticas y normas contables vigentes en la República del Paraguay emitidas por el Consejo de Contadores Públicos del Paraguay en base a costos históricos, excepto por los activos y pasivos en moneda extranjera mencionados en 2.c. y por el revalúo de los bienes de uso mencionado en la Nota 2.g. </t>
  </si>
  <si>
    <t>A los fines de la información comparativa, se efectuaron las reclasificaciones necesarias sobre la información del ejercicio anterior para exponerla sobre bases uniformes. La modificación de la información comparativa, no implica cambios en las decisiones tomadas en base a ella.</t>
  </si>
  <si>
    <t>INFORMACIÓN GENERAL DE LA ENTIDAD</t>
  </si>
  <si>
    <t>IDENTIFICACIÓN</t>
  </si>
  <si>
    <t>Nombre o Razón social</t>
  </si>
  <si>
    <t>Antecedente de Constitución de la Sociedad</t>
  </si>
  <si>
    <t>Inscripción en el Registro Publico</t>
  </si>
  <si>
    <t>N° 493, Serie E de fecha 10/08/2007</t>
  </si>
  <si>
    <t xml:space="preserve">RUC </t>
  </si>
  <si>
    <t>80046869-4</t>
  </si>
  <si>
    <t>Actividad principal</t>
  </si>
  <si>
    <t>Actividad Secundaria</t>
  </si>
  <si>
    <t>Domicilio legal</t>
  </si>
  <si>
    <t>Teléfono</t>
  </si>
  <si>
    <t>+595 21 758 1000</t>
  </si>
  <si>
    <t>E-mail</t>
  </si>
  <si>
    <t>info@petromax.com.py</t>
  </si>
  <si>
    <t>Sitio página Web</t>
  </si>
  <si>
    <t>www.petromax.com.py</t>
  </si>
  <si>
    <t xml:space="preserve">2. </t>
  </si>
  <si>
    <t>ADMINISTRACIÓN</t>
  </si>
  <si>
    <t>CARGO</t>
  </si>
  <si>
    <t>NOMBRE Y APELLIDO</t>
  </si>
  <si>
    <t>Directorio</t>
  </si>
  <si>
    <t>Presidente</t>
  </si>
  <si>
    <t>Vicepresidente</t>
  </si>
  <si>
    <t>Director titular</t>
  </si>
  <si>
    <t>Síndico titular</t>
  </si>
  <si>
    <t>Síndico suplente</t>
  </si>
  <si>
    <t xml:space="preserve">4. </t>
  </si>
  <si>
    <t>CAPITAL Y PROPIEDAD</t>
  </si>
  <si>
    <t>Capital emitido</t>
  </si>
  <si>
    <t>Valor nominal de las acciones</t>
  </si>
  <si>
    <t>Composición Accionaria</t>
  </si>
  <si>
    <t>CAPITAL INTEGRADO</t>
  </si>
  <si>
    <t>N°</t>
  </si>
  <si>
    <t>Accionista</t>
  </si>
  <si>
    <t>Número de acciones</t>
  </si>
  <si>
    <t>Cantidad de acciones</t>
  </si>
  <si>
    <t>Clase</t>
  </si>
  <si>
    <t>Voto</t>
  </si>
  <si>
    <t>Monto</t>
  </si>
  <si>
    <t>% de Participación de capital integrado</t>
  </si>
  <si>
    <t>Ordinaria Nominativas</t>
  </si>
  <si>
    <t>Massem S.A.</t>
  </si>
  <si>
    <t>CAPITAL SUSCRIPTO</t>
  </si>
  <si>
    <t>% de Participación de capital suscripto</t>
  </si>
  <si>
    <t xml:space="preserve">5. </t>
  </si>
  <si>
    <t xml:space="preserve">AUDITOR EXTERNO INDEPENDIENTE </t>
  </si>
  <si>
    <t>Flujo neto de efectivo (usado) / generado por actividades financieras</t>
  </si>
  <si>
    <t>Importaciones En Curso</t>
  </si>
  <si>
    <t>BUPA-Equipos Tiendas</t>
  </si>
  <si>
    <t>Otros Préstamos a Pagar</t>
  </si>
  <si>
    <t>Ganancia bruta total</t>
  </si>
  <si>
    <t>Ganancia antes de gastos financieros</t>
  </si>
  <si>
    <t>Gastos bancarios y financieros</t>
  </si>
  <si>
    <t>BONOS A PAGAR</t>
  </si>
  <si>
    <t>INTERESES LP</t>
  </si>
  <si>
    <t>DEUDAS COMERCIALES LP</t>
  </si>
  <si>
    <t>Bonos a pagar</t>
  </si>
  <si>
    <t>Intereses a pagar LP</t>
  </si>
  <si>
    <t>Total cuentas a pagar comerciales</t>
  </si>
  <si>
    <t>gastos de publicidad</t>
  </si>
  <si>
    <t>alquileres pagados a eess</t>
  </si>
  <si>
    <t>Alquileres pagados a eess</t>
  </si>
  <si>
    <t>Nota 27</t>
  </si>
  <si>
    <t>Escritura Nro.1008 de fecha: 24/07/2007</t>
  </si>
  <si>
    <t>Elaboración de combustibles.Comercio al por mayor de otros productos n.c.p.</t>
  </si>
  <si>
    <t>Ruta N° 12, Vicepresidente Sanchez, KM 3,5.</t>
  </si>
  <si>
    <t xml:space="preserve">Ventas linea de negocio </t>
  </si>
  <si>
    <t>Vision Banco - Fideicomiso Petromax</t>
  </si>
  <si>
    <t>Anticipo Honorarios</t>
  </si>
  <si>
    <t>Garantías</t>
  </si>
  <si>
    <t>Obras en Curso - ES Repatriacion</t>
  </si>
  <si>
    <t>Obras en Curso - ES Pastoreo</t>
  </si>
  <si>
    <t>Intereses a Pagar LP</t>
  </si>
  <si>
    <t>Intereses cobrados ICP</t>
  </si>
  <si>
    <t>Diferencia de precios - Proveedores</t>
  </si>
  <si>
    <t>Costo Toma de Inventarios</t>
  </si>
  <si>
    <t>Alquiler Vivienda Comercial</t>
  </si>
  <si>
    <t>Aranceles</t>
  </si>
  <si>
    <t>Obras en Curso - ES Falcon</t>
  </si>
  <si>
    <t>YESSICA QUINTANA</t>
  </si>
  <si>
    <t>Intereses bonos</t>
  </si>
  <si>
    <t>Intereses Pagados Bonos emitidos</t>
  </si>
  <si>
    <t>PARTES RELACIONADAS</t>
  </si>
  <si>
    <t>Carlos Conrado Hoeckle Alfaro</t>
  </si>
  <si>
    <t>Obras en Curso - ES Picaflor (San Jose de los Arroyos)</t>
  </si>
  <si>
    <t>Obras en Curso - ES Rotonda VH</t>
  </si>
  <si>
    <t>Anticipo a proveedores locales AF</t>
  </si>
  <si>
    <t>Intereses a Devengar LP</t>
  </si>
  <si>
    <t>Provisiones por Promociones</t>
  </si>
  <si>
    <t>Otros Intereses Pagados a Entidades Bancarias</t>
  </si>
  <si>
    <t>Mermas de Productos</t>
  </si>
  <si>
    <t>Transferencias</t>
  </si>
  <si>
    <t>Comprador</t>
  </si>
  <si>
    <t>Vendedor</t>
  </si>
  <si>
    <t>Intereses a Devengar CP - Bonos</t>
  </si>
  <si>
    <t>Obras en Curso - ES Bella Vista Sur (Itapua)-Miguel Prendecki</t>
  </si>
  <si>
    <t>Obra en Curso - ES Itaipu - Hernandarias</t>
  </si>
  <si>
    <t>Obra en Curso - ES Petromax Vaqueria (Caaguazu)-Gregorio Castellano</t>
  </si>
  <si>
    <t>Obra en Curso - ES Neuland Centro (Operador: Corona Chaco-Juan Friesen)</t>
  </si>
  <si>
    <t>Obra en Curso - ES Capiata (Operador Petrogroup)</t>
  </si>
  <si>
    <t>Obra en Curso - PCP Rafaelli (Katuete)</t>
  </si>
  <si>
    <t>Obra en Curso - ES Divina Providencia (Caaguazu)</t>
  </si>
  <si>
    <t>Obras en curso - ES Azpa Roma (Asuncion)</t>
  </si>
  <si>
    <t>Obras en Curso - ES Petrochaco Yaguaron (Carnes Misiones)</t>
  </si>
  <si>
    <t>Obras en Curso - ES Villarrica (Carnes Misiones)</t>
  </si>
  <si>
    <t>Obras en Curso - EESS Capiata (Martin Sachelaridi)</t>
  </si>
  <si>
    <t>Obras en Curso - EESS Pitiantuta (Operador El Shah SA - Fdo. De la Mora)</t>
  </si>
  <si>
    <t>Obras en Curso - EESS Itaugua (Operador Edgar Silva)</t>
  </si>
  <si>
    <t>Obras en Curso - EESS Cnel. Oviedo (Operador Cynthia Carolina)</t>
  </si>
  <si>
    <t>Obras en Curso - EESS Pozo Colorado (Operador Posta SAICIFA)</t>
  </si>
  <si>
    <t>Obras en Curso - EESS Capiata Km 23 (Operador Arnaldo Sanabria)</t>
  </si>
  <si>
    <t>Obras en Curso - EESS San Bernardino (Operador Tenfe SRL)</t>
  </si>
  <si>
    <t>Anticipo a proveedores exterior AF</t>
  </si>
  <si>
    <t>Intereses a Devengar LP - Bonos</t>
  </si>
  <si>
    <t>Intereses a Pagar CP - Bonos</t>
  </si>
  <si>
    <t>Bonos emitidos a pagar</t>
  </si>
  <si>
    <t>Intereses a Pagar LP - Bonos</t>
  </si>
  <si>
    <t>Incobrables aplicados</t>
  </si>
  <si>
    <t>Previsiones aplicadas</t>
  </si>
  <si>
    <t>Venta de Servicios - Flota Petropar</t>
  </si>
  <si>
    <t>Costo de Servicio Flota Petropar</t>
  </si>
  <si>
    <t>PLANTILLA (NO BORRAR)</t>
  </si>
  <si>
    <t>Check</t>
  </si>
  <si>
    <t>INTERESES BONOS A PAGAR</t>
  </si>
  <si>
    <t>₲    50.000.000.000</t>
  </si>
  <si>
    <t>₲           10.000.000</t>
  </si>
  <si>
    <t>Otros gastos financieros</t>
  </si>
  <si>
    <t>Sueldos y otras remuneraciones a pagar</t>
  </si>
  <si>
    <t>Terminal Occidental S.A.</t>
  </si>
  <si>
    <r>
      <t>1</t>
    </r>
    <r>
      <rPr>
        <b/>
        <sz val="8"/>
        <color theme="1"/>
        <rFont val="Arial"/>
        <family val="2"/>
      </rPr>
      <t xml:space="preserve">. </t>
    </r>
  </si>
  <si>
    <t>Impuesto a la Renta a pagar</t>
  </si>
  <si>
    <t>Impuestos Diferidos - Activo</t>
  </si>
  <si>
    <t>Impuestos Diferidos</t>
  </si>
  <si>
    <t>Impuesto diferido</t>
  </si>
  <si>
    <t>VNC</t>
  </si>
  <si>
    <t>Impuesto a la renta corriente</t>
  </si>
  <si>
    <t>Impuesto a la renta diferido</t>
  </si>
  <si>
    <t>La Sociedad reconoce activos y pasivos por impuesto diferido sobre las diferencias temporarias entre el importe en libros de los activos y pasivos incluidos en los estados financieros y las bases fiscales correspondientes utilizadas para determinar la ganancia fiscal. El impuesto diferido activo sólo se reconoce en la medida que sea probable que se dispondrá de beneficios gravables futuros contra los que se puedan utilizar.</t>
  </si>
  <si>
    <t>Impuesto corriente</t>
  </si>
  <si>
    <t>Activo por impuesto diferido</t>
  </si>
  <si>
    <t>Monto Capital a integrar</t>
  </si>
  <si>
    <t>Resultado antes de impuesto a la renta</t>
  </si>
  <si>
    <t>Renta neta imponible</t>
  </si>
  <si>
    <t>Tasa de impuesto</t>
  </si>
  <si>
    <t>Reconocido en</t>
  </si>
  <si>
    <t>Previsiones por incobrables – neto</t>
  </si>
  <si>
    <t xml:space="preserve">A finales del mes de diciembre 2021, la compañía realizó la segunda emisión de bonos del programa global de emisión PEG1 autorizada por Resolución BVPASA Nº 2346/21 de fecha 24/12/2021, por valor nominal de Gs. 40.000.000.000, a una tasa de Interés 9,15% anual, pagaderos de forma trimestral y vencimiento capital el 19/12/2028, con garantía común y con mecanismo de contingencia a través de fideicomiso u otros. El Representante de Obligacionistas es Regional Casa de Bolsa S.A. </t>
  </si>
  <si>
    <t>EMANUELLE MAEDY HOECKLE ALFARO</t>
  </si>
  <si>
    <t>CARLOS CONRADO HOECKLE ALFARO</t>
  </si>
  <si>
    <t> Ruta N° 12, Vicepresidente Sánchez, KM 3,5.</t>
  </si>
  <si>
    <t>Se considerarán dentro del concepto de efectivo los saldos en caja, disponibilidades en cuentas bancarias en moneda local y extranjera a los tipos de cambio vigente a la fecha del Balance General.</t>
  </si>
  <si>
    <t>Los ingresos y egresos de la Empresa son reconocidos siguiendo el criterio de lo devengado.</t>
  </si>
  <si>
    <t>Los valores originales de los bienes de uso son revaluados anualmente hasta el año 2019 tal como se explica en la Nota 2.g.</t>
  </si>
  <si>
    <t>Costo histórico revaluado al inicio del año (*)</t>
  </si>
  <si>
    <t>LIMITACIONES A LA LIBRE DISPONIBILIDAD DE LOS ACTIVOS O DEL PATRIMONIO Y CUALQUIER OTRA RESTRICCIÓN AL DERECHO DE PROPIEDAD</t>
  </si>
  <si>
    <t>En fecha 23 de diciembre de 2020 se firma el contrato de fideicomiso de garantía para la emisión de bonos en el marco del programa de emisión global G1; en el mismo se acuerda la constitución de un fideicomiso de garantía, cuyo patrimonio autónomo está compuesto los siguientes inmuebles:</t>
  </si>
  <si>
    <t>•	Matricula L20/10.221, L20/10.222 y L20/10.223 del distrito de J.A Saldívar 
•	Matricula E16/513, Padrón 478 del distrito de Yataity del Guaira</t>
  </si>
  <si>
    <t>La sociedad contabiliza el impuesto a la renta corriente y por el método de lo diferido. Este último método establece la determinación de activos o pasivos impositivos diferidos netos basados en las diferencias temporales y temporarias, con cargo a la línea impuesto diferido, en forma segregada del impuesto a la renta corriente en el Estado de resultados.</t>
  </si>
  <si>
    <t>A continuación, se presenta la composición del rubro:</t>
  </si>
  <si>
    <t>Activos y pasivos por impuestos a la renta diferido</t>
  </si>
  <si>
    <t>Los movimientos de los activos y pasivos correspondientes al impuesto a la renta diferido son atribuibles según el siguiente detalle:</t>
  </si>
  <si>
    <t>Nota 8 - INVERSIONES EN ASOCIADAS</t>
  </si>
  <si>
    <t>En miles de guaraníes</t>
  </si>
  <si>
    <t>Las inversiones en sociedades donde no se ejerce control se describen a continuación</t>
  </si>
  <si>
    <t>Periodo</t>
  </si>
  <si>
    <t>Total Inversión</t>
  </si>
  <si>
    <t>a) Datos sobre la sociedad:</t>
  </si>
  <si>
    <t>a) Datos sobre la inversión:</t>
  </si>
  <si>
    <t>Nombre de Sociedad</t>
  </si>
  <si>
    <t>RUC</t>
  </si>
  <si>
    <t>Total Patrimonio neto</t>
  </si>
  <si>
    <t>Total del resultado</t>
  </si>
  <si>
    <t>Participación sobre los votos (%)</t>
  </si>
  <si>
    <t>Total Inversión (miles de Gs)</t>
  </si>
  <si>
    <t>Participación sobre el Patrimonio Neto (%)</t>
  </si>
  <si>
    <t>Total valuación patrimonial proporcional</t>
  </si>
  <si>
    <t>Resultado sobre inversiones</t>
  </si>
  <si>
    <t>NOTA 10 – ACTIVOS DISPONIBLES PARA LA VENTA</t>
  </si>
  <si>
    <t>En miles de guaranies</t>
  </si>
  <si>
    <t>Propiedad, planta y equipo</t>
  </si>
  <si>
    <t>(Detallar bienes de uso)</t>
  </si>
  <si>
    <t>(Detallar activos intangibles)</t>
  </si>
  <si>
    <t>Inversiones</t>
  </si>
  <si>
    <t>(Detallar Inversiones</t>
  </si>
  <si>
    <t>NOTA 12 – GOODWILL</t>
  </si>
  <si>
    <t>Goodwill</t>
  </si>
  <si>
    <t>NOTA 15 – PORCION CORRIENTE DE LA DEUDA A LARGO PLAZO</t>
  </si>
  <si>
    <t>Porción corriente de la deuda a largo plazo</t>
  </si>
  <si>
    <t>Préstamos bancarios</t>
  </si>
  <si>
    <t>Bonos bursátiles</t>
  </si>
  <si>
    <t>Intereses bancarios a pagar</t>
  </si>
  <si>
    <t>Intereses bursatiles a pagar</t>
  </si>
  <si>
    <t>(nuevas cuentas a incluir)</t>
  </si>
  <si>
    <t>Diferencia transitoria por conversión</t>
  </si>
  <si>
    <t>NOTA 24 –  INTERES MINORITARIO</t>
  </si>
  <si>
    <t>Interes Minoritario</t>
  </si>
  <si>
    <t>Resultado de inversiones en asociadas</t>
  </si>
  <si>
    <t>(Detallar cuenta)</t>
  </si>
  <si>
    <t>Nota 31 - Resultado participación minoritaria</t>
  </si>
  <si>
    <t>Resultado participación minoritaria</t>
  </si>
  <si>
    <t>Nota 34 - Resultado sobre actividades discontinuadas neto de impuesto a la renta</t>
  </si>
  <si>
    <t>Resultado sobre actividades discontinuadas neto de impuesto a la renta</t>
  </si>
  <si>
    <t>(nueva cuenta a incluir)</t>
  </si>
  <si>
    <t>Subtotal</t>
  </si>
  <si>
    <t>- Impuesto a la renta</t>
  </si>
  <si>
    <t>NOTA 36 - ACTIVOS GRAVADOS</t>
  </si>
  <si>
    <t>Los siguientes bienes de propiedad de la Sociedad han sido hipotecados y prendados en garantía de obligaciones financieras.</t>
  </si>
  <si>
    <t>Tipo de Activo</t>
  </si>
  <si>
    <t>Datos  del activo gravado</t>
  </si>
  <si>
    <t>A favor de</t>
  </si>
  <si>
    <t xml:space="preserve">NOTA 37 - CONTINGENCIAS Y COMPROMISOS </t>
  </si>
  <si>
    <t xml:space="preserve">(Esta nota debería incluir un breve detalle de contratos con terceros, vigente a la fecha de cierre del ejercicio, cuyo incumplimiento o cláusula específica podrían generar obligaciones contingentes para el cliente). </t>
  </si>
  <si>
    <t>a)</t>
  </si>
  <si>
    <t>b)</t>
  </si>
  <si>
    <t xml:space="preserve">Obs.: Esta información debe estar ajustada  a lo requerido por la Norma de Información Financiera N° 5 Contingencias y sucesos que ocurren después de la fecha del balance. </t>
  </si>
  <si>
    <t>Índice</t>
  </si>
  <si>
    <t>NOTA 38 - IMPUESTO DIFERIDO</t>
  </si>
  <si>
    <t>El siguiente cuadro detalla las diferencias temporales a la tasa del impuesto a los efectos de determinación del impuesto diferido:</t>
  </si>
  <si>
    <t xml:space="preserve">Activos y pasivos impositivos diferidos: </t>
  </si>
  <si>
    <t>Caja y Bancos</t>
  </si>
  <si>
    <t>Previsión para deudores incobrables</t>
  </si>
  <si>
    <t>Bienes de uso</t>
  </si>
  <si>
    <t>Previsión del pasivo</t>
  </si>
  <si>
    <t>Deudas comerciales y bancarias</t>
  </si>
  <si>
    <t xml:space="preserve">Sub - total  </t>
  </si>
  <si>
    <t xml:space="preserve">Previsión para impuestos diferidos netos </t>
  </si>
  <si>
    <t>Total activo/pasivo impositivo diferido neto antes de quebrantos</t>
  </si>
  <si>
    <t>Quebranto impositivo</t>
  </si>
  <si>
    <t>NOTA 4 - INVERSIONES TEMPORALES</t>
  </si>
  <si>
    <t>Inversiones en Titulos del Sistema Financiero Local - Moneda Local Guaraníes</t>
  </si>
  <si>
    <t>Inversiones en Titulos del Sistema Financiero Local - Moneda Extranjera Dólares</t>
  </si>
  <si>
    <t>Inversiones en Titulos del Sistema Financiero Local - Moneda Extranjera otros</t>
  </si>
  <si>
    <t>Inversiones en Mercado Bursatil Local - Moneda Local Guaraníes</t>
  </si>
  <si>
    <t>Inversiones en Mercado Bursatil Local - Moneda Extranjera Dólares</t>
  </si>
  <si>
    <t>Inversiones en Mercado Bursatil Extranjera - Moneda Extranjera Dólares</t>
  </si>
  <si>
    <t>Inversiones en Mercado Bursatil Extranjera - Moneda Extranjera otros</t>
  </si>
  <si>
    <t>Otras inversiones - Moneda Local Guaraníes</t>
  </si>
  <si>
    <t>Otras inversiones - Moneda Extranjera Dólares</t>
  </si>
  <si>
    <t>No aplica</t>
  </si>
  <si>
    <t>NOTA  5 – CUENTAS POR COBRAR COMERCIALES</t>
  </si>
  <si>
    <t>NOTA 6 - OTROS CRÉDITOS</t>
  </si>
  <si>
    <t>NOTA 7 – INVENTARIOS</t>
  </si>
  <si>
    <t>NOTA 40 - SALDOS Y TRANSACCIONES CON PARTES RELACIONADAS</t>
  </si>
  <si>
    <t>NOTA 39 - HECHOS POSTERIORES</t>
  </si>
  <si>
    <t xml:space="preserve">Sudameris Bank S.A.E.C.A. </t>
  </si>
  <si>
    <t>Hipotecaria - En proceso de escritura</t>
  </si>
  <si>
    <t>Inmueble</t>
  </si>
  <si>
    <t xml:space="preserve">•	Matricula L20/10.221, L20/10.222 y L20/10.223 del distrito de J.A Saldívar </t>
  </si>
  <si>
    <t>•	Matricula E16/513, Padrón 478 del distrito de Yataity del Guaira</t>
  </si>
  <si>
    <t>Fideicomiso Petromax  - Visión Banco S.A.E.C.A.</t>
  </si>
  <si>
    <t>Gs. 80.000.000.000</t>
  </si>
  <si>
    <t>Hasta la suma del Préstamo - Ver Nota 14</t>
  </si>
  <si>
    <t>NOTA 35 - UTILIDAD (PÉRDIDA) NETA DEL AÑO Y POR ACCION ORDINARIA</t>
  </si>
  <si>
    <t>Nota 33 - Resultado extraordinario neto de impuesto a la renta</t>
  </si>
  <si>
    <t>Conceptos</t>
  </si>
  <si>
    <t>(Detallar)</t>
  </si>
  <si>
    <t>Nota 32 - IMPUESTO A LA RENTA</t>
  </si>
  <si>
    <t>Nota 30 - Resultado de inversiones en asociadas</t>
  </si>
  <si>
    <t>NOTA 29 - INGRESOS Y GASTOS FINANCIEROS NETOS</t>
  </si>
  <si>
    <t>Nota 28 - Otros Ingresos y gastos operativos</t>
  </si>
  <si>
    <t>NOTA 27 - GASTOS</t>
  </si>
  <si>
    <t>NOTA 26 - COSTO DE VENTAS</t>
  </si>
  <si>
    <t>NOTA 25  –  VENTAS</t>
  </si>
  <si>
    <t>NOTA 21 – RESERVAS</t>
  </si>
  <si>
    <t>NOTA 22 –  DIFERENCIA TRANSITORIA POR CONVERSION</t>
  </si>
  <si>
    <t>NOTA 23 –  RESULTADOS ACUMULADOS</t>
  </si>
  <si>
    <t>NOTA 20 – CAPITAL INTEGRADO</t>
  </si>
  <si>
    <t>NOTA 19 – OTROS PASIVOS CORRIENTES y NO CORRIENTES</t>
  </si>
  <si>
    <t>NOTA 18 -  PROVISIONES</t>
  </si>
  <si>
    <t>NOTA 17 –  IMPUESTOS A PAGAR</t>
  </si>
  <si>
    <t>NOTA 14 –  PRESTAMOS A CORTO Y LARGO PLAZO</t>
  </si>
  <si>
    <t>NOTA 13 – CUENTAS POR PAGAR COMERCIALES</t>
  </si>
  <si>
    <t>NOTA 11 – ACTIVOS INTANGIBLES</t>
  </si>
  <si>
    <t>NOTA 9 - PROPIEDADES, PLANTA Y EQUIPO - NETO</t>
  </si>
  <si>
    <t>NOTA 16 – REMUNERACIONES Y CARGAS SOCIALES A PAGAR</t>
  </si>
  <si>
    <t>Inversiones temporales</t>
  </si>
  <si>
    <t>Inversión en asociadas</t>
  </si>
  <si>
    <t>Activos disponibles para la venta</t>
  </si>
  <si>
    <t>Otros pasivos corrientes</t>
  </si>
  <si>
    <t>Otros pasivos no corrientes</t>
  </si>
  <si>
    <t>Reservas estatutarias</t>
  </si>
  <si>
    <t>Reservas facultativas</t>
  </si>
  <si>
    <t>Nota 28</t>
  </si>
  <si>
    <t>Ingresos financieros - neto</t>
  </si>
  <si>
    <t>Nota 29</t>
  </si>
  <si>
    <t>Nota 30</t>
  </si>
  <si>
    <t>Nota 31</t>
  </si>
  <si>
    <t>Nota 32</t>
  </si>
  <si>
    <t>Resultado extraordinario neto de impuesto a la renta</t>
  </si>
  <si>
    <t>Nota 33</t>
  </si>
  <si>
    <t>Nota 34</t>
  </si>
  <si>
    <t>Nota 35</t>
  </si>
  <si>
    <t>Activos gravados</t>
  </si>
  <si>
    <t>Nota 36</t>
  </si>
  <si>
    <t>Nota 37</t>
  </si>
  <si>
    <t>Nota 38</t>
  </si>
  <si>
    <t>Nota 39</t>
  </si>
  <si>
    <t>Nota 40</t>
  </si>
  <si>
    <t>Los principales contratos suscriptos por la Sociedad, vigentes al … de …  20X2 son:</t>
  </si>
  <si>
    <t>Al … de …………... 20X2 no existen situaciones contingentes, ni reclamos que pudieran resultar en la generación de obligaciones para la Sociedad adicionales a las que se presentan en estos estados financieros.</t>
  </si>
  <si>
    <t>Inversiones en otras empresas - Red de EESS</t>
  </si>
  <si>
    <t>Obras en curso - AI TOTEM Tiago Destri (Santa Rita)</t>
  </si>
  <si>
    <t>Obras en Curso - Estacion Abasto (Asuncion)</t>
  </si>
  <si>
    <t>Obras en Curso - EESS San Rafael del Parana (Operador: Feliciano Morinigo)</t>
  </si>
  <si>
    <t>Obras en Curso - EESS Pollpar MRA</t>
  </si>
  <si>
    <t>Obras en Curso - EESS Sarubi</t>
  </si>
  <si>
    <t>Proyectos TI en curso</t>
  </si>
  <si>
    <t>Obras en Curso - EESS Hernandarias - El Mensu</t>
  </si>
  <si>
    <t>Obras en Curso - EESS Boggiani y Lamas Carisimo</t>
  </si>
  <si>
    <t>Obras en Curso - EESS Mcal. Lopez y M. Talavera</t>
  </si>
  <si>
    <t>Obras en Curso - EESS CDE Av. Riquelme</t>
  </si>
  <si>
    <t>Obras en Curso - EESS J.A.S. Linea 57</t>
  </si>
  <si>
    <t>Obras en Curso - EESS Calle 2 Friesen</t>
  </si>
  <si>
    <t>Obras en Curso - EESS Mcal Lopez y Rodo</t>
  </si>
  <si>
    <t>Obras en Curso - EESS Minga Guazu</t>
  </si>
  <si>
    <t>Impuesto Diferido - Activo</t>
  </si>
  <si>
    <t>Gratificaciones a pagar</t>
  </si>
  <si>
    <t>Provisiones Honorarios Extraordinarios a pagar</t>
  </si>
  <si>
    <t>Ingresos diferidos comerciales</t>
  </si>
  <si>
    <t>Descuentos obtenidos - relacionadas</t>
  </si>
  <si>
    <t>Bonificaciones obtenidas bajo esquema - Intercompany</t>
  </si>
  <si>
    <t>Consumo de combustible y lubricantes del personal</t>
  </si>
  <si>
    <t>Gastos de peaje del personal</t>
  </si>
  <si>
    <t>Obra en Curso - EESS Yasy Kañy (Canindeyu - Operador Adalberto Barrios)</t>
  </si>
  <si>
    <t>Obra en Curso - EESS Villa Elisa</t>
  </si>
  <si>
    <t>Obra en Curso - AI CDE Gabriela Maidana</t>
  </si>
  <si>
    <t>Obra en Curso - EESS Concepción (Operador DOMOFIX)</t>
  </si>
  <si>
    <t>Obras en Curso - EESS Oro Negro (Ñemby)</t>
  </si>
  <si>
    <t>Obras en Curso - EESS Laguna Grande (M. Velazquez)</t>
  </si>
  <si>
    <t>Obras en Curso - EESS JAS Operador Clarise Yvone Scavenius</t>
  </si>
  <si>
    <t>Obras en curso- EESS Oleary (Operador Cia. Friesen)</t>
  </si>
  <si>
    <t>Obras en Curso - EESS Ita (Operador: Transportcom)</t>
  </si>
  <si>
    <t>Obras en Curso - EESS Mcal. Lopez Operador: Guido Caballero</t>
  </si>
  <si>
    <t>Obras en Curso - EESS Santa Fe del Parama (Operador Petromax S.R.L.)</t>
  </si>
  <si>
    <t>Obras en Curso - EESS Ita - Toro Pampa (Jameda)</t>
  </si>
  <si>
    <t>Obras en Curso - EESS San Isidro Aregua Operador (Grupo Crisma)</t>
  </si>
  <si>
    <t>Obras en Curso - Planta Alcoholera (Petroquim S.A.)</t>
  </si>
  <si>
    <t>Obras en Curso - Lagora-Caacupe</t>
  </si>
  <si>
    <t>Otros Pasivos</t>
  </si>
  <si>
    <t>Cheques diferidos emitidos</t>
  </si>
  <si>
    <t>Inversiones permanentes</t>
  </si>
  <si>
    <t>Remuneración Personal Superior a Pagar</t>
  </si>
  <si>
    <t>ACTIVO POR IMPUESTO DIFERIDO</t>
  </si>
  <si>
    <t>IMPERIAL COMPAÑÍA DISTRIBUIDORA DE PETRÓLEO Y DERIVADOS S.A.E.</t>
  </si>
  <si>
    <t>La Firma Imperial Distribuidora de Petróleos y Derivados S.A.E., Cédula Tributaria Nro 80046869-4, fue constituida por escritura pública Nro. 1008 de fecha 24.07.2007.</t>
  </si>
  <si>
    <t xml:space="preserve">   vencidas de 0 días hasta 30 días</t>
  </si>
  <si>
    <t xml:space="preserve">   vencidas de 31 días hasta 60 días</t>
  </si>
  <si>
    <t xml:space="preserve">   vencidas de 61 días hasta 90 días</t>
  </si>
  <si>
    <t xml:space="preserve">   vencidas de 91 días hasta 120 días</t>
  </si>
  <si>
    <t xml:space="preserve">   vencidas de +de 120 días</t>
  </si>
  <si>
    <t>Check 2022</t>
  </si>
  <si>
    <t>DA 2022</t>
  </si>
  <si>
    <t>VO 2022</t>
  </si>
  <si>
    <t>Aquisición de inversiones</t>
  </si>
  <si>
    <t>Cobranzas efectuadas a clientes</t>
  </si>
  <si>
    <t>Efectivo generado por las operaciones</t>
  </si>
  <si>
    <t>Pagos de impuesto a la renta</t>
  </si>
  <si>
    <t>Imperial Compañía Distribuidora de Petróleos y Derivados S.A.E.</t>
  </si>
  <si>
    <t>1 al 4.998</t>
  </si>
  <si>
    <t>4.999 al 5.000</t>
  </si>
  <si>
    <t>ROSA SANABRIA</t>
  </si>
  <si>
    <t>Representante Legal</t>
  </si>
  <si>
    <t>Entidad financiera</t>
  </si>
  <si>
    <t>Deudas bursátiles</t>
  </si>
  <si>
    <t>Intereses préstamos entidades financieras a pagar</t>
  </si>
  <si>
    <t>Intereses deudas bursátiles a pagar</t>
  </si>
  <si>
    <t>(-) Intereses a Devengar/pagar por bonos emitidos</t>
  </si>
  <si>
    <t>Programa Emisión global de bonos PEG1 s/ Res. BVPASA N° 2207/21</t>
  </si>
  <si>
    <t>Programa Emisión global de bonos PEG1 s/ Res. BVPASA N° 2346/21</t>
  </si>
  <si>
    <t xml:space="preserve">Programa Emisión global de bonos PEG1 </t>
  </si>
  <si>
    <t>Garantia de alquiler</t>
  </si>
  <si>
    <t>Provisiones por servicios</t>
  </si>
  <si>
    <t>A continuación se exponen las deudas financieras y bursátiles al cierre:</t>
  </si>
  <si>
    <t>Utilidad (Pérdida) Neta</t>
  </si>
  <si>
    <t>Utilidad (Pérdida) Neta por Acción Ordinaria</t>
  </si>
  <si>
    <t>Gastos por colocación de bonos</t>
  </si>
  <si>
    <t>Intereses Pagados por bonos emitidos</t>
  </si>
  <si>
    <t>Deudores Petroquim USD</t>
  </si>
  <si>
    <t>Gastos pagados por adelantado (2)</t>
  </si>
  <si>
    <t>Obras en Curso - AZPA Artigas</t>
  </si>
  <si>
    <t xml:space="preserve"> Intereses a Pagar Corto Plazo</t>
  </si>
  <si>
    <t>80122981-2</t>
  </si>
  <si>
    <t>La Sociedad ha optado por revaluar y depreciar los bienes del activo fijo a partir del año siguiente al de su incorporación y puesta en marcha.</t>
  </si>
  <si>
    <t>Los bienes son depreciados utilizando el método lineal de acuerdo con las siguientes estimaciones de vida útil y valor residual:</t>
  </si>
  <si>
    <t xml:space="preserve">El valor residual de los bienes de uso tomados en su conjunto no supera su valor recuperable. </t>
  </si>
  <si>
    <t>MIGUEL DE LOS SANTOS VELAZQUEZ VEGA</t>
  </si>
  <si>
    <t>Reserva estatutarias</t>
  </si>
  <si>
    <t>Reserva facultativas</t>
  </si>
  <si>
    <t>c Reserva estatutarias</t>
  </si>
  <si>
    <t>d Reserva facultativa</t>
  </si>
  <si>
    <t>BANCO REGIONAL</t>
  </si>
  <si>
    <t>Ingresos diferidos</t>
  </si>
  <si>
    <t>NOTAS A LOS ESTADOS FINANCIEROS CORRESPONDIENTES AL PERIODO TERMINADO</t>
  </si>
  <si>
    <t>Resultados ordinarios antes de impuesto a la renta y participación minoritaria</t>
  </si>
  <si>
    <t>Resultado neto de actividades ordinarias</t>
  </si>
  <si>
    <t xml:space="preserve">Ingresos por Fee </t>
  </si>
  <si>
    <t>Recupero de gastos en estaciones</t>
  </si>
  <si>
    <t>Ingresos por venta de activo fijo</t>
  </si>
  <si>
    <t>Ingresos Financieros netos</t>
  </si>
  <si>
    <t>La compañía no posee resultados extraordinarios que deban ser expuestos en la presente nota.</t>
  </si>
  <si>
    <t>La compañía no posee resultados sobre actividades discontinuadas neto de impuesto a la renta que deban ser expuestas en la presente nota.</t>
  </si>
  <si>
    <t>ESTADO DE FLUJOS DE EFECTIVO (Método directo)</t>
  </si>
  <si>
    <t>(Disminución) Incremento neto de efectivo</t>
  </si>
  <si>
    <t>Efecto estimado de la diferencia de cambio sobre el saldo de efectivo</t>
  </si>
  <si>
    <t>Efectivo al principio del año</t>
  </si>
  <si>
    <t>Efectivo al final del período</t>
  </si>
  <si>
    <t>Pagos efectuados a proveedores y empleados</t>
  </si>
  <si>
    <t>Otros ingresos y (egresos) - neto</t>
  </si>
  <si>
    <t>Adquisición de bienes de uso</t>
  </si>
  <si>
    <t>Intereses cobrados sobre inversiones</t>
  </si>
  <si>
    <t>(Disminución) Incremento de préstamos</t>
  </si>
  <si>
    <t>Aportes de capital recibidos</t>
  </si>
  <si>
    <t>Dividendos pagados</t>
  </si>
  <si>
    <t>Ajuste 6 - Impuesto a la renta</t>
  </si>
  <si>
    <t>Impuesto</t>
  </si>
  <si>
    <t>Valor</t>
  </si>
  <si>
    <t>Fecha Pago</t>
  </si>
  <si>
    <t>Número Comprobante</t>
  </si>
  <si>
    <t>Eliminacion de ICF</t>
  </si>
  <si>
    <t>La compañía no posee inversiones temporales al cierre de ejercicio que deban ser expuestas en la presente nota.</t>
  </si>
  <si>
    <t>Equipamiento y carteleria para EESS</t>
  </si>
  <si>
    <t>Depreciación acumulada revaluada al inicio del año</t>
  </si>
  <si>
    <t>La compañía no posee activos para la venta al cierre de ejercicio que deban ser expuestos en la presente nota.</t>
  </si>
  <si>
    <t>La compañía no posee transacciones que deban exponerse en la presente nota.</t>
  </si>
  <si>
    <t>Transacciones</t>
  </si>
  <si>
    <t>Combustible, lubricantes, servicios, alquileres, recupero de gastos.</t>
  </si>
  <si>
    <t>Combustible, alquileres, recupero de gastos</t>
  </si>
  <si>
    <t>Combustible, recupero de gastos</t>
  </si>
  <si>
    <t>Servicios</t>
  </si>
  <si>
    <t>Director - Servicios</t>
  </si>
  <si>
    <t>Presidente - Servicios</t>
  </si>
  <si>
    <t>Combustible, lubricantes, servicios</t>
  </si>
  <si>
    <t>Combustible, lubricantes, servicios, recupero de gastos.</t>
  </si>
  <si>
    <t>La compañía expone la deuda a corto y largo plazo en la Nota 14, no posee una porción corriente que deba exponerse en la presente nota.</t>
  </si>
  <si>
    <t>Importe                     (indicar moneda)</t>
  </si>
  <si>
    <t>Importe                   (indicar moneda)</t>
  </si>
  <si>
    <t xml:space="preserve">Gastos pagados por adelantado - No corriente </t>
  </si>
  <si>
    <t>IMPERIAL COMPAÑÍA DISTRIBUIDORA DE PETRÓLEO Y DERIVADOS S.A.E..</t>
  </si>
  <si>
    <t>IMPERIAL COMPAÑÍA DISTRIBUIDORA DE PETRÓLEO Y DERIVADOS S.A.E.., cuenta con un compromiso de hipoteca, constituido en el Acta de Desembolso de Préstamo por la suma de Gs. 60.000.000.000, que otorga el Sudameris Bank S.A.E.C.A. a favor de IMPERIAL COMPAÑÍA DISTRIBUIDORA DE PETRÓLEO Y DERIVADOS S.A.E.. y Monte Alegre S.A., por escritura pública N° 246 de fecha 25 de mayo del 2021, pasada ante el Escribano Público Luis Enrique Peroni Giralt, y en cuya disposición especial, la firma otorga dicho compromiso de constitución de hipoteca de primer rango sobre los siguientes inmuebles:</t>
  </si>
  <si>
    <t>Primas de emisión</t>
  </si>
  <si>
    <t>Interes minoritario</t>
  </si>
  <si>
    <t>* Devengamiento lineal que se realiza sobre la base de la duración de los contratos, para los contratos de alquiler y cesión de explotación de la EESS a favor de Imperial.</t>
  </si>
  <si>
    <t xml:space="preserve">Documentos a Cobrar - No corriente </t>
  </si>
  <si>
    <t>•	EESS Terminal - Matrícula N° 35915-U-A05 del Distrito de La Recoleta, cuenta corriente catastral N° 14-0889-09 de la ciudad de Asunción;
•	EESS Pitiantuta - Matrícula N° 16.601-L03, con cuenta corriente catastral N° 27-0369-18 y Matrícula N° 29.433 con cuenta corriente catastral L03 N° 27-0369-19 de la ciudad de Fernando de la Mora;
•	EESS Coronel Oviedo - Matrícula N° F01-18909, con cuenta corriente catastral N° 21-1002-12 y Matrícula N° F01-18941, con cuenta corriente catastral N° 21-1002-01 de la ciudad de Coronel Oviedo;
•	EESS Edelira - Matrícula N° H24-3636, Padrón N° 6446 de la ciudad de Edelira;
•	EESS Villarrica - Matrícula N° E01-12928, Padrón N° 6773 de la ciudad de Villarrica.</t>
  </si>
  <si>
    <t>Fideicomiso</t>
  </si>
  <si>
    <t>En el mes de marzo del ejercicio 2021, la compañía realizó la primera emisión de bonos del programa global de emisión denominado PEG1 autorizada por Resolución BVPASA N° 2207/21 de fecha 22/03/2021, por valor nominal de Gs. 40.000.000.000, a una tasa de Interés 9% anual, pagaderos de forma trimestral y vencimiento de capital el 25/03/2026, con garantía común y con mecanismo de contingencia a través de fideicomiso u otros. El Representante de Obligacionistas es Regional Casa de Bolsa S.A.</t>
  </si>
  <si>
    <t>Contrato de Fideicomiso de Garantía Petromax en proceso de escrituración</t>
  </si>
  <si>
    <t>EESS Terminal - Matrícula N° 35915-U-A05 del Distrito de La Recoleta, cuenta corriente catastral N° 14-0889-09 de la ciudad de Asunción;</t>
  </si>
  <si>
    <t>EESS Pitiantuta - Matrícula N° 16.601-L03, con cuenta corriente catastral N° 27-0369-18 y Matrícula N° 29.433 con cuenta corriente catastral L03 N° 27-0369-19 de la ciudad de Fernando de la Mora;</t>
  </si>
  <si>
    <t>EESS Coronel Oviedo - Matrícula N° F01-18909, con cuenta corriente catastral N° 21-1002-12 y Matrícula N° F01-18941, con cuenta corriente catastral N° 21-1002-01 de la ciudad de Coronel Oviedo;</t>
  </si>
  <si>
    <t>EESS Edelira - Matrícula N° H24-3636, Padrón N° 6446 de la ciudad de Edelira;</t>
  </si>
  <si>
    <t>EESS Villarrica - Matrícula N° E01-12928, Padrón N° 6773 de la ciudad de Villarrica.</t>
  </si>
  <si>
    <t xml:space="preserve">EESS J.A. Saldivar - Matricula L20/10.221, L20/10.222 y L20/10.223 del distrito de J.A Saldívar </t>
  </si>
  <si>
    <t>EESS Yataity - Matricula E16/513, Padrón 478 del distrito de Yataity del Guaira</t>
  </si>
  <si>
    <t>Imperial Compañía Distribuidora de Petroleos y Derivados S.A.E.</t>
  </si>
  <si>
    <t>BANCO GNB PARAGUAY S.A.</t>
  </si>
  <si>
    <t>BANCO SUDAMERIS BANK</t>
  </si>
  <si>
    <t>Obras en Curso - EESS Km 18 Cruce Belen (Concepcion - Operador Ruben Pereira)</t>
  </si>
  <si>
    <t>Obras en Curso - EESS Capiata Ruta 2 Km 24</t>
  </si>
  <si>
    <t>Obras en Curso - EESS Capiata Ruta 2 Km 18</t>
  </si>
  <si>
    <t>Ingresos por recupero de flota - Cargamax</t>
  </si>
  <si>
    <t>Costo Comisión Flota Petropar</t>
  </si>
  <si>
    <t>Intereses pagados a Relacionadas</t>
  </si>
  <si>
    <t>Check 2023</t>
  </si>
  <si>
    <t>Adm. 2023</t>
  </si>
  <si>
    <t>ventas 2023</t>
  </si>
  <si>
    <t>En proceso de constitución de Fideicomiso</t>
  </si>
  <si>
    <t>Miguel De Los Santos Velazquez Vega</t>
  </si>
  <si>
    <t>Director - Servicios - Comisiones - Compra de productos</t>
  </si>
  <si>
    <t>En proceso de constitucion de fideicomiso</t>
  </si>
  <si>
    <t>Banco GNB Paraguay Cta Cte Gs</t>
  </si>
  <si>
    <t>Banco GNB Paraguay Cta Cte USD</t>
  </si>
  <si>
    <t>Obras en Curso - Inmuebles</t>
  </si>
  <si>
    <t>Obras en Curso - PCP Puerto Baden TOCSA</t>
  </si>
  <si>
    <t>Vacaciones tercerizados</t>
  </si>
  <si>
    <t>Hoang Gia Mai</t>
  </si>
  <si>
    <t>Pascal Michel</t>
  </si>
  <si>
    <t xml:space="preserve">Director </t>
  </si>
  <si>
    <t>Red Gold S.A.</t>
  </si>
  <si>
    <t>Al cierre del presente período, la compañía no ha realizado nuevas emisiones de bonos; abocándose al cumplimiento de los pagos trimestrales al Representante de Obligacionistas.</t>
  </si>
  <si>
    <t>Comisiones tercerizados pagados</t>
  </si>
  <si>
    <t>Obras en curso- Kokue Poty Afara (Ma Aux.)</t>
  </si>
  <si>
    <t>Obras en Curso - EESS Villeta</t>
  </si>
  <si>
    <t>Obras en Curso - EESS Capiata R1 Km 20</t>
  </si>
  <si>
    <t>Obras en Curso - Cancha de Golf TOSA</t>
  </si>
  <si>
    <t>1 al 4998</t>
  </si>
  <si>
    <t>4999 al 5000</t>
  </si>
  <si>
    <t>Capital suscrito</t>
  </si>
  <si>
    <t>Capital suscrito e integrado</t>
  </si>
  <si>
    <t>DA 2023</t>
  </si>
  <si>
    <t>VO 2023</t>
  </si>
  <si>
    <t>La Sociedad contabiliza el impuesto a la renta por el método de lo diferido. El mencionado método establece la determinación de activos o pasivos impositivos diferidos netos basados en las diferencias temporarias, con cargo a la línea Impuesto a la renta del Estado de resultados.</t>
  </si>
  <si>
    <t>Créditos Fiscales</t>
  </si>
  <si>
    <t>Resultados por inversiones - Red Gold S.A.</t>
  </si>
  <si>
    <t>Obras en curso - ES Acceso Del Chaco</t>
  </si>
  <si>
    <t>Resultados por inversión - Red Gold S.A.</t>
  </si>
  <si>
    <t>Otras inversiones - Red Gold S.A.</t>
  </si>
  <si>
    <t>Según BG</t>
  </si>
  <si>
    <t>(*) Resultados por inversión - Red Gold S.A.</t>
  </si>
  <si>
    <t xml:space="preserve">Acciones - Red Gold S.A. </t>
  </si>
  <si>
    <t>Envases Paraguayos S.A.</t>
  </si>
  <si>
    <t>Cuentas a Pagar - Vinculadas</t>
  </si>
  <si>
    <t>Giralda S.A.</t>
  </si>
  <si>
    <t>Plasticos</t>
  </si>
  <si>
    <t>TOTAL DE LA CARTERA DE CRÉDITOS</t>
  </si>
  <si>
    <t>(-) TOTAL PREVISIONES</t>
  </si>
  <si>
    <t>Otros créditos fiscales</t>
  </si>
  <si>
    <t xml:space="preserve">(-) Porción de perdida fiscal compensable ejercicios anteriores </t>
  </si>
  <si>
    <t>Saldo al 31-12-2023</t>
  </si>
  <si>
    <t>Impuesto Diferido - Pasivo</t>
  </si>
  <si>
    <t>Pasivo por impuesto diferido</t>
  </si>
  <si>
    <t>IMPUESTO DIFERIDO PASIVO</t>
  </si>
  <si>
    <t>Activo por impuesto a la renta diferido</t>
  </si>
  <si>
    <t>Pasivo por impuesto a la renta diferido</t>
  </si>
  <si>
    <t>Activo fijo - depreciaciones</t>
  </si>
  <si>
    <t>La participación en la sociedad controlada Red Gold S.A. han sido valuadas a su valor patrimonial proporcional respecto de las cuales Imperial Compañía Distribuidora de Petróleo y Derivados S.A.E. cuenta con un 99% de participación.</t>
  </si>
  <si>
    <t>l. Restricciones a la distribución de utilidades</t>
  </si>
  <si>
    <t>m. Excepción de presentar estados financieros consolidados</t>
  </si>
  <si>
    <t>Si bien la Sociedad tiene participación mayoritaria en la controlada Red Gold S.A., para la emisión de los presentes estados financieros ha aplicado la excepción de presentar los estados financieros consolidados, considerando que tiene la no objeción del accionista minoritario para la no presentación de estados financieros consolidados bajo las normas contables emitidas por el Consejo de Contadores Públicos del Paraguay.
La Sociedad registra su participación en Red Gold S.A. conforme se menciona en la nota 2.i.</t>
  </si>
  <si>
    <t>Edificio</t>
  </si>
  <si>
    <t>Muebles y Útiles</t>
  </si>
  <si>
    <t>Maquinarias y Equipos</t>
  </si>
  <si>
    <t>Obras Civiles</t>
  </si>
  <si>
    <t xml:space="preserve">Equipos de computación </t>
  </si>
  <si>
    <t>Años de vida útil</t>
  </si>
  <si>
    <t>Cartelería y letreros</t>
  </si>
  <si>
    <t>Construcciones en terrenos propios</t>
  </si>
  <si>
    <t>Mejoras en propiedad de terceros (*)</t>
  </si>
  <si>
    <t>Construcciones en propiedad de terceros (*)</t>
  </si>
  <si>
    <t>*Salvo que el contrato establezca un plazo menor.</t>
  </si>
  <si>
    <t>Bajas AF</t>
  </si>
  <si>
    <t>Diferencias permanentes</t>
  </si>
  <si>
    <t>Diferencias temporales</t>
  </si>
  <si>
    <t>Efecto por ajustes de impuesto diferido</t>
  </si>
  <si>
    <t>Impuesto a la renta expuesto en el EERR</t>
  </si>
  <si>
    <t>Saldo inicial al 01 de enero 2024</t>
  </si>
  <si>
    <t>Intereses cobrados relacionadas</t>
  </si>
  <si>
    <t>Bancop Cta. Cte. Gs. 0410215503</t>
  </si>
  <si>
    <t>Bancop Cta. Cte. USD 0410215511</t>
  </si>
  <si>
    <t>Obras en Curso - EESS Buena Vista (Caazapa)</t>
  </si>
  <si>
    <t>Obras en Curso - Desarrollo Comercial Las Palmas</t>
  </si>
  <si>
    <t>Obras en Curso - Cafeteria Laguna</t>
  </si>
  <si>
    <t>Honorarios Profesionales a Pagar</t>
  </si>
  <si>
    <t>Descuentos concedidos por Flota</t>
  </si>
  <si>
    <t>Costos Varios</t>
  </si>
  <si>
    <t>Bancop</t>
  </si>
  <si>
    <t>Monte Sereno y Asociados</t>
  </si>
  <si>
    <t>Combustible</t>
  </si>
  <si>
    <t>Imperial S.A.E.</t>
  </si>
  <si>
    <t>La compañía no posee diferencias transitorias por conversión al cierre del presente periodo.</t>
  </si>
  <si>
    <t>Check 2024</t>
  </si>
  <si>
    <t>Adm. 2024</t>
  </si>
  <si>
    <t>ventas 2024</t>
  </si>
  <si>
    <t>Saldos al 
31-12-2023</t>
  </si>
  <si>
    <t>Azucarera Paraguaya S.A.</t>
  </si>
  <si>
    <t>Miguel de los santos Velazquez Vega</t>
  </si>
  <si>
    <t>Comparativo con el 31 de diciembre de 2023</t>
  </si>
  <si>
    <t>Saldo inicial al 01 de enero 2023</t>
  </si>
  <si>
    <t>Saldo al 31 de diciembre 2023</t>
  </si>
  <si>
    <t>Banco Basa Cta. Cte. Gs. 100135424</t>
  </si>
  <si>
    <t>Intereses a cobrar</t>
  </si>
  <si>
    <t>Anticipo a proveedores locales SN</t>
  </si>
  <si>
    <t>Obras en curso varios</t>
  </si>
  <si>
    <t>Obras en curso a identificar</t>
  </si>
  <si>
    <r>
      <t>5.2) Número de Inscripción en el Registro de la CNV</t>
    </r>
    <r>
      <rPr>
        <sz val="8"/>
        <color theme="1"/>
        <rFont val="Arial"/>
        <family val="2"/>
      </rPr>
      <t>: Registro CNV AE002</t>
    </r>
  </si>
  <si>
    <t>Flujo de efectivo al 30.06.2024</t>
  </si>
  <si>
    <t>Ajustado
30-06-2024</t>
  </si>
  <si>
    <t>BANCO BASA</t>
  </si>
  <si>
    <t>Al dia 31 de mes diciembre de año 2023</t>
  </si>
  <si>
    <t>INFORME DE LOS ESTADOS FINANCIEROS POR EL PERIODO FINALIZADO EL 30 DE SEPTIEMBRE DE 2024</t>
  </si>
  <si>
    <t>Información al 30 de septiembre de 2024</t>
  </si>
  <si>
    <t>Al 30 de septiembre de 2024, el capital social integrado (de acuerdo con el artículo N° 5° de los estatutos sociales) es de Gs. 50.000.000.000, representado por 5.000 acciones de clase ordinaria de Gs. 10.000.000 cada una.</t>
  </si>
  <si>
    <r>
      <t xml:space="preserve">5.1) Auditor Externo Independiente designado: </t>
    </r>
    <r>
      <rPr>
        <sz val="8"/>
        <color theme="1"/>
        <rFont val="Arial"/>
        <family val="2"/>
      </rPr>
      <t>Según lo resuelto en la Asamblea General Ordinaria de fecha 28 de junio de 2024, mediante la cual el directorio queda factultada para la designación del auditor externo de la empresa, el Directorio designó a PriceWaterhouseCoopers como auditor externo de Imperial S.A.E. por el ejercicio 2024.</t>
    </r>
  </si>
  <si>
    <t>Saldo al 30 de septiembre de 2024</t>
  </si>
  <si>
    <t>Balance General: Correspondiente al periodo finalizado el 30 de septiembre de 2024, presentado en forma comparativa con el ejercicio finalizado el 31 de diciembre de 2023.</t>
  </si>
  <si>
    <t>No se reconocen en forma integral los efectos de la inflación en la situación patrimonial y financiera de la Empresa y en los resultados de las operaciones. Durante los ejercicios cerrado a diciembre 2023 y septiembre 2024, la inflación medida a través de los índices publicados por el Banco Central del Paraguay, que muestra la variación del costo de vida, fue del  3,7% y 4,1% respectivamente.</t>
  </si>
  <si>
    <t>Los saldos en moneda extranjera han sido valuados a las cotizaciones vigentes al cierre del ejercicio, publicadas por el Ministerio de Hacienda. Al 31 diciembre de 2023 y al 30 de septiembre del 2024 las cuentas activas y pasivas han sido valuadas al tipo de cambio comprador y vendedor.</t>
  </si>
  <si>
    <t xml:space="preserve">Las operaciones de la Sociedad están gravadas por el Impuesto a la Renta Empresarial (IRE), cuya tasa general es el 10%. El Impuesto a la renta que se carga a resultados del año se base a la utilidad contable antes de este concepto, ajustada por las partidas que la Ley incluye o excluye para la determinación de la utilidad gravable o base imponible. Al cierre del periodo de septiembre 2024 la Sociedad ha realizado el cálculo del impuesto a la renta corriente a pagar, en dicho cálculo ha surgido una carga impositiva que fue provisionada. </t>
  </si>
  <si>
    <t>TOTAL NETO CARTERA DE CREDITOS AL 30/09/2024</t>
  </si>
  <si>
    <t>COMPOSICIÓN DE LA CARTERA DE CRÉDITOS AL 30/09/2024</t>
  </si>
  <si>
    <t>Al dia 30 de mes septiembre de año 2024</t>
  </si>
  <si>
    <t>Al 30 de septiembre 2024 la Sociedad constituyó una provisión para impuesto a la renta debido a la aplicabilidad en consecuencia a los resultados.</t>
  </si>
  <si>
    <t>Saldo al 30-09-2024</t>
  </si>
  <si>
    <t>A la fecha de emisión de los presentes estados financieros, no han ocurridos eventos significativos que pudieron tener un efecto material sobre los estados financieros al 30 de septiembre de 2024.</t>
  </si>
  <si>
    <t>En fecha 1 de enero de 2020 entró en vigencia la Ley N° 6.380/19 de Modernización y Simplificación del Sistema Tributario Nacional, la cual establece que el Poder Ejecutivo podrá establecer el revalúo obligatorio de los bienes del activo fijo, cuando la variación del Índices de Precio al Consumo determinado por el Banco Central del Paraguay alcance al menos el 20%, acumulado desde el ejercicio en el cual se haya dispuesto el último revalúo. Para el cierre del ejercicio finalizado al 31 de diciembre de 2023 y el 30 de septiembre de 2024, la variación acumulada del Indice de Precios al Consumidor alcanzó el 20%, pero el ajuste por el revalúo de los bienes del activo fijo recièn se efectuarà el proximo ejercicio.</t>
  </si>
  <si>
    <t>La conciliación entre el gasto por impuestos y el producto de la utilidad contable por la tasa impositiva nacional de Paraguay por los periodos terminados el 30 de septiembre de 2024 y el 30 de septiembre 2023 es la siguiente:</t>
  </si>
  <si>
    <t>Estado de Resultados: Correspondiente al periodo finalizado el 30 de septiembre de 2024, presentado en forma comparativa con el periodo finalizado el 30 de septiembre de 2023.</t>
  </si>
  <si>
    <t>Janine Hoeckle</t>
  </si>
  <si>
    <t>Alejandro Hoeckle</t>
  </si>
  <si>
    <t>Banco Basa Cta. Cte. USD 10014627</t>
  </si>
  <si>
    <t>Resultado según bajada</t>
  </si>
  <si>
    <t>Totales planilla</t>
  </si>
  <si>
    <t>check</t>
  </si>
  <si>
    <t>CHECK CON ESTADO DE RESULTADOS ENVIADOS A LA CNV EN EL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</si>
</sst>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1" formatCode="_ * #,##0_ ;_ * \-#,##0_ ;_ * &quot;-&quot;_ ;_ @_ "/>
    <numFmt numFmtId="43" formatCode="_ * #,##0.00_ ;_ * \-#,##0.00_ ;_ * &quot;-&quot;??_ ;_ @_ "/>
    <numFmt numFmtId="164" formatCode="_(* #,##0_);_(* \(#,##0\);_(* &quot;-&quot;_);_(@_)"/>
    <numFmt numFmtId="165" formatCode="_(* #,##0.00_);_(* \(#,##0.00\);_(* &quot;-&quot;??_);_(@_)"/>
    <numFmt numFmtId="166" formatCode="_(* #,##0_);_(* \(#,##0\);_(* &quot;-&quot;??_);_(@_)"/>
    <numFmt numFmtId="167" formatCode="[$$-540A]#,##0.00_);\([$$-540A]#,##0.00\)"/>
    <numFmt numFmtId="168" formatCode="_ * #,##0_ ;_ * \-#,##0_ ;_ * &quot;-&quot;??_ ;_ @_ "/>
    <numFmt numFmtId="169" formatCode="dd/mm/yyyy;@"/>
    <numFmt numFmtId="170" formatCode="_ * #,##0.00_ ;_ * \-#,##0.00_ ;_ * &quot;-&quot;_ ;_ @_ "/>
    <numFmt numFmtId="171" formatCode="_-* #,##0_-;\-* #,##0_-;_-* &quot;-&quot;_-;_-@_-"/>
    <numFmt numFmtId="172" formatCode="_-* #,##0.00_-;\-* #,##0.00_-;_-* &quot;-&quot;??_-;_-@_-"/>
    <numFmt numFmtId="173" formatCode="yyyy\-mm\-dd;@"/>
    <numFmt numFmtId="174" formatCode="d/m/yy;@"/>
  </numFmts>
  <fonts count="156">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11"/>
      <color indexed="8"/>
      <name val="Calibri"/>
      <family val="2"/>
      <charset val="1"/>
    </font>
    <font>
      <sz val="9"/>
      <color theme="1"/>
      <name val="Arial"/>
      <family val="2"/>
    </font>
    <font>
      <b/>
      <sz val="9"/>
      <color theme="1"/>
      <name val="Arial"/>
      <family val="2"/>
    </font>
    <font>
      <sz val="10"/>
      <name val="Arial"/>
      <family val="2"/>
    </font>
    <font>
      <sz val="9"/>
      <color rgb="FF000000"/>
      <name val="EYInterstate Light"/>
    </font>
    <font>
      <sz val="10"/>
      <color rgb="FF000000"/>
      <name val="Calibri"/>
      <family val="2"/>
      <scheme val="minor"/>
    </font>
    <font>
      <sz val="9"/>
      <color theme="1"/>
      <name val="Calibri"/>
      <family val="2"/>
      <scheme val="minor"/>
    </font>
    <font>
      <sz val="8"/>
      <color rgb="FF000000"/>
      <name val="EYInterstate Light"/>
    </font>
    <font>
      <sz val="9"/>
      <color rgb="FF000000"/>
      <name val="Arial"/>
      <family val="2"/>
    </font>
    <font>
      <b/>
      <sz val="9"/>
      <color rgb="FF000000"/>
      <name val="Arial"/>
      <family val="2"/>
    </font>
    <font>
      <sz val="10"/>
      <name val="Calibri"/>
      <family val="2"/>
      <scheme val="minor"/>
    </font>
    <font>
      <b/>
      <sz val="11"/>
      <color rgb="FF0000FF"/>
      <name val="Calibri"/>
      <family val="2"/>
      <scheme val="minor"/>
    </font>
    <font>
      <sz val="12"/>
      <name val="Times New Roman"/>
      <family val="1"/>
    </font>
    <font>
      <b/>
      <sz val="10"/>
      <color indexed="10"/>
      <name val="Calibri"/>
      <family val="2"/>
      <scheme val="minor"/>
    </font>
    <font>
      <b/>
      <sz val="10"/>
      <name val="Calibri"/>
      <family val="2"/>
      <scheme val="minor"/>
    </font>
    <font>
      <b/>
      <sz val="10"/>
      <color theme="0"/>
      <name val="Calibri"/>
      <family val="2"/>
      <scheme val="minor"/>
    </font>
    <font>
      <b/>
      <u/>
      <sz val="10"/>
      <color theme="0"/>
      <name val="Calibri"/>
      <family val="2"/>
      <scheme val="minor"/>
    </font>
    <font>
      <sz val="10"/>
      <name val="Times New Roman"/>
      <family val="1"/>
    </font>
    <font>
      <b/>
      <sz val="10"/>
      <color rgb="FFFF0000"/>
      <name val="Calibri"/>
      <family val="2"/>
      <scheme val="minor"/>
    </font>
    <font>
      <b/>
      <u/>
      <sz val="10"/>
      <name val="Calibri"/>
      <family val="2"/>
      <scheme val="minor"/>
    </font>
    <font>
      <sz val="10"/>
      <color rgb="FF000000"/>
      <name val="Arial"/>
      <family val="2"/>
    </font>
    <font>
      <sz val="10"/>
      <color theme="1"/>
      <name val="Arial"/>
      <family val="2"/>
    </font>
    <font>
      <b/>
      <sz val="10"/>
      <color rgb="FF000000"/>
      <name val="Arial"/>
      <family val="2"/>
    </font>
    <font>
      <b/>
      <sz val="10"/>
      <color theme="1"/>
      <name val="Arial"/>
      <family val="2"/>
    </font>
    <font>
      <b/>
      <sz val="9"/>
      <color theme="1"/>
      <name val="Calibri"/>
      <family val="2"/>
      <scheme val="minor"/>
    </font>
    <font>
      <sz val="9"/>
      <color rgb="FF000000"/>
      <name val="Calibri"/>
      <family val="2"/>
      <scheme val="minor"/>
    </font>
    <font>
      <b/>
      <sz val="10"/>
      <color rgb="FF000000"/>
      <name val="Calibri"/>
      <family val="2"/>
      <scheme val="minor"/>
    </font>
    <font>
      <sz val="10"/>
      <color theme="1"/>
      <name val="Calibri"/>
      <family val="2"/>
      <scheme val="minor"/>
    </font>
    <font>
      <b/>
      <sz val="10"/>
      <color theme="1"/>
      <name val="Calibri"/>
      <family val="2"/>
      <scheme val="minor"/>
    </font>
    <font>
      <sz val="8"/>
      <color theme="1"/>
      <name val="Calibri"/>
      <family val="2"/>
      <scheme val="minor"/>
    </font>
    <font>
      <sz val="9"/>
      <color rgb="FFFF0000"/>
      <name val="Calibri"/>
      <family val="2"/>
      <scheme val="minor"/>
    </font>
    <font>
      <sz val="8"/>
      <color theme="1"/>
      <name val="Calibri"/>
      <family val="2"/>
      <charset val="238"/>
      <scheme val="minor"/>
    </font>
    <font>
      <b/>
      <sz val="9"/>
      <color rgb="FFFF0000"/>
      <name val="Calibri"/>
      <family val="2"/>
      <scheme val="minor"/>
    </font>
    <font>
      <b/>
      <sz val="8"/>
      <color theme="1"/>
      <name val="Calibri"/>
      <family val="2"/>
      <scheme val="minor"/>
    </font>
    <font>
      <b/>
      <sz val="8"/>
      <name val="Calibri"/>
      <family val="2"/>
      <scheme val="minor"/>
    </font>
    <font>
      <sz val="8"/>
      <name val="Calibri"/>
      <family val="2"/>
      <scheme val="minor"/>
    </font>
    <font>
      <sz val="10"/>
      <color theme="0"/>
      <name val="Calibri"/>
      <family val="2"/>
      <scheme val="minor"/>
    </font>
    <font>
      <sz val="10"/>
      <color theme="0"/>
      <name val="Arial"/>
      <family val="2"/>
    </font>
    <font>
      <b/>
      <sz val="10"/>
      <color theme="0"/>
      <name val="Arial"/>
      <family val="2"/>
    </font>
    <font>
      <sz val="10"/>
      <color indexed="8"/>
      <name val="Arial"/>
      <family val="2"/>
    </font>
    <font>
      <b/>
      <u val="singleAccounting"/>
      <sz val="10"/>
      <color theme="1"/>
      <name val="Calibri"/>
      <family val="2"/>
      <scheme val="minor"/>
    </font>
    <font>
      <b/>
      <sz val="16"/>
      <color theme="0"/>
      <name val="Calibri"/>
      <family val="2"/>
      <scheme val="minor"/>
    </font>
    <font>
      <sz val="8"/>
      <color theme="1"/>
      <name val="Arial"/>
      <family val="2"/>
    </font>
    <font>
      <b/>
      <sz val="10"/>
      <name val="Arial"/>
      <family val="2"/>
    </font>
    <font>
      <u/>
      <sz val="11"/>
      <color theme="10"/>
      <name val="Calibri"/>
      <family val="2"/>
      <scheme val="minor"/>
    </font>
    <font>
      <u/>
      <sz val="10"/>
      <color theme="10"/>
      <name val="Arial"/>
      <family val="2"/>
    </font>
    <font>
      <b/>
      <sz val="11"/>
      <color theme="1"/>
      <name val="Arial"/>
      <family val="2"/>
    </font>
    <font>
      <sz val="8"/>
      <color rgb="FFFF0000"/>
      <name val="Arial"/>
      <family val="2"/>
    </font>
    <font>
      <b/>
      <sz val="10"/>
      <color theme="0"/>
      <name val="Arial Black"/>
      <family val="2"/>
    </font>
    <font>
      <sz val="10"/>
      <color theme="1"/>
      <name val="Arial Black"/>
      <family val="2"/>
    </font>
    <font>
      <b/>
      <u val="singleAccounting"/>
      <sz val="10"/>
      <color theme="0"/>
      <name val="Arial Black"/>
      <family val="2"/>
    </font>
    <font>
      <b/>
      <sz val="11"/>
      <color theme="1"/>
      <name val="Calibri"/>
      <family val="2"/>
      <scheme val="minor"/>
    </font>
    <font>
      <sz val="10"/>
      <name val="Arial Black"/>
      <family val="2"/>
    </font>
    <font>
      <b/>
      <sz val="10"/>
      <color rgb="FFFF0000"/>
      <name val="Arial"/>
      <family val="2"/>
    </font>
    <font>
      <b/>
      <sz val="9"/>
      <name val="Arial"/>
      <family val="2"/>
    </font>
    <font>
      <sz val="9"/>
      <color rgb="FFFF0000"/>
      <name val="Arial"/>
      <family val="2"/>
    </font>
    <font>
      <sz val="12"/>
      <color theme="1"/>
      <name val="Arial"/>
      <family val="2"/>
    </font>
    <font>
      <b/>
      <sz val="12"/>
      <name val="Arial"/>
      <family val="2"/>
    </font>
    <font>
      <b/>
      <sz val="8"/>
      <name val="Arial"/>
      <family val="2"/>
    </font>
    <font>
      <sz val="11"/>
      <color theme="1"/>
      <name val="Arial"/>
      <family val="2"/>
    </font>
    <font>
      <sz val="11"/>
      <name val="Arial"/>
      <family val="2"/>
    </font>
    <font>
      <b/>
      <sz val="11"/>
      <name val="Arial"/>
      <family val="2"/>
    </font>
    <font>
      <sz val="10"/>
      <color rgb="FFFF0000"/>
      <name val="Arial"/>
      <family val="2"/>
    </font>
    <font>
      <sz val="9"/>
      <name val="Arial"/>
      <family val="2"/>
    </font>
    <font>
      <sz val="11"/>
      <name val="Calibri"/>
      <family val="2"/>
      <scheme val="minor"/>
    </font>
    <font>
      <sz val="11"/>
      <color rgb="FFFF0000"/>
      <name val="Calibri"/>
      <family val="2"/>
      <scheme val="minor"/>
    </font>
    <font>
      <b/>
      <u/>
      <sz val="10"/>
      <name val="Arial"/>
      <family val="2"/>
    </font>
    <font>
      <sz val="11"/>
      <color indexed="8"/>
      <name val="Calibri"/>
      <family val="2"/>
    </font>
    <font>
      <b/>
      <sz val="11"/>
      <color theme="0"/>
      <name val="Calibri"/>
      <family val="2"/>
      <scheme val="minor"/>
    </font>
    <font>
      <b/>
      <sz val="9"/>
      <color rgb="FFFFFFFF"/>
      <name val="Arial"/>
      <family val="2"/>
    </font>
    <font>
      <sz val="10"/>
      <color theme="1"/>
      <name val="Arial "/>
    </font>
    <font>
      <sz val="9"/>
      <color rgb="FFFFFFFF"/>
      <name val="Arial"/>
      <family val="2"/>
    </font>
    <font>
      <b/>
      <sz val="9"/>
      <color theme="0"/>
      <name val="Arial"/>
      <family val="2"/>
    </font>
    <font>
      <b/>
      <sz val="9"/>
      <color theme="0"/>
      <name val="Calibri"/>
      <family val="2"/>
      <scheme val="minor"/>
    </font>
    <font>
      <i/>
      <sz val="9"/>
      <name val="Calibri"/>
      <family val="2"/>
      <scheme val="minor"/>
    </font>
    <font>
      <sz val="12"/>
      <name val="Arial"/>
      <family val="2"/>
    </font>
    <font>
      <b/>
      <sz val="8"/>
      <color theme="1"/>
      <name val="Arial"/>
      <family val="2"/>
    </font>
    <font>
      <u/>
      <sz val="11"/>
      <color theme="10"/>
      <name val="Calibri"/>
      <family val="2"/>
      <charset val="238"/>
      <scheme val="minor"/>
    </font>
    <font>
      <u/>
      <sz val="11"/>
      <color theme="10"/>
      <name val="Arial"/>
      <family val="2"/>
    </font>
    <font>
      <sz val="8"/>
      <color theme="1"/>
      <name val="Verdana"/>
      <family val="2"/>
    </font>
    <font>
      <sz val="11"/>
      <color rgb="FF000000"/>
      <name val="Calibri"/>
      <family val="2"/>
      <scheme val="minor"/>
    </font>
    <font>
      <b/>
      <sz val="11"/>
      <color theme="0"/>
      <name val="Arial"/>
      <family val="2"/>
    </font>
    <font>
      <u/>
      <sz val="9"/>
      <color theme="10"/>
      <name val="Arial"/>
      <family val="2"/>
    </font>
    <font>
      <b/>
      <sz val="12"/>
      <color theme="1"/>
      <name val="Arial"/>
      <family val="2"/>
    </font>
    <font>
      <sz val="8"/>
      <color rgb="FF000000"/>
      <name val="Arial"/>
      <family val="2"/>
    </font>
    <font>
      <sz val="8"/>
      <color theme="0"/>
      <name val="Arial"/>
      <family val="2"/>
    </font>
    <font>
      <b/>
      <sz val="8"/>
      <color rgb="FF000000"/>
      <name val="Arial"/>
      <family val="2"/>
    </font>
    <font>
      <b/>
      <sz val="8"/>
      <color theme="0"/>
      <name val="Arial"/>
      <family val="2"/>
    </font>
    <font>
      <b/>
      <sz val="8"/>
      <color theme="3"/>
      <name val="Arial"/>
      <family val="2"/>
    </font>
    <font>
      <b/>
      <u/>
      <sz val="8"/>
      <color theme="1"/>
      <name val="Arial"/>
      <family val="2"/>
    </font>
    <font>
      <sz val="8"/>
      <color rgb="FFFFFFFF"/>
      <name val="Arial"/>
      <family val="2"/>
    </font>
    <font>
      <sz val="6"/>
      <color theme="1"/>
      <name val="Arial"/>
      <family val="2"/>
    </font>
    <font>
      <sz val="9"/>
      <color theme="0"/>
      <name val="Arial"/>
      <family val="2"/>
    </font>
    <font>
      <sz val="9"/>
      <color indexed="81"/>
      <name val="Tahoma"/>
      <family val="2"/>
    </font>
    <font>
      <b/>
      <sz val="9"/>
      <color indexed="81"/>
      <name val="Tahoma"/>
      <family val="2"/>
    </font>
    <font>
      <i/>
      <sz val="10"/>
      <color theme="1"/>
      <name val="Arial"/>
      <family val="2"/>
    </font>
    <font>
      <i/>
      <sz val="9"/>
      <color rgb="FF000000"/>
      <name val="Arial"/>
      <family val="2"/>
    </font>
    <font>
      <i/>
      <sz val="9"/>
      <color theme="1"/>
      <name val="Arial"/>
      <family val="2"/>
    </font>
    <font>
      <i/>
      <sz val="10"/>
      <name val="Arial"/>
      <family val="2"/>
    </font>
    <font>
      <b/>
      <sz val="10"/>
      <color theme="0" tint="-4.9989318521683403E-2"/>
      <name val="Calibri"/>
      <family val="2"/>
      <scheme val="minor"/>
    </font>
    <font>
      <sz val="10"/>
      <color theme="0"/>
      <name val="Arial Black"/>
      <family val="2"/>
    </font>
    <font>
      <u val="singleAccounting"/>
      <sz val="10"/>
      <color theme="1"/>
      <name val="Arial"/>
      <family val="2"/>
    </font>
    <font>
      <b/>
      <u val="singleAccounting"/>
      <sz val="10"/>
      <color theme="1"/>
      <name val="Arial"/>
      <family val="2"/>
    </font>
    <font>
      <sz val="11"/>
      <color theme="0"/>
      <name val="Arial"/>
      <family val="2"/>
    </font>
    <font>
      <u/>
      <sz val="8"/>
      <color theme="10"/>
      <name val="Calibri"/>
      <family val="2"/>
      <scheme val="minor"/>
    </font>
    <font>
      <sz val="8"/>
      <name val="Arial"/>
      <family val="2"/>
    </font>
    <font>
      <sz val="8"/>
      <color theme="1"/>
      <name val="EYInterstate Light"/>
    </font>
    <font>
      <sz val="8"/>
      <color rgb="FFFF0000"/>
      <name val="Calibri"/>
      <family val="2"/>
      <scheme val="minor"/>
    </font>
    <font>
      <sz val="8"/>
      <color rgb="FF333333"/>
      <name val="Calibri"/>
      <family val="2"/>
      <scheme val="minor"/>
    </font>
    <font>
      <i/>
      <sz val="9"/>
      <name val="Arial"/>
      <family val="2"/>
    </font>
    <font>
      <i/>
      <sz val="10"/>
      <color theme="1"/>
      <name val="Calibri"/>
      <family val="2"/>
      <scheme val="minor"/>
    </font>
    <font>
      <b/>
      <sz val="8"/>
      <color rgb="FF000000"/>
      <name val="EYInterstate Light"/>
    </font>
  </fonts>
  <fills count="5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2"/>
        <bgColor indexed="64"/>
      </patternFill>
    </fill>
    <fill>
      <patternFill patternType="solid">
        <fgColor rgb="FFFFFF00"/>
        <bgColor indexed="64"/>
      </patternFill>
    </fill>
    <fill>
      <patternFill patternType="solid">
        <fgColor theme="0" tint="-0.14999847407452621"/>
        <bgColor indexed="64"/>
      </patternFill>
    </fill>
    <fill>
      <patternFill patternType="solid">
        <fgColor indexed="9"/>
        <bgColor indexed="64"/>
      </patternFill>
    </fill>
    <fill>
      <patternFill patternType="solid">
        <fgColor theme="6" tint="-0.249977111117893"/>
        <bgColor indexed="64"/>
      </patternFill>
    </fill>
    <fill>
      <patternFill patternType="solid">
        <fgColor theme="6" tint="0.59999389629810485"/>
        <bgColor indexed="64"/>
      </patternFill>
    </fill>
    <fill>
      <patternFill patternType="solid">
        <fgColor theme="0"/>
        <bgColor indexed="64"/>
      </patternFill>
    </fill>
    <fill>
      <patternFill patternType="solid">
        <fgColor rgb="FFFFFFFF"/>
        <bgColor indexed="64"/>
      </patternFill>
    </fill>
    <fill>
      <patternFill patternType="solid">
        <fgColor theme="5" tint="0.59999389629810485"/>
        <bgColor indexed="64"/>
      </patternFill>
    </fill>
    <fill>
      <patternFill patternType="solid">
        <fgColor theme="0" tint="-0.499984740745262"/>
        <bgColor indexed="64"/>
      </patternFill>
    </fill>
    <fill>
      <patternFill patternType="solid">
        <fgColor rgb="FFFFC000"/>
        <bgColor indexed="64"/>
      </patternFill>
    </fill>
    <fill>
      <patternFill patternType="solid">
        <fgColor indexed="65"/>
        <bgColor indexed="64"/>
      </patternFill>
    </fill>
    <fill>
      <patternFill patternType="solid">
        <fgColor theme="0"/>
        <bgColor rgb="FF000000"/>
      </patternFill>
    </fill>
    <fill>
      <patternFill patternType="solid">
        <fgColor theme="4" tint="-0.249977111117893"/>
        <bgColor indexed="64"/>
      </patternFill>
    </fill>
    <fill>
      <patternFill patternType="solid">
        <fgColor rgb="FFFFFFFF"/>
        <bgColor rgb="FF000000"/>
      </patternFill>
    </fill>
    <fill>
      <patternFill patternType="solid">
        <fgColor rgb="FF161616"/>
        <bgColor indexed="64"/>
      </patternFill>
    </fill>
    <fill>
      <patternFill patternType="solid">
        <fgColor theme="3"/>
        <bgColor indexed="64"/>
      </patternFill>
    </fill>
    <fill>
      <patternFill patternType="solid">
        <fgColor theme="3"/>
        <bgColor rgb="FF000000"/>
      </patternFill>
    </fill>
  </fills>
  <borders count="7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bottom style="medium">
        <color indexed="64"/>
      </bottom>
      <diagonal/>
    </border>
    <border>
      <left/>
      <right/>
      <top/>
      <bottom style="double">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bottom style="hair">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right/>
      <top style="thin">
        <color rgb="FFFFFFFF"/>
      </top>
      <bottom/>
      <diagonal/>
    </border>
    <border>
      <left/>
      <right style="thin">
        <color rgb="FFFFFFFF"/>
      </right>
      <top style="thin">
        <color rgb="FFFFFFFF"/>
      </top>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bottom/>
      <diagonal/>
    </border>
    <border>
      <left style="thin">
        <color rgb="FFFFFFFF"/>
      </left>
      <right/>
      <top style="thin">
        <color rgb="FFFFFFFF"/>
      </top>
      <bottom style="thin">
        <color auto="1"/>
      </bottom>
      <diagonal/>
    </border>
    <border>
      <left style="thin">
        <color theme="0"/>
      </left>
      <right style="thin">
        <color theme="0"/>
      </right>
      <top style="thin">
        <color rgb="FFFFFFFF"/>
      </top>
      <bottom style="thin">
        <color theme="0"/>
      </bottom>
      <diagonal/>
    </border>
    <border>
      <left style="medium">
        <color theme="0"/>
      </left>
      <right/>
      <top style="medium">
        <color theme="0"/>
      </top>
      <bottom/>
      <diagonal/>
    </border>
    <border>
      <left/>
      <right/>
      <top style="medium">
        <color theme="0"/>
      </top>
      <bottom/>
      <diagonal/>
    </border>
    <border>
      <left style="medium">
        <color theme="0"/>
      </left>
      <right/>
      <top style="medium">
        <color theme="0"/>
      </top>
      <bottom style="medium">
        <color theme="0"/>
      </bottom>
      <diagonal/>
    </border>
    <border>
      <left/>
      <right style="medium">
        <color theme="0"/>
      </right>
      <top style="medium">
        <color theme="0"/>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theme="0"/>
      </left>
      <right style="medium">
        <color theme="0"/>
      </right>
      <top style="medium">
        <color theme="0"/>
      </top>
      <bottom/>
      <diagonal/>
    </border>
    <border>
      <left style="medium">
        <color theme="0"/>
      </left>
      <right style="medium">
        <color theme="0"/>
      </right>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style="hair">
        <color indexed="64"/>
      </top>
      <bottom/>
      <diagonal/>
    </border>
    <border>
      <left style="thin">
        <color theme="0"/>
      </left>
      <right/>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medium">
        <color theme="0"/>
      </left>
      <right style="medium">
        <color theme="0"/>
      </right>
      <top style="medium">
        <color theme="0"/>
      </top>
      <bottom style="medium">
        <color theme="0"/>
      </bottom>
      <diagonal/>
    </border>
    <border>
      <left style="medium">
        <color indexed="64"/>
      </left>
      <right/>
      <top style="thin">
        <color indexed="64"/>
      </top>
      <bottom style="thin">
        <color indexed="64"/>
      </bottom>
      <diagonal/>
    </border>
  </borders>
  <cellStyleXfs count="528">
    <xf numFmtId="0" fontId="0" fillId="0" borderId="0"/>
    <xf numFmtId="0" fontId="28" fillId="0" borderId="0" applyNumberFormat="0" applyFill="0" applyBorder="0" applyAlignment="0" applyProtection="0"/>
    <xf numFmtId="0" fontId="29" fillId="0" borderId="1" applyNumberFormat="0" applyFill="0" applyAlignment="0" applyProtection="0"/>
    <xf numFmtId="0" fontId="30" fillId="0" borderId="2" applyNumberFormat="0" applyFill="0" applyAlignment="0" applyProtection="0"/>
    <xf numFmtId="0" fontId="31" fillId="0" borderId="3" applyNumberFormat="0" applyFill="0" applyAlignment="0" applyProtection="0"/>
    <xf numFmtId="0" fontId="31" fillId="0" borderId="0" applyNumberFormat="0" applyFill="0" applyBorder="0" applyAlignment="0" applyProtection="0"/>
    <xf numFmtId="0" fontId="32" fillId="2" borderId="0" applyNumberFormat="0" applyBorder="0" applyAlignment="0" applyProtection="0"/>
    <xf numFmtId="0" fontId="33" fillId="3" borderId="0" applyNumberFormat="0" applyBorder="0" applyAlignment="0" applyProtection="0"/>
    <xf numFmtId="0" fontId="34" fillId="4" borderId="0" applyNumberFormat="0" applyBorder="0" applyAlignment="0" applyProtection="0"/>
    <xf numFmtId="0" fontId="35" fillId="5" borderId="4" applyNumberFormat="0" applyAlignment="0" applyProtection="0"/>
    <xf numFmtId="0" fontId="36" fillId="6" borderId="5" applyNumberFormat="0" applyAlignment="0" applyProtection="0"/>
    <xf numFmtId="0" fontId="37" fillId="6" borderId="4" applyNumberFormat="0" applyAlignment="0" applyProtection="0"/>
    <xf numFmtId="0" fontId="38" fillId="0" borderId="6" applyNumberFormat="0" applyFill="0" applyAlignment="0" applyProtection="0"/>
    <xf numFmtId="0" fontId="39" fillId="7" borderId="7" applyNumberFormat="0" applyAlignment="0" applyProtection="0"/>
    <xf numFmtId="0" fontId="40" fillId="0" borderId="0" applyNumberFormat="0" applyFill="0" applyBorder="0" applyAlignment="0" applyProtection="0"/>
    <xf numFmtId="0" fontId="27" fillId="8" borderId="8" applyNumberFormat="0" applyFont="0" applyAlignment="0" applyProtection="0"/>
    <xf numFmtId="0" fontId="41" fillId="0" borderId="0" applyNumberFormat="0" applyFill="0" applyBorder="0" applyAlignment="0" applyProtection="0"/>
    <xf numFmtId="0" fontId="42" fillId="0" borderId="9" applyNumberFormat="0" applyFill="0" applyAlignment="0" applyProtection="0"/>
    <xf numFmtId="0" fontId="43" fillId="9"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43" fillId="12" borderId="0" applyNumberFormat="0" applyBorder="0" applyAlignment="0" applyProtection="0"/>
    <xf numFmtId="0" fontId="43"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27" fillId="22" borderId="0" applyNumberFormat="0" applyBorder="0" applyAlignment="0" applyProtection="0"/>
    <xf numFmtId="0" fontId="27"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27" fillId="26" borderId="0" applyNumberFormat="0" applyBorder="0" applyAlignment="0" applyProtection="0"/>
    <xf numFmtId="0" fontId="27" fillId="27" borderId="0" applyNumberFormat="0" applyBorder="0" applyAlignment="0" applyProtection="0"/>
    <xf numFmtId="0" fontId="43" fillId="28" borderId="0" applyNumberFormat="0" applyBorder="0" applyAlignment="0" applyProtection="0"/>
    <xf numFmtId="0" fontId="43" fillId="29" borderId="0" applyNumberFormat="0" applyBorder="0" applyAlignment="0" applyProtection="0"/>
    <xf numFmtId="0" fontId="27" fillId="30" borderId="0" applyNumberFormat="0" applyBorder="0" applyAlignment="0" applyProtection="0"/>
    <xf numFmtId="0" fontId="27" fillId="31" borderId="0" applyNumberFormat="0" applyBorder="0" applyAlignment="0" applyProtection="0"/>
    <xf numFmtId="0" fontId="43" fillId="32" borderId="0" applyNumberFormat="0" applyBorder="0" applyAlignment="0" applyProtection="0"/>
    <xf numFmtId="165" fontId="27" fillId="0" borderId="0" applyFont="0" applyFill="0" applyBorder="0" applyAlignment="0" applyProtection="0"/>
    <xf numFmtId="0" fontId="44" fillId="0" borderId="0"/>
    <xf numFmtId="0" fontId="47" fillId="0" borderId="0"/>
    <xf numFmtId="164" fontId="47" fillId="0" borderId="0" applyFill="0" applyBorder="0" applyAlignment="0" applyProtection="0"/>
    <xf numFmtId="41" fontId="47" fillId="0" borderId="0" applyFill="0" applyBorder="0" applyAlignment="0" applyProtection="0"/>
    <xf numFmtId="9" fontId="27" fillId="0" borderId="0" applyFont="0" applyFill="0" applyBorder="0" applyAlignment="0" applyProtection="0"/>
    <xf numFmtId="0" fontId="26" fillId="0" borderId="0"/>
    <xf numFmtId="164" fontId="26" fillId="0" borderId="0" applyFont="0" applyFill="0" applyBorder="0" applyAlignment="0" applyProtection="0"/>
    <xf numFmtId="165" fontId="26" fillId="0" borderId="0" applyFont="0" applyFill="0" applyBorder="0" applyAlignment="0" applyProtection="0"/>
    <xf numFmtId="167" fontId="25" fillId="0" borderId="0"/>
    <xf numFmtId="41" fontId="25" fillId="0" borderId="0" applyFont="0" applyFill="0" applyBorder="0" applyAlignment="0" applyProtection="0"/>
    <xf numFmtId="0" fontId="25" fillId="0" borderId="0"/>
    <xf numFmtId="165" fontId="25" fillId="0" borderId="0" applyFont="0" applyFill="0" applyBorder="0" applyAlignment="0" applyProtection="0"/>
    <xf numFmtId="0" fontId="25" fillId="0" borderId="0"/>
    <xf numFmtId="0" fontId="47" fillId="0" borderId="0"/>
    <xf numFmtId="165" fontId="56" fillId="0" borderId="0" applyFont="0" applyFill="0" applyBorder="0" applyAlignment="0" applyProtection="0"/>
    <xf numFmtId="0" fontId="47" fillId="0" borderId="0"/>
    <xf numFmtId="0" fontId="47" fillId="0" borderId="0"/>
    <xf numFmtId="165" fontId="47" fillId="0" borderId="0" applyFont="0" applyFill="0" applyBorder="0" applyAlignment="0" applyProtection="0"/>
    <xf numFmtId="0" fontId="47" fillId="0" borderId="0"/>
    <xf numFmtId="165" fontId="47" fillId="0" borderId="0" applyFont="0" applyFill="0" applyBorder="0" applyAlignment="0" applyProtection="0"/>
    <xf numFmtId="165" fontId="47" fillId="0" borderId="0" applyFont="0" applyFill="0" applyBorder="0" applyAlignment="0" applyProtection="0"/>
    <xf numFmtId="0" fontId="47" fillId="0" borderId="0"/>
    <xf numFmtId="43" fontId="61" fillId="0" borderId="0" applyFont="0" applyFill="0" applyBorder="0" applyAlignment="0" applyProtection="0"/>
    <xf numFmtId="165" fontId="47" fillId="0" borderId="0" applyFont="0" applyFill="0" applyBorder="0" applyAlignment="0" applyProtection="0"/>
    <xf numFmtId="0" fontId="56" fillId="0" borderId="0">
      <alignment vertical="top"/>
    </xf>
    <xf numFmtId="0" fontId="24" fillId="0" borderId="0"/>
    <xf numFmtId="165" fontId="24" fillId="0" borderId="0" applyFont="0" applyFill="0" applyBorder="0" applyAlignment="0" applyProtection="0"/>
    <xf numFmtId="41" fontId="27" fillId="0" borderId="0" applyFont="0" applyFill="0" applyBorder="0" applyAlignment="0" applyProtection="0"/>
    <xf numFmtId="0" fontId="23" fillId="0" borderId="0"/>
    <xf numFmtId="165" fontId="23" fillId="0" borderId="0" applyFont="0" applyFill="0" applyBorder="0" applyAlignment="0" applyProtection="0"/>
    <xf numFmtId="0" fontId="47" fillId="0" borderId="0"/>
    <xf numFmtId="43" fontId="23" fillId="0" borderId="0" applyFont="0" applyFill="0" applyBorder="0" applyAlignment="0" applyProtection="0"/>
    <xf numFmtId="164" fontId="23" fillId="0" borderId="0" applyFont="0" applyFill="0" applyBorder="0" applyAlignment="0" applyProtection="0"/>
    <xf numFmtId="43" fontId="27" fillId="0" borderId="0" applyFont="0" applyFill="0" applyBorder="0" applyAlignment="0" applyProtection="0"/>
    <xf numFmtId="41" fontId="47" fillId="0" borderId="0" applyFill="0" applyBorder="0" applyAlignment="0" applyProtection="0"/>
    <xf numFmtId="0" fontId="22" fillId="0" borderId="0"/>
    <xf numFmtId="41" fontId="22" fillId="0" borderId="0" applyFont="0" applyFill="0" applyBorder="0" applyAlignment="0" applyProtection="0"/>
    <xf numFmtId="43" fontId="22" fillId="0" borderId="0" applyFont="0" applyFill="0" applyBorder="0" applyAlignment="0" applyProtection="0"/>
    <xf numFmtId="167" fontId="22" fillId="0" borderId="0"/>
    <xf numFmtId="41" fontId="22" fillId="0" borderId="0" applyFont="0" applyFill="0" applyBorder="0" applyAlignment="0" applyProtection="0"/>
    <xf numFmtId="0" fontId="22" fillId="0" borderId="0"/>
    <xf numFmtId="43" fontId="22" fillId="0" borderId="0" applyFont="0" applyFill="0" applyBorder="0" applyAlignment="0" applyProtection="0"/>
    <xf numFmtId="0" fontId="22" fillId="0" borderId="0"/>
    <xf numFmtId="43" fontId="56"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61" fillId="0" borderId="0" applyFont="0" applyFill="0" applyBorder="0" applyAlignment="0" applyProtection="0"/>
    <xf numFmtId="43" fontId="47" fillId="0" borderId="0" applyFont="0" applyFill="0" applyBorder="0" applyAlignment="0" applyProtection="0"/>
    <xf numFmtId="0" fontId="22" fillId="0" borderId="0"/>
    <xf numFmtId="43" fontId="22" fillId="0" borderId="0" applyFont="0" applyFill="0" applyBorder="0" applyAlignment="0" applyProtection="0"/>
    <xf numFmtId="41" fontId="27" fillId="0" borderId="0" applyFont="0" applyFill="0" applyBorder="0" applyAlignment="0" applyProtection="0"/>
    <xf numFmtId="0" fontId="21" fillId="0" borderId="0"/>
    <xf numFmtId="165" fontId="21" fillId="0" borderId="0" applyFont="0" applyFill="0" applyBorder="0" applyAlignment="0" applyProtection="0"/>
    <xf numFmtId="0" fontId="21" fillId="0" borderId="0"/>
    <xf numFmtId="0" fontId="83" fillId="0" borderId="0">
      <alignment vertical="top"/>
    </xf>
    <xf numFmtId="0" fontId="20" fillId="0" borderId="0"/>
    <xf numFmtId="0" fontId="88" fillId="0" borderId="0" applyNumberFormat="0" applyFill="0" applyBorder="0" applyAlignment="0" applyProtection="0"/>
    <xf numFmtId="41" fontId="20" fillId="0" borderId="0" applyFont="0" applyFill="0" applyBorder="0" applyAlignment="0" applyProtection="0"/>
    <xf numFmtId="43" fontId="20" fillId="0" borderId="0" applyFont="0" applyFill="0" applyBorder="0" applyAlignment="0" applyProtection="0"/>
    <xf numFmtId="165" fontId="20" fillId="0" borderId="0" applyFont="0" applyFill="0" applyBorder="0" applyAlignment="0" applyProtection="0"/>
    <xf numFmtId="0" fontId="20" fillId="0" borderId="0"/>
    <xf numFmtId="41" fontId="27" fillId="0" borderId="0" applyFont="0" applyFill="0" applyBorder="0" applyAlignment="0" applyProtection="0"/>
    <xf numFmtId="0" fontId="47" fillId="0" borderId="0" applyNumberFormat="0" applyFill="0" applyBorder="0" applyAlignment="0" applyProtection="0"/>
    <xf numFmtId="9" fontId="20" fillId="0" borderId="0" applyFont="0" applyFill="0" applyBorder="0" applyAlignment="0" applyProtection="0"/>
    <xf numFmtId="0" fontId="47" fillId="0" borderId="0" applyNumberFormat="0" applyFill="0" applyBorder="0" applyAlignment="0" applyProtection="0"/>
    <xf numFmtId="0" fontId="47" fillId="0" borderId="0"/>
    <xf numFmtId="165" fontId="111" fillId="0" borderId="0" applyFont="0" applyFill="0" applyBorder="0" applyAlignment="0" applyProtection="0"/>
    <xf numFmtId="0" fontId="47" fillId="0" borderId="0"/>
    <xf numFmtId="165" fontId="20" fillId="0" borderId="0" applyFont="0" applyFill="0" applyBorder="0" applyAlignment="0" applyProtection="0"/>
    <xf numFmtId="43" fontId="47" fillId="0" borderId="0" applyFont="0" applyFill="0" applyBorder="0" applyAlignment="0" applyProtection="0"/>
    <xf numFmtId="0" fontId="47" fillId="0" borderId="0"/>
    <xf numFmtId="165" fontId="47" fillId="0" borderId="0" applyFont="0" applyFill="0" applyBorder="0" applyAlignment="0" applyProtection="0"/>
    <xf numFmtId="0" fontId="20" fillId="0" borderId="0"/>
    <xf numFmtId="165" fontId="47" fillId="0" borderId="0" applyFont="0" applyFill="0" applyBorder="0" applyAlignment="0" applyProtection="0"/>
    <xf numFmtId="41" fontId="19" fillId="0" borderId="0" applyFont="0" applyFill="0" applyBorder="0" applyAlignment="0" applyProtection="0"/>
    <xf numFmtId="167" fontId="19" fillId="0" borderId="0"/>
    <xf numFmtId="0" fontId="19" fillId="0" borderId="0"/>
    <xf numFmtId="0" fontId="27" fillId="0" borderId="0"/>
    <xf numFmtId="0" fontId="16" fillId="0" borderId="0"/>
    <xf numFmtId="41" fontId="16" fillId="0" borderId="0" applyFont="0" applyFill="0" applyBorder="0" applyAlignment="0" applyProtection="0"/>
    <xf numFmtId="9" fontId="16" fillId="0" borderId="0" applyFont="0" applyFill="0" applyBorder="0" applyAlignment="0" applyProtection="0"/>
    <xf numFmtId="0" fontId="121" fillId="0" borderId="0" applyNumberFormat="0" applyFill="0" applyBorder="0" applyAlignment="0" applyProtection="0"/>
    <xf numFmtId="0" fontId="14" fillId="0" borderId="0"/>
    <xf numFmtId="0" fontId="14" fillId="0" borderId="0"/>
    <xf numFmtId="41" fontId="14" fillId="0" borderId="0" applyFont="0" applyFill="0" applyBorder="0" applyAlignment="0" applyProtection="0"/>
    <xf numFmtId="0" fontId="12" fillId="0" borderId="0"/>
    <xf numFmtId="43" fontId="12" fillId="0" borderId="0" applyFont="0" applyFill="0" applyBorder="0" applyAlignment="0" applyProtection="0"/>
    <xf numFmtId="0" fontId="12" fillId="0" borderId="0"/>
    <xf numFmtId="43" fontId="111" fillId="0" borderId="0" applyFont="0" applyFill="0" applyBorder="0" applyAlignment="0" applyProtection="0"/>
    <xf numFmtId="0" fontId="47" fillId="0" borderId="0"/>
    <xf numFmtId="41" fontId="12" fillId="0" borderId="0" applyFont="0" applyFill="0" applyBorder="0" applyAlignment="0" applyProtection="0"/>
    <xf numFmtId="9" fontId="12" fillId="0" borderId="0" applyFont="0" applyFill="0" applyBorder="0" applyAlignment="0" applyProtection="0"/>
    <xf numFmtId="43" fontId="47" fillId="0" borderId="0" applyFont="0" applyFill="0" applyBorder="0" applyAlignment="0" applyProtection="0"/>
    <xf numFmtId="43" fontId="12" fillId="0" borderId="0" applyFont="0" applyFill="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43" fontId="47" fillId="0" borderId="0" applyFont="0" applyFill="0" applyBorder="0" applyAlignment="0" applyProtection="0"/>
    <xf numFmtId="0" fontId="12" fillId="0" borderId="0"/>
    <xf numFmtId="43" fontId="47" fillId="0" borderId="0" applyFont="0" applyFill="0" applyBorder="0" applyAlignment="0" applyProtection="0"/>
    <xf numFmtId="172" fontId="12" fillId="0" borderId="0" applyFont="0" applyFill="0" applyBorder="0" applyAlignment="0" applyProtection="0"/>
    <xf numFmtId="0" fontId="124" fillId="0" borderId="0"/>
    <xf numFmtId="171" fontId="47" fillId="0" borderId="0" applyFont="0" applyFill="0" applyBorder="0" applyAlignment="0" applyProtection="0"/>
    <xf numFmtId="43" fontId="12" fillId="0" borderId="0" applyFont="0" applyFill="0" applyBorder="0" applyAlignment="0" applyProtection="0"/>
    <xf numFmtId="0" fontId="124" fillId="0" borderId="0"/>
    <xf numFmtId="0" fontId="47" fillId="0" borderId="0"/>
    <xf numFmtId="43" fontId="111" fillId="0" borderId="0" applyFont="0" applyFill="0" applyBorder="0" applyAlignment="0" applyProtection="0"/>
    <xf numFmtId="43" fontId="47" fillId="0" borderId="0" applyFont="0" applyFill="0" applyBorder="0" applyAlignment="0" applyProtection="0"/>
    <xf numFmtId="0" fontId="47" fillId="0" borderId="0"/>
    <xf numFmtId="0" fontId="47" fillId="0" borderId="0"/>
    <xf numFmtId="43" fontId="47" fillId="0" borderId="0" applyFont="0" applyFill="0" applyBorder="0" applyAlignment="0" applyProtection="0"/>
    <xf numFmtId="0" fontId="12" fillId="0" borderId="0"/>
    <xf numFmtId="41" fontId="27" fillId="0" borderId="0" applyFont="0" applyFill="0" applyBorder="0" applyAlignment="0" applyProtection="0"/>
    <xf numFmtId="41" fontId="12" fillId="0" borderId="0" applyFont="0" applyFill="0" applyBorder="0" applyAlignment="0" applyProtection="0"/>
    <xf numFmtId="167" fontId="12" fillId="0" borderId="0"/>
    <xf numFmtId="43" fontId="12" fillId="0" borderId="0" applyFont="0" applyFill="0" applyBorder="0" applyAlignment="0" applyProtection="0"/>
    <xf numFmtId="0" fontId="12" fillId="0" borderId="0"/>
    <xf numFmtId="0" fontId="12" fillId="0" borderId="0"/>
    <xf numFmtId="43" fontId="12" fillId="0" borderId="0" applyFont="0" applyFill="0" applyBorder="0" applyAlignment="0" applyProtection="0"/>
    <xf numFmtId="0" fontId="12" fillId="0" borderId="0"/>
    <xf numFmtId="43" fontId="12" fillId="0" borderId="0" applyFont="0" applyFill="0" applyBorder="0" applyAlignment="0" applyProtection="0"/>
    <xf numFmtId="43" fontId="111" fillId="0" borderId="0" applyFont="0" applyFill="0" applyBorder="0" applyAlignment="0" applyProtection="0"/>
    <xf numFmtId="41" fontId="12" fillId="0" borderId="0" applyFont="0" applyFill="0" applyBorder="0" applyAlignment="0" applyProtection="0"/>
    <xf numFmtId="43" fontId="47" fillId="0" borderId="0" applyFont="0" applyFill="0" applyBorder="0" applyAlignment="0" applyProtection="0"/>
    <xf numFmtId="43" fontId="12"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12" fillId="0" borderId="0" applyFont="0" applyFill="0" applyBorder="0" applyAlignment="0" applyProtection="0"/>
    <xf numFmtId="43" fontId="111"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61" fillId="0" borderId="0" applyFont="0" applyFill="0" applyBorder="0" applyAlignment="0" applyProtection="0"/>
    <xf numFmtId="0" fontId="12" fillId="0" borderId="0"/>
    <xf numFmtId="43" fontId="12" fillId="0" borderId="0" applyFont="0" applyFill="0" applyBorder="0" applyAlignment="0" applyProtection="0"/>
    <xf numFmtId="43" fontId="27" fillId="0" borderId="0" applyFont="0" applyFill="0" applyBorder="0" applyAlignment="0" applyProtection="0"/>
    <xf numFmtId="9" fontId="27" fillId="0" borderId="0" applyFont="0" applyFill="0" applyBorder="0" applyAlignment="0" applyProtection="0"/>
    <xf numFmtId="0" fontId="12" fillId="0" borderId="0"/>
    <xf numFmtId="43" fontId="12" fillId="0" borderId="0" applyFont="0" applyFill="0" applyBorder="0" applyAlignment="0" applyProtection="0"/>
    <xf numFmtId="172" fontId="12" fillId="0" borderId="0" applyFont="0" applyFill="0" applyBorder="0" applyAlignment="0" applyProtection="0"/>
    <xf numFmtId="172" fontId="12" fillId="0" borderId="0" applyFont="0" applyFill="0" applyBorder="0" applyAlignment="0" applyProtection="0"/>
    <xf numFmtId="172" fontId="12" fillId="0" borderId="0" applyFont="0" applyFill="0" applyBorder="0" applyAlignment="0" applyProtection="0"/>
    <xf numFmtId="171" fontId="12" fillId="0" borderId="0" applyFont="0" applyFill="0" applyBorder="0" applyAlignment="0" applyProtection="0"/>
    <xf numFmtId="43" fontId="27" fillId="0" borderId="0" applyFont="0" applyFill="0" applyBorder="0" applyAlignment="0" applyProtection="0"/>
    <xf numFmtId="41" fontId="47" fillId="0" borderId="0" applyFill="0" applyBorder="0" applyAlignment="0" applyProtection="0"/>
    <xf numFmtId="0" fontId="10" fillId="0" borderId="0"/>
    <xf numFmtId="41" fontId="10" fillId="0" borderId="0" applyFont="0" applyFill="0" applyBorder="0" applyAlignment="0" applyProtection="0"/>
    <xf numFmtId="43" fontId="10" fillId="0" borderId="0" applyFont="0" applyFill="0" applyBorder="0" applyAlignment="0" applyProtection="0"/>
    <xf numFmtId="167" fontId="10" fillId="0" borderId="0"/>
    <xf numFmtId="41" fontId="10" fillId="0" borderId="0" applyFont="0" applyFill="0" applyBorder="0" applyAlignment="0" applyProtection="0"/>
    <xf numFmtId="0" fontId="10" fillId="0" borderId="0"/>
    <xf numFmtId="43" fontId="10" fillId="0" borderId="0" applyFont="0" applyFill="0" applyBorder="0" applyAlignment="0" applyProtection="0"/>
    <xf numFmtId="0" fontId="10" fillId="0" borderId="0"/>
    <xf numFmtId="43" fontId="61" fillId="0" borderId="0" applyFont="0" applyFill="0" applyBorder="0" applyAlignment="0" applyProtection="0"/>
    <xf numFmtId="0" fontId="10" fillId="0" borderId="0"/>
    <xf numFmtId="43" fontId="10" fillId="0" borderId="0" applyFont="0" applyFill="0" applyBorder="0" applyAlignment="0" applyProtection="0"/>
    <xf numFmtId="41" fontId="27" fillId="0" borderId="0" applyFont="0" applyFill="0" applyBorder="0" applyAlignment="0" applyProtection="0"/>
    <xf numFmtId="0" fontId="10" fillId="0" borderId="0"/>
    <xf numFmtId="43" fontId="10" fillId="0" borderId="0" applyFont="0" applyFill="0" applyBorder="0" applyAlignment="0" applyProtection="0"/>
    <xf numFmtId="43" fontId="10" fillId="0" borderId="0" applyFont="0" applyFill="0" applyBorder="0" applyAlignment="0" applyProtection="0"/>
    <xf numFmtId="41" fontId="10" fillId="0" borderId="0" applyFont="0" applyFill="0" applyBorder="0" applyAlignment="0" applyProtection="0"/>
    <xf numFmtId="43" fontId="27" fillId="0" borderId="0" applyFont="0" applyFill="0" applyBorder="0" applyAlignment="0" applyProtection="0"/>
    <xf numFmtId="41" fontId="47" fillId="0" borderId="0" applyFill="0" applyBorder="0" applyAlignment="0" applyProtection="0"/>
    <xf numFmtId="0" fontId="10" fillId="0" borderId="0"/>
    <xf numFmtId="41" fontId="10" fillId="0" borderId="0" applyFont="0" applyFill="0" applyBorder="0" applyAlignment="0" applyProtection="0"/>
    <xf numFmtId="43" fontId="10" fillId="0" borderId="0" applyFont="0" applyFill="0" applyBorder="0" applyAlignment="0" applyProtection="0"/>
    <xf numFmtId="167" fontId="10" fillId="0" borderId="0"/>
    <xf numFmtId="41" fontId="10" fillId="0" borderId="0" applyFont="0" applyFill="0" applyBorder="0" applyAlignment="0" applyProtection="0"/>
    <xf numFmtId="0" fontId="10" fillId="0" borderId="0"/>
    <xf numFmtId="43" fontId="10" fillId="0" borderId="0" applyFont="0" applyFill="0" applyBorder="0" applyAlignment="0" applyProtection="0"/>
    <xf numFmtId="0" fontId="10" fillId="0" borderId="0"/>
    <xf numFmtId="43" fontId="56"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61" fillId="0" borderId="0" applyFont="0" applyFill="0" applyBorder="0" applyAlignment="0" applyProtection="0"/>
    <xf numFmtId="43" fontId="47" fillId="0" borderId="0" applyFont="0" applyFill="0" applyBorder="0" applyAlignment="0" applyProtection="0"/>
    <xf numFmtId="0" fontId="10" fillId="0" borderId="0"/>
    <xf numFmtId="43" fontId="10" fillId="0" borderId="0" applyFont="0" applyFill="0" applyBorder="0" applyAlignment="0" applyProtection="0"/>
    <xf numFmtId="41" fontId="27" fillId="0" borderId="0" applyFont="0" applyFill="0" applyBorder="0" applyAlignment="0" applyProtection="0"/>
    <xf numFmtId="0" fontId="10" fillId="0" borderId="0"/>
    <xf numFmtId="43" fontId="10" fillId="0" borderId="0" applyFont="0" applyFill="0" applyBorder="0" applyAlignment="0" applyProtection="0"/>
    <xf numFmtId="0" fontId="10" fillId="0" borderId="0"/>
    <xf numFmtId="0" fontId="10" fillId="0" borderId="0"/>
    <xf numFmtId="41"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10" fillId="0" borderId="0"/>
    <xf numFmtId="41" fontId="27" fillId="0" borderId="0" applyFont="0" applyFill="0" applyBorder="0" applyAlignment="0" applyProtection="0"/>
    <xf numFmtId="9" fontId="10" fillId="0" borderId="0" applyFont="0" applyFill="0" applyBorder="0" applyAlignment="0" applyProtection="0"/>
    <xf numFmtId="43" fontId="10" fillId="0" borderId="0" applyFont="0" applyFill="0" applyBorder="0" applyAlignment="0" applyProtection="0"/>
    <xf numFmtId="43" fontId="47" fillId="0" borderId="0" applyFont="0" applyFill="0" applyBorder="0" applyAlignment="0" applyProtection="0"/>
    <xf numFmtId="0" fontId="10" fillId="0" borderId="0"/>
    <xf numFmtId="41" fontId="10" fillId="0" borderId="0" applyFont="0" applyFill="0" applyBorder="0" applyAlignment="0" applyProtection="0"/>
    <xf numFmtId="167" fontId="10" fillId="0" borderId="0"/>
    <xf numFmtId="0" fontId="10" fillId="0" borderId="0"/>
    <xf numFmtId="0" fontId="10" fillId="0" borderId="0"/>
    <xf numFmtId="41" fontId="10" fillId="0" borderId="0" applyFont="0" applyFill="0" applyBorder="0" applyAlignment="0" applyProtection="0"/>
    <xf numFmtId="9" fontId="10" fillId="0" borderId="0" applyFont="0" applyFill="0" applyBorder="0" applyAlignment="0" applyProtection="0"/>
    <xf numFmtId="0" fontId="8" fillId="0" borderId="0"/>
    <xf numFmtId="41" fontId="8" fillId="0" borderId="0" applyFont="0" applyFill="0" applyBorder="0" applyAlignment="0" applyProtection="0"/>
    <xf numFmtId="9" fontId="8"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1" fontId="47" fillId="0" borderId="0" applyFill="0" applyBorder="0" applyAlignment="0" applyProtection="0"/>
    <xf numFmtId="0" fontId="4" fillId="0" borderId="0"/>
    <xf numFmtId="41" fontId="4" fillId="0" borderId="0" applyFont="0" applyFill="0" applyBorder="0" applyAlignment="0" applyProtection="0"/>
    <xf numFmtId="43" fontId="4" fillId="0" borderId="0" applyFont="0" applyFill="0" applyBorder="0" applyAlignment="0" applyProtection="0"/>
    <xf numFmtId="167" fontId="4" fillId="0" borderId="0"/>
    <xf numFmtId="41" fontId="4" fillId="0" borderId="0" applyFont="0" applyFill="0" applyBorder="0" applyAlignment="0" applyProtection="0"/>
    <xf numFmtId="0" fontId="4" fillId="0" borderId="0"/>
    <xf numFmtId="43" fontId="4" fillId="0" borderId="0" applyFont="0" applyFill="0" applyBorder="0" applyAlignment="0" applyProtection="0"/>
    <xf numFmtId="0" fontId="4" fillId="0" borderId="0"/>
    <xf numFmtId="43" fontId="61" fillId="0" borderId="0" applyFont="0" applyFill="0" applyBorder="0" applyAlignment="0" applyProtection="0"/>
    <xf numFmtId="0" fontId="4" fillId="0" borderId="0"/>
    <xf numFmtId="43" fontId="4" fillId="0" borderId="0" applyFont="0" applyFill="0" applyBorder="0" applyAlignment="0" applyProtection="0"/>
    <xf numFmtId="41" fontId="27" fillId="0" borderId="0" applyFont="0" applyFill="0" applyBorder="0" applyAlignment="0" applyProtection="0"/>
    <xf numFmtId="0" fontId="4" fillId="0" borderId="0"/>
    <xf numFmtId="43" fontId="4" fillId="0" borderId="0" applyFont="0" applyFill="0" applyBorder="0" applyAlignment="0" applyProtection="0"/>
    <xf numFmtId="43" fontId="4" fillId="0" borderId="0" applyFont="0" applyFill="0" applyBorder="0" applyAlignment="0" applyProtection="0"/>
    <xf numFmtId="41" fontId="4" fillId="0" borderId="0" applyFont="0" applyFill="0" applyBorder="0" applyAlignment="0" applyProtection="0"/>
    <xf numFmtId="43" fontId="27" fillId="0" borderId="0" applyFont="0" applyFill="0" applyBorder="0" applyAlignment="0" applyProtection="0"/>
    <xf numFmtId="41" fontId="47" fillId="0" borderId="0" applyFill="0" applyBorder="0" applyAlignment="0" applyProtection="0"/>
    <xf numFmtId="0" fontId="4" fillId="0" borderId="0"/>
    <xf numFmtId="41" fontId="4" fillId="0" borderId="0" applyFont="0" applyFill="0" applyBorder="0" applyAlignment="0" applyProtection="0"/>
    <xf numFmtId="43" fontId="4" fillId="0" borderId="0" applyFont="0" applyFill="0" applyBorder="0" applyAlignment="0" applyProtection="0"/>
    <xf numFmtId="167" fontId="4" fillId="0" borderId="0"/>
    <xf numFmtId="41" fontId="4" fillId="0" borderId="0" applyFont="0" applyFill="0" applyBorder="0" applyAlignment="0" applyProtection="0"/>
    <xf numFmtId="0" fontId="4" fillId="0" borderId="0"/>
    <xf numFmtId="43" fontId="4" fillId="0" borderId="0" applyFont="0" applyFill="0" applyBorder="0" applyAlignment="0" applyProtection="0"/>
    <xf numFmtId="0" fontId="4" fillId="0" borderId="0"/>
    <xf numFmtId="43" fontId="56"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61" fillId="0" borderId="0" applyFont="0" applyFill="0" applyBorder="0" applyAlignment="0" applyProtection="0"/>
    <xf numFmtId="43" fontId="47" fillId="0" borderId="0" applyFont="0" applyFill="0" applyBorder="0" applyAlignment="0" applyProtection="0"/>
    <xf numFmtId="0" fontId="4" fillId="0" borderId="0"/>
    <xf numFmtId="43" fontId="4" fillId="0" borderId="0" applyFont="0" applyFill="0" applyBorder="0" applyAlignment="0" applyProtection="0"/>
    <xf numFmtId="41" fontId="27" fillId="0" borderId="0" applyFont="0" applyFill="0" applyBorder="0" applyAlignment="0" applyProtection="0"/>
    <xf numFmtId="0" fontId="4" fillId="0" borderId="0"/>
    <xf numFmtId="43" fontId="4" fillId="0" borderId="0" applyFont="0" applyFill="0" applyBorder="0" applyAlignment="0" applyProtection="0"/>
    <xf numFmtId="0" fontId="4" fillId="0" borderId="0"/>
    <xf numFmtId="0" fontId="4" fillId="0" borderId="0"/>
    <xf numFmtId="41"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41" fontId="27" fillId="0" borderId="0" applyFont="0" applyFill="0" applyBorder="0" applyAlignment="0" applyProtection="0"/>
    <xf numFmtId="9" fontId="4" fillId="0" borderId="0" applyFont="0" applyFill="0" applyBorder="0" applyAlignment="0" applyProtection="0"/>
    <xf numFmtId="43" fontId="4" fillId="0" borderId="0" applyFont="0" applyFill="0" applyBorder="0" applyAlignment="0" applyProtection="0"/>
    <xf numFmtId="43" fontId="47" fillId="0" borderId="0" applyFont="0" applyFill="0" applyBorder="0" applyAlignment="0" applyProtection="0"/>
    <xf numFmtId="0" fontId="4" fillId="0" borderId="0"/>
    <xf numFmtId="41" fontId="4" fillId="0" borderId="0" applyFont="0" applyFill="0" applyBorder="0" applyAlignment="0" applyProtection="0"/>
    <xf numFmtId="167" fontId="4" fillId="0" borderId="0"/>
    <xf numFmtId="0" fontId="4" fillId="0" borderId="0"/>
    <xf numFmtId="0" fontId="4" fillId="0" borderId="0"/>
    <xf numFmtId="41"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41" fontId="4" fillId="0" borderId="0" applyFont="0" applyFill="0" applyBorder="0" applyAlignment="0" applyProtection="0"/>
    <xf numFmtId="0" fontId="4" fillId="0" borderId="0"/>
    <xf numFmtId="43" fontId="4" fillId="0" borderId="0" applyFont="0" applyFill="0" applyBorder="0" applyAlignment="0" applyProtection="0"/>
    <xf numFmtId="0" fontId="4" fillId="0" borderId="0"/>
    <xf numFmtId="43" fontId="111" fillId="0" borderId="0" applyFont="0" applyFill="0" applyBorder="0" applyAlignment="0" applyProtection="0"/>
    <xf numFmtId="41" fontId="4" fillId="0" borderId="0" applyFont="0" applyFill="0" applyBorder="0" applyAlignment="0" applyProtection="0"/>
    <xf numFmtId="9" fontId="4" fillId="0" borderId="0" applyFont="0" applyFill="0" applyBorder="0" applyAlignment="0" applyProtection="0"/>
    <xf numFmtId="43" fontId="47" fillId="0" borderId="0" applyFont="0" applyFill="0" applyBorder="0" applyAlignment="0" applyProtection="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7" fillId="0" borderId="0" applyFont="0" applyFill="0" applyBorder="0" applyAlignment="0" applyProtection="0"/>
    <xf numFmtId="0" fontId="4" fillId="0" borderId="0"/>
    <xf numFmtId="43" fontId="47" fillId="0" borderId="0" applyFont="0" applyFill="0" applyBorder="0" applyAlignment="0" applyProtection="0"/>
    <xf numFmtId="172" fontId="4" fillId="0" borderId="0" applyFont="0" applyFill="0" applyBorder="0" applyAlignment="0" applyProtection="0"/>
    <xf numFmtId="43" fontId="4" fillId="0" borderId="0" applyFont="0" applyFill="0" applyBorder="0" applyAlignment="0" applyProtection="0"/>
    <xf numFmtId="43" fontId="111"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0" fontId="4" fillId="0" borderId="0"/>
    <xf numFmtId="41" fontId="27" fillId="0" borderId="0" applyFont="0" applyFill="0" applyBorder="0" applyAlignment="0" applyProtection="0"/>
    <xf numFmtId="41" fontId="4" fillId="0" borderId="0" applyFont="0" applyFill="0" applyBorder="0" applyAlignment="0" applyProtection="0"/>
    <xf numFmtId="167" fontId="4" fillId="0" borderId="0"/>
    <xf numFmtId="43" fontId="4" fillId="0" borderId="0" applyFont="0" applyFill="0" applyBorder="0" applyAlignment="0" applyProtection="0"/>
    <xf numFmtId="0" fontId="4" fillId="0" borderId="0"/>
    <xf numFmtId="0" fontId="4" fillId="0" borderId="0"/>
    <xf numFmtId="43" fontId="4" fillId="0" borderId="0" applyFont="0" applyFill="0" applyBorder="0" applyAlignment="0" applyProtection="0"/>
    <xf numFmtId="0" fontId="4" fillId="0" borderId="0"/>
    <xf numFmtId="43" fontId="4" fillId="0" borderId="0" applyFont="0" applyFill="0" applyBorder="0" applyAlignment="0" applyProtection="0"/>
    <xf numFmtId="43" fontId="111" fillId="0" borderId="0" applyFont="0" applyFill="0" applyBorder="0" applyAlignment="0" applyProtection="0"/>
    <xf numFmtId="41" fontId="4" fillId="0" borderId="0" applyFont="0" applyFill="0" applyBorder="0" applyAlignment="0" applyProtection="0"/>
    <xf numFmtId="43" fontId="47" fillId="0" borderId="0" applyFont="0" applyFill="0" applyBorder="0" applyAlignment="0" applyProtection="0"/>
    <xf numFmtId="43" fontId="4"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4" fillId="0" borderId="0" applyFont="0" applyFill="0" applyBorder="0" applyAlignment="0" applyProtection="0"/>
    <xf numFmtId="43" fontId="111"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61" fillId="0" borderId="0" applyFont="0" applyFill="0" applyBorder="0" applyAlignment="0" applyProtection="0"/>
    <xf numFmtId="0" fontId="4" fillId="0" borderId="0"/>
    <xf numFmtId="43" fontId="4" fillId="0" borderId="0" applyFont="0" applyFill="0" applyBorder="0" applyAlignment="0" applyProtection="0"/>
    <xf numFmtId="43" fontId="27" fillId="0" borderId="0" applyFont="0" applyFill="0" applyBorder="0" applyAlignment="0" applyProtection="0"/>
    <xf numFmtId="0" fontId="4" fillId="0" borderId="0"/>
    <xf numFmtId="43" fontId="4" fillId="0" borderId="0" applyFont="0" applyFill="0" applyBorder="0" applyAlignment="0" applyProtection="0"/>
    <xf numFmtId="172" fontId="4" fillId="0" borderId="0" applyFont="0" applyFill="0" applyBorder="0" applyAlignment="0" applyProtection="0"/>
    <xf numFmtId="172" fontId="4" fillId="0" borderId="0" applyFont="0" applyFill="0" applyBorder="0" applyAlignment="0" applyProtection="0"/>
    <xf numFmtId="172" fontId="4" fillId="0" borderId="0" applyFont="0" applyFill="0" applyBorder="0" applyAlignment="0" applyProtection="0"/>
    <xf numFmtId="171" fontId="4" fillId="0" borderId="0" applyFont="0" applyFill="0" applyBorder="0" applyAlignment="0" applyProtection="0"/>
    <xf numFmtId="43" fontId="27" fillId="0" borderId="0" applyFont="0" applyFill="0" applyBorder="0" applyAlignment="0" applyProtection="0"/>
    <xf numFmtId="41" fontId="47" fillId="0" borderId="0" applyFill="0" applyBorder="0" applyAlignment="0" applyProtection="0"/>
    <xf numFmtId="0" fontId="4" fillId="0" borderId="0"/>
    <xf numFmtId="41" fontId="4" fillId="0" borderId="0" applyFont="0" applyFill="0" applyBorder="0" applyAlignment="0" applyProtection="0"/>
    <xf numFmtId="43" fontId="4" fillId="0" borderId="0" applyFont="0" applyFill="0" applyBorder="0" applyAlignment="0" applyProtection="0"/>
    <xf numFmtId="167" fontId="4" fillId="0" borderId="0"/>
    <xf numFmtId="41" fontId="4" fillId="0" borderId="0" applyFont="0" applyFill="0" applyBorder="0" applyAlignment="0" applyProtection="0"/>
    <xf numFmtId="0" fontId="4" fillId="0" borderId="0"/>
    <xf numFmtId="43" fontId="4" fillId="0" borderId="0" applyFont="0" applyFill="0" applyBorder="0" applyAlignment="0" applyProtection="0"/>
    <xf numFmtId="0" fontId="4" fillId="0" borderId="0"/>
    <xf numFmtId="43" fontId="61" fillId="0" borderId="0" applyFont="0" applyFill="0" applyBorder="0" applyAlignment="0" applyProtection="0"/>
    <xf numFmtId="0" fontId="4" fillId="0" borderId="0"/>
    <xf numFmtId="43" fontId="4" fillId="0" borderId="0" applyFont="0" applyFill="0" applyBorder="0" applyAlignment="0" applyProtection="0"/>
    <xf numFmtId="41" fontId="27" fillId="0" borderId="0" applyFont="0" applyFill="0" applyBorder="0" applyAlignment="0" applyProtection="0"/>
    <xf numFmtId="0" fontId="4" fillId="0" borderId="0"/>
    <xf numFmtId="43" fontId="4" fillId="0" borderId="0" applyFont="0" applyFill="0" applyBorder="0" applyAlignment="0" applyProtection="0"/>
    <xf numFmtId="43" fontId="4" fillId="0" borderId="0" applyFont="0" applyFill="0" applyBorder="0" applyAlignment="0" applyProtection="0"/>
    <xf numFmtId="41" fontId="4" fillId="0" borderId="0" applyFont="0" applyFill="0" applyBorder="0" applyAlignment="0" applyProtection="0"/>
    <xf numFmtId="43" fontId="27" fillId="0" borderId="0" applyFont="0" applyFill="0" applyBorder="0" applyAlignment="0" applyProtection="0"/>
    <xf numFmtId="41" fontId="47" fillId="0" borderId="0" applyFill="0" applyBorder="0" applyAlignment="0" applyProtection="0"/>
    <xf numFmtId="0" fontId="4" fillId="0" borderId="0"/>
    <xf numFmtId="41" fontId="4" fillId="0" borderId="0" applyFont="0" applyFill="0" applyBorder="0" applyAlignment="0" applyProtection="0"/>
    <xf numFmtId="43" fontId="4" fillId="0" borderId="0" applyFont="0" applyFill="0" applyBorder="0" applyAlignment="0" applyProtection="0"/>
    <xf numFmtId="167" fontId="4" fillId="0" borderId="0"/>
    <xf numFmtId="41" fontId="4" fillId="0" borderId="0" applyFont="0" applyFill="0" applyBorder="0" applyAlignment="0" applyProtection="0"/>
    <xf numFmtId="0" fontId="4" fillId="0" borderId="0"/>
    <xf numFmtId="43" fontId="4" fillId="0" borderId="0" applyFont="0" applyFill="0" applyBorder="0" applyAlignment="0" applyProtection="0"/>
    <xf numFmtId="0" fontId="4" fillId="0" borderId="0"/>
    <xf numFmtId="43" fontId="56"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61" fillId="0" borderId="0" applyFont="0" applyFill="0" applyBorder="0" applyAlignment="0" applyProtection="0"/>
    <xf numFmtId="43" fontId="47" fillId="0" borderId="0" applyFont="0" applyFill="0" applyBorder="0" applyAlignment="0" applyProtection="0"/>
    <xf numFmtId="0" fontId="4" fillId="0" borderId="0"/>
    <xf numFmtId="43" fontId="4" fillId="0" borderId="0" applyFont="0" applyFill="0" applyBorder="0" applyAlignment="0" applyProtection="0"/>
    <xf numFmtId="41" fontId="27" fillId="0" borderId="0" applyFont="0" applyFill="0" applyBorder="0" applyAlignment="0" applyProtection="0"/>
    <xf numFmtId="0" fontId="4" fillId="0" borderId="0"/>
    <xf numFmtId="43" fontId="4" fillId="0" borderId="0" applyFont="0" applyFill="0" applyBorder="0" applyAlignment="0" applyProtection="0"/>
    <xf numFmtId="0" fontId="4" fillId="0" borderId="0"/>
    <xf numFmtId="0" fontId="4" fillId="0" borderId="0"/>
    <xf numFmtId="41"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41" fontId="27" fillId="0" borderId="0" applyFont="0" applyFill="0" applyBorder="0" applyAlignment="0" applyProtection="0"/>
    <xf numFmtId="9" fontId="4" fillId="0" borderId="0" applyFont="0" applyFill="0" applyBorder="0" applyAlignment="0" applyProtection="0"/>
    <xf numFmtId="43" fontId="4" fillId="0" borderId="0" applyFont="0" applyFill="0" applyBorder="0" applyAlignment="0" applyProtection="0"/>
    <xf numFmtId="43" fontId="47" fillId="0" borderId="0" applyFont="0" applyFill="0" applyBorder="0" applyAlignment="0" applyProtection="0"/>
    <xf numFmtId="0" fontId="4" fillId="0" borderId="0"/>
    <xf numFmtId="41" fontId="4" fillId="0" borderId="0" applyFont="0" applyFill="0" applyBorder="0" applyAlignment="0" applyProtection="0"/>
    <xf numFmtId="167" fontId="4" fillId="0" borderId="0"/>
    <xf numFmtId="0" fontId="4" fillId="0" borderId="0"/>
    <xf numFmtId="0" fontId="4" fillId="0" borderId="0"/>
    <xf numFmtId="41" fontId="4" fillId="0" borderId="0" applyFont="0" applyFill="0" applyBorder="0" applyAlignment="0" applyProtection="0"/>
    <xf numFmtId="9" fontId="4" fillId="0" borderId="0" applyFont="0" applyFill="0" applyBorder="0" applyAlignment="0" applyProtection="0"/>
    <xf numFmtId="0" fontId="4" fillId="0" borderId="0"/>
    <xf numFmtId="41" fontId="4" fillId="0" borderId="0" applyFont="0" applyFill="0" applyBorder="0" applyAlignment="0" applyProtection="0"/>
    <xf numFmtId="9" fontId="4" fillId="0" borderId="0" applyFont="0" applyFill="0" applyBorder="0" applyAlignment="0" applyProtection="0"/>
    <xf numFmtId="0" fontId="4" fillId="0" borderId="0"/>
    <xf numFmtId="43" fontId="4" fillId="0" borderId="0" applyFont="0" applyFill="0" applyBorder="0" applyAlignment="0" applyProtection="0"/>
    <xf numFmtId="41" fontId="4" fillId="0" borderId="0" applyFont="0" applyFill="0" applyBorder="0" applyAlignment="0" applyProtection="0"/>
  </cellStyleXfs>
  <cellXfs count="1284">
    <xf numFmtId="0" fontId="0" fillId="0" borderId="0" xfId="0"/>
    <xf numFmtId="0" fontId="54" fillId="36" borderId="0" xfId="56" applyFont="1" applyFill="1"/>
    <xf numFmtId="0" fontId="55" fillId="36" borderId="0" xfId="56" applyFont="1" applyFill="1"/>
    <xf numFmtId="166" fontId="54" fillId="36" borderId="0" xfId="57" applyNumberFormat="1" applyFont="1" applyFill="1"/>
    <xf numFmtId="0" fontId="57" fillId="36" borderId="0" xfId="56" applyFont="1" applyFill="1" applyAlignment="1">
      <alignment horizontal="center"/>
    </xf>
    <xf numFmtId="0" fontId="58" fillId="36" borderId="0" xfId="58" applyFont="1" applyFill="1"/>
    <xf numFmtId="0" fontId="57" fillId="36" borderId="0" xfId="58" applyFont="1" applyFill="1" applyAlignment="1">
      <alignment horizontal="center"/>
    </xf>
    <xf numFmtId="0" fontId="59" fillId="37" borderId="23" xfId="59" applyFont="1" applyFill="1" applyBorder="1" applyAlignment="1">
      <alignment horizontal="center" wrapText="1"/>
    </xf>
    <xf numFmtId="0" fontId="59" fillId="37" borderId="0" xfId="59" applyFont="1" applyFill="1" applyAlignment="1">
      <alignment horizontal="center" wrapText="1"/>
    </xf>
    <xf numFmtId="1" fontId="58" fillId="38" borderId="25" xfId="56" applyNumberFormat="1" applyFont="1" applyFill="1" applyBorder="1" applyAlignment="1">
      <alignment horizontal="center" vertical="center" wrapText="1"/>
    </xf>
    <xf numFmtId="1" fontId="58" fillId="38" borderId="24" xfId="56" applyNumberFormat="1" applyFont="1" applyFill="1" applyBorder="1" applyAlignment="1">
      <alignment horizontal="center" vertical="center" wrapText="1"/>
    </xf>
    <xf numFmtId="0" fontId="54" fillId="36" borderId="0" xfId="58" applyFont="1" applyFill="1" applyAlignment="1">
      <alignment horizontal="center"/>
    </xf>
    <xf numFmtId="1" fontId="58" fillId="38" borderId="23" xfId="56" applyNumberFormat="1" applyFont="1" applyFill="1" applyBorder="1" applyAlignment="1">
      <alignment horizontal="center" vertical="center" wrapText="1"/>
    </xf>
    <xf numFmtId="0" fontId="54" fillId="38" borderId="24" xfId="59" applyFont="1" applyFill="1" applyBorder="1" applyAlignment="1">
      <alignment horizontal="center" vertical="center" wrapText="1"/>
    </xf>
    <xf numFmtId="0" fontId="54" fillId="38" borderId="18" xfId="59" applyFont="1" applyFill="1" applyBorder="1" applyAlignment="1">
      <alignment horizontal="center" vertical="center" wrapText="1"/>
    </xf>
    <xf numFmtId="0" fontId="54" fillId="38" borderId="24" xfId="56" applyFont="1" applyFill="1" applyBorder="1" applyAlignment="1">
      <alignment horizontal="center" vertical="center"/>
    </xf>
    <xf numFmtId="0" fontId="58" fillId="38" borderId="22" xfId="56" applyFont="1" applyFill="1" applyBorder="1" applyAlignment="1">
      <alignment horizontal="left" vertical="center"/>
    </xf>
    <xf numFmtId="0" fontId="54" fillId="36" borderId="26" xfId="56" applyFont="1" applyFill="1" applyBorder="1"/>
    <xf numFmtId="166" fontId="54" fillId="36" borderId="27" xfId="60" applyNumberFormat="1" applyFont="1" applyFill="1" applyBorder="1"/>
    <xf numFmtId="166" fontId="54" fillId="36" borderId="26" xfId="60" applyNumberFormat="1" applyFont="1" applyFill="1" applyBorder="1"/>
    <xf numFmtId="166" fontId="54" fillId="36" borderId="26" xfId="57" applyNumberFormat="1" applyFont="1" applyFill="1" applyBorder="1"/>
    <xf numFmtId="0" fontId="54" fillId="0" borderId="26" xfId="56" applyFont="1" applyBorder="1"/>
    <xf numFmtId="0" fontId="54" fillId="36" borderId="27" xfId="56" applyFont="1" applyFill="1" applyBorder="1"/>
    <xf numFmtId="0" fontId="54" fillId="36" borderId="28" xfId="56" applyFont="1" applyFill="1" applyBorder="1"/>
    <xf numFmtId="49" fontId="54" fillId="0" borderId="0" xfId="61" applyNumberFormat="1" applyFont="1"/>
    <xf numFmtId="166" fontId="54" fillId="36" borderId="29" xfId="62" applyNumberFormat="1" applyFont="1" applyFill="1" applyBorder="1"/>
    <xf numFmtId="166" fontId="54" fillId="36" borderId="30" xfId="60" applyNumberFormat="1" applyFont="1" applyFill="1" applyBorder="1"/>
    <xf numFmtId="166" fontId="54" fillId="36" borderId="29" xfId="60" applyNumberFormat="1" applyFont="1" applyFill="1" applyBorder="1"/>
    <xf numFmtId="166" fontId="54" fillId="36" borderId="0" xfId="56" applyNumberFormat="1" applyFont="1" applyFill="1"/>
    <xf numFmtId="166" fontId="54" fillId="36" borderId="29" xfId="56" applyNumberFormat="1" applyFont="1" applyFill="1" applyBorder="1"/>
    <xf numFmtId="166" fontId="54" fillId="0" borderId="29" xfId="56" applyNumberFormat="1" applyFont="1" applyBorder="1"/>
    <xf numFmtId="0" fontId="54" fillId="36" borderId="30" xfId="56" applyFont="1" applyFill="1" applyBorder="1"/>
    <xf numFmtId="0" fontId="54" fillId="36" borderId="29" xfId="56" applyFont="1" applyFill="1" applyBorder="1"/>
    <xf numFmtId="166" fontId="54" fillId="36" borderId="0" xfId="63" applyNumberFormat="1" applyFont="1" applyFill="1"/>
    <xf numFmtId="166" fontId="54" fillId="36" borderId="31" xfId="60" applyNumberFormat="1" applyFont="1" applyFill="1" applyBorder="1"/>
    <xf numFmtId="166" fontId="54" fillId="36" borderId="30" xfId="56" applyNumberFormat="1" applyFont="1" applyFill="1" applyBorder="1"/>
    <xf numFmtId="3" fontId="54" fillId="36" borderId="0" xfId="56" applyNumberFormat="1" applyFont="1" applyFill="1"/>
    <xf numFmtId="164" fontId="54" fillId="36" borderId="29" xfId="56" applyNumberFormat="1" applyFont="1" applyFill="1" applyBorder="1"/>
    <xf numFmtId="166" fontId="54" fillId="0" borderId="29" xfId="62" applyNumberFormat="1" applyFont="1" applyFill="1" applyBorder="1"/>
    <xf numFmtId="166" fontId="54" fillId="0" borderId="29" xfId="60" applyNumberFormat="1" applyFont="1" applyFill="1" applyBorder="1"/>
    <xf numFmtId="166" fontId="54" fillId="39" borderId="29" xfId="56" applyNumberFormat="1" applyFont="1" applyFill="1" applyBorder="1"/>
    <xf numFmtId="0" fontId="58" fillId="38" borderId="24" xfId="56" applyFont="1" applyFill="1" applyBorder="1" applyAlignment="1">
      <alignment horizontal="left" vertical="center"/>
    </xf>
    <xf numFmtId="0" fontId="54" fillId="0" borderId="29" xfId="56" applyFont="1" applyBorder="1"/>
    <xf numFmtId="0" fontId="54" fillId="39" borderId="29" xfId="56" applyFont="1" applyFill="1" applyBorder="1"/>
    <xf numFmtId="49" fontId="54" fillId="0" borderId="0" xfId="64" applyNumberFormat="1" applyFont="1"/>
    <xf numFmtId="168" fontId="54" fillId="0" borderId="29" xfId="65" applyNumberFormat="1" applyFont="1" applyFill="1" applyBorder="1"/>
    <xf numFmtId="166" fontId="54" fillId="0" borderId="31" xfId="60" applyNumberFormat="1" applyFont="1" applyFill="1" applyBorder="1"/>
    <xf numFmtId="0" fontId="58" fillId="36" borderId="0" xfId="56" applyFont="1" applyFill="1"/>
    <xf numFmtId="0" fontId="54" fillId="36" borderId="31" xfId="56" applyFont="1" applyFill="1" applyBorder="1"/>
    <xf numFmtId="166" fontId="54" fillId="36" borderId="0" xfId="60" applyNumberFormat="1" applyFont="1" applyFill="1"/>
    <xf numFmtId="166" fontId="54" fillId="36" borderId="29" xfId="57" applyNumberFormat="1" applyFont="1" applyFill="1" applyBorder="1"/>
    <xf numFmtId="0" fontId="54" fillId="39" borderId="0" xfId="44" applyFont="1" applyFill="1" applyAlignment="1">
      <alignment horizontal="left"/>
    </xf>
    <xf numFmtId="166" fontId="54" fillId="35" borderId="29" xfId="62" applyNumberFormat="1" applyFont="1" applyFill="1" applyBorder="1"/>
    <xf numFmtId="166" fontId="54" fillId="0" borderId="30" xfId="56" applyNumberFormat="1" applyFont="1" applyBorder="1"/>
    <xf numFmtId="49" fontId="54" fillId="39" borderId="0" xfId="66" applyNumberFormat="1" applyFont="1" applyFill="1" applyBorder="1" applyAlignment="1">
      <alignment wrapText="1"/>
    </xf>
    <xf numFmtId="49" fontId="54" fillId="39" borderId="0" xfId="66" applyNumberFormat="1" applyFont="1" applyFill="1" applyBorder="1" applyAlignment="1"/>
    <xf numFmtId="0" fontId="54" fillId="36" borderId="25" xfId="56" applyFont="1" applyFill="1" applyBorder="1"/>
    <xf numFmtId="166" fontId="54" fillId="0" borderId="25" xfId="62" applyNumberFormat="1" applyFont="1" applyFill="1" applyBorder="1"/>
    <xf numFmtId="166" fontId="54" fillId="36" borderId="21" xfId="60" applyNumberFormat="1" applyFont="1" applyFill="1" applyBorder="1"/>
    <xf numFmtId="166" fontId="54" fillId="36" borderId="25" xfId="60" applyNumberFormat="1" applyFont="1" applyFill="1" applyBorder="1"/>
    <xf numFmtId="166" fontId="54" fillId="36" borderId="32" xfId="60" applyNumberFormat="1" applyFont="1" applyFill="1" applyBorder="1"/>
    <xf numFmtId="166" fontId="54" fillId="35" borderId="25" xfId="62" applyNumberFormat="1" applyFont="1" applyFill="1" applyBorder="1"/>
    <xf numFmtId="0" fontId="54" fillId="36" borderId="21" xfId="56" applyFont="1" applyFill="1" applyBorder="1"/>
    <xf numFmtId="0" fontId="54" fillId="36" borderId="13" xfId="56" applyFont="1" applyFill="1" applyBorder="1"/>
    <xf numFmtId="166" fontId="58" fillId="0" borderId="33" xfId="56" applyNumberFormat="1" applyFont="1" applyBorder="1"/>
    <xf numFmtId="166" fontId="58" fillId="36" borderId="33" xfId="56" applyNumberFormat="1" applyFont="1" applyFill="1" applyBorder="1"/>
    <xf numFmtId="166" fontId="58" fillId="36" borderId="0" xfId="56" applyNumberFormat="1" applyFont="1" applyFill="1"/>
    <xf numFmtId="166" fontId="58" fillId="36" borderId="24" xfId="56" applyNumberFormat="1" applyFont="1" applyFill="1" applyBorder="1"/>
    <xf numFmtId="166" fontId="58" fillId="35" borderId="24" xfId="56" applyNumberFormat="1" applyFont="1" applyFill="1" applyBorder="1"/>
    <xf numFmtId="166" fontId="58" fillId="36" borderId="34" xfId="56" applyNumberFormat="1" applyFont="1" applyFill="1" applyBorder="1"/>
    <xf numFmtId="166" fontId="58" fillId="35" borderId="33" xfId="56" applyNumberFormat="1" applyFont="1" applyFill="1" applyBorder="1"/>
    <xf numFmtId="166" fontId="54" fillId="0" borderId="0" xfId="56" applyNumberFormat="1" applyFont="1"/>
    <xf numFmtId="0" fontId="54" fillId="0" borderId="0" xfId="56" applyFont="1"/>
    <xf numFmtId="166" fontId="54" fillId="0" borderId="0" xfId="57" applyNumberFormat="1" applyFont="1" applyFill="1"/>
    <xf numFmtId="3" fontId="54" fillId="39" borderId="0" xfId="56" applyNumberFormat="1" applyFont="1" applyFill="1"/>
    <xf numFmtId="168" fontId="62" fillId="34" borderId="0" xfId="65" applyNumberFormat="1" applyFont="1" applyFill="1"/>
    <xf numFmtId="0" fontId="63" fillId="33" borderId="0" xfId="56" applyFont="1" applyFill="1"/>
    <xf numFmtId="0" fontId="58" fillId="39" borderId="0" xfId="56" applyFont="1" applyFill="1"/>
    <xf numFmtId="166" fontId="58" fillId="39" borderId="0" xfId="62" applyNumberFormat="1" applyFont="1" applyFill="1" applyBorder="1"/>
    <xf numFmtId="168" fontId="62" fillId="0" borderId="0" xfId="65" applyNumberFormat="1" applyFont="1" applyFill="1"/>
    <xf numFmtId="166" fontId="54" fillId="0" borderId="0" xfId="60" applyNumberFormat="1" applyFont="1" applyFill="1"/>
    <xf numFmtId="0" fontId="54" fillId="39" borderId="0" xfId="67" applyFont="1" applyFill="1" applyAlignment="1"/>
    <xf numFmtId="166" fontId="54" fillId="39" borderId="0" xfId="57" applyNumberFormat="1" applyFont="1" applyFill="1" applyBorder="1"/>
    <xf numFmtId="37" fontId="54" fillId="36" borderId="0" xfId="56" applyNumberFormat="1" applyFont="1" applyFill="1"/>
    <xf numFmtId="0" fontId="49" fillId="40" borderId="0" xfId="68" applyFont="1" applyFill="1" applyAlignment="1">
      <alignment vertical="top" wrapText="1"/>
    </xf>
    <xf numFmtId="0" fontId="54" fillId="36" borderId="0" xfId="56" quotePrefix="1" applyFont="1" applyFill="1"/>
    <xf numFmtId="0" fontId="50" fillId="0" borderId="0" xfId="0" applyFont="1"/>
    <xf numFmtId="0" fontId="69" fillId="0" borderId="0" xfId="71" applyFont="1" applyAlignment="1">
      <alignment vertical="center"/>
    </xf>
    <xf numFmtId="0" fontId="70" fillId="0" borderId="0" xfId="0" applyFont="1" applyAlignment="1">
      <alignment vertical="center"/>
    </xf>
    <xf numFmtId="0" fontId="49" fillId="0" borderId="0" xfId="0" applyFont="1" applyAlignment="1">
      <alignment vertical="center"/>
    </xf>
    <xf numFmtId="166" fontId="71" fillId="0" borderId="0" xfId="42" applyNumberFormat="1" applyFont="1" applyFill="1"/>
    <xf numFmtId="166" fontId="71" fillId="0" borderId="13" xfId="42" applyNumberFormat="1" applyFont="1" applyFill="1" applyBorder="1"/>
    <xf numFmtId="166" fontId="72" fillId="0" borderId="0" xfId="42" applyNumberFormat="1" applyFont="1" applyFill="1"/>
    <xf numFmtId="166" fontId="72" fillId="0" borderId="0" xfId="42" applyNumberFormat="1" applyFont="1"/>
    <xf numFmtId="0" fontId="71" fillId="0" borderId="0" xfId="0" applyFont="1"/>
    <xf numFmtId="0" fontId="49" fillId="0" borderId="0" xfId="0" applyFont="1" applyAlignment="1">
      <alignment vertical="center" wrapText="1"/>
    </xf>
    <xf numFmtId="0" fontId="70" fillId="0" borderId="0" xfId="0" applyFont="1" applyAlignment="1">
      <alignment vertical="center" wrapText="1"/>
    </xf>
    <xf numFmtId="166" fontId="71" fillId="0" borderId="0" xfId="42" applyNumberFormat="1" applyFont="1" applyFill="1" applyBorder="1"/>
    <xf numFmtId="166" fontId="70" fillId="0" borderId="0" xfId="0" applyNumberFormat="1" applyFont="1" applyAlignment="1">
      <alignment vertical="center" wrapText="1"/>
    </xf>
    <xf numFmtId="166" fontId="72" fillId="0" borderId="18" xfId="42" applyNumberFormat="1" applyFont="1" applyFill="1" applyBorder="1"/>
    <xf numFmtId="0" fontId="50" fillId="0" borderId="0" xfId="53" applyFont="1"/>
    <xf numFmtId="0" fontId="69" fillId="0" borderId="0" xfId="0" applyFont="1" applyAlignment="1">
      <alignment vertical="center"/>
    </xf>
    <xf numFmtId="0" fontId="50" fillId="0" borderId="0" xfId="55" applyFont="1"/>
    <xf numFmtId="166" fontId="50" fillId="0" borderId="0" xfId="55" applyNumberFormat="1" applyFont="1"/>
    <xf numFmtId="166" fontId="50" fillId="0" borderId="0" xfId="53" applyNumberFormat="1" applyFont="1"/>
    <xf numFmtId="41" fontId="50" fillId="0" borderId="0" xfId="53" applyNumberFormat="1" applyFont="1"/>
    <xf numFmtId="167" fontId="50" fillId="0" borderId="0" xfId="51" applyFont="1" applyAlignment="1">
      <alignment horizontal="left"/>
    </xf>
    <xf numFmtId="167" fontId="50" fillId="0" borderId="0" xfId="51" applyFont="1"/>
    <xf numFmtId="41" fontId="50" fillId="0" borderId="0" xfId="52" applyFont="1"/>
    <xf numFmtId="0" fontId="73" fillId="0" borderId="0" xfId="0" applyFont="1"/>
    <xf numFmtId="41" fontId="50" fillId="0" borderId="0" xfId="70" applyFont="1"/>
    <xf numFmtId="167" fontId="77" fillId="0" borderId="0" xfId="51" applyFont="1" applyAlignment="1">
      <alignment horizontal="center"/>
    </xf>
    <xf numFmtId="1" fontId="73" fillId="0" borderId="0" xfId="52" applyNumberFormat="1" applyFont="1"/>
    <xf numFmtId="167" fontId="73" fillId="0" borderId="0" xfId="51" applyFont="1"/>
    <xf numFmtId="41" fontId="73" fillId="0" borderId="0" xfId="52" applyFont="1"/>
    <xf numFmtId="41" fontId="77" fillId="0" borderId="0" xfId="52" applyFont="1"/>
    <xf numFmtId="167" fontId="77" fillId="0" borderId="0" xfId="51" applyFont="1"/>
    <xf numFmtId="41" fontId="73" fillId="0" borderId="0" xfId="70" applyFont="1"/>
    <xf numFmtId="0" fontId="59" fillId="0" borderId="0" xfId="0" applyFont="1" applyAlignment="1">
      <alignment horizontal="center" vertical="center"/>
    </xf>
    <xf numFmtId="0" fontId="80" fillId="0" borderId="0" xfId="0" applyFont="1" applyAlignment="1">
      <alignment horizontal="center" vertical="center"/>
    </xf>
    <xf numFmtId="0" fontId="80" fillId="0" borderId="0" xfId="0" applyFont="1" applyAlignment="1">
      <alignment horizontal="center"/>
    </xf>
    <xf numFmtId="0" fontId="80" fillId="0" borderId="0" xfId="0" applyFont="1" applyAlignment="1">
      <alignment horizontal="center" vertical="center" wrapText="1"/>
    </xf>
    <xf numFmtId="0" fontId="59" fillId="0" borderId="0" xfId="0" applyFont="1" applyAlignment="1">
      <alignment horizontal="center" vertical="center" wrapText="1"/>
    </xf>
    <xf numFmtId="167" fontId="73" fillId="0" borderId="0" xfId="51" applyFont="1" applyAlignment="1">
      <alignment horizontal="right"/>
    </xf>
    <xf numFmtId="0" fontId="50" fillId="0" borderId="0" xfId="71" applyFont="1"/>
    <xf numFmtId="0" fontId="50" fillId="0" borderId="0" xfId="53" applyFont="1" applyAlignment="1">
      <alignment horizontal="center"/>
    </xf>
    <xf numFmtId="41" fontId="76" fillId="0" borderId="0" xfId="70" applyFont="1"/>
    <xf numFmtId="0" fontId="73" fillId="0" borderId="0" xfId="51" applyNumberFormat="1" applyFont="1" applyAlignment="1">
      <alignment horizontal="right"/>
    </xf>
    <xf numFmtId="0" fontId="50" fillId="0" borderId="0" xfId="51" applyNumberFormat="1" applyFont="1" applyAlignment="1">
      <alignment horizontal="left"/>
    </xf>
    <xf numFmtId="0" fontId="20" fillId="0" borderId="0" xfId="98"/>
    <xf numFmtId="0" fontId="20" fillId="0" borderId="35" xfId="98" applyBorder="1"/>
    <xf numFmtId="0" fontId="20" fillId="0" borderId="19" xfId="98" applyBorder="1"/>
    <xf numFmtId="0" fontId="20" fillId="0" borderId="16" xfId="98" applyBorder="1"/>
    <xf numFmtId="0" fontId="20" fillId="0" borderId="36" xfId="98" applyBorder="1"/>
    <xf numFmtId="0" fontId="20" fillId="0" borderId="10" xfId="98" applyBorder="1"/>
    <xf numFmtId="0" fontId="20" fillId="0" borderId="37" xfId="98" applyBorder="1"/>
    <xf numFmtId="0" fontId="20" fillId="0" borderId="14" xfId="98" applyBorder="1"/>
    <xf numFmtId="0" fontId="20" fillId="0" borderId="17" xfId="98" applyBorder="1"/>
    <xf numFmtId="0" fontId="65" fillId="0" borderId="0" xfId="98" applyFont="1"/>
    <xf numFmtId="0" fontId="86" fillId="0" borderId="0" xfId="98" applyFont="1"/>
    <xf numFmtId="0" fontId="90" fillId="0" borderId="0" xfId="98" applyFont="1"/>
    <xf numFmtId="0" fontId="88" fillId="39" borderId="0" xfId="99" applyFill="1" applyAlignment="1">
      <alignment horizontal="center" vertical="center"/>
    </xf>
    <xf numFmtId="0" fontId="86" fillId="39" borderId="0" xfId="98" applyFont="1" applyFill="1"/>
    <xf numFmtId="0" fontId="91" fillId="0" borderId="0" xfId="98" applyFont="1"/>
    <xf numFmtId="41" fontId="86" fillId="0" borderId="0" xfId="98" applyNumberFormat="1" applyFont="1"/>
    <xf numFmtId="0" fontId="45" fillId="0" borderId="0" xfId="98" applyFont="1"/>
    <xf numFmtId="0" fontId="45" fillId="39" borderId="0" xfId="98" applyFont="1" applyFill="1"/>
    <xf numFmtId="0" fontId="92" fillId="39" borderId="0" xfId="98" applyFont="1" applyFill="1" applyAlignment="1">
      <alignment horizontal="center" vertical="center"/>
    </xf>
    <xf numFmtId="0" fontId="87" fillId="0" borderId="0" xfId="98" applyFont="1"/>
    <xf numFmtId="0" fontId="65" fillId="39" borderId="0" xfId="98" applyFont="1" applyFill="1" applyAlignment="1">
      <alignment horizontal="center" vertical="center"/>
    </xf>
    <xf numFmtId="168" fontId="65" fillId="0" borderId="0" xfId="101" applyNumberFormat="1" applyFont="1" applyFill="1"/>
    <xf numFmtId="0" fontId="88" fillId="0" borderId="0" xfId="99" applyAlignment="1">
      <alignment horizontal="center"/>
    </xf>
    <xf numFmtId="41" fontId="65" fillId="0" borderId="0" xfId="100" applyFont="1" applyFill="1"/>
    <xf numFmtId="168" fontId="45" fillId="0" borderId="0" xfId="98" applyNumberFormat="1" applyFont="1"/>
    <xf numFmtId="168" fontId="65" fillId="0" borderId="0" xfId="98" applyNumberFormat="1" applyFont="1"/>
    <xf numFmtId="0" fontId="93" fillId="39" borderId="0" xfId="98" applyFont="1" applyFill="1" applyAlignment="1">
      <alignment horizontal="center" vertical="center"/>
    </xf>
    <xf numFmtId="168" fontId="65" fillId="39" borderId="0" xfId="98" applyNumberFormat="1" applyFont="1" applyFill="1" applyAlignment="1">
      <alignment horizontal="center" vertical="center"/>
    </xf>
    <xf numFmtId="0" fontId="87" fillId="39" borderId="0" xfId="98" applyFont="1" applyFill="1" applyAlignment="1">
      <alignment horizontal="center" vertical="center"/>
    </xf>
    <xf numFmtId="0" fontId="96" fillId="39" borderId="0" xfId="98" applyFont="1" applyFill="1" applyAlignment="1">
      <alignment horizontal="center" vertical="center"/>
    </xf>
    <xf numFmtId="0" fontId="45" fillId="39" borderId="0" xfId="98" applyFont="1" applyFill="1" applyAlignment="1">
      <alignment horizontal="center" vertical="center"/>
    </xf>
    <xf numFmtId="0" fontId="98" fillId="0" borderId="0" xfId="98" applyFont="1"/>
    <xf numFmtId="170" fontId="99" fillId="0" borderId="0" xfId="100" applyNumberFormat="1" applyFont="1" applyFill="1"/>
    <xf numFmtId="0" fontId="100" fillId="0" borderId="0" xfId="98" applyFont="1"/>
    <xf numFmtId="0" fontId="101" fillId="0" borderId="0" xfId="98" applyFont="1"/>
    <xf numFmtId="0" fontId="100" fillId="39" borderId="0" xfId="98" applyFont="1" applyFill="1" applyAlignment="1">
      <alignment horizontal="center" vertical="center"/>
    </xf>
    <xf numFmtId="43" fontId="86" fillId="0" borderId="0" xfId="101" applyFont="1" applyFill="1"/>
    <xf numFmtId="43" fontId="86" fillId="39" borderId="0" xfId="101" applyFont="1" applyFill="1" applyAlignment="1">
      <alignment horizontal="center" vertical="center"/>
    </xf>
    <xf numFmtId="0" fontId="86" fillId="39" borderId="0" xfId="98" applyFont="1" applyFill="1" applyAlignment="1">
      <alignment horizontal="center" vertical="center"/>
    </xf>
    <xf numFmtId="168" fontId="86" fillId="0" borderId="0" xfId="101" applyNumberFormat="1" applyFont="1" applyFill="1"/>
    <xf numFmtId="0" fontId="67" fillId="0" borderId="0" xfId="98" applyFont="1"/>
    <xf numFmtId="43" fontId="65" fillId="0" borderId="0" xfId="101" applyFont="1" applyFill="1"/>
    <xf numFmtId="43" fontId="65" fillId="39" borderId="0" xfId="101" applyFont="1" applyFill="1" applyAlignment="1">
      <alignment horizontal="center" vertical="center"/>
    </xf>
    <xf numFmtId="3" fontId="65" fillId="0" borderId="0" xfId="101" applyNumberFormat="1" applyFont="1" applyFill="1" applyAlignment="1">
      <alignment horizontal="center"/>
    </xf>
    <xf numFmtId="3" fontId="87" fillId="0" borderId="0" xfId="101" applyNumberFormat="1" applyFont="1" applyFill="1" applyBorder="1" applyAlignment="1">
      <alignment horizontal="center"/>
    </xf>
    <xf numFmtId="0" fontId="101" fillId="0" borderId="0" xfId="98" applyFont="1" applyAlignment="1">
      <alignment vertical="center"/>
    </xf>
    <xf numFmtId="0" fontId="103" fillId="0" borderId="0" xfId="98" applyFont="1"/>
    <xf numFmtId="168" fontId="103" fillId="0" borderId="0" xfId="101" applyNumberFormat="1" applyFont="1"/>
    <xf numFmtId="168" fontId="103" fillId="0" borderId="0" xfId="101" applyNumberFormat="1" applyFont="1" applyFill="1"/>
    <xf numFmtId="0" fontId="20" fillId="0" borderId="0" xfId="103"/>
    <xf numFmtId="0" fontId="104" fillId="0" borderId="0" xfId="98" applyFont="1"/>
    <xf numFmtId="168" fontId="104" fillId="0" borderId="0" xfId="101" applyNumberFormat="1" applyFont="1"/>
    <xf numFmtId="168" fontId="104" fillId="0" borderId="0" xfId="101" applyNumberFormat="1" applyFont="1" applyFill="1"/>
    <xf numFmtId="0" fontId="104" fillId="0" borderId="0" xfId="98" applyFont="1" applyAlignment="1">
      <alignment wrapText="1"/>
    </xf>
    <xf numFmtId="168" fontId="104" fillId="0" borderId="0" xfId="101" applyNumberFormat="1" applyFont="1" applyAlignment="1">
      <alignment wrapText="1"/>
    </xf>
    <xf numFmtId="168" fontId="104" fillId="0" borderId="0" xfId="101" applyNumberFormat="1" applyFont="1" applyFill="1" applyAlignment="1">
      <alignment wrapText="1"/>
    </xf>
    <xf numFmtId="0" fontId="67" fillId="0" borderId="0" xfId="103" applyFont="1"/>
    <xf numFmtId="0" fontId="65" fillId="0" borderId="0" xfId="103" applyFont="1"/>
    <xf numFmtId="168" fontId="65" fillId="0" borderId="0" xfId="101" applyNumberFormat="1" applyFont="1"/>
    <xf numFmtId="168" fontId="65" fillId="0" borderId="0" xfId="101" applyNumberFormat="1" applyFont="1" applyBorder="1"/>
    <xf numFmtId="168" fontId="88" fillId="0" borderId="0" xfId="99" applyNumberFormat="1" applyAlignment="1">
      <alignment horizontal="center" vertical="center"/>
    </xf>
    <xf numFmtId="168" fontId="81" fillId="0" borderId="0" xfId="101" applyNumberFormat="1" applyFont="1"/>
    <xf numFmtId="41" fontId="65" fillId="0" borderId="0" xfId="100" applyFont="1"/>
    <xf numFmtId="0" fontId="105" fillId="0" borderId="0" xfId="103" applyFont="1"/>
    <xf numFmtId="0" fontId="81" fillId="0" borderId="0" xfId="103" applyFont="1"/>
    <xf numFmtId="0" fontId="103" fillId="0" borderId="0" xfId="103" applyFont="1" applyAlignment="1">
      <alignment horizontal="center"/>
    </xf>
    <xf numFmtId="0" fontId="65" fillId="0" borderId="0" xfId="103" applyFont="1" applyAlignment="1">
      <alignment horizontal="left"/>
    </xf>
    <xf numFmtId="0" fontId="82" fillId="42" borderId="0" xfId="103" applyFont="1" applyFill="1" applyAlignment="1">
      <alignment vertical="center"/>
    </xf>
    <xf numFmtId="41" fontId="81" fillId="0" borderId="0" xfId="100" applyFont="1"/>
    <xf numFmtId="0" fontId="65" fillId="0" borderId="0" xfId="103" applyFont="1" applyAlignment="1">
      <alignment wrapText="1"/>
    </xf>
    <xf numFmtId="168" fontId="47" fillId="0" borderId="0" xfId="101" applyNumberFormat="1" applyFont="1"/>
    <xf numFmtId="41" fontId="47" fillId="0" borderId="0" xfId="100" applyFont="1"/>
    <xf numFmtId="0" fontId="47" fillId="0" borderId="0" xfId="103" applyFont="1"/>
    <xf numFmtId="166" fontId="47" fillId="0" borderId="0" xfId="101" applyNumberFormat="1" applyFont="1"/>
    <xf numFmtId="0" fontId="47" fillId="0" borderId="0" xfId="103" applyFont="1" applyAlignment="1">
      <alignment vertical="center"/>
    </xf>
    <xf numFmtId="0" fontId="47" fillId="0" borderId="0" xfId="105"/>
    <xf numFmtId="0" fontId="82" fillId="0" borderId="0" xfId="103" applyFont="1" applyAlignment="1">
      <alignment vertical="center"/>
    </xf>
    <xf numFmtId="0" fontId="82" fillId="0" borderId="0" xfId="103" applyFont="1"/>
    <xf numFmtId="168" fontId="82" fillId="0" borderId="0" xfId="101" applyNumberFormat="1" applyFont="1"/>
    <xf numFmtId="41" fontId="65" fillId="0" borderId="0" xfId="103" applyNumberFormat="1" applyFont="1"/>
    <xf numFmtId="168" fontId="87" fillId="0" borderId="0" xfId="101" applyNumberFormat="1" applyFont="1"/>
    <xf numFmtId="168" fontId="65" fillId="0" borderId="0" xfId="103" applyNumberFormat="1" applyFont="1"/>
    <xf numFmtId="168" fontId="106" fillId="0" borderId="0" xfId="101" applyNumberFormat="1" applyFont="1"/>
    <xf numFmtId="0" fontId="65" fillId="0" borderId="24" xfId="103" applyFont="1" applyBorder="1"/>
    <xf numFmtId="0" fontId="88" fillId="0" borderId="0" xfId="99"/>
    <xf numFmtId="0" fontId="67" fillId="0" borderId="0" xfId="103" applyFont="1" applyAlignment="1">
      <alignment vertical="center"/>
    </xf>
    <xf numFmtId="0" fontId="45" fillId="0" borderId="0" xfId="103" applyFont="1"/>
    <xf numFmtId="0" fontId="20" fillId="44" borderId="0" xfId="103" applyFill="1"/>
    <xf numFmtId="0" fontId="95" fillId="44" borderId="0" xfId="103" applyFont="1" applyFill="1"/>
    <xf numFmtId="0" fontId="50" fillId="39" borderId="0" xfId="103" applyFont="1" applyFill="1"/>
    <xf numFmtId="0" fontId="64" fillId="0" borderId="0" xfId="103" applyFont="1" applyAlignment="1">
      <alignment vertical="center"/>
    </xf>
    <xf numFmtId="0" fontId="87" fillId="39" borderId="13" xfId="107" applyFont="1" applyFill="1" applyBorder="1" applyAlignment="1">
      <alignment horizontal="left"/>
    </xf>
    <xf numFmtId="0" fontId="110" fillId="39" borderId="0" xfId="107" applyFont="1" applyFill="1" applyBorder="1" applyAlignment="1">
      <alignment horizontal="center"/>
    </xf>
    <xf numFmtId="0" fontId="110" fillId="39" borderId="0" xfId="107" applyFont="1" applyFill="1" applyAlignment="1">
      <alignment horizontal="center"/>
    </xf>
    <xf numFmtId="14" fontId="98" fillId="39" borderId="0" xfId="108" applyNumberFormat="1" applyFont="1" applyFill="1" applyAlignment="1">
      <alignment horizontal="center"/>
    </xf>
    <xf numFmtId="0" fontId="47" fillId="39" borderId="0" xfId="108" applyFill="1"/>
    <xf numFmtId="3" fontId="47" fillId="39" borderId="0" xfId="108" applyNumberFormat="1" applyFill="1"/>
    <xf numFmtId="0" fontId="65" fillId="39" borderId="0" xfId="103" applyFont="1" applyFill="1"/>
    <xf numFmtId="0" fontId="87" fillId="39" borderId="0" xfId="108" applyFont="1" applyFill="1"/>
    <xf numFmtId="168" fontId="65" fillId="0" borderId="0" xfId="103" quotePrefix="1" applyNumberFormat="1" applyFont="1"/>
    <xf numFmtId="0" fontId="88" fillId="44" borderId="0" xfId="99" applyFill="1"/>
    <xf numFmtId="0" fontId="65" fillId="44" borderId="0" xfId="103" applyFont="1" applyFill="1"/>
    <xf numFmtId="0" fontId="66" fillId="44" borderId="0" xfId="103" applyFont="1" applyFill="1" applyAlignment="1">
      <alignment vertical="center"/>
    </xf>
    <xf numFmtId="0" fontId="67" fillId="39" borderId="0" xfId="103" applyFont="1" applyFill="1"/>
    <xf numFmtId="0" fontId="65" fillId="0" borderId="0" xfId="103" applyFont="1" applyAlignment="1">
      <alignment horizontal="justify" vertical="center"/>
    </xf>
    <xf numFmtId="0" fontId="47" fillId="44" borderId="0" xfId="103" applyFont="1" applyFill="1"/>
    <xf numFmtId="0" fontId="106" fillId="39" borderId="0" xfId="103" applyFont="1" applyFill="1"/>
    <xf numFmtId="41" fontId="65" fillId="39" borderId="0" xfId="100" applyFont="1" applyFill="1"/>
    <xf numFmtId="0" fontId="65" fillId="39" borderId="24" xfId="103" applyFont="1" applyFill="1" applyBorder="1"/>
    <xf numFmtId="0" fontId="67" fillId="39" borderId="24" xfId="103" applyFont="1" applyFill="1" applyBorder="1"/>
    <xf numFmtId="41" fontId="67" fillId="39" borderId="24" xfId="100" applyFont="1" applyFill="1" applyBorder="1"/>
    <xf numFmtId="41" fontId="67" fillId="39" borderId="0" xfId="103" applyNumberFormat="1" applyFont="1" applyFill="1"/>
    <xf numFmtId="41" fontId="65" fillId="39" borderId="0" xfId="103" applyNumberFormat="1" applyFont="1" applyFill="1"/>
    <xf numFmtId="0" fontId="71" fillId="39" borderId="0" xfId="103" applyFont="1" applyFill="1"/>
    <xf numFmtId="0" fontId="87" fillId="39" borderId="13" xfId="110" applyFont="1" applyFill="1" applyBorder="1" applyAlignment="1">
      <alignment horizontal="left"/>
    </xf>
    <xf numFmtId="166" fontId="47" fillId="0" borderId="0" xfId="111" applyNumberFormat="1" applyFont="1" applyFill="1"/>
    <xf numFmtId="166" fontId="87" fillId="39" borderId="33" xfId="101" applyNumberFormat="1" applyFont="1" applyFill="1" applyBorder="1"/>
    <xf numFmtId="166" fontId="87" fillId="39" borderId="0" xfId="101" applyNumberFormat="1" applyFont="1" applyFill="1" applyBorder="1"/>
    <xf numFmtId="168" fontId="87" fillId="39" borderId="0" xfId="112" applyNumberFormat="1" applyFont="1" applyFill="1" applyBorder="1"/>
    <xf numFmtId="166" fontId="65" fillId="0" borderId="0" xfId="103" applyNumberFormat="1" applyFont="1"/>
    <xf numFmtId="168" fontId="65" fillId="39" borderId="0" xfId="103" applyNumberFormat="1" applyFont="1" applyFill="1"/>
    <xf numFmtId="0" fontId="71" fillId="39" borderId="0" xfId="103" applyFont="1" applyFill="1" applyAlignment="1">
      <alignment horizontal="center"/>
    </xf>
    <xf numFmtId="0" fontId="95" fillId="0" borderId="0" xfId="103" applyFont="1"/>
    <xf numFmtId="0" fontId="65" fillId="0" borderId="0" xfId="103" applyFont="1" applyAlignment="1">
      <alignment vertical="center"/>
    </xf>
    <xf numFmtId="0" fontId="47" fillId="39" borderId="0" xfId="110" applyFill="1" applyAlignment="1">
      <alignment horizontal="left"/>
    </xf>
    <xf numFmtId="168" fontId="47" fillId="39" borderId="0" xfId="112" applyNumberFormat="1" applyFont="1" applyFill="1"/>
    <xf numFmtId="168" fontId="87" fillId="39" borderId="33" xfId="112" applyNumberFormat="1" applyFont="1" applyFill="1" applyBorder="1"/>
    <xf numFmtId="0" fontId="82" fillId="39" borderId="0" xfId="103" applyFont="1" applyFill="1" applyAlignment="1">
      <alignment horizontal="left" vertical="center"/>
    </xf>
    <xf numFmtId="0" fontId="20" fillId="39" borderId="0" xfId="103" applyFill="1"/>
    <xf numFmtId="0" fontId="107" fillId="44" borderId="0" xfId="113" applyFont="1" applyFill="1"/>
    <xf numFmtId="0" fontId="115" fillId="44" borderId="0" xfId="113" applyFont="1" applyFill="1"/>
    <xf numFmtId="0" fontId="113" fillId="45" borderId="40" xfId="113" applyFont="1" applyFill="1" applyBorder="1" applyAlignment="1">
      <alignment vertical="center"/>
    </xf>
    <xf numFmtId="0" fontId="107" fillId="39" borderId="0" xfId="113" applyFont="1" applyFill="1"/>
    <xf numFmtId="166" fontId="107" fillId="44" borderId="0" xfId="113" applyNumberFormat="1" applyFont="1" applyFill="1"/>
    <xf numFmtId="41" fontId="0" fillId="44" borderId="0" xfId="100" applyFont="1" applyFill="1"/>
    <xf numFmtId="41" fontId="20" fillId="44" borderId="0" xfId="103" applyNumberFormat="1" applyFill="1"/>
    <xf numFmtId="0" fontId="67" fillId="44" borderId="0" xfId="103" applyFont="1" applyFill="1" applyAlignment="1">
      <alignment vertical="justify" wrapText="1"/>
    </xf>
    <xf numFmtId="0" fontId="65" fillId="44" borderId="0" xfId="103" applyFont="1" applyFill="1" applyAlignment="1">
      <alignment vertical="justify" wrapText="1"/>
    </xf>
    <xf numFmtId="0" fontId="65" fillId="44" borderId="0" xfId="103" applyFont="1" applyFill="1" applyAlignment="1">
      <alignment vertical="top" wrapText="1"/>
    </xf>
    <xf numFmtId="41" fontId="65" fillId="44" borderId="0" xfId="100" applyFont="1" applyFill="1" applyAlignment="1">
      <alignment horizontal="left" vertical="top" wrapText="1"/>
    </xf>
    <xf numFmtId="41" fontId="95" fillId="44" borderId="28" xfId="100" applyFont="1" applyFill="1" applyBorder="1"/>
    <xf numFmtId="0" fontId="67" fillId="44" borderId="0" xfId="103" applyFont="1" applyFill="1" applyAlignment="1">
      <alignment vertical="top" wrapText="1"/>
    </xf>
    <xf numFmtId="0" fontId="67" fillId="44" borderId="0" xfId="103" applyFont="1" applyFill="1" applyAlignment="1">
      <alignment horizontal="center" vertical="center" wrapText="1"/>
    </xf>
    <xf numFmtId="0" fontId="88" fillId="0" borderId="0" xfId="99" applyAlignment="1">
      <alignment horizontal="right"/>
    </xf>
    <xf numFmtId="41" fontId="47" fillId="39" borderId="0" xfId="100" quotePrefix="1" applyFont="1" applyFill="1" applyAlignment="1">
      <alignment horizontal="center"/>
    </xf>
    <xf numFmtId="0" fontId="87" fillId="39" borderId="0" xfId="110" applyFont="1" applyFill="1" applyAlignment="1">
      <alignment horizontal="center"/>
    </xf>
    <xf numFmtId="166" fontId="47" fillId="39" borderId="0" xfId="101" applyNumberFormat="1" applyFont="1" applyFill="1" applyBorder="1"/>
    <xf numFmtId="0" fontId="68" fillId="0" borderId="0" xfId="103" applyFont="1"/>
    <xf numFmtId="0" fontId="50" fillId="0" borderId="0" xfId="103" applyFont="1"/>
    <xf numFmtId="41" fontId="50" fillId="0" borderId="0" xfId="100" applyFont="1"/>
    <xf numFmtId="14" fontId="50" fillId="0" borderId="0" xfId="103" applyNumberFormat="1" applyFont="1"/>
    <xf numFmtId="0" fontId="74" fillId="0" borderId="0" xfId="103" applyFont="1"/>
    <xf numFmtId="41" fontId="50" fillId="0" borderId="0" xfId="100" applyFont="1" applyFill="1"/>
    <xf numFmtId="41" fontId="50" fillId="0" borderId="0" xfId="103" applyNumberFormat="1" applyFont="1"/>
    <xf numFmtId="0" fontId="50" fillId="0" borderId="13" xfId="103" applyFont="1" applyBorder="1"/>
    <xf numFmtId="0" fontId="74" fillId="0" borderId="13" xfId="103" applyFont="1" applyBorder="1"/>
    <xf numFmtId="41" fontId="50" fillId="0" borderId="13" xfId="100" applyFont="1" applyBorder="1"/>
    <xf numFmtId="41" fontId="68" fillId="0" borderId="0" xfId="100" applyFont="1"/>
    <xf numFmtId="41" fontId="50" fillId="39" borderId="0" xfId="103" applyNumberFormat="1" applyFont="1" applyFill="1"/>
    <xf numFmtId="0" fontId="95" fillId="44" borderId="0" xfId="103" applyFont="1" applyFill="1" applyAlignment="1">
      <alignment horizontal="center" vertical="center"/>
    </xf>
    <xf numFmtId="0" fontId="82" fillId="0" borderId="0" xfId="103" applyFont="1" applyAlignment="1">
      <alignment vertical="center" wrapText="1"/>
    </xf>
    <xf numFmtId="0" fontId="20" fillId="0" borderId="0" xfId="115"/>
    <xf numFmtId="0" fontId="95" fillId="0" borderId="0" xfId="115" applyFont="1"/>
    <xf numFmtId="0" fontId="82" fillId="42" borderId="0" xfId="115" applyFont="1" applyFill="1" applyAlignment="1">
      <alignment vertical="center"/>
    </xf>
    <xf numFmtId="0" fontId="95" fillId="44" borderId="0" xfId="115" applyFont="1" applyFill="1"/>
    <xf numFmtId="0" fontId="20" fillId="44" borderId="0" xfId="115" applyFill="1"/>
    <xf numFmtId="0" fontId="20" fillId="39" borderId="0" xfId="115" applyFill="1"/>
    <xf numFmtId="0" fontId="82" fillId="39" borderId="0" xfId="115" applyFont="1" applyFill="1" applyAlignment="1">
      <alignment vertical="center"/>
    </xf>
    <xf numFmtId="0" fontId="88" fillId="39" borderId="0" xfId="99" applyFill="1"/>
    <xf numFmtId="0" fontId="65" fillId="39" borderId="0" xfId="115" applyFont="1" applyFill="1"/>
    <xf numFmtId="0" fontId="65" fillId="0" borderId="0" xfId="115" applyFont="1"/>
    <xf numFmtId="41" fontId="20" fillId="44" borderId="0" xfId="115" applyNumberFormat="1" applyFill="1"/>
    <xf numFmtId="0" fontId="118" fillId="44" borderId="0" xfId="115" applyFont="1" applyFill="1" applyAlignment="1">
      <alignment wrapText="1"/>
    </xf>
    <xf numFmtId="0" fontId="107" fillId="44" borderId="0" xfId="115" applyFont="1" applyFill="1" applyAlignment="1">
      <alignment vertical="center" wrapText="1"/>
    </xf>
    <xf numFmtId="0" fontId="107" fillId="44" borderId="0" xfId="115" applyFont="1" applyFill="1" applyAlignment="1">
      <alignment horizontal="center" vertical="center" wrapText="1"/>
    </xf>
    <xf numFmtId="41" fontId="108" fillId="44" borderId="0" xfId="100" applyFont="1" applyFill="1"/>
    <xf numFmtId="41" fontId="108" fillId="44" borderId="0" xfId="115" applyNumberFormat="1" applyFont="1" applyFill="1"/>
    <xf numFmtId="0" fontId="109" fillId="44" borderId="0" xfId="115" applyFont="1" applyFill="1"/>
    <xf numFmtId="0" fontId="109" fillId="0" borderId="0" xfId="115" applyFont="1"/>
    <xf numFmtId="3" fontId="64" fillId="44" borderId="0" xfId="115" applyNumberFormat="1" applyFont="1" applyFill="1"/>
    <xf numFmtId="0" fontId="64" fillId="44" borderId="0" xfId="115" applyFont="1" applyFill="1"/>
    <xf numFmtId="9" fontId="64" fillId="44" borderId="0" xfId="106" applyFont="1" applyFill="1" applyBorder="1"/>
    <xf numFmtId="166" fontId="64" fillId="44" borderId="0" xfId="116" applyNumberFormat="1" applyFont="1" applyFill="1" applyBorder="1"/>
    <xf numFmtId="0" fontId="66" fillId="44" borderId="0" xfId="115" applyFont="1" applyFill="1"/>
    <xf numFmtId="166" fontId="64" fillId="44" borderId="0" xfId="116" applyNumberFormat="1" applyFont="1" applyFill="1" applyBorder="1" applyAlignment="1">
      <alignment horizontal="center"/>
    </xf>
    <xf numFmtId="0" fontId="82" fillId="42" borderId="0" xfId="115" applyFont="1" applyFill="1"/>
    <xf numFmtId="166" fontId="50" fillId="0" borderId="0" xfId="0" applyNumberFormat="1" applyFont="1"/>
    <xf numFmtId="41" fontId="0" fillId="44" borderId="0" xfId="70" applyFont="1" applyFill="1"/>
    <xf numFmtId="0" fontId="119" fillId="0" borderId="0" xfId="103" applyFont="1" applyAlignment="1">
      <alignment horizontal="left" vertical="center"/>
    </xf>
    <xf numFmtId="3" fontId="77" fillId="0" borderId="0" xfId="51" applyNumberFormat="1" applyFont="1" applyAlignment="1">
      <alignment horizontal="center"/>
    </xf>
    <xf numFmtId="3" fontId="73" fillId="0" borderId="0" xfId="51" applyNumberFormat="1" applyFont="1"/>
    <xf numFmtId="3" fontId="73" fillId="39" borderId="0" xfId="51" applyNumberFormat="1" applyFont="1" applyFill="1"/>
    <xf numFmtId="3" fontId="50" fillId="0" borderId="0" xfId="0" applyNumberFormat="1" applyFont="1"/>
    <xf numFmtId="168" fontId="86" fillId="0" borderId="0" xfId="98" applyNumberFormat="1" applyFont="1"/>
    <xf numFmtId="41" fontId="65" fillId="0" borderId="0" xfId="70" applyFont="1"/>
    <xf numFmtId="0" fontId="48" fillId="0" borderId="0" xfId="0" applyFont="1" applyAlignment="1">
      <alignment vertical="center"/>
    </xf>
    <xf numFmtId="0" fontId="16" fillId="44" borderId="0" xfId="121" applyFill="1"/>
    <xf numFmtId="0" fontId="95" fillId="44" borderId="0" xfId="121" applyFont="1" applyFill="1"/>
    <xf numFmtId="0" fontId="16" fillId="0" borderId="0" xfId="121"/>
    <xf numFmtId="0" fontId="114" fillId="44" borderId="0" xfId="121" applyFont="1" applyFill="1"/>
    <xf numFmtId="0" fontId="16" fillId="39" borderId="0" xfId="121" applyFill="1"/>
    <xf numFmtId="0" fontId="16" fillId="46" borderId="0" xfId="121" applyFill="1"/>
    <xf numFmtId="41" fontId="107" fillId="44" borderId="0" xfId="122" applyFont="1" applyFill="1" applyBorder="1"/>
    <xf numFmtId="0" fontId="101" fillId="0" borderId="0" xfId="121" applyFont="1" applyAlignment="1">
      <alignment horizontal="left" vertical="center"/>
    </xf>
    <xf numFmtId="0" fontId="65" fillId="0" borderId="0" xfId="98" applyFont="1" applyAlignment="1">
      <alignment horizontal="left"/>
    </xf>
    <xf numFmtId="0" fontId="101" fillId="0" borderId="0" xfId="103" applyFont="1" applyAlignment="1">
      <alignment horizontal="left" vertical="center"/>
    </xf>
    <xf numFmtId="0" fontId="87" fillId="0" borderId="0" xfId="103" applyFont="1" applyAlignment="1">
      <alignment horizontal="left" vertical="center"/>
    </xf>
    <xf numFmtId="0" fontId="101" fillId="0" borderId="0" xfId="103" applyFont="1" applyAlignment="1">
      <alignment horizontal="center" vertical="center"/>
    </xf>
    <xf numFmtId="0" fontId="119" fillId="0" borderId="0" xfId="103" applyFont="1" applyAlignment="1">
      <alignment horizontal="center" vertical="center"/>
    </xf>
    <xf numFmtId="0" fontId="101" fillId="0" borderId="0" xfId="115" applyFont="1" applyAlignment="1">
      <alignment horizontal="left" vertical="center"/>
    </xf>
    <xf numFmtId="0" fontId="15" fillId="44" borderId="0" xfId="115" applyFont="1" applyFill="1"/>
    <xf numFmtId="0" fontId="100" fillId="0" borderId="0" xfId="98" applyFont="1" applyAlignment="1">
      <alignment horizontal="center"/>
    </xf>
    <xf numFmtId="0" fontId="15" fillId="44" borderId="0" xfId="103" applyFont="1" applyFill="1"/>
    <xf numFmtId="0" fontId="15" fillId="44" borderId="0" xfId="121" applyFont="1" applyFill="1"/>
    <xf numFmtId="41" fontId="47" fillId="39" borderId="0" xfId="70" applyFont="1" applyFill="1"/>
    <xf numFmtId="41" fontId="87" fillId="39" borderId="33" xfId="70" applyFont="1" applyFill="1" applyBorder="1"/>
    <xf numFmtId="41" fontId="65" fillId="0" borderId="0" xfId="70" applyFont="1" applyFill="1"/>
    <xf numFmtId="41" fontId="87" fillId="0" borderId="18" xfId="70" applyFont="1" applyFill="1" applyBorder="1"/>
    <xf numFmtId="41" fontId="94" fillId="39" borderId="0" xfId="70" applyFont="1" applyFill="1" applyAlignment="1">
      <alignment horizontal="center"/>
    </xf>
    <xf numFmtId="41" fontId="94" fillId="39" borderId="0" xfId="70" applyFont="1" applyFill="1" applyBorder="1" applyAlignment="1">
      <alignment horizontal="center"/>
    </xf>
    <xf numFmtId="41" fontId="81" fillId="0" borderId="0" xfId="70" applyFont="1"/>
    <xf numFmtId="41" fontId="95" fillId="0" borderId="0" xfId="70" applyFont="1"/>
    <xf numFmtId="41" fontId="97" fillId="0" borderId="0" xfId="70" applyFont="1"/>
    <xf numFmtId="41" fontId="95" fillId="44" borderId="0" xfId="103" applyNumberFormat="1" applyFont="1" applyFill="1"/>
    <xf numFmtId="0" fontId="121" fillId="0" borderId="0" xfId="124" applyAlignment="1">
      <alignment horizontal="center"/>
    </xf>
    <xf numFmtId="0" fontId="121" fillId="39" borderId="0" xfId="124" applyFill="1" applyAlignment="1">
      <alignment horizontal="center" vertical="center"/>
    </xf>
    <xf numFmtId="0" fontId="117" fillId="39" borderId="0" xfId="103" applyFont="1" applyFill="1"/>
    <xf numFmtId="0" fontId="50" fillId="39" borderId="13" xfId="103" applyFont="1" applyFill="1" applyBorder="1"/>
    <xf numFmtId="0" fontId="95" fillId="0" borderId="0" xfId="125" applyFont="1"/>
    <xf numFmtId="0" fontId="14" fillId="0" borderId="0" xfId="125"/>
    <xf numFmtId="0" fontId="65" fillId="39" borderId="0" xfId="125" applyFont="1" applyFill="1"/>
    <xf numFmtId="0" fontId="71" fillId="39" borderId="0" xfId="125" applyFont="1" applyFill="1" applyAlignment="1">
      <alignment horizontal="center"/>
    </xf>
    <xf numFmtId="0" fontId="87" fillId="39" borderId="13" xfId="126" applyFont="1" applyFill="1" applyBorder="1" applyAlignment="1">
      <alignment horizontal="left"/>
    </xf>
    <xf numFmtId="41" fontId="65" fillId="39" borderId="0" xfId="127" applyFont="1" applyFill="1"/>
    <xf numFmtId="0" fontId="47" fillId="39" borderId="0" xfId="125" applyFont="1" applyFill="1"/>
    <xf numFmtId="0" fontId="87" fillId="39" borderId="0" xfId="126" applyFont="1" applyFill="1"/>
    <xf numFmtId="41" fontId="67" fillId="39" borderId="33" xfId="125" applyNumberFormat="1" applyFont="1" applyFill="1" applyBorder="1"/>
    <xf numFmtId="0" fontId="14" fillId="39" borderId="0" xfId="125" applyFill="1"/>
    <xf numFmtId="41" fontId="67" fillId="39" borderId="0" xfId="125" applyNumberFormat="1" applyFont="1" applyFill="1"/>
    <xf numFmtId="168" fontId="87" fillId="39" borderId="0" xfId="126" applyNumberFormat="1" applyFont="1" applyFill="1"/>
    <xf numFmtId="0" fontId="101" fillId="0" borderId="0" xfId="125" applyFont="1" applyAlignment="1">
      <alignment horizontal="left" vertical="center"/>
    </xf>
    <xf numFmtId="41" fontId="122" fillId="39" borderId="0" xfId="100" applyFont="1" applyFill="1"/>
    <xf numFmtId="3" fontId="47" fillId="39" borderId="24" xfId="108" applyNumberFormat="1" applyFill="1" applyBorder="1"/>
    <xf numFmtId="41" fontId="46" fillId="39" borderId="24" xfId="100" applyFont="1" applyFill="1" applyBorder="1"/>
    <xf numFmtId="0" fontId="107" fillId="39" borderId="22" xfId="103" applyFont="1" applyFill="1" applyBorder="1"/>
    <xf numFmtId="0" fontId="107" fillId="39" borderId="23" xfId="103" applyFont="1" applyFill="1" applyBorder="1"/>
    <xf numFmtId="41" fontId="45" fillId="39" borderId="23" xfId="100" applyFont="1" applyFill="1" applyBorder="1"/>
    <xf numFmtId="0" fontId="98" fillId="0" borderId="21" xfId="103" applyFont="1" applyBorder="1" applyAlignment="1">
      <alignment horizontal="left"/>
    </xf>
    <xf numFmtId="0" fontId="98" fillId="0" borderId="32" xfId="103" applyFont="1" applyBorder="1" applyAlignment="1">
      <alignment horizontal="left"/>
    </xf>
    <xf numFmtId="41" fontId="98" fillId="0" borderId="24" xfId="100" applyFont="1" applyBorder="1"/>
    <xf numFmtId="0" fontId="123" fillId="0" borderId="0" xfId="0" applyFont="1"/>
    <xf numFmtId="167" fontId="73" fillId="41" borderId="0" xfId="51" applyFont="1" applyFill="1"/>
    <xf numFmtId="3" fontId="73" fillId="41" borderId="0" xfId="51" applyNumberFormat="1" applyFont="1" applyFill="1"/>
    <xf numFmtId="41" fontId="107" fillId="39" borderId="29" xfId="104" applyFont="1" applyFill="1" applyBorder="1"/>
    <xf numFmtId="0" fontId="68" fillId="0" borderId="13" xfId="103" applyFont="1" applyBorder="1" applyAlignment="1">
      <alignment horizontal="center" vertical="center" wrapText="1"/>
    </xf>
    <xf numFmtId="0" fontId="68" fillId="39" borderId="0" xfId="103" applyFont="1" applyFill="1" applyAlignment="1">
      <alignment horizontal="center" vertical="center" wrapText="1"/>
    </xf>
    <xf numFmtId="0" fontId="98" fillId="39" borderId="13" xfId="110" applyFont="1" applyFill="1" applyBorder="1" applyAlignment="1">
      <alignment horizontal="center" vertical="center" wrapText="1"/>
    </xf>
    <xf numFmtId="0" fontId="50" fillId="0" borderId="0" xfId="103" applyFont="1" applyAlignment="1">
      <alignment vertical="center" wrapText="1"/>
    </xf>
    <xf numFmtId="41" fontId="50" fillId="0" borderId="13" xfId="103" applyNumberFormat="1" applyFont="1" applyBorder="1"/>
    <xf numFmtId="0" fontId="101" fillId="0" borderId="0" xfId="103" applyFont="1" applyAlignment="1">
      <alignment vertical="center"/>
    </xf>
    <xf numFmtId="3" fontId="50" fillId="0" borderId="0" xfId="53" applyNumberFormat="1" applyFont="1"/>
    <xf numFmtId="0" fontId="101" fillId="0" borderId="0" xfId="115" applyFont="1" applyAlignment="1">
      <alignment horizontal="center" vertical="center"/>
    </xf>
    <xf numFmtId="173" fontId="58" fillId="38" borderId="24" xfId="56" applyNumberFormat="1" applyFont="1" applyFill="1" applyBorder="1" applyAlignment="1">
      <alignment horizontal="center" vertical="center"/>
    </xf>
    <xf numFmtId="0" fontId="77" fillId="35" borderId="52" xfId="51" applyNumberFormat="1" applyFont="1" applyFill="1" applyBorder="1" applyAlignment="1">
      <alignment horizontal="center" vertical="center" wrapText="1"/>
    </xf>
    <xf numFmtId="0" fontId="68" fillId="35" borderId="53" xfId="51" applyNumberFormat="1" applyFont="1" applyFill="1" applyBorder="1" applyAlignment="1">
      <alignment horizontal="center" vertical="center" wrapText="1"/>
    </xf>
    <xf numFmtId="0" fontId="68" fillId="35" borderId="54" xfId="51" applyNumberFormat="1" applyFont="1" applyFill="1" applyBorder="1" applyAlignment="1">
      <alignment horizontal="center" vertical="center" wrapText="1"/>
    </xf>
    <xf numFmtId="17" fontId="68" fillId="35" borderId="54" xfId="52" applyNumberFormat="1" applyFont="1" applyFill="1" applyBorder="1" applyAlignment="1">
      <alignment horizontal="center" vertical="center" wrapText="1"/>
    </xf>
    <xf numFmtId="0" fontId="73" fillId="0" borderId="24" xfId="51" applyNumberFormat="1" applyFont="1" applyBorder="1" applyAlignment="1">
      <alignment horizontal="right"/>
    </xf>
    <xf numFmtId="0" fontId="73" fillId="0" borderId="24" xfId="0" applyFont="1" applyBorder="1" applyAlignment="1">
      <alignment vertical="center"/>
    </xf>
    <xf numFmtId="0" fontId="73" fillId="0" borderId="24" xfId="51" applyNumberFormat="1" applyFont="1" applyBorder="1"/>
    <xf numFmtId="41" fontId="73" fillId="0" borderId="24" xfId="52" applyFont="1" applyFill="1" applyBorder="1"/>
    <xf numFmtId="0" fontId="73" fillId="0" borderId="24" xfId="0" applyFont="1" applyBorder="1"/>
    <xf numFmtId="0" fontId="73" fillId="0" borderId="24" xfId="0" applyFont="1" applyBorder="1" applyAlignment="1">
      <alignment horizontal="right"/>
    </xf>
    <xf numFmtId="0" fontId="73" fillId="0" borderId="24" xfId="0" applyFont="1" applyBorder="1" applyAlignment="1">
      <alignment vertical="center" wrapText="1"/>
    </xf>
    <xf numFmtId="167" fontId="73" fillId="0" borderId="24" xfId="51" applyFont="1" applyBorder="1"/>
    <xf numFmtId="0" fontId="73" fillId="0" borderId="24" xfId="51" applyNumberFormat="1" applyFont="1" applyBorder="1" applyAlignment="1">
      <alignment horizontal="left"/>
    </xf>
    <xf numFmtId="41" fontId="50" fillId="0" borderId="0" xfId="70" applyFont="1" applyFill="1"/>
    <xf numFmtId="0" fontId="50" fillId="0" borderId="0" xfId="108" applyFont="1"/>
    <xf numFmtId="0" fontId="50" fillId="0" borderId="0" xfId="103" applyFont="1" applyAlignment="1">
      <alignment horizontal="left"/>
    </xf>
    <xf numFmtId="0" fontId="50" fillId="0" borderId="0" xfId="48" applyFont="1" applyAlignment="1">
      <alignment vertical="center" wrapText="1"/>
    </xf>
    <xf numFmtId="0" fontId="50" fillId="0" borderId="0" xfId="115" applyFont="1"/>
    <xf numFmtId="0" fontId="73" fillId="0" borderId="24" xfId="48" applyFont="1" applyBorder="1"/>
    <xf numFmtId="1" fontId="77" fillId="0" borderId="24" xfId="52" applyNumberFormat="1" applyFont="1" applyFill="1" applyBorder="1" applyAlignment="1">
      <alignment horizontal="center"/>
    </xf>
    <xf numFmtId="167" fontId="77" fillId="0" borderId="24" xfId="51" applyFont="1" applyBorder="1" applyAlignment="1">
      <alignment horizontal="center"/>
    </xf>
    <xf numFmtId="17" fontId="77" fillId="0" borderId="24" xfId="52" quotePrefix="1" applyNumberFormat="1" applyFont="1" applyFill="1" applyBorder="1" applyAlignment="1">
      <alignment horizontal="center"/>
    </xf>
    <xf numFmtId="1" fontId="73" fillId="0" borderId="24" xfId="52" applyNumberFormat="1" applyFont="1" applyFill="1" applyBorder="1"/>
    <xf numFmtId="0" fontId="98" fillId="0" borderId="0" xfId="98" applyFont="1" applyAlignment="1">
      <alignment vertical="center"/>
    </xf>
    <xf numFmtId="0" fontId="98" fillId="39" borderId="0" xfId="98" applyFont="1" applyFill="1" applyAlignment="1">
      <alignment horizontal="center" vertical="center"/>
    </xf>
    <xf numFmtId="168" fontId="45" fillId="0" borderId="0" xfId="101" applyNumberFormat="1" applyFont="1" applyFill="1"/>
    <xf numFmtId="0" fontId="45" fillId="0" borderId="0" xfId="98" applyFont="1" applyAlignment="1">
      <alignment horizontal="left"/>
    </xf>
    <xf numFmtId="0" fontId="98" fillId="0" borderId="0" xfId="98" applyFont="1" applyAlignment="1">
      <alignment horizontal="center" vertical="center"/>
    </xf>
    <xf numFmtId="0" fontId="98" fillId="0" borderId="0" xfId="98" applyFont="1" applyAlignment="1">
      <alignment horizontal="center"/>
    </xf>
    <xf numFmtId="0" fontId="107" fillId="0" borderId="0" xfId="98" applyFont="1" applyAlignment="1">
      <alignment horizontal="center" vertical="center"/>
    </xf>
    <xf numFmtId="0" fontId="119" fillId="0" borderId="0" xfId="98" applyFont="1" applyAlignment="1">
      <alignment vertical="center"/>
    </xf>
    <xf numFmtId="0" fontId="101" fillId="0" borderId="0" xfId="98" applyFont="1" applyAlignment="1">
      <alignment horizontal="center"/>
    </xf>
    <xf numFmtId="0" fontId="119" fillId="0" borderId="0" xfId="98" applyFont="1" applyAlignment="1">
      <alignment horizontal="center" vertical="center"/>
    </xf>
    <xf numFmtId="0" fontId="98" fillId="0" borderId="0" xfId="103" applyFont="1" applyAlignment="1">
      <alignment vertical="center"/>
    </xf>
    <xf numFmtId="0" fontId="107" fillId="0" borderId="0" xfId="103" applyFont="1" applyAlignment="1">
      <alignment vertical="center"/>
    </xf>
    <xf numFmtId="0" fontId="45" fillId="0" borderId="0" xfId="103" applyFont="1" applyAlignment="1">
      <alignment horizontal="center"/>
    </xf>
    <xf numFmtId="0" fontId="107" fillId="0" borderId="0" xfId="103" applyFont="1" applyAlignment="1">
      <alignment horizontal="center" vertical="center"/>
    </xf>
    <xf numFmtId="0" fontId="65" fillId="0" borderId="0" xfId="103" applyFont="1" applyAlignment="1">
      <alignment horizontal="center"/>
    </xf>
    <xf numFmtId="0" fontId="98" fillId="0" borderId="0" xfId="103" applyFont="1" applyAlignment="1">
      <alignment horizontal="center" vertical="center"/>
    </xf>
    <xf numFmtId="0" fontId="98" fillId="0" borderId="0" xfId="103" applyFont="1" applyAlignment="1">
      <alignment horizontal="left" vertical="center"/>
    </xf>
    <xf numFmtId="0" fontId="45" fillId="39" borderId="0" xfId="103" applyFont="1" applyFill="1"/>
    <xf numFmtId="0" fontId="45" fillId="39" borderId="0" xfId="103" applyFont="1" applyFill="1" applyAlignment="1">
      <alignment horizontal="center"/>
    </xf>
    <xf numFmtId="41" fontId="45" fillId="39" borderId="0" xfId="100" applyFont="1" applyFill="1" applyAlignment="1">
      <alignment horizontal="center"/>
    </xf>
    <xf numFmtId="0" fontId="46" fillId="39" borderId="0" xfId="103" applyFont="1" applyFill="1" applyAlignment="1">
      <alignment horizontal="center"/>
    </xf>
    <xf numFmtId="41" fontId="46" fillId="39" borderId="0" xfId="100" applyFont="1" applyFill="1" applyAlignment="1">
      <alignment horizontal="center"/>
    </xf>
    <xf numFmtId="0" fontId="46" fillId="0" borderId="0" xfId="103" applyFont="1" applyAlignment="1">
      <alignment horizontal="center"/>
    </xf>
    <xf numFmtId="0" fontId="45" fillId="44" borderId="0" xfId="103" applyFont="1" applyFill="1"/>
    <xf numFmtId="0" fontId="46" fillId="44" borderId="0" xfId="103" applyFont="1" applyFill="1"/>
    <xf numFmtId="41" fontId="45" fillId="0" borderId="0" xfId="100" applyFont="1"/>
    <xf numFmtId="41" fontId="50" fillId="0" borderId="0" xfId="100" applyFont="1" applyBorder="1"/>
    <xf numFmtId="167" fontId="77" fillId="35" borderId="0" xfId="51" applyFont="1" applyFill="1"/>
    <xf numFmtId="41" fontId="77" fillId="35" borderId="0" xfId="70" applyFont="1" applyFill="1"/>
    <xf numFmtId="167" fontId="73" fillId="35" borderId="0" xfId="51" applyFont="1" applyFill="1"/>
    <xf numFmtId="41" fontId="73" fillId="35" borderId="0" xfId="70" applyFont="1" applyFill="1"/>
    <xf numFmtId="41" fontId="14" fillId="0" borderId="0" xfId="125" applyNumberFormat="1"/>
    <xf numFmtId="0" fontId="107" fillId="0" borderId="0" xfId="115" applyFont="1" applyAlignment="1">
      <alignment horizontal="center" vertical="center"/>
    </xf>
    <xf numFmtId="0" fontId="90" fillId="44" borderId="0" xfId="115" applyFont="1" applyFill="1"/>
    <xf numFmtId="0" fontId="103" fillId="44" borderId="0" xfId="115" applyFont="1" applyFill="1"/>
    <xf numFmtId="0" fontId="103" fillId="0" borderId="0" xfId="115" applyFont="1"/>
    <xf numFmtId="0" fontId="46" fillId="44" borderId="0" xfId="115" applyFont="1" applyFill="1"/>
    <xf numFmtId="0" fontId="45" fillId="44" borderId="0" xfId="115" applyFont="1" applyFill="1"/>
    <xf numFmtId="0" fontId="45" fillId="0" borderId="0" xfId="115" applyFont="1"/>
    <xf numFmtId="0" fontId="46" fillId="44" borderId="0" xfId="115" applyFont="1" applyFill="1" applyAlignment="1">
      <alignment horizontal="center"/>
    </xf>
    <xf numFmtId="0" fontId="46" fillId="0" borderId="0" xfId="115" applyFont="1"/>
    <xf numFmtId="0" fontId="98" fillId="0" borderId="0" xfId="115" applyFont="1" applyAlignment="1">
      <alignment horizontal="left" vertical="center"/>
    </xf>
    <xf numFmtId="0" fontId="103" fillId="39" borderId="0" xfId="115" applyFont="1" applyFill="1"/>
    <xf numFmtId="0" fontId="103" fillId="39" borderId="0" xfId="115" applyFont="1" applyFill="1" applyAlignment="1">
      <alignment horizontal="center"/>
    </xf>
    <xf numFmtId="0" fontId="46" fillId="0" borderId="0" xfId="115" applyFont="1" applyAlignment="1">
      <alignment horizontal="center"/>
    </xf>
    <xf numFmtId="0" fontId="67" fillId="0" borderId="0" xfId="115" applyFont="1"/>
    <xf numFmtId="0" fontId="65" fillId="0" borderId="13" xfId="115" applyFont="1" applyBorder="1"/>
    <xf numFmtId="0" fontId="47" fillId="0" borderId="0" xfId="115" applyFont="1" applyAlignment="1">
      <alignment horizontal="center" vertical="center"/>
    </xf>
    <xf numFmtId="0" fontId="47" fillId="0" borderId="0" xfId="115" applyFont="1" applyAlignment="1">
      <alignment vertical="center"/>
    </xf>
    <xf numFmtId="0" fontId="87" fillId="0" borderId="0" xfId="115" applyFont="1" applyAlignment="1">
      <alignment horizontal="left" vertical="center"/>
    </xf>
    <xf numFmtId="0" fontId="126" fillId="0" borderId="0" xfId="99" applyFont="1"/>
    <xf numFmtId="0" fontId="116" fillId="42" borderId="0" xfId="115" applyFont="1" applyFill="1" applyAlignment="1">
      <alignment vertical="center"/>
    </xf>
    <xf numFmtId="41" fontId="45" fillId="0" borderId="0" xfId="70" applyFont="1"/>
    <xf numFmtId="0" fontId="45" fillId="0" borderId="13" xfId="115" applyFont="1" applyBorder="1"/>
    <xf numFmtId="41" fontId="45" fillId="0" borderId="13" xfId="70" applyFont="1" applyBorder="1"/>
    <xf numFmtId="41" fontId="46" fillId="0" borderId="0" xfId="115" applyNumberFormat="1" applyFont="1"/>
    <xf numFmtId="41" fontId="45" fillId="0" borderId="0" xfId="115" applyNumberFormat="1" applyFont="1"/>
    <xf numFmtId="0" fontId="107" fillId="0" borderId="0" xfId="115" applyFont="1" applyAlignment="1">
      <alignment vertical="center"/>
    </xf>
    <xf numFmtId="41" fontId="107" fillId="44" borderId="0" xfId="115" applyNumberFormat="1" applyFont="1" applyFill="1" applyAlignment="1">
      <alignment horizontal="center"/>
    </xf>
    <xf numFmtId="0" fontId="107" fillId="0" borderId="0" xfId="115" applyFont="1" applyAlignment="1">
      <alignment horizontal="center"/>
    </xf>
    <xf numFmtId="0" fontId="98" fillId="0" borderId="0" xfId="115" applyFont="1" applyAlignment="1">
      <alignment horizontal="center"/>
    </xf>
    <xf numFmtId="41" fontId="98" fillId="44" borderId="0" xfId="115" applyNumberFormat="1" applyFont="1" applyFill="1" applyAlignment="1">
      <alignment horizontal="center"/>
    </xf>
    <xf numFmtId="0" fontId="104" fillId="44" borderId="0" xfId="115" applyFont="1" applyFill="1"/>
    <xf numFmtId="0" fontId="104" fillId="0" borderId="0" xfId="115" applyFont="1"/>
    <xf numFmtId="0" fontId="107" fillId="44" borderId="0" xfId="115" applyFont="1" applyFill="1"/>
    <xf numFmtId="0" fontId="107" fillId="0" borderId="0" xfId="115" applyFont="1"/>
    <xf numFmtId="41" fontId="107" fillId="44" borderId="0" xfId="115" applyNumberFormat="1" applyFont="1" applyFill="1"/>
    <xf numFmtId="0" fontId="107" fillId="0" borderId="24" xfId="115" applyFont="1" applyBorder="1" applyAlignment="1">
      <alignment vertical="center" wrapText="1"/>
    </xf>
    <xf numFmtId="0" fontId="122" fillId="44" borderId="0" xfId="99" applyFont="1" applyFill="1"/>
    <xf numFmtId="41" fontId="103" fillId="44" borderId="0" xfId="115" applyNumberFormat="1" applyFont="1" applyFill="1"/>
    <xf numFmtId="0" fontId="103" fillId="0" borderId="0" xfId="115" applyFont="1" applyAlignment="1">
      <alignment horizontal="center"/>
    </xf>
    <xf numFmtId="0" fontId="67" fillId="44" borderId="0" xfId="115" applyFont="1" applyFill="1" applyAlignment="1">
      <alignment horizontal="center"/>
    </xf>
    <xf numFmtId="3" fontId="53" fillId="44" borderId="0" xfId="115" applyNumberFormat="1" applyFont="1" applyFill="1" applyAlignment="1">
      <alignment horizontal="center"/>
    </xf>
    <xf numFmtId="0" fontId="45" fillId="44" borderId="0" xfId="115" applyFont="1" applyFill="1" applyAlignment="1">
      <alignment horizontal="center"/>
    </xf>
    <xf numFmtId="0" fontId="65" fillId="39" borderId="0" xfId="115" applyFont="1" applyFill="1" applyAlignment="1">
      <alignment horizontal="center"/>
    </xf>
    <xf numFmtId="0" fontId="67" fillId="39" borderId="0" xfId="115" applyFont="1" applyFill="1" applyAlignment="1">
      <alignment horizontal="center"/>
    </xf>
    <xf numFmtId="41" fontId="16" fillId="44" borderId="0" xfId="121" applyNumberFormat="1" applyFill="1"/>
    <xf numFmtId="41" fontId="86" fillId="39" borderId="0" xfId="103" applyNumberFormat="1" applyFont="1" applyFill="1"/>
    <xf numFmtId="0" fontId="125" fillId="0" borderId="0" xfId="115" applyFont="1" applyAlignment="1">
      <alignment horizontal="center" vertical="center"/>
    </xf>
    <xf numFmtId="0" fontId="65" fillId="44" borderId="0" xfId="115" applyFont="1" applyFill="1"/>
    <xf numFmtId="0" fontId="67" fillId="44" borderId="0" xfId="115" applyFont="1" applyFill="1"/>
    <xf numFmtId="0" fontId="89" fillId="44" borderId="0" xfId="99" applyFont="1" applyFill="1"/>
    <xf numFmtId="0" fontId="106" fillId="44" borderId="0" xfId="115" applyFont="1" applyFill="1"/>
    <xf numFmtId="0" fontId="47" fillId="44" borderId="0" xfId="115" applyFont="1" applyFill="1" applyAlignment="1">
      <alignment wrapText="1"/>
    </xf>
    <xf numFmtId="0" fontId="82" fillId="0" borderId="0" xfId="115" applyFont="1" applyAlignment="1">
      <alignment horizontal="center" vertical="center"/>
    </xf>
    <xf numFmtId="0" fontId="47" fillId="44" borderId="0" xfId="115" applyFont="1" applyFill="1"/>
    <xf numFmtId="41" fontId="47" fillId="44" borderId="0" xfId="115" applyNumberFormat="1" applyFont="1" applyFill="1" applyAlignment="1">
      <alignment horizontal="center" wrapText="1"/>
    </xf>
    <xf numFmtId="0" fontId="106" fillId="44" borderId="0" xfId="115" applyFont="1" applyFill="1" applyAlignment="1">
      <alignment wrapText="1"/>
    </xf>
    <xf numFmtId="41" fontId="87" fillId="44" borderId="0" xfId="115" applyNumberFormat="1" applyFont="1" applyFill="1" applyAlignment="1">
      <alignment horizontal="center" wrapText="1"/>
    </xf>
    <xf numFmtId="41" fontId="47" fillId="0" borderId="13" xfId="115" applyNumberFormat="1" applyFont="1" applyBorder="1" applyAlignment="1">
      <alignment horizontal="center"/>
    </xf>
    <xf numFmtId="41" fontId="47" fillId="44" borderId="13" xfId="115" applyNumberFormat="1" applyFont="1" applyFill="1" applyBorder="1" applyAlignment="1">
      <alignment horizontal="center"/>
    </xf>
    <xf numFmtId="0" fontId="87" fillId="0" borderId="0" xfId="115" applyFont="1" applyAlignment="1">
      <alignment vertical="center"/>
    </xf>
    <xf numFmtId="0" fontId="65" fillId="0" borderId="0" xfId="115" applyFont="1" applyAlignment="1">
      <alignment vertical="center"/>
    </xf>
    <xf numFmtId="0" fontId="127" fillId="44" borderId="0" xfId="115" applyFont="1" applyFill="1" applyAlignment="1">
      <alignment vertical="center"/>
    </xf>
    <xf numFmtId="0" fontId="11" fillId="44" borderId="0" xfId="103" applyFont="1" applyFill="1"/>
    <xf numFmtId="0" fontId="82" fillId="0" borderId="0" xfId="115" applyFont="1"/>
    <xf numFmtId="0" fontId="104" fillId="44" borderId="35" xfId="115" applyFont="1" applyFill="1" applyBorder="1"/>
    <xf numFmtId="0" fontId="104" fillId="44" borderId="19" xfId="115" applyFont="1" applyFill="1" applyBorder="1"/>
    <xf numFmtId="0" fontId="104" fillId="44" borderId="16" xfId="115" applyFont="1" applyFill="1" applyBorder="1"/>
    <xf numFmtId="0" fontId="47" fillId="0" borderId="0" xfId="115" applyFont="1"/>
    <xf numFmtId="41" fontId="65" fillId="39" borderId="0" xfId="70" applyFont="1" applyFill="1"/>
    <xf numFmtId="0" fontId="47" fillId="39" borderId="0" xfId="110" applyFill="1" applyAlignment="1">
      <alignment horizontal="center"/>
    </xf>
    <xf numFmtId="0" fontId="87" fillId="0" borderId="0" xfId="103" applyFont="1" applyAlignment="1">
      <alignment horizontal="center" vertical="center"/>
    </xf>
    <xf numFmtId="0" fontId="47" fillId="0" borderId="0" xfId="98" applyFont="1" applyAlignment="1">
      <alignment vertical="center"/>
    </xf>
    <xf numFmtId="0" fontId="90" fillId="39" borderId="0" xfId="115" applyFont="1" applyFill="1"/>
    <xf numFmtId="41" fontId="103" fillId="39" borderId="0" xfId="115" applyNumberFormat="1" applyFont="1" applyFill="1"/>
    <xf numFmtId="41" fontId="90" fillId="39" borderId="28" xfId="100" applyFont="1" applyFill="1" applyBorder="1"/>
    <xf numFmtId="0" fontId="103" fillId="39" borderId="0" xfId="115" quotePrefix="1" applyFont="1" applyFill="1"/>
    <xf numFmtId="0" fontId="128" fillId="0" borderId="0" xfId="0" applyFont="1" applyAlignment="1">
      <alignment vertical="center"/>
    </xf>
    <xf numFmtId="0" fontId="129" fillId="0" borderId="0" xfId="0" applyFont="1"/>
    <xf numFmtId="14" fontId="130" fillId="0" borderId="0" xfId="42" applyNumberFormat="1" applyFont="1" applyFill="1" applyAlignment="1">
      <alignment horizontal="center" vertical="center"/>
    </xf>
    <xf numFmtId="0" fontId="86" fillId="0" borderId="0" xfId="0" applyFont="1"/>
    <xf numFmtId="0" fontId="130" fillId="0" borderId="0" xfId="0" applyFont="1" applyAlignment="1">
      <alignment vertical="center"/>
    </xf>
    <xf numFmtId="0" fontId="131" fillId="0" borderId="14" xfId="0" applyFont="1" applyBorder="1" applyAlignment="1">
      <alignment horizontal="center" vertical="center"/>
    </xf>
    <xf numFmtId="166" fontId="130" fillId="0" borderId="14" xfId="42" applyNumberFormat="1" applyFont="1" applyFill="1" applyBorder="1" applyAlignment="1">
      <alignment horizontal="center" vertical="center"/>
    </xf>
    <xf numFmtId="0" fontId="130" fillId="0" borderId="14" xfId="0" applyFont="1" applyBorder="1" applyAlignment="1">
      <alignment horizontal="center" vertical="center"/>
    </xf>
    <xf numFmtId="0" fontId="129" fillId="0" borderId="0" xfId="0" applyFont="1" applyAlignment="1">
      <alignment horizontal="center" vertical="center"/>
    </xf>
    <xf numFmtId="0" fontId="128" fillId="0" borderId="0" xfId="0" applyFont="1" applyAlignment="1">
      <alignment horizontal="center" vertical="center"/>
    </xf>
    <xf numFmtId="166" fontId="86" fillId="0" borderId="0" xfId="42" applyNumberFormat="1" applyFont="1" applyAlignment="1"/>
    <xf numFmtId="166" fontId="128" fillId="0" borderId="0" xfId="42" applyNumberFormat="1" applyFont="1" applyAlignment="1">
      <alignment horizontal="right" vertical="center"/>
    </xf>
    <xf numFmtId="9" fontId="86" fillId="0" borderId="0" xfId="47" applyFont="1"/>
    <xf numFmtId="166" fontId="130" fillId="0" borderId="14" xfId="42" applyNumberFormat="1" applyFont="1" applyBorder="1" applyAlignment="1">
      <alignment horizontal="right" vertical="center"/>
    </xf>
    <xf numFmtId="9" fontId="86" fillId="0" borderId="0" xfId="47" applyFont="1" applyAlignment="1" applyProtection="1"/>
    <xf numFmtId="9" fontId="128" fillId="0" borderId="0" xfId="47" applyFont="1" applyAlignment="1">
      <alignment horizontal="center" vertical="center"/>
    </xf>
    <xf numFmtId="166" fontId="128" fillId="0" borderId="13" xfId="42" applyNumberFormat="1" applyFont="1" applyBorder="1" applyAlignment="1">
      <alignment horizontal="right" vertical="center"/>
    </xf>
    <xf numFmtId="166" fontId="120" fillId="0" borderId="11" xfId="42" applyNumberFormat="1" applyFont="1" applyFill="1" applyBorder="1" applyAlignment="1"/>
    <xf numFmtId="166" fontId="130" fillId="0" borderId="0" xfId="42" applyNumberFormat="1" applyFont="1" applyAlignment="1">
      <alignment horizontal="right" vertical="center"/>
    </xf>
    <xf numFmtId="166" fontId="86" fillId="0" borderId="0" xfId="0" applyNumberFormat="1" applyFont="1"/>
    <xf numFmtId="166" fontId="130" fillId="0" borderId="0" xfId="42" applyNumberFormat="1" applyFont="1" applyBorder="1" applyAlignment="1">
      <alignment horizontal="right" vertical="center"/>
    </xf>
    <xf numFmtId="0" fontId="131" fillId="0" borderId="0" xfId="0" applyFont="1" applyAlignment="1">
      <alignment horizontal="center" vertical="center"/>
    </xf>
    <xf numFmtId="0" fontId="130" fillId="0" borderId="0" xfId="0" applyFont="1" applyAlignment="1">
      <alignment horizontal="center" vertical="center"/>
    </xf>
    <xf numFmtId="166" fontId="86" fillId="0" borderId="0" xfId="42" applyNumberFormat="1" applyFont="1" applyFill="1" applyBorder="1" applyAlignment="1"/>
    <xf numFmtId="166" fontId="86" fillId="0" borderId="0" xfId="42" applyNumberFormat="1" applyFont="1" applyBorder="1"/>
    <xf numFmtId="166" fontId="128" fillId="0" borderId="0" xfId="42" applyNumberFormat="1" applyFont="1" applyBorder="1" applyAlignment="1">
      <alignment horizontal="right" vertical="center"/>
    </xf>
    <xf numFmtId="166" fontId="86" fillId="0" borderId="0" xfId="42" applyNumberFormat="1" applyFont="1"/>
    <xf numFmtId="166" fontId="132" fillId="0" borderId="0" xfId="42" applyNumberFormat="1" applyFont="1"/>
    <xf numFmtId="166" fontId="131" fillId="0" borderId="0" xfId="0" applyNumberFormat="1" applyFont="1"/>
    <xf numFmtId="41" fontId="86" fillId="0" borderId="0" xfId="70" applyFont="1"/>
    <xf numFmtId="0" fontId="10" fillId="0" borderId="0" xfId="98" applyFont="1"/>
    <xf numFmtId="0" fontId="87" fillId="0" borderId="0" xfId="98" applyFont="1" applyAlignment="1">
      <alignment horizontal="center"/>
    </xf>
    <xf numFmtId="0" fontId="47" fillId="0" borderId="0" xfId="98" applyFont="1" applyAlignment="1">
      <alignment horizontal="center" vertical="center"/>
    </xf>
    <xf numFmtId="3" fontId="65" fillId="0" borderId="0" xfId="98" applyNumberFormat="1" applyFont="1" applyAlignment="1">
      <alignment horizontal="center"/>
    </xf>
    <xf numFmtId="0" fontId="65" fillId="0" borderId="0" xfId="98" applyFont="1" applyAlignment="1">
      <alignment horizontal="center"/>
    </xf>
    <xf numFmtId="0" fontId="87" fillId="0" borderId="0" xfId="98" applyFont="1" applyAlignment="1">
      <alignment horizontal="center" vertical="center"/>
    </xf>
    <xf numFmtId="41" fontId="77" fillId="0" borderId="0" xfId="70" applyFont="1" applyBorder="1" applyAlignment="1">
      <alignment horizontal="center"/>
    </xf>
    <xf numFmtId="41" fontId="73" fillId="0" borderId="0" xfId="70" applyFont="1" applyFill="1" applyBorder="1"/>
    <xf numFmtId="0" fontId="73" fillId="0" borderId="0" xfId="115" applyFont="1" applyAlignment="1">
      <alignment vertical="center" wrapText="1"/>
    </xf>
    <xf numFmtId="1" fontId="73" fillId="0" borderId="0" xfId="0" applyNumberFormat="1" applyFont="1"/>
    <xf numFmtId="41" fontId="77" fillId="0" borderId="0" xfId="52" applyFont="1" applyBorder="1"/>
    <xf numFmtId="41" fontId="73" fillId="0" borderId="0" xfId="70" applyFont="1" applyBorder="1"/>
    <xf numFmtId="0" fontId="86" fillId="0" borderId="0" xfId="0" applyFont="1" applyAlignment="1">
      <alignment horizontal="justify" vertical="center"/>
    </xf>
    <xf numFmtId="0" fontId="120" fillId="0" borderId="0" xfId="0" applyFont="1" applyAlignment="1">
      <alignment horizontal="justify" vertical="center"/>
    </xf>
    <xf numFmtId="0" fontId="86" fillId="0" borderId="0" xfId="0" applyFont="1" applyAlignment="1">
      <alignment vertical="center" wrapText="1"/>
    </xf>
    <xf numFmtId="0" fontId="120" fillId="0" borderId="0" xfId="0" applyFont="1" applyAlignment="1">
      <alignment vertical="center" wrapText="1"/>
    </xf>
    <xf numFmtId="0" fontId="134" fillId="48" borderId="37" xfId="0" applyFont="1" applyFill="1" applyBorder="1" applyAlignment="1">
      <alignment horizontal="justify" vertical="center"/>
    </xf>
    <xf numFmtId="0" fontId="86" fillId="0" borderId="0" xfId="0" applyFont="1" applyAlignment="1">
      <alignment vertical="center"/>
    </xf>
    <xf numFmtId="0" fontId="120" fillId="0" borderId="0" xfId="0" applyFont="1" applyAlignment="1">
      <alignment vertical="center"/>
    </xf>
    <xf numFmtId="0" fontId="86" fillId="0" borderId="24" xfId="0" applyFont="1" applyBorder="1" applyAlignment="1">
      <alignment horizontal="center" vertical="center"/>
    </xf>
    <xf numFmtId="0" fontId="120" fillId="0" borderId="24" xfId="0" applyFont="1" applyBorder="1" applyAlignment="1">
      <alignment horizontal="center" vertical="center" wrapText="1"/>
    </xf>
    <xf numFmtId="0" fontId="86" fillId="0" borderId="24" xfId="0" applyFont="1" applyBorder="1" applyAlignment="1">
      <alignment vertical="center"/>
    </xf>
    <xf numFmtId="3" fontId="86" fillId="0" borderId="24" xfId="0" applyNumberFormat="1" applyFont="1" applyBorder="1" applyAlignment="1">
      <alignment horizontal="center" vertical="center"/>
    </xf>
    <xf numFmtId="10" fontId="86" fillId="0" borderId="24" xfId="0" applyNumberFormat="1" applyFont="1" applyBorder="1" applyAlignment="1">
      <alignment horizontal="center" vertical="center"/>
    </xf>
    <xf numFmtId="0" fontId="120" fillId="0" borderId="22" xfId="0" applyFont="1" applyBorder="1" applyAlignment="1">
      <alignment horizontal="center" vertical="center"/>
    </xf>
    <xf numFmtId="0" fontId="120" fillId="0" borderId="18" xfId="0" applyFont="1" applyBorder="1" applyAlignment="1">
      <alignment horizontal="center" vertical="center"/>
    </xf>
    <xf numFmtId="0" fontId="120" fillId="0" borderId="23" xfId="0" applyFont="1" applyBorder="1" applyAlignment="1">
      <alignment horizontal="center" vertical="center"/>
    </xf>
    <xf numFmtId="0" fontId="120" fillId="0" borderId="25" xfId="0" applyFont="1" applyBorder="1" applyAlignment="1">
      <alignment horizontal="center" vertical="center" wrapText="1"/>
    </xf>
    <xf numFmtId="0" fontId="122" fillId="39" borderId="0" xfId="99" applyFont="1" applyFill="1" applyAlignment="1">
      <alignment horizontal="center" vertical="center"/>
    </xf>
    <xf numFmtId="41" fontId="107" fillId="44" borderId="0" xfId="113" applyNumberFormat="1" applyFont="1" applyFill="1"/>
    <xf numFmtId="0" fontId="87" fillId="0" borderId="0" xfId="115" applyFont="1" applyAlignment="1">
      <alignment horizontal="center" vertical="center"/>
    </xf>
    <xf numFmtId="0" fontId="103" fillId="44" borderId="0" xfId="115" applyFont="1" applyFill="1" applyAlignment="1">
      <alignment horizontal="center"/>
    </xf>
    <xf numFmtId="41" fontId="54" fillId="36" borderId="0" xfId="56" applyNumberFormat="1" applyFont="1" applyFill="1"/>
    <xf numFmtId="0" fontId="9" fillId="44" borderId="0" xfId="121" applyFont="1" applyFill="1"/>
    <xf numFmtId="41" fontId="9" fillId="44" borderId="0" xfId="121" applyNumberFormat="1" applyFont="1" applyFill="1"/>
    <xf numFmtId="41" fontId="9" fillId="44" borderId="0" xfId="122" applyFont="1" applyFill="1"/>
    <xf numFmtId="41" fontId="45" fillId="44" borderId="0" xfId="122" applyFont="1" applyFill="1" applyBorder="1"/>
    <xf numFmtId="41" fontId="9" fillId="44" borderId="0" xfId="70" applyFont="1" applyFill="1"/>
    <xf numFmtId="3" fontId="135" fillId="0" borderId="0" xfId="0" applyNumberFormat="1" applyFont="1"/>
    <xf numFmtId="0" fontId="46" fillId="0" borderId="0" xfId="98" applyFont="1" applyAlignment="1">
      <alignment horizontal="right"/>
    </xf>
    <xf numFmtId="14" fontId="136" fillId="42" borderId="0" xfId="98" applyNumberFormat="1" applyFont="1" applyFill="1"/>
    <xf numFmtId="0" fontId="45" fillId="43" borderId="0" xfId="98" applyFont="1" applyFill="1"/>
    <xf numFmtId="0" fontId="45" fillId="0" borderId="0" xfId="98" applyFont="1" applyAlignment="1">
      <alignment horizontal="center" vertical="center"/>
    </xf>
    <xf numFmtId="0" fontId="45" fillId="0" borderId="27" xfId="98" applyFont="1" applyBorder="1"/>
    <xf numFmtId="0" fontId="98" fillId="39" borderId="28" xfId="98" applyFont="1" applyFill="1" applyBorder="1" applyAlignment="1">
      <alignment horizontal="center" vertical="center"/>
    </xf>
    <xf numFmtId="0" fontId="46" fillId="0" borderId="26" xfId="98" applyFont="1" applyBorder="1" applyAlignment="1">
      <alignment horizontal="center" vertical="center"/>
    </xf>
    <xf numFmtId="0" fontId="98" fillId="39" borderId="30" xfId="98" applyFont="1" applyFill="1" applyBorder="1" applyAlignment="1">
      <alignment vertical="center"/>
    </xf>
    <xf numFmtId="0" fontId="45" fillId="0" borderId="30" xfId="98" applyFont="1" applyBorder="1"/>
    <xf numFmtId="0" fontId="45" fillId="0" borderId="21" xfId="98" applyFont="1" applyBorder="1"/>
    <xf numFmtId="0" fontId="45" fillId="0" borderId="13" xfId="98" applyFont="1" applyBorder="1"/>
    <xf numFmtId="0" fontId="126" fillId="0" borderId="25" xfId="124" applyFont="1" applyBorder="1" applyAlignment="1">
      <alignment horizontal="center" vertical="center"/>
    </xf>
    <xf numFmtId="0" fontId="46" fillId="0" borderId="0" xfId="98" applyFont="1" applyAlignment="1">
      <alignment horizontal="center"/>
    </xf>
    <xf numFmtId="9" fontId="64" fillId="44" borderId="0" xfId="106" applyFont="1" applyFill="1" applyBorder="1" applyAlignment="1">
      <alignment horizontal="center"/>
    </xf>
    <xf numFmtId="0" fontId="0" fillId="44" borderId="0" xfId="121" applyFont="1" applyFill="1"/>
    <xf numFmtId="0" fontId="64" fillId="44" borderId="0" xfId="115" applyFont="1" applyFill="1" applyAlignment="1">
      <alignment horizontal="left" vertical="center" wrapText="1"/>
    </xf>
    <xf numFmtId="0" fontId="65" fillId="0" borderId="0" xfId="0" applyFont="1" applyAlignment="1">
      <alignment vertical="center" wrapText="1"/>
    </xf>
    <xf numFmtId="0" fontId="66" fillId="0" borderId="0" xfId="0" applyFont="1" applyAlignment="1">
      <alignment horizontal="center" vertical="center" wrapText="1"/>
    </xf>
    <xf numFmtId="0" fontId="66" fillId="0" borderId="0" xfId="0" applyFont="1" applyAlignment="1">
      <alignment horizontal="justify" vertical="center" wrapText="1"/>
    </xf>
    <xf numFmtId="0" fontId="64" fillId="0" borderId="0" xfId="0" applyFont="1" applyAlignment="1">
      <alignment horizontal="justify" vertical="center" wrapText="1"/>
    </xf>
    <xf numFmtId="0" fontId="67" fillId="39" borderId="0" xfId="115" applyFont="1" applyFill="1"/>
    <xf numFmtId="41" fontId="66" fillId="0" borderId="15" xfId="70" applyFont="1" applyBorder="1" applyAlignment="1">
      <alignment vertical="center" wrapText="1"/>
    </xf>
    <xf numFmtId="41" fontId="66" fillId="0" borderId="15" xfId="70" applyFont="1" applyBorder="1" applyAlignment="1">
      <alignment horizontal="right" vertical="center" wrapText="1"/>
    </xf>
    <xf numFmtId="9" fontId="64" fillId="0" borderId="13" xfId="0" applyNumberFormat="1" applyFont="1" applyBorder="1" applyAlignment="1">
      <alignment horizontal="right" vertical="center" wrapText="1"/>
    </xf>
    <xf numFmtId="41" fontId="64" fillId="0" borderId="13" xfId="70" applyFont="1" applyBorder="1" applyAlignment="1">
      <alignment vertical="center"/>
    </xf>
    <xf numFmtId="3" fontId="64" fillId="0" borderId="13" xfId="0" applyNumberFormat="1" applyFont="1" applyBorder="1" applyAlignment="1">
      <alignment horizontal="right" vertical="center" wrapText="1"/>
    </xf>
    <xf numFmtId="0" fontId="67" fillId="44" borderId="13" xfId="115" applyFont="1" applyFill="1" applyBorder="1"/>
    <xf numFmtId="41" fontId="67" fillId="44" borderId="13" xfId="100" applyFont="1" applyFill="1" applyBorder="1"/>
    <xf numFmtId="0" fontId="89" fillId="39" borderId="0" xfId="99" applyFont="1" applyFill="1"/>
    <xf numFmtId="41" fontId="65" fillId="39" borderId="0" xfId="115" applyNumberFormat="1" applyFont="1" applyFill="1"/>
    <xf numFmtId="41" fontId="67" fillId="39" borderId="28" xfId="100" applyFont="1" applyFill="1" applyBorder="1"/>
    <xf numFmtId="0" fontId="8" fillId="44" borderId="0" xfId="298" applyFill="1"/>
    <xf numFmtId="0" fontId="8" fillId="0" borderId="0" xfId="298"/>
    <xf numFmtId="0" fontId="8" fillId="39" borderId="0" xfId="298" applyFill="1"/>
    <xf numFmtId="0" fontId="65" fillId="0" borderId="0" xfId="298" applyFont="1" applyAlignment="1">
      <alignment vertical="justify" wrapText="1"/>
    </xf>
    <xf numFmtId="0" fontId="67" fillId="0" borderId="0" xfId="298" applyFont="1" applyAlignment="1">
      <alignment horizontal="left" vertical="top" wrapText="1"/>
    </xf>
    <xf numFmtId="0" fontId="65" fillId="0" borderId="0" xfId="298" applyFont="1" applyAlignment="1">
      <alignment horizontal="left" vertical="top" wrapText="1"/>
    </xf>
    <xf numFmtId="0" fontId="65" fillId="0" borderId="0" xfId="298" applyFont="1" applyAlignment="1">
      <alignment vertical="top" wrapText="1"/>
    </xf>
    <xf numFmtId="0" fontId="67" fillId="0" borderId="0" xfId="298" applyFont="1" applyAlignment="1">
      <alignment vertical="top" wrapText="1"/>
    </xf>
    <xf numFmtId="41" fontId="65" fillId="0" borderId="28" xfId="299" applyFont="1" applyBorder="1" applyAlignment="1">
      <alignment vertical="top" wrapText="1"/>
    </xf>
    <xf numFmtId="0" fontId="95" fillId="0" borderId="0" xfId="298" applyFont="1"/>
    <xf numFmtId="41" fontId="0" fillId="0" borderId="28" xfId="299" applyFont="1" applyBorder="1"/>
    <xf numFmtId="0" fontId="67" fillId="44" borderId="0" xfId="298" applyFont="1" applyFill="1" applyAlignment="1">
      <alignment horizontal="center" vertical="center" wrapText="1"/>
    </xf>
    <xf numFmtId="0" fontId="65" fillId="44" borderId="0" xfId="298" applyFont="1" applyFill="1" applyAlignment="1">
      <alignment vertical="justify" wrapText="1"/>
    </xf>
    <xf numFmtId="0" fontId="65" fillId="44" borderId="0" xfId="298" applyFont="1" applyFill="1" applyAlignment="1">
      <alignment horizontal="left" vertical="top" wrapText="1"/>
    </xf>
    <xf numFmtId="0" fontId="65" fillId="44" borderId="0" xfId="298" applyFont="1" applyFill="1" applyAlignment="1">
      <alignment vertical="top" wrapText="1"/>
    </xf>
    <xf numFmtId="0" fontId="67" fillId="44" borderId="0" xfId="298" applyFont="1" applyFill="1" applyAlignment="1">
      <alignment vertical="top" wrapText="1"/>
    </xf>
    <xf numFmtId="0" fontId="95" fillId="44" borderId="0" xfId="298" applyFont="1" applyFill="1"/>
    <xf numFmtId="41" fontId="0" fillId="44" borderId="28" xfId="299" applyFont="1" applyFill="1" applyBorder="1"/>
    <xf numFmtId="0" fontId="139" fillId="44" borderId="0" xfId="298" applyFont="1" applyFill="1" applyAlignment="1">
      <alignment horizontal="left" vertical="top" wrapText="1"/>
    </xf>
    <xf numFmtId="0" fontId="82" fillId="0" borderId="0" xfId="298" applyFont="1" applyAlignment="1">
      <alignment vertical="center"/>
    </xf>
    <xf numFmtId="0" fontId="82" fillId="44" borderId="0" xfId="298" applyFont="1" applyFill="1" applyAlignment="1">
      <alignment vertical="center"/>
    </xf>
    <xf numFmtId="0" fontId="95" fillId="39" borderId="0" xfId="298" applyFont="1" applyFill="1"/>
    <xf numFmtId="0" fontId="64" fillId="44" borderId="0" xfId="298" applyFont="1" applyFill="1"/>
    <xf numFmtId="9" fontId="140" fillId="44" borderId="0" xfId="300" applyFont="1" applyFill="1" applyBorder="1" applyAlignment="1"/>
    <xf numFmtId="0" fontId="82" fillId="39" borderId="0" xfId="298" applyFont="1" applyFill="1" applyAlignment="1">
      <alignment horizontal="left"/>
    </xf>
    <xf numFmtId="0" fontId="66" fillId="44" borderId="0" xfId="298" applyFont="1" applyFill="1"/>
    <xf numFmtId="9" fontId="64" fillId="44" borderId="0" xfId="300" applyFont="1" applyFill="1" applyBorder="1"/>
    <xf numFmtId="41" fontId="64" fillId="44" borderId="28" xfId="299" applyFont="1" applyFill="1" applyBorder="1"/>
    <xf numFmtId="0" fontId="66" fillId="44" borderId="0" xfId="298" applyFont="1" applyFill="1" applyAlignment="1">
      <alignment vertical="center" wrapText="1"/>
    </xf>
    <xf numFmtId="0" fontId="64" fillId="44" borderId="0" xfId="298" quotePrefix="1" applyFont="1" applyFill="1"/>
    <xf numFmtId="0" fontId="109" fillId="44" borderId="0" xfId="298" applyFont="1" applyFill="1"/>
    <xf numFmtId="0" fontId="82" fillId="0" borderId="0" xfId="298" applyFont="1"/>
    <xf numFmtId="0" fontId="108" fillId="44" borderId="0" xfId="298" applyFont="1" applyFill="1"/>
    <xf numFmtId="0" fontId="108" fillId="0" borderId="0" xfId="298" applyFont="1"/>
    <xf numFmtId="0" fontId="87" fillId="0" borderId="0" xfId="298" applyFont="1"/>
    <xf numFmtId="0" fontId="65" fillId="44" borderId="0" xfId="298" applyFont="1" applyFill="1"/>
    <xf numFmtId="0" fontId="64" fillId="44" borderId="0" xfId="298" applyFont="1" applyFill="1" applyAlignment="1">
      <alignment vertical="center"/>
    </xf>
    <xf numFmtId="168" fontId="87" fillId="39" borderId="33" xfId="109" applyNumberFormat="1" applyFont="1" applyFill="1" applyBorder="1"/>
    <xf numFmtId="0" fontId="65" fillId="0" borderId="0" xfId="298" applyFont="1"/>
    <xf numFmtId="0" fontId="45" fillId="0" borderId="24" xfId="298" applyFont="1" applyBorder="1" applyAlignment="1">
      <alignment horizontal="center" vertical="center" wrapText="1"/>
    </xf>
    <xf numFmtId="0" fontId="45" fillId="44" borderId="0" xfId="298" applyFont="1" applyFill="1"/>
    <xf numFmtId="0" fontId="126" fillId="44" borderId="0" xfId="99" applyFont="1" applyFill="1"/>
    <xf numFmtId="0" fontId="45" fillId="0" borderId="0" xfId="298" applyFont="1"/>
    <xf numFmtId="0" fontId="116" fillId="39" borderId="0" xfId="298" applyFont="1" applyFill="1" applyAlignment="1">
      <alignment horizontal="left" vertical="center"/>
    </xf>
    <xf numFmtId="0" fontId="45" fillId="39" borderId="0" xfId="298" applyFont="1" applyFill="1"/>
    <xf numFmtId="0" fontId="107" fillId="44" borderId="0" xfId="298" applyFont="1" applyFill="1" applyAlignment="1">
      <alignment horizontal="center"/>
    </xf>
    <xf numFmtId="0" fontId="141" fillId="44" borderId="0" xfId="298" applyFont="1" applyFill="1"/>
    <xf numFmtId="0" fontId="45" fillId="0" borderId="0" xfId="298" applyFont="1" applyAlignment="1">
      <alignment vertical="center"/>
    </xf>
    <xf numFmtId="0" fontId="45" fillId="0" borderId="24" xfId="298" applyFont="1" applyBorder="1" applyAlignment="1">
      <alignment horizontal="justify" vertical="center" wrapText="1"/>
    </xf>
    <xf numFmtId="0" fontId="46" fillId="0" borderId="24" xfId="298" applyFont="1" applyBorder="1" applyAlignment="1">
      <alignment horizontal="justify" vertical="center" wrapText="1"/>
    </xf>
    <xf numFmtId="41" fontId="45" fillId="0" borderId="24" xfId="70" applyFont="1" applyBorder="1" applyAlignment="1">
      <alignment horizontal="right" vertical="center" wrapText="1"/>
    </xf>
    <xf numFmtId="0" fontId="106" fillId="44" borderId="0" xfId="298" applyFont="1" applyFill="1"/>
    <xf numFmtId="0" fontId="47" fillId="44" borderId="0" xfId="298" applyFont="1" applyFill="1"/>
    <xf numFmtId="0" fontId="47" fillId="0" borderId="0" xfId="298" applyFont="1"/>
    <xf numFmtId="0" fontId="47" fillId="44" borderId="0" xfId="298" applyFont="1" applyFill="1" applyAlignment="1">
      <alignment vertical="center" wrapText="1"/>
    </xf>
    <xf numFmtId="0" fontId="79" fillId="44" borderId="0" xfId="298" applyFont="1" applyFill="1"/>
    <xf numFmtId="0" fontId="79" fillId="0" borderId="0" xfId="298" applyFont="1"/>
    <xf numFmtId="0" fontId="79" fillId="44" borderId="60" xfId="298" applyFont="1" applyFill="1" applyBorder="1" applyAlignment="1">
      <alignment vertical="top" wrapText="1"/>
    </xf>
    <xf numFmtId="0" fontId="79" fillId="44" borderId="20" xfId="298" applyFont="1" applyFill="1" applyBorder="1" applyAlignment="1">
      <alignment vertical="top" wrapText="1"/>
    </xf>
    <xf numFmtId="0" fontId="79" fillId="0" borderId="20" xfId="298" applyFont="1" applyBorder="1" applyAlignment="1">
      <alignment vertical="center" wrapText="1"/>
    </xf>
    <xf numFmtId="0" fontId="79" fillId="0" borderId="61" xfId="298" applyFont="1" applyBorder="1" applyAlignment="1">
      <alignment vertical="center" wrapText="1"/>
    </xf>
    <xf numFmtId="0" fontId="79" fillId="0" borderId="57" xfId="298" applyFont="1" applyBorder="1" applyAlignment="1">
      <alignment horizontal="center" vertical="center" wrapText="1"/>
    </xf>
    <xf numFmtId="0" fontId="79" fillId="0" borderId="58" xfId="298" applyFont="1" applyBorder="1" applyAlignment="1">
      <alignment horizontal="center" vertical="center" wrapText="1"/>
    </xf>
    <xf numFmtId="0" fontId="79" fillId="0" borderId="58" xfId="298" applyFont="1" applyBorder="1" applyAlignment="1">
      <alignment vertical="center" wrapText="1"/>
    </xf>
    <xf numFmtId="0" fontId="79" fillId="0" borderId="59" xfId="298" applyFont="1" applyBorder="1" applyAlignment="1">
      <alignment vertical="center" wrapText="1"/>
    </xf>
    <xf numFmtId="0" fontId="54" fillId="44" borderId="0" xfId="298" applyFont="1" applyFill="1"/>
    <xf numFmtId="0" fontId="54" fillId="0" borderId="0" xfId="298" applyFont="1"/>
    <xf numFmtId="0" fontId="67" fillId="44" borderId="0" xfId="115" applyFont="1" applyFill="1" applyAlignment="1">
      <alignment vertical="center"/>
    </xf>
    <xf numFmtId="0" fontId="140" fillId="44" borderId="0" xfId="298" applyFont="1" applyFill="1"/>
    <xf numFmtId="0" fontId="67" fillId="0" borderId="0" xfId="298" applyFont="1" applyAlignment="1">
      <alignment horizontal="left"/>
    </xf>
    <xf numFmtId="0" fontId="121" fillId="0" borderId="0" xfId="124" applyFill="1" applyAlignment="1">
      <alignment horizontal="center"/>
    </xf>
    <xf numFmtId="0" fontId="46" fillId="0" borderId="0" xfId="98" applyFont="1" applyAlignment="1">
      <alignment horizontal="right" vertical="center"/>
    </xf>
    <xf numFmtId="0" fontId="98" fillId="39" borderId="0" xfId="98" applyFont="1" applyFill="1" applyAlignment="1">
      <alignment vertical="center"/>
    </xf>
    <xf numFmtId="0" fontId="126" fillId="0" borderId="29" xfId="124" applyFont="1" applyBorder="1" applyAlignment="1">
      <alignment horizontal="center" vertical="center"/>
    </xf>
    <xf numFmtId="0" fontId="45" fillId="0" borderId="0" xfId="98" applyFont="1" applyAlignment="1">
      <alignment horizontal="center"/>
    </xf>
    <xf numFmtId="0" fontId="45" fillId="43" borderId="0" xfId="98" applyFont="1" applyFill="1" applyAlignment="1">
      <alignment horizontal="center"/>
    </xf>
    <xf numFmtId="17" fontId="77" fillId="0" borderId="24" xfId="51" quotePrefix="1" applyNumberFormat="1" applyFont="1" applyBorder="1" applyAlignment="1">
      <alignment horizontal="center"/>
    </xf>
    <xf numFmtId="41" fontId="77" fillId="0" borderId="0" xfId="70" applyFont="1" applyBorder="1"/>
    <xf numFmtId="0" fontId="64" fillId="0" borderId="0" xfId="0" applyFont="1" applyAlignment="1">
      <alignment vertical="center" wrapText="1"/>
    </xf>
    <xf numFmtId="3" fontId="64" fillId="0" borderId="0" xfId="0" applyNumberFormat="1" applyFont="1" applyAlignment="1">
      <alignment horizontal="right" vertical="center" wrapText="1"/>
    </xf>
    <xf numFmtId="0" fontId="86" fillId="44" borderId="0" xfId="115" applyFont="1" applyFill="1"/>
    <xf numFmtId="0" fontId="128" fillId="44" borderId="0" xfId="115" applyFont="1" applyFill="1"/>
    <xf numFmtId="3" fontId="128" fillId="44" borderId="0" xfId="115" applyNumberFormat="1" applyFont="1" applyFill="1"/>
    <xf numFmtId="0" fontId="46" fillId="44" borderId="0" xfId="298" applyFont="1" applyFill="1"/>
    <xf numFmtId="0" fontId="107" fillId="39" borderId="18" xfId="103" applyFont="1" applyFill="1" applyBorder="1"/>
    <xf numFmtId="41" fontId="107" fillId="39" borderId="24" xfId="100" applyFont="1" applyFill="1" applyBorder="1"/>
    <xf numFmtId="41" fontId="64" fillId="0" borderId="0" xfId="70" applyFont="1" applyAlignment="1">
      <alignment vertical="center" wrapText="1"/>
    </xf>
    <xf numFmtId="0" fontId="86" fillId="0" borderId="24" xfId="0" applyFont="1" applyBorder="1" applyAlignment="1">
      <alignment horizontal="justify" vertical="center"/>
    </xf>
    <xf numFmtId="0" fontId="120" fillId="0" borderId="24" xfId="0" applyFont="1" applyBorder="1" applyAlignment="1">
      <alignment horizontal="center" vertical="center"/>
    </xf>
    <xf numFmtId="0" fontId="86" fillId="0" borderId="0" xfId="0" applyFont="1" applyAlignment="1">
      <alignment horizontal="left" vertical="center"/>
    </xf>
    <xf numFmtId="0" fontId="7" fillId="0" borderId="0" xfId="98" applyFont="1"/>
    <xf numFmtId="0" fontId="68" fillId="0" borderId="13" xfId="103" applyFont="1" applyBorder="1" applyAlignment="1">
      <alignment horizontal="left" vertical="center" wrapText="1"/>
    </xf>
    <xf numFmtId="0" fontId="68" fillId="0" borderId="0" xfId="103" applyFont="1" applyAlignment="1">
      <alignment horizontal="left" vertical="center" wrapText="1"/>
    </xf>
    <xf numFmtId="0" fontId="68" fillId="0" borderId="0" xfId="103" applyFont="1" applyAlignment="1">
      <alignment horizontal="center" vertical="center" wrapText="1"/>
    </xf>
    <xf numFmtId="0" fontId="98" fillId="39" borderId="0" xfId="110" applyFont="1" applyFill="1" applyAlignment="1">
      <alignment horizontal="center" vertical="center" wrapText="1"/>
    </xf>
    <xf numFmtId="0" fontId="68" fillId="0" borderId="0" xfId="103" applyFont="1" applyAlignment="1">
      <alignment horizontal="left" vertical="center"/>
    </xf>
    <xf numFmtId="0" fontId="7" fillId="44" borderId="0" xfId="103" applyFont="1" applyFill="1" applyAlignment="1">
      <alignment horizontal="left" vertical="center"/>
    </xf>
    <xf numFmtId="41" fontId="86" fillId="39" borderId="0" xfId="115" applyNumberFormat="1" applyFont="1" applyFill="1"/>
    <xf numFmtId="0" fontId="87" fillId="44" borderId="0" xfId="115" applyFont="1" applyFill="1"/>
    <xf numFmtId="41" fontId="77" fillId="0" borderId="0" xfId="70" applyFont="1" applyAlignment="1">
      <alignment horizontal="center"/>
    </xf>
    <xf numFmtId="14" fontId="84" fillId="0" borderId="0" xfId="42" applyNumberFormat="1" applyFont="1" applyAlignment="1">
      <alignment horizontal="center"/>
    </xf>
    <xf numFmtId="0" fontId="98" fillId="0" borderId="0" xfId="115" applyFont="1" applyAlignment="1">
      <alignment horizontal="center" vertical="center"/>
    </xf>
    <xf numFmtId="41" fontId="95" fillId="35" borderId="0" xfId="121" applyNumberFormat="1" applyFont="1" applyFill="1"/>
    <xf numFmtId="41" fontId="98" fillId="35" borderId="0" xfId="122" applyFont="1" applyFill="1" applyBorder="1"/>
    <xf numFmtId="41" fontId="98" fillId="35" borderId="0" xfId="113" applyNumberFormat="1" applyFont="1" applyFill="1"/>
    <xf numFmtId="0" fontId="98" fillId="35" borderId="63" xfId="113" applyFont="1" applyFill="1" applyBorder="1"/>
    <xf numFmtId="0" fontId="98" fillId="35" borderId="13" xfId="113" applyFont="1" applyFill="1" applyBorder="1"/>
    <xf numFmtId="0" fontId="95" fillId="35" borderId="13" xfId="121" applyFont="1" applyFill="1" applyBorder="1"/>
    <xf numFmtId="0" fontId="46" fillId="44" borderId="26" xfId="298" applyFont="1" applyFill="1" applyBorder="1" applyAlignment="1">
      <alignment horizontal="center" vertical="center" wrapText="1"/>
    </xf>
    <xf numFmtId="0" fontId="46" fillId="44" borderId="24" xfId="298" applyFont="1" applyFill="1" applyBorder="1" applyAlignment="1">
      <alignment horizontal="center" vertical="center" wrapText="1"/>
    </xf>
    <xf numFmtId="0" fontId="46" fillId="44" borderId="0" xfId="298" applyFont="1" applyFill="1" applyAlignment="1">
      <alignment horizontal="center"/>
    </xf>
    <xf numFmtId="0" fontId="46" fillId="0" borderId="0" xfId="298" applyFont="1" applyAlignment="1">
      <alignment horizontal="center"/>
    </xf>
    <xf numFmtId="41" fontId="45" fillId="0" borderId="24" xfId="70" applyFont="1" applyBorder="1" applyAlignment="1">
      <alignment horizontal="center" vertical="center" wrapText="1"/>
    </xf>
    <xf numFmtId="0" fontId="6" fillId="0" borderId="0" xfId="98" applyFont="1"/>
    <xf numFmtId="0" fontId="45" fillId="49" borderId="0" xfId="98" applyFont="1" applyFill="1"/>
    <xf numFmtId="17" fontId="92" fillId="49" borderId="0" xfId="101" applyNumberFormat="1" applyFont="1" applyFill="1" applyAlignment="1">
      <alignment horizontal="center"/>
    </xf>
    <xf numFmtId="41" fontId="92" fillId="49" borderId="0" xfId="70" applyFont="1" applyFill="1" applyBorder="1"/>
    <xf numFmtId="17" fontId="82" fillId="49" borderId="13" xfId="110" quotePrefix="1" applyNumberFormat="1" applyFont="1" applyFill="1" applyBorder="1" applyAlignment="1">
      <alignment horizontal="center"/>
    </xf>
    <xf numFmtId="17" fontId="116" fillId="49" borderId="13" xfId="110" quotePrefix="1" applyNumberFormat="1" applyFont="1" applyFill="1" applyBorder="1" applyAlignment="1">
      <alignment horizontal="right"/>
    </xf>
    <xf numFmtId="0" fontId="116" fillId="49" borderId="0" xfId="298" applyFont="1" applyFill="1" applyAlignment="1">
      <alignment vertical="center"/>
    </xf>
    <xf numFmtId="0" fontId="6" fillId="44" borderId="0" xfId="103" applyFont="1" applyFill="1"/>
    <xf numFmtId="0" fontId="116" fillId="49" borderId="0" xfId="103" applyFont="1" applyFill="1" applyAlignment="1">
      <alignment vertical="center"/>
    </xf>
    <xf numFmtId="0" fontId="50" fillId="49" borderId="0" xfId="103" applyFont="1" applyFill="1"/>
    <xf numFmtId="41" fontId="50" fillId="49" borderId="0" xfId="100" applyFont="1" applyFill="1"/>
    <xf numFmtId="0" fontId="117" fillId="49" borderId="0" xfId="103" applyFont="1" applyFill="1"/>
    <xf numFmtId="17" fontId="117" fillId="49" borderId="0" xfId="103" applyNumberFormat="1" applyFont="1" applyFill="1" applyAlignment="1">
      <alignment horizontal="center" vertical="center"/>
    </xf>
    <xf numFmtId="41" fontId="117" fillId="49" borderId="0" xfId="100" applyFont="1" applyFill="1"/>
    <xf numFmtId="0" fontId="81" fillId="49" borderId="0" xfId="103" applyFont="1" applyFill="1" applyAlignment="1">
      <alignment vertical="center"/>
    </xf>
    <xf numFmtId="169" fontId="82" fillId="49" borderId="0" xfId="101" applyNumberFormat="1" applyFont="1" applyFill="1" applyAlignment="1">
      <alignment horizontal="center" vertical="center"/>
    </xf>
    <xf numFmtId="168" fontId="144" fillId="49" borderId="0" xfId="0" applyNumberFormat="1" applyFont="1" applyFill="1" applyAlignment="1" applyProtection="1">
      <alignment horizontal="center" vertical="center"/>
      <protection locked="0"/>
    </xf>
    <xf numFmtId="41" fontId="67" fillId="0" borderId="0" xfId="101" applyNumberFormat="1" applyFont="1" applyFill="1" applyBorder="1" applyAlignment="1">
      <alignment horizontal="center" vertical="center"/>
    </xf>
    <xf numFmtId="41" fontId="146" fillId="0" borderId="0" xfId="101" applyNumberFormat="1" applyFont="1" applyFill="1" applyBorder="1" applyAlignment="1">
      <alignment horizontal="center" vertical="center"/>
    </xf>
    <xf numFmtId="0" fontId="116" fillId="49" borderId="55" xfId="115" applyFont="1" applyFill="1" applyBorder="1" applyAlignment="1">
      <alignment horizontal="center" vertical="center" wrapText="1"/>
    </xf>
    <xf numFmtId="0" fontId="116" fillId="49" borderId="48" xfId="115" applyFont="1" applyFill="1" applyBorder="1"/>
    <xf numFmtId="17" fontId="116" fillId="49" borderId="49" xfId="115" applyNumberFormat="1" applyFont="1" applyFill="1" applyBorder="1" applyAlignment="1">
      <alignment horizontal="center" vertical="center" wrapText="1"/>
    </xf>
    <xf numFmtId="0" fontId="116" fillId="49" borderId="49" xfId="115" applyFont="1" applyFill="1" applyBorder="1" applyAlignment="1">
      <alignment vertical="center" wrapText="1"/>
    </xf>
    <xf numFmtId="0" fontId="116" fillId="49" borderId="50" xfId="115" applyFont="1" applyFill="1" applyBorder="1"/>
    <xf numFmtId="0" fontId="116" fillId="49" borderId="51" xfId="115" applyFont="1" applyFill="1" applyBorder="1" applyAlignment="1">
      <alignment vertical="center" wrapText="1"/>
    </xf>
    <xf numFmtId="0" fontId="116" fillId="49" borderId="24" xfId="115" applyFont="1" applyFill="1" applyBorder="1" applyAlignment="1">
      <alignment vertical="center" wrapText="1"/>
    </xf>
    <xf numFmtId="0" fontId="82" fillId="49" borderId="0" xfId="115" applyFont="1" applyFill="1" applyAlignment="1">
      <alignment vertical="center"/>
    </xf>
    <xf numFmtId="0" fontId="82" fillId="49" borderId="0" xfId="115" applyFont="1" applyFill="1" applyAlignment="1">
      <alignment horizontal="left" vertical="center"/>
    </xf>
    <xf numFmtId="17" fontId="125" fillId="49" borderId="0" xfId="115" applyNumberFormat="1" applyFont="1" applyFill="1" applyAlignment="1">
      <alignment horizontal="center" vertical="center"/>
    </xf>
    <xf numFmtId="9" fontId="64" fillId="44" borderId="0" xfId="106" applyFont="1" applyFill="1" applyBorder="1" applyAlignment="1"/>
    <xf numFmtId="17" fontId="82" fillId="49" borderId="0" xfId="115" applyNumberFormat="1" applyFont="1" applyFill="1" applyAlignment="1">
      <alignment horizontal="center" vertical="center"/>
    </xf>
    <xf numFmtId="0" fontId="82" fillId="49" borderId="0" xfId="115" applyFont="1" applyFill="1" applyAlignment="1">
      <alignment horizontal="center" vertical="center"/>
    </xf>
    <xf numFmtId="0" fontId="82" fillId="49" borderId="0" xfId="298" applyFont="1" applyFill="1" applyAlignment="1">
      <alignment vertical="center"/>
    </xf>
    <xf numFmtId="0" fontId="82" fillId="49" borderId="0" xfId="298" applyFont="1" applyFill="1"/>
    <xf numFmtId="17" fontId="112" fillId="49" borderId="0" xfId="298" applyNumberFormat="1" applyFont="1" applyFill="1" applyAlignment="1">
      <alignment horizontal="center" vertical="center"/>
    </xf>
    <xf numFmtId="41" fontId="64" fillId="44" borderId="0" xfId="70" applyFont="1" applyFill="1"/>
    <xf numFmtId="41" fontId="64" fillId="44" borderId="0" xfId="70" applyFont="1" applyFill="1" applyBorder="1"/>
    <xf numFmtId="41" fontId="64" fillId="44" borderId="28" xfId="70" applyFont="1" applyFill="1" applyBorder="1"/>
    <xf numFmtId="0" fontId="45" fillId="44" borderId="0" xfId="115" applyFont="1" applyFill="1" applyAlignment="1">
      <alignment horizontal="left"/>
    </xf>
    <xf numFmtId="17" fontId="82" fillId="49" borderId="0" xfId="298" applyNumberFormat="1" applyFont="1" applyFill="1" applyAlignment="1">
      <alignment horizontal="center" vertical="center"/>
    </xf>
    <xf numFmtId="17" fontId="82" fillId="49" borderId="0" xfId="115" applyNumberFormat="1" applyFont="1" applyFill="1" applyAlignment="1">
      <alignment horizontal="right" vertical="center"/>
    </xf>
    <xf numFmtId="17" fontId="82" fillId="49" borderId="0" xfId="101" applyNumberFormat="1" applyFont="1" applyFill="1" applyAlignment="1">
      <alignment horizontal="center" vertical="center"/>
    </xf>
    <xf numFmtId="0" fontId="103" fillId="0" borderId="0" xfId="103" applyFont="1"/>
    <xf numFmtId="166" fontId="103" fillId="0" borderId="0" xfId="102" applyNumberFormat="1" applyFont="1"/>
    <xf numFmtId="166" fontId="103" fillId="0" borderId="0" xfId="102" applyNumberFormat="1" applyFont="1" applyAlignment="1">
      <alignment wrapText="1"/>
    </xf>
    <xf numFmtId="0" fontId="52" fillId="0" borderId="0" xfId="103" applyFont="1" applyAlignment="1">
      <alignment vertical="center"/>
    </xf>
    <xf numFmtId="168" fontId="81" fillId="49" borderId="0" xfId="0" applyNumberFormat="1" applyFont="1" applyFill="1" applyAlignment="1" applyProtection="1">
      <alignment horizontal="center" vertical="center"/>
      <protection locked="0"/>
    </xf>
    <xf numFmtId="166" fontId="103" fillId="0" borderId="0" xfId="102" applyNumberFormat="1" applyFont="1" applyFill="1"/>
    <xf numFmtId="166" fontId="45" fillId="0" borderId="0" xfId="102" applyNumberFormat="1" applyFont="1"/>
    <xf numFmtId="0" fontId="66" fillId="0" borderId="0" xfId="103" applyFont="1" applyAlignment="1">
      <alignment vertical="center"/>
    </xf>
    <xf numFmtId="166" fontId="65" fillId="0" borderId="0" xfId="102" applyNumberFormat="1" applyFont="1"/>
    <xf numFmtId="166" fontId="64" fillId="0" borderId="0" xfId="102" applyNumberFormat="1" applyFont="1" applyAlignment="1">
      <alignment horizontal="right" vertical="center"/>
    </xf>
    <xf numFmtId="0" fontId="82" fillId="49" borderId="0" xfId="103" applyFont="1" applyFill="1" applyAlignment="1">
      <alignment vertical="center"/>
    </xf>
    <xf numFmtId="166" fontId="82" fillId="49" borderId="0" xfId="102" applyNumberFormat="1" applyFont="1" applyFill="1" applyBorder="1" applyAlignment="1">
      <alignment horizontal="right" vertical="center"/>
    </xf>
    <xf numFmtId="166" fontId="65" fillId="0" borderId="0" xfId="102" applyNumberFormat="1" applyFont="1" applyFill="1" applyBorder="1" applyAlignment="1">
      <alignment horizontal="right" vertical="center"/>
    </xf>
    <xf numFmtId="166" fontId="65" fillId="0" borderId="0" xfId="102" applyNumberFormat="1" applyFont="1" applyFill="1" applyBorder="1" applyAlignment="1">
      <alignment vertical="center"/>
    </xf>
    <xf numFmtId="166" fontId="64" fillId="0" borderId="0" xfId="102" applyNumberFormat="1" applyFont="1" applyBorder="1" applyAlignment="1">
      <alignment horizontal="right" vertical="center"/>
    </xf>
    <xf numFmtId="166" fontId="65" fillId="0" borderId="0" xfId="102" applyNumberFormat="1" applyFont="1" applyBorder="1"/>
    <xf numFmtId="0" fontId="139" fillId="0" borderId="0" xfId="0" applyFont="1"/>
    <xf numFmtId="0" fontId="65" fillId="0" borderId="0" xfId="0" applyFont="1"/>
    <xf numFmtId="166" fontId="82" fillId="49" borderId="0" xfId="0" applyNumberFormat="1" applyFont="1" applyFill="1" applyAlignment="1">
      <alignment vertical="center"/>
    </xf>
    <xf numFmtId="0" fontId="82" fillId="49" borderId="0" xfId="0" applyFont="1" applyFill="1" applyAlignment="1">
      <alignment vertical="center"/>
    </xf>
    <xf numFmtId="0" fontId="65" fillId="0" borderId="0" xfId="98" applyFont="1" applyAlignment="1">
      <alignment vertical="center"/>
    </xf>
    <xf numFmtId="0" fontId="121" fillId="0" borderId="0" xfId="124" applyAlignment="1">
      <alignment horizontal="center" vertical="center"/>
    </xf>
    <xf numFmtId="41" fontId="65" fillId="0" borderId="0" xfId="70" applyFont="1" applyFill="1" applyBorder="1" applyAlignment="1">
      <alignment horizontal="center" vertical="center"/>
    </xf>
    <xf numFmtId="41" fontId="65" fillId="0" borderId="0" xfId="100" applyFont="1" applyFill="1" applyBorder="1" applyAlignment="1">
      <alignment horizontal="center" vertical="center"/>
    </xf>
    <xf numFmtId="41" fontId="65" fillId="0" borderId="0" xfId="98" applyNumberFormat="1" applyFont="1" applyAlignment="1">
      <alignment vertical="center"/>
    </xf>
    <xf numFmtId="166" fontId="145" fillId="0" borderId="0" xfId="0" applyNumberFormat="1" applyFont="1" applyAlignment="1">
      <alignment vertical="center"/>
    </xf>
    <xf numFmtId="0" fontId="87" fillId="0" borderId="0" xfId="98" applyFont="1" applyAlignment="1">
      <alignment vertical="center"/>
    </xf>
    <xf numFmtId="0" fontId="121" fillId="0" borderId="0" xfId="124" applyFill="1" applyAlignment="1">
      <alignment horizontal="center" vertical="center"/>
    </xf>
    <xf numFmtId="166" fontId="65" fillId="0" borderId="0" xfId="0" applyNumberFormat="1" applyFont="1" applyAlignment="1">
      <alignment vertical="center"/>
    </xf>
    <xf numFmtId="166" fontId="65" fillId="0" borderId="0" xfId="98" applyNumberFormat="1" applyFont="1" applyAlignment="1">
      <alignment vertical="center"/>
    </xf>
    <xf numFmtId="41" fontId="65" fillId="0" borderId="0" xfId="101" applyNumberFormat="1" applyFont="1" applyFill="1" applyBorder="1" applyAlignment="1">
      <alignment horizontal="center" vertical="center"/>
    </xf>
    <xf numFmtId="0" fontId="87" fillId="0" borderId="0" xfId="98" applyFont="1" applyAlignment="1">
      <alignment vertical="center" wrapText="1"/>
    </xf>
    <xf numFmtId="166" fontId="67" fillId="0" borderId="0" xfId="0" applyNumberFormat="1" applyFont="1" applyAlignment="1">
      <alignment vertical="center"/>
    </xf>
    <xf numFmtId="0" fontId="47" fillId="0" borderId="0" xfId="98" applyFont="1" applyAlignment="1">
      <alignment vertical="center" wrapText="1"/>
    </xf>
    <xf numFmtId="0" fontId="87" fillId="0" borderId="0" xfId="0" applyFont="1" applyAlignment="1">
      <alignment vertical="center"/>
    </xf>
    <xf numFmtId="0" fontId="65" fillId="0" borderId="0" xfId="98" applyFont="1" applyAlignment="1">
      <alignment horizontal="center" vertical="center"/>
    </xf>
    <xf numFmtId="41" fontId="54" fillId="36" borderId="29" xfId="56" applyNumberFormat="1" applyFont="1" applyFill="1" applyBorder="1"/>
    <xf numFmtId="41" fontId="54" fillId="36" borderId="0" xfId="70" applyFont="1" applyFill="1"/>
    <xf numFmtId="174" fontId="54" fillId="36" borderId="0" xfId="56" applyNumberFormat="1" applyFont="1" applyFill="1"/>
    <xf numFmtId="168" fontId="65" fillId="49" borderId="71" xfId="101" applyNumberFormat="1" applyFont="1" applyFill="1" applyBorder="1" applyAlignment="1">
      <alignment horizontal="center"/>
    </xf>
    <xf numFmtId="168" fontId="65" fillId="49" borderId="74" xfId="101" applyNumberFormat="1" applyFont="1" applyFill="1" applyBorder="1" applyAlignment="1">
      <alignment horizontal="center"/>
    </xf>
    <xf numFmtId="168" fontId="82" fillId="49" borderId="0" xfId="101" applyNumberFormat="1" applyFont="1" applyFill="1" applyAlignment="1">
      <alignment vertical="center"/>
    </xf>
    <xf numFmtId="41" fontId="81" fillId="0" borderId="0" xfId="100" applyFont="1" applyAlignment="1">
      <alignment vertical="center"/>
    </xf>
    <xf numFmtId="41" fontId="47" fillId="0" borderId="0" xfId="100" applyFont="1" applyAlignment="1">
      <alignment vertical="center"/>
    </xf>
    <xf numFmtId="41" fontId="65" fillId="0" borderId="0" xfId="103" applyNumberFormat="1" applyFont="1" applyAlignment="1">
      <alignment vertical="center"/>
    </xf>
    <xf numFmtId="168" fontId="65" fillId="0" borderId="0" xfId="103" applyNumberFormat="1" applyFont="1" applyAlignment="1">
      <alignment vertical="center"/>
    </xf>
    <xf numFmtId="17" fontId="82" fillId="49" borderId="0" xfId="103" applyNumberFormat="1" applyFont="1" applyFill="1" applyAlignment="1">
      <alignment horizontal="center" vertical="center"/>
    </xf>
    <xf numFmtId="41" fontId="116" fillId="49" borderId="24" xfId="100" applyFont="1" applyFill="1" applyBorder="1"/>
    <xf numFmtId="0" fontId="113" fillId="50" borderId="41" xfId="113" applyFont="1" applyFill="1" applyBorder="1" applyAlignment="1">
      <alignment horizontal="center" vertical="center"/>
    </xf>
    <xf numFmtId="0" fontId="113" fillId="50" borderId="42" xfId="113" applyFont="1" applyFill="1" applyBorder="1" applyAlignment="1">
      <alignment horizontal="center" vertical="center" wrapText="1"/>
    </xf>
    <xf numFmtId="0" fontId="113" fillId="50" borderId="45" xfId="113" applyFont="1" applyFill="1" applyBorder="1" applyAlignment="1">
      <alignment vertical="center"/>
    </xf>
    <xf numFmtId="0" fontId="113" fillId="50" borderId="45" xfId="113" applyFont="1" applyFill="1" applyBorder="1" applyAlignment="1">
      <alignment vertical="center" wrapText="1"/>
    </xf>
    <xf numFmtId="17" fontId="82" fillId="49" borderId="46" xfId="110" quotePrefix="1" applyNumberFormat="1" applyFont="1" applyFill="1" applyBorder="1" applyAlignment="1">
      <alignment horizontal="center"/>
    </xf>
    <xf numFmtId="17" fontId="82" fillId="49" borderId="47" xfId="110" quotePrefix="1" applyNumberFormat="1" applyFont="1" applyFill="1" applyBorder="1" applyAlignment="1">
      <alignment horizontal="center"/>
    </xf>
    <xf numFmtId="0" fontId="116" fillId="50" borderId="24" xfId="113" applyFont="1" applyFill="1" applyBorder="1"/>
    <xf numFmtId="0" fontId="6" fillId="0" borderId="0" xfId="298" applyFont="1"/>
    <xf numFmtId="17" fontId="112" fillId="49" borderId="0" xfId="103" applyNumberFormat="1" applyFont="1" applyFill="1" applyAlignment="1">
      <alignment horizontal="center" vertical="center"/>
    </xf>
    <xf numFmtId="0" fontId="65" fillId="44" borderId="0" xfId="298" applyFont="1" applyFill="1" applyAlignment="1">
      <alignment vertical="top"/>
    </xf>
    <xf numFmtId="17" fontId="82" fillId="49" borderId="13" xfId="103" applyNumberFormat="1" applyFont="1" applyFill="1" applyBorder="1" applyAlignment="1">
      <alignment horizontal="center" vertical="center"/>
    </xf>
    <xf numFmtId="0" fontId="82" fillId="49" borderId="13" xfId="110" applyFont="1" applyFill="1" applyBorder="1" applyAlignment="1">
      <alignment horizontal="center"/>
    </xf>
    <xf numFmtId="0" fontId="126" fillId="0" borderId="0" xfId="99" applyFont="1" applyAlignment="1">
      <alignment horizontal="center" vertical="center"/>
    </xf>
    <xf numFmtId="0" fontId="116" fillId="50" borderId="0" xfId="115" applyFont="1" applyFill="1"/>
    <xf numFmtId="0" fontId="45" fillId="47" borderId="0" xfId="115" applyFont="1" applyFill="1"/>
    <xf numFmtId="17" fontId="116" fillId="49" borderId="0" xfId="115" applyNumberFormat="1" applyFont="1" applyFill="1" applyAlignment="1">
      <alignment horizontal="center" vertical="center"/>
    </xf>
    <xf numFmtId="0" fontId="53" fillId="47" borderId="21" xfId="115" applyFont="1" applyFill="1" applyBorder="1"/>
    <xf numFmtId="0" fontId="45" fillId="47" borderId="13" xfId="115" applyFont="1" applyFill="1" applyBorder="1" applyAlignment="1">
      <alignment horizontal="center"/>
    </xf>
    <xf numFmtId="0" fontId="99" fillId="47" borderId="32" xfId="115" applyFont="1" applyFill="1" applyBorder="1" applyAlignment="1">
      <alignment horizontal="center"/>
    </xf>
    <xf numFmtId="0" fontId="45" fillId="47" borderId="24" xfId="115" applyFont="1" applyFill="1" applyBorder="1"/>
    <xf numFmtId="41" fontId="45" fillId="47" borderId="24" xfId="115" applyNumberFormat="1" applyFont="1" applyFill="1" applyBorder="1"/>
    <xf numFmtId="164" fontId="45" fillId="47" borderId="24" xfId="115" applyNumberFormat="1" applyFont="1" applyFill="1" applyBorder="1"/>
    <xf numFmtId="0" fontId="116" fillId="50" borderId="26" xfId="115" applyFont="1" applyFill="1" applyBorder="1"/>
    <xf numFmtId="41" fontId="116" fillId="50" borderId="26" xfId="115" applyNumberFormat="1" applyFont="1" applyFill="1" applyBorder="1"/>
    <xf numFmtId="0" fontId="53" fillId="47" borderId="22" xfId="115" applyFont="1" applyFill="1" applyBorder="1"/>
    <xf numFmtId="0" fontId="45" fillId="47" borderId="18" xfId="115" applyFont="1" applyFill="1" applyBorder="1" applyAlignment="1">
      <alignment horizontal="center"/>
    </xf>
    <xf numFmtId="0" fontId="99" fillId="47" borderId="23" xfId="115" applyFont="1" applyFill="1" applyBorder="1" applyAlignment="1">
      <alignment horizontal="center"/>
    </xf>
    <xf numFmtId="0" fontId="52" fillId="47" borderId="25" xfId="115" applyFont="1" applyFill="1" applyBorder="1"/>
    <xf numFmtId="0" fontId="52" fillId="47" borderId="24" xfId="115" applyFont="1" applyFill="1" applyBorder="1"/>
    <xf numFmtId="0" fontId="116" fillId="50" borderId="24" xfId="115" applyFont="1" applyFill="1" applyBorder="1"/>
    <xf numFmtId="41" fontId="116" fillId="50" borderId="24" xfId="115" applyNumberFormat="1" applyFont="1" applyFill="1" applyBorder="1"/>
    <xf numFmtId="0" fontId="116" fillId="50" borderId="25" xfId="115" applyFont="1" applyFill="1" applyBorder="1"/>
    <xf numFmtId="41" fontId="116" fillId="50" borderId="25" xfId="115" applyNumberFormat="1" applyFont="1" applyFill="1" applyBorder="1"/>
    <xf numFmtId="17" fontId="82" fillId="49" borderId="0" xfId="298" applyNumberFormat="1" applyFont="1" applyFill="1" applyAlignment="1">
      <alignment horizontal="center" vertical="center" wrapText="1"/>
    </xf>
    <xf numFmtId="17" fontId="82" fillId="49" borderId="0" xfId="103" applyNumberFormat="1" applyFont="1" applyFill="1" applyAlignment="1">
      <alignment horizontal="center" vertical="center" wrapText="1"/>
    </xf>
    <xf numFmtId="0" fontId="82" fillId="49" borderId="0" xfId="125" applyFont="1" applyFill="1" applyAlignment="1">
      <alignment vertical="center"/>
    </xf>
    <xf numFmtId="17" fontId="112" fillId="49" borderId="0" xfId="125" applyNumberFormat="1" applyFont="1" applyFill="1" applyAlignment="1">
      <alignment horizontal="center" vertical="center"/>
    </xf>
    <xf numFmtId="0" fontId="116" fillId="49" borderId="0" xfId="115" applyFont="1" applyFill="1" applyAlignment="1">
      <alignment vertical="center"/>
    </xf>
    <xf numFmtId="17" fontId="112" fillId="49" borderId="0" xfId="115" applyNumberFormat="1" applyFont="1" applyFill="1" applyAlignment="1">
      <alignment horizontal="center" vertical="center"/>
    </xf>
    <xf numFmtId="164" fontId="103" fillId="39" borderId="0" xfId="115" applyNumberFormat="1" applyFont="1" applyFill="1"/>
    <xf numFmtId="164" fontId="90" fillId="39" borderId="28" xfId="115" applyNumberFormat="1" applyFont="1" applyFill="1" applyBorder="1"/>
    <xf numFmtId="164" fontId="107" fillId="0" borderId="24" xfId="115" applyNumberFormat="1" applyFont="1" applyBorder="1" applyAlignment="1">
      <alignment horizontal="right" vertical="center" wrapText="1"/>
    </xf>
    <xf numFmtId="164" fontId="107" fillId="0" borderId="24" xfId="115" applyNumberFormat="1" applyFont="1" applyBorder="1" applyAlignment="1">
      <alignment horizontal="center" vertical="center" wrapText="1"/>
    </xf>
    <xf numFmtId="164" fontId="107" fillId="39" borderId="24" xfId="115" applyNumberFormat="1" applyFont="1" applyFill="1" applyBorder="1" applyAlignment="1">
      <alignment horizontal="right" vertical="center" wrapText="1"/>
    </xf>
    <xf numFmtId="164" fontId="107" fillId="39" borderId="24" xfId="115" applyNumberFormat="1" applyFont="1" applyFill="1" applyBorder="1" applyAlignment="1">
      <alignment horizontal="center" vertical="center" wrapText="1"/>
    </xf>
    <xf numFmtId="164" fontId="116" fillId="49" borderId="24" xfId="115" applyNumberFormat="1" applyFont="1" applyFill="1" applyBorder="1" applyAlignment="1">
      <alignment horizontal="center" vertical="center" wrapText="1"/>
    </xf>
    <xf numFmtId="164" fontId="64" fillId="44" borderId="0" xfId="115" applyNumberFormat="1" applyFont="1" applyFill="1"/>
    <xf numFmtId="164" fontId="66" fillId="44" borderId="28" xfId="100" applyNumberFormat="1" applyFont="1" applyFill="1" applyBorder="1" applyAlignment="1">
      <alignment horizontal="center"/>
    </xf>
    <xf numFmtId="164" fontId="147" fillId="39" borderId="0" xfId="115" applyNumberFormat="1" applyFont="1" applyFill="1"/>
    <xf numFmtId="164" fontId="147" fillId="39" borderId="13" xfId="115" applyNumberFormat="1" applyFont="1" applyFill="1" applyBorder="1"/>
    <xf numFmtId="164" fontId="66" fillId="44" borderId="28" xfId="100" applyNumberFormat="1" applyFont="1" applyFill="1" applyBorder="1"/>
    <xf numFmtId="164" fontId="66" fillId="44" borderId="0" xfId="115" applyNumberFormat="1" applyFont="1" applyFill="1"/>
    <xf numFmtId="164" fontId="103" fillId="39" borderId="13" xfId="115" applyNumberFormat="1" applyFont="1" applyFill="1" applyBorder="1"/>
    <xf numFmtId="0" fontId="143" fillId="49" borderId="76" xfId="298" applyFont="1" applyFill="1" applyBorder="1" applyAlignment="1">
      <alignment horizontal="center" vertical="center" wrapText="1"/>
    </xf>
    <xf numFmtId="0" fontId="112" fillId="49" borderId="76" xfId="298" applyFont="1" applyFill="1" applyBorder="1" applyAlignment="1">
      <alignment horizontal="center" vertical="center" wrapText="1"/>
    </xf>
    <xf numFmtId="0" fontId="45" fillId="49" borderId="22" xfId="298" applyFont="1" applyFill="1" applyBorder="1" applyAlignment="1">
      <alignment horizontal="justify" vertical="center" wrapText="1"/>
    </xf>
    <xf numFmtId="17" fontId="116" fillId="49" borderId="24" xfId="298" applyNumberFormat="1" applyFont="1" applyFill="1" applyBorder="1" applyAlignment="1">
      <alignment horizontal="center" vertical="center"/>
    </xf>
    <xf numFmtId="0" fontId="116" fillId="49" borderId="24" xfId="298" applyFont="1" applyFill="1" applyBorder="1" applyAlignment="1">
      <alignment horizontal="justify" vertical="center" wrapText="1"/>
    </xf>
    <xf numFmtId="41" fontId="116" fillId="49" borderId="24" xfId="70" applyFont="1" applyFill="1" applyBorder="1" applyAlignment="1">
      <alignment horizontal="right" vertical="center" wrapText="1"/>
    </xf>
    <xf numFmtId="0" fontId="136" fillId="49" borderId="24" xfId="298" applyFont="1" applyFill="1" applyBorder="1" applyAlignment="1">
      <alignment horizontal="justify" vertical="center" wrapText="1"/>
    </xf>
    <xf numFmtId="0" fontId="82" fillId="49" borderId="0" xfId="115" applyFont="1" applyFill="1" applyAlignment="1">
      <alignment horizontal="center" vertical="center" wrapText="1"/>
    </xf>
    <xf numFmtId="0" fontId="120" fillId="0" borderId="24" xfId="0" applyFont="1" applyBorder="1" applyAlignment="1">
      <alignment horizontal="left" vertical="center"/>
    </xf>
    <xf numFmtId="0" fontId="86" fillId="0" borderId="24" xfId="0" applyFont="1" applyBorder="1" applyAlignment="1">
      <alignment horizontal="left" vertical="center"/>
    </xf>
    <xf numFmtId="0" fontId="86" fillId="0" borderId="28" xfId="0" applyFont="1" applyBorder="1"/>
    <xf numFmtId="0" fontId="86" fillId="0" borderId="39" xfId="0" applyFont="1" applyBorder="1"/>
    <xf numFmtId="0" fontId="86" fillId="0" borderId="18" xfId="0" applyFont="1" applyBorder="1"/>
    <xf numFmtId="0" fontId="86" fillId="0" borderId="23" xfId="0" applyFont="1" applyBorder="1"/>
    <xf numFmtId="0" fontId="86" fillId="0" borderId="26" xfId="0" applyFont="1" applyBorder="1" applyAlignment="1">
      <alignment vertical="center"/>
    </xf>
    <xf numFmtId="0" fontId="120" fillId="0" borderId="0" xfId="103" applyFont="1"/>
    <xf numFmtId="0" fontId="86" fillId="0" borderId="0" xfId="103" applyFont="1"/>
    <xf numFmtId="0" fontId="148" fillId="0" borderId="0" xfId="99" applyFont="1"/>
    <xf numFmtId="0" fontId="120" fillId="0" borderId="0" xfId="103" applyFont="1" applyAlignment="1">
      <alignment vertical="center"/>
    </xf>
    <xf numFmtId="0" fontId="86" fillId="0" borderId="31" xfId="103" applyFont="1" applyBorder="1"/>
    <xf numFmtId="0" fontId="120" fillId="0" borderId="0" xfId="103" applyFont="1" applyAlignment="1">
      <alignment horizontal="left" vertical="justify" wrapText="1"/>
    </xf>
    <xf numFmtId="0" fontId="120" fillId="0" borderId="31" xfId="103" applyFont="1" applyBorder="1" applyAlignment="1">
      <alignment horizontal="left" vertical="justify" wrapText="1"/>
    </xf>
    <xf numFmtId="0" fontId="86" fillId="0" borderId="0" xfId="103" applyFont="1" applyAlignment="1">
      <alignment horizontal="left" vertical="justify" wrapText="1"/>
    </xf>
    <xf numFmtId="0" fontId="86" fillId="0" borderId="30" xfId="103" applyFont="1" applyBorder="1" applyAlignment="1">
      <alignment horizontal="justify" vertical="justify" wrapText="1"/>
    </xf>
    <xf numFmtId="0" fontId="86" fillId="0" borderId="0" xfId="103" applyFont="1" applyAlignment="1">
      <alignment horizontal="justify" vertical="justify" wrapText="1"/>
    </xf>
    <xf numFmtId="0" fontId="86" fillId="0" borderId="31" xfId="103" applyFont="1" applyBorder="1" applyAlignment="1">
      <alignment horizontal="justify" vertical="justify" wrapText="1"/>
    </xf>
    <xf numFmtId="0" fontId="73" fillId="44" borderId="30" xfId="103" applyFont="1" applyFill="1" applyBorder="1"/>
    <xf numFmtId="0" fontId="131" fillId="42" borderId="0" xfId="103" applyFont="1" applyFill="1" applyAlignment="1">
      <alignment horizontal="center" vertical="center"/>
    </xf>
    <xf numFmtId="17" fontId="131" fillId="42" borderId="0" xfId="103" applyNumberFormat="1" applyFont="1" applyFill="1" applyAlignment="1">
      <alignment horizontal="center" vertical="center"/>
    </xf>
    <xf numFmtId="0" fontId="73" fillId="44" borderId="0" xfId="103" applyFont="1" applyFill="1"/>
    <xf numFmtId="17" fontId="131" fillId="39" borderId="0" xfId="103" applyNumberFormat="1" applyFont="1" applyFill="1" applyAlignment="1">
      <alignment vertical="center"/>
    </xf>
    <xf numFmtId="0" fontId="73" fillId="44" borderId="0" xfId="103" applyFont="1" applyFill="1" applyAlignment="1">
      <alignment horizontal="center"/>
    </xf>
    <xf numFmtId="41" fontId="150" fillId="0" borderId="0" xfId="70" applyFont="1" applyFill="1" applyAlignment="1">
      <alignment horizontal="right" vertical="center"/>
    </xf>
    <xf numFmtId="0" fontId="151" fillId="44" borderId="0" xfId="103" applyFont="1" applyFill="1"/>
    <xf numFmtId="0" fontId="73" fillId="44" borderId="13" xfId="103" applyFont="1" applyFill="1" applyBorder="1"/>
    <xf numFmtId="0" fontId="151" fillId="0" borderId="13" xfId="103" applyFont="1" applyBorder="1"/>
    <xf numFmtId="0" fontId="77" fillId="44" borderId="30" xfId="103" applyFont="1" applyFill="1" applyBorder="1"/>
    <xf numFmtId="0" fontId="77" fillId="44" borderId="0" xfId="103" applyFont="1" applyFill="1"/>
    <xf numFmtId="41" fontId="120" fillId="0" borderId="28" xfId="70" applyFont="1" applyFill="1" applyBorder="1"/>
    <xf numFmtId="170" fontId="78" fillId="44" borderId="0" xfId="100" applyNumberFormat="1" applyFont="1" applyFill="1"/>
    <xf numFmtId="41" fontId="120" fillId="0" borderId="31" xfId="100" applyFont="1" applyFill="1" applyBorder="1"/>
    <xf numFmtId="0" fontId="131" fillId="0" borderId="0" xfId="103" applyFont="1" applyAlignment="1">
      <alignment horizontal="center" vertical="center"/>
    </xf>
    <xf numFmtId="0" fontId="77" fillId="44" borderId="0" xfId="103" applyFont="1" applyFill="1" applyAlignment="1">
      <alignment horizontal="center"/>
    </xf>
    <xf numFmtId="0" fontId="78" fillId="0" borderId="0" xfId="103" applyFont="1" applyAlignment="1">
      <alignment horizontal="center" wrapText="1"/>
    </xf>
    <xf numFmtId="41" fontId="86" fillId="0" borderId="0" xfId="100" applyFont="1" applyFill="1"/>
    <xf numFmtId="0" fontId="73" fillId="44" borderId="18" xfId="103" applyFont="1" applyFill="1" applyBorder="1"/>
    <xf numFmtId="4" fontId="73" fillId="39" borderId="18" xfId="103" applyNumberFormat="1" applyFont="1" applyFill="1" applyBorder="1" applyAlignment="1">
      <alignment horizontal="center" vertical="center" wrapText="1"/>
    </xf>
    <xf numFmtId="9" fontId="86" fillId="0" borderId="0" xfId="106" applyFont="1" applyFill="1"/>
    <xf numFmtId="4" fontId="152" fillId="0" borderId="0" xfId="0" applyNumberFormat="1" applyFont="1"/>
    <xf numFmtId="4" fontId="86" fillId="0" borderId="0" xfId="103" applyNumberFormat="1" applyFont="1"/>
    <xf numFmtId="10" fontId="86" fillId="0" borderId="0" xfId="47" applyNumberFormat="1" applyFont="1"/>
    <xf numFmtId="0" fontId="120" fillId="0" borderId="30" xfId="103" applyFont="1" applyBorder="1" applyAlignment="1">
      <alignment horizontal="left" vertical="center" wrapText="1"/>
    </xf>
    <xf numFmtId="170" fontId="86" fillId="0" borderId="0" xfId="70" applyNumberFormat="1" applyFont="1"/>
    <xf numFmtId="43" fontId="86" fillId="0" borderId="0" xfId="103" applyNumberFormat="1" applyFont="1"/>
    <xf numFmtId="0" fontId="51" fillId="0" borderId="30" xfId="0" applyFont="1" applyBorder="1"/>
    <xf numFmtId="0" fontId="149" fillId="0" borderId="0" xfId="103" applyFont="1" applyAlignment="1">
      <alignment horizontal="left" vertical="justify" wrapText="1"/>
    </xf>
    <xf numFmtId="0" fontId="149" fillId="0" borderId="0" xfId="103" applyFont="1"/>
    <xf numFmtId="0" fontId="73" fillId="44" borderId="13" xfId="103" applyFont="1" applyFill="1" applyBorder="1" applyAlignment="1">
      <alignment horizontal="center"/>
    </xf>
    <xf numFmtId="170" fontId="75" fillId="0" borderId="0" xfId="100" applyNumberFormat="1" applyFont="1" applyAlignment="1">
      <alignment horizontal="center"/>
    </xf>
    <xf numFmtId="41" fontId="75" fillId="0" borderId="0" xfId="100" applyFont="1" applyAlignment="1">
      <alignment horizontal="center"/>
    </xf>
    <xf numFmtId="0" fontId="77" fillId="44" borderId="13" xfId="103" applyFont="1" applyFill="1" applyBorder="1" applyAlignment="1">
      <alignment horizontal="center" vertical="center"/>
    </xf>
    <xf numFmtId="0" fontId="77" fillId="0" borderId="13" xfId="103" applyFont="1" applyBorder="1" applyAlignment="1">
      <alignment horizontal="center" vertical="center" wrapText="1"/>
    </xf>
    <xf numFmtId="0" fontId="86" fillId="0" borderId="0" xfId="103" applyFont="1" applyAlignment="1">
      <alignment vertical="center"/>
    </xf>
    <xf numFmtId="0" fontId="78" fillId="0" borderId="13" xfId="103" applyFont="1" applyBorder="1" applyAlignment="1">
      <alignment horizontal="left" vertical="center" wrapText="1"/>
    </xf>
    <xf numFmtId="0" fontId="78" fillId="0" borderId="13" xfId="103" applyFont="1" applyBorder="1" applyAlignment="1">
      <alignment horizontal="center" vertical="center" wrapText="1"/>
    </xf>
    <xf numFmtId="0" fontId="78" fillId="0" borderId="32" xfId="103" applyFont="1" applyBorder="1" applyAlignment="1">
      <alignment horizontal="right" vertical="center" wrapText="1"/>
    </xf>
    <xf numFmtId="168" fontId="47" fillId="0" borderId="0" xfId="101" applyNumberFormat="1" applyFont="1" applyBorder="1"/>
    <xf numFmtId="168" fontId="82" fillId="0" borderId="0" xfId="101" applyNumberFormat="1" applyFont="1" applyBorder="1"/>
    <xf numFmtId="168" fontId="82" fillId="49" borderId="0" xfId="101" applyNumberFormat="1" applyFont="1" applyFill="1" applyBorder="1" applyAlignment="1">
      <alignment vertical="center"/>
    </xf>
    <xf numFmtId="168" fontId="87" fillId="0" borderId="0" xfId="101" applyNumberFormat="1" applyFont="1" applyBorder="1"/>
    <xf numFmtId="168" fontId="81" fillId="0" borderId="0" xfId="101" applyNumberFormat="1" applyFont="1" applyBorder="1"/>
    <xf numFmtId="0" fontId="120" fillId="0" borderId="30" xfId="103" applyFont="1" applyBorder="1" applyAlignment="1">
      <alignment horizontal="justify" vertical="center" wrapText="1"/>
    </xf>
    <xf numFmtId="0" fontId="50" fillId="0" borderId="0" xfId="103" applyFont="1" applyAlignment="1">
      <alignment vertical="center"/>
    </xf>
    <xf numFmtId="14" fontId="50" fillId="0" borderId="0" xfId="103" applyNumberFormat="1" applyFont="1" applyAlignment="1">
      <alignment vertical="center"/>
    </xf>
    <xf numFmtId="41" fontId="50" fillId="0" borderId="0" xfId="100" applyFont="1" applyAlignment="1">
      <alignment vertical="center"/>
    </xf>
    <xf numFmtId="0" fontId="50" fillId="39" borderId="0" xfId="103" applyFont="1" applyFill="1" applyAlignment="1">
      <alignment vertical="center"/>
    </xf>
    <xf numFmtId="0" fontId="74" fillId="0" borderId="0" xfId="103" applyFont="1" applyAlignment="1">
      <alignment vertical="center"/>
    </xf>
    <xf numFmtId="0" fontId="45" fillId="47" borderId="25" xfId="115" applyFont="1" applyFill="1" applyBorder="1" applyAlignment="1">
      <alignment vertical="center"/>
    </xf>
    <xf numFmtId="41" fontId="45" fillId="0" borderId="25" xfId="115" applyNumberFormat="1" applyFont="1" applyBorder="1" applyAlignment="1">
      <alignment vertical="center"/>
    </xf>
    <xf numFmtId="0" fontId="45" fillId="0" borderId="24" xfId="115" applyFont="1" applyBorder="1" applyAlignment="1">
      <alignment vertical="center" wrapText="1"/>
    </xf>
    <xf numFmtId="0" fontId="45" fillId="0" borderId="0" xfId="115" applyFont="1" applyAlignment="1">
      <alignment vertical="center"/>
    </xf>
    <xf numFmtId="0" fontId="45" fillId="47" borderId="24" xfId="115" applyFont="1" applyFill="1" applyBorder="1" applyAlignment="1">
      <alignment vertical="center"/>
    </xf>
    <xf numFmtId="0" fontId="107" fillId="47" borderId="24" xfId="115" applyFont="1" applyFill="1" applyBorder="1" applyAlignment="1">
      <alignment vertical="center"/>
    </xf>
    <xf numFmtId="0" fontId="52" fillId="47" borderId="24" xfId="115" applyFont="1" applyFill="1" applyBorder="1" applyAlignment="1">
      <alignment vertical="center"/>
    </xf>
    <xf numFmtId="41" fontId="45" fillId="0" borderId="24" xfId="115" applyNumberFormat="1" applyFont="1" applyBorder="1" applyAlignment="1">
      <alignment vertical="center"/>
    </xf>
    <xf numFmtId="3" fontId="48" fillId="0" borderId="0" xfId="0" applyNumberFormat="1" applyFont="1" applyAlignment="1">
      <alignment horizontal="right" vertical="center"/>
    </xf>
    <xf numFmtId="164" fontId="65" fillId="44" borderId="0" xfId="100" applyNumberFormat="1" applyFont="1" applyFill="1" applyAlignment="1">
      <alignment horizontal="left" vertical="top" wrapText="1"/>
    </xf>
    <xf numFmtId="0" fontId="120" fillId="0" borderId="0" xfId="0" applyFont="1" applyAlignment="1">
      <alignment horizontal="left" vertical="top"/>
    </xf>
    <xf numFmtId="0" fontId="46" fillId="0" borderId="0" xfId="98" applyFont="1"/>
    <xf numFmtId="168" fontId="98" fillId="0" borderId="0" xfId="101" applyNumberFormat="1" applyFont="1" applyFill="1"/>
    <xf numFmtId="0" fontId="46" fillId="0" borderId="0" xfId="0" applyFont="1"/>
    <xf numFmtId="0" fontId="45" fillId="0" borderId="0" xfId="0" applyFont="1"/>
    <xf numFmtId="0" fontId="107" fillId="0" borderId="0" xfId="98" applyFont="1" applyAlignment="1">
      <alignment vertical="center"/>
    </xf>
    <xf numFmtId="0" fontId="107" fillId="0" borderId="0" xfId="98" applyFont="1"/>
    <xf numFmtId="0" fontId="45" fillId="47" borderId="26" xfId="115" applyFont="1" applyFill="1" applyBorder="1"/>
    <xf numFmtId="41" fontId="45" fillId="47" borderId="26" xfId="115" applyNumberFormat="1" applyFont="1" applyFill="1" applyBorder="1"/>
    <xf numFmtId="41" fontId="45" fillId="0" borderId="24" xfId="115" applyNumberFormat="1" applyFont="1" applyBorder="1"/>
    <xf numFmtId="3" fontId="86" fillId="0" borderId="0" xfId="98" applyNumberFormat="1" applyFont="1"/>
    <xf numFmtId="41" fontId="86" fillId="0" borderId="31" xfId="103" applyNumberFormat="1" applyFont="1" applyBorder="1" applyAlignment="1">
      <alignment horizontal="justify" vertical="justify" wrapText="1"/>
    </xf>
    <xf numFmtId="0" fontId="65" fillId="0" borderId="24" xfId="103" applyFont="1" applyBorder="1" applyAlignment="1">
      <alignment vertical="center"/>
    </xf>
    <xf numFmtId="3" fontId="45" fillId="0" borderId="0" xfId="103" applyNumberFormat="1" applyFont="1"/>
    <xf numFmtId="41" fontId="45" fillId="0" borderId="0" xfId="103" applyNumberFormat="1" applyFont="1"/>
    <xf numFmtId="41" fontId="128" fillId="44" borderId="0" xfId="115" applyNumberFormat="1" applyFont="1" applyFill="1"/>
    <xf numFmtId="41" fontId="45" fillId="44" borderId="0" xfId="298" applyNumberFormat="1" applyFont="1" applyFill="1"/>
    <xf numFmtId="41" fontId="45" fillId="0" borderId="24" xfId="315" applyFont="1" applyBorder="1" applyAlignment="1">
      <alignment horizontal="right" vertical="center" wrapText="1"/>
    </xf>
    <xf numFmtId="168" fontId="100" fillId="0" borderId="0" xfId="101" applyNumberFormat="1" applyFont="1" applyFill="1" applyAlignment="1">
      <alignment horizontal="center"/>
    </xf>
    <xf numFmtId="41" fontId="58" fillId="36" borderId="0" xfId="70" applyFont="1" applyFill="1" applyAlignment="1">
      <alignment horizontal="center"/>
    </xf>
    <xf numFmtId="41" fontId="54" fillId="39" borderId="0" xfId="70" applyFont="1" applyFill="1"/>
    <xf numFmtId="166" fontId="103" fillId="0" borderId="0" xfId="103" applyNumberFormat="1" applyFont="1"/>
    <xf numFmtId="166" fontId="128" fillId="0" borderId="0" xfId="42" applyNumberFormat="1" applyFont="1" applyFill="1" applyAlignment="1">
      <alignment horizontal="right" vertical="center"/>
    </xf>
    <xf numFmtId="41" fontId="73" fillId="0" borderId="13" xfId="70" applyFont="1" applyFill="1" applyBorder="1"/>
    <xf numFmtId="166" fontId="65" fillId="0" borderId="0" xfId="102" applyNumberFormat="1" applyFont="1" applyFill="1"/>
    <xf numFmtId="166" fontId="64" fillId="0" borderId="0" xfId="102" applyNumberFormat="1" applyFont="1" applyFill="1" applyAlignment="1">
      <alignment horizontal="right" vertical="center"/>
    </xf>
    <xf numFmtId="41" fontId="45" fillId="0" borderId="24" xfId="70" applyFont="1" applyFill="1" applyBorder="1" applyAlignment="1">
      <alignment horizontal="right" vertical="center" wrapText="1"/>
    </xf>
    <xf numFmtId="41" fontId="73" fillId="0" borderId="0" xfId="70" applyFont="1" applyFill="1"/>
    <xf numFmtId="41" fontId="73" fillId="0" borderId="0" xfId="70" applyFont="1" applyFill="1" applyAlignment="1">
      <alignment horizontal="center"/>
    </xf>
    <xf numFmtId="10" fontId="45" fillId="0" borderId="24" xfId="47" applyNumberFormat="1" applyFont="1" applyBorder="1" applyAlignment="1">
      <alignment horizontal="center" vertical="center" wrapText="1"/>
    </xf>
    <xf numFmtId="10" fontId="45" fillId="0" borderId="24" xfId="298" applyNumberFormat="1" applyFont="1" applyBorder="1" applyAlignment="1">
      <alignment horizontal="center" vertical="center" wrapText="1"/>
    </xf>
    <xf numFmtId="41" fontId="46" fillId="0" borderId="33" xfId="70" applyFont="1" applyBorder="1" applyAlignment="1">
      <alignment horizontal="center"/>
    </xf>
    <xf numFmtId="0" fontId="149" fillId="39" borderId="0" xfId="110" applyFont="1" applyFill="1" applyAlignment="1">
      <alignment horizontal="left"/>
    </xf>
    <xf numFmtId="3" fontId="149" fillId="39" borderId="0" xfId="110" applyNumberFormat="1" applyFont="1" applyFill="1" applyAlignment="1">
      <alignment horizontal="right"/>
    </xf>
    <xf numFmtId="41" fontId="50" fillId="0" borderId="0" xfId="100" applyFont="1" applyFill="1" applyAlignment="1">
      <alignment vertical="center"/>
    </xf>
    <xf numFmtId="41" fontId="50" fillId="0" borderId="0" xfId="100" applyFont="1" applyFill="1" applyBorder="1"/>
    <xf numFmtId="41" fontId="45" fillId="0" borderId="25" xfId="115" applyNumberFormat="1" applyFont="1" applyBorder="1"/>
    <xf numFmtId="0" fontId="86" fillId="44" borderId="0" xfId="298" applyFont="1" applyFill="1"/>
    <xf numFmtId="41" fontId="86" fillId="44" borderId="0" xfId="298" applyNumberFormat="1" applyFont="1" applyFill="1"/>
    <xf numFmtId="41" fontId="45" fillId="0" borderId="26" xfId="115" applyNumberFormat="1" applyFont="1" applyBorder="1"/>
    <xf numFmtId="0" fontId="154" fillId="44" borderId="0" xfId="103" applyFont="1" applyFill="1" applyAlignment="1">
      <alignment horizontal="left" indent="1"/>
    </xf>
    <xf numFmtId="41" fontId="45" fillId="0" borderId="0" xfId="70" applyFont="1" applyAlignment="1">
      <alignment vertical="center"/>
    </xf>
    <xf numFmtId="41" fontId="45" fillId="34" borderId="0" xfId="70" applyFont="1" applyFill="1" applyAlignment="1">
      <alignment vertical="center"/>
    </xf>
    <xf numFmtId="0" fontId="3" fillId="44" borderId="0" xfId="121" applyFont="1" applyFill="1"/>
    <xf numFmtId="164" fontId="107" fillId="39" borderId="29" xfId="104" applyNumberFormat="1" applyFont="1" applyFill="1" applyBorder="1"/>
    <xf numFmtId="164" fontId="107" fillId="44" borderId="29" xfId="104" applyNumberFormat="1" applyFont="1" applyFill="1" applyBorder="1"/>
    <xf numFmtId="164" fontId="107" fillId="44" borderId="31" xfId="104" applyNumberFormat="1" applyFont="1" applyFill="1" applyBorder="1"/>
    <xf numFmtId="164" fontId="107" fillId="44" borderId="29" xfId="104" quotePrefix="1" applyNumberFormat="1" applyFont="1" applyFill="1" applyBorder="1"/>
    <xf numFmtId="164" fontId="116" fillId="50" borderId="24" xfId="104" applyNumberFormat="1" applyFont="1" applyFill="1" applyBorder="1"/>
    <xf numFmtId="164" fontId="47" fillId="39" borderId="0" xfId="100" quotePrefix="1" applyNumberFormat="1" applyFont="1" applyFill="1" applyAlignment="1">
      <alignment horizontal="center"/>
    </xf>
    <xf numFmtId="164" fontId="153" fillId="39" borderId="0" xfId="100" quotePrefix="1" applyNumberFormat="1" applyFont="1" applyFill="1" applyAlignment="1">
      <alignment horizontal="center"/>
    </xf>
    <xf numFmtId="164" fontId="66" fillId="0" borderId="0" xfId="70" applyNumberFormat="1" applyFont="1" applyAlignment="1">
      <alignment horizontal="right" vertical="center"/>
    </xf>
    <xf numFmtId="164" fontId="64" fillId="0" borderId="0" xfId="70" applyNumberFormat="1" applyFont="1" applyAlignment="1">
      <alignment horizontal="right" vertical="center" wrapText="1"/>
    </xf>
    <xf numFmtId="164" fontId="64" fillId="0" borderId="0" xfId="315" applyNumberFormat="1" applyFont="1" applyFill="1" applyAlignment="1">
      <alignment horizontal="right" vertical="center" wrapText="1"/>
    </xf>
    <xf numFmtId="164" fontId="64" fillId="0" borderId="0" xfId="70" applyNumberFormat="1" applyFont="1" applyBorder="1" applyAlignment="1">
      <alignment horizontal="right" vertical="center" wrapText="1"/>
    </xf>
    <xf numFmtId="164" fontId="64" fillId="0" borderId="0" xfId="315" applyNumberFormat="1" applyFont="1" applyFill="1" applyBorder="1" applyAlignment="1">
      <alignment horizontal="right" vertical="center" wrapText="1"/>
    </xf>
    <xf numFmtId="164" fontId="64" fillId="0" borderId="13" xfId="70" applyNumberFormat="1" applyFont="1" applyBorder="1" applyAlignment="1">
      <alignment horizontal="right" vertical="center" wrapText="1"/>
    </xf>
    <xf numFmtId="164" fontId="64" fillId="0" borderId="13" xfId="315" applyNumberFormat="1" applyFont="1" applyFill="1" applyBorder="1" applyAlignment="1">
      <alignment horizontal="right" vertical="center" wrapText="1"/>
    </xf>
    <xf numFmtId="164" fontId="66" fillId="0" borderId="0" xfId="70" applyNumberFormat="1" applyFont="1" applyBorder="1" applyAlignment="1">
      <alignment horizontal="right" vertical="center" wrapText="1"/>
    </xf>
    <xf numFmtId="0" fontId="86" fillId="0" borderId="30" xfId="103" applyFont="1" applyBorder="1" applyAlignment="1">
      <alignment horizontal="left" vertical="top" wrapText="1"/>
    </xf>
    <xf numFmtId="0" fontId="86" fillId="0" borderId="0" xfId="103" applyFont="1" applyAlignment="1">
      <alignment horizontal="left" vertical="top" wrapText="1"/>
    </xf>
    <xf numFmtId="0" fontId="86" fillId="0" borderId="31" xfId="103" applyFont="1" applyBorder="1" applyAlignment="1">
      <alignment horizontal="left" vertical="top" wrapText="1"/>
    </xf>
    <xf numFmtId="0" fontId="64" fillId="0" borderId="13" xfId="0" applyFont="1" applyBorder="1" applyAlignment="1">
      <alignment vertical="center" wrapText="1"/>
    </xf>
    <xf numFmtId="41" fontId="64" fillId="0" borderId="13" xfId="70" applyFont="1" applyBorder="1" applyAlignment="1">
      <alignment vertical="center" wrapText="1"/>
    </xf>
    <xf numFmtId="164" fontId="45" fillId="39" borderId="0" xfId="115" applyNumberFormat="1" applyFont="1" applyFill="1"/>
    <xf numFmtId="0" fontId="51" fillId="0" borderId="0" xfId="0" applyFont="1" applyAlignment="1">
      <alignment vertical="center" wrapText="1"/>
    </xf>
    <xf numFmtId="0" fontId="51" fillId="0" borderId="31" xfId="0" applyFont="1" applyBorder="1" applyAlignment="1">
      <alignment vertical="center" wrapText="1"/>
    </xf>
    <xf numFmtId="0" fontId="150" fillId="0" borderId="0" xfId="103" applyFont="1" applyAlignment="1">
      <alignment horizontal="justify" vertical="justify" wrapText="1"/>
    </xf>
    <xf numFmtId="0" fontId="150" fillId="0" borderId="31" xfId="103" applyFont="1" applyBorder="1" applyAlignment="1">
      <alignment horizontal="justify" vertical="justify" wrapText="1"/>
    </xf>
    <xf numFmtId="0" fontId="51" fillId="0" borderId="0" xfId="0" applyFont="1" applyAlignment="1">
      <alignment vertical="center"/>
    </xf>
    <xf numFmtId="0" fontId="51" fillId="0" borderId="0" xfId="0" applyFont="1" applyAlignment="1">
      <alignment horizontal="center" vertical="center"/>
    </xf>
    <xf numFmtId="9" fontId="51" fillId="0" borderId="0" xfId="0" applyNumberFormat="1" applyFont="1" applyAlignment="1">
      <alignment horizontal="center" vertical="center"/>
    </xf>
    <xf numFmtId="0" fontId="155" fillId="0" borderId="13" xfId="0" applyFont="1" applyBorder="1" applyAlignment="1">
      <alignment horizontal="center" vertical="center" wrapText="1"/>
    </xf>
    <xf numFmtId="0" fontId="86" fillId="0" borderId="13" xfId="103" applyFont="1" applyBorder="1"/>
    <xf numFmtId="0" fontId="51" fillId="0" borderId="30" xfId="0" applyFont="1" applyBorder="1" applyAlignment="1">
      <alignment vertical="center"/>
    </xf>
    <xf numFmtId="41" fontId="50" fillId="0" borderId="0" xfId="55" applyNumberFormat="1" applyFont="1"/>
    <xf numFmtId="164" fontId="16" fillId="44" borderId="0" xfId="121" applyNumberFormat="1" applyFill="1"/>
    <xf numFmtId="0" fontId="64" fillId="44" borderId="0" xfId="298" applyFont="1" applyFill="1" applyAlignment="1">
      <alignment horizontal="left" wrapText="1"/>
    </xf>
    <xf numFmtId="41" fontId="66" fillId="0" borderId="0" xfId="70" applyFont="1" applyBorder="1" applyAlignment="1">
      <alignment horizontal="right" vertical="center" wrapText="1"/>
    </xf>
    <xf numFmtId="0" fontId="46" fillId="39" borderId="0" xfId="98" applyFont="1" applyFill="1" applyAlignment="1">
      <alignment horizontal="center" vertical="center"/>
    </xf>
    <xf numFmtId="0" fontId="73" fillId="0" borderId="0" xfId="0" applyFont="1" applyAlignment="1">
      <alignment horizontal="center"/>
    </xf>
    <xf numFmtId="0" fontId="73" fillId="0" borderId="0" xfId="0" applyFont="1" applyAlignment="1">
      <alignment horizontal="right"/>
    </xf>
    <xf numFmtId="0" fontId="73" fillId="0" borderId="0" xfId="0" applyFont="1" applyAlignment="1">
      <alignment horizontal="left"/>
    </xf>
    <xf numFmtId="41" fontId="27" fillId="44" borderId="0" xfId="123" applyNumberFormat="1" applyFont="1" applyFill="1"/>
    <xf numFmtId="0" fontId="2" fillId="39" borderId="0" xfId="298" applyFont="1" applyFill="1"/>
    <xf numFmtId="0" fontId="121" fillId="0" borderId="0" xfId="124" applyNumberFormat="1" applyAlignment="1">
      <alignment horizontal="center" vertical="center"/>
    </xf>
    <xf numFmtId="41" fontId="50" fillId="0" borderId="0" xfId="70" applyFont="1" applyAlignment="1">
      <alignment horizontal="left"/>
    </xf>
    <xf numFmtId="0" fontId="1" fillId="44" borderId="0" xfId="103" applyFont="1" applyFill="1"/>
    <xf numFmtId="164" fontId="142" fillId="39" borderId="0" xfId="100" quotePrefix="1" applyNumberFormat="1" applyFont="1" applyFill="1" applyAlignment="1">
      <alignment horizontal="center"/>
    </xf>
    <xf numFmtId="164" fontId="9" fillId="44" borderId="0" xfId="121" applyNumberFormat="1" applyFont="1" applyFill="1"/>
    <xf numFmtId="164" fontId="128" fillId="44" borderId="0" xfId="115" applyNumberFormat="1" applyFont="1" applyFill="1"/>
    <xf numFmtId="164" fontId="86" fillId="44" borderId="0" xfId="115" applyNumberFormat="1" applyFont="1" applyFill="1"/>
    <xf numFmtId="41" fontId="107" fillId="0" borderId="0" xfId="70" applyFont="1"/>
    <xf numFmtId="41" fontId="71" fillId="0" borderId="0" xfId="70" applyFont="1"/>
    <xf numFmtId="41" fontId="71" fillId="0" borderId="0" xfId="0" applyNumberFormat="1" applyFont="1"/>
    <xf numFmtId="0" fontId="59" fillId="37" borderId="21" xfId="58" applyFont="1" applyFill="1" applyBorder="1" applyAlignment="1">
      <alignment horizontal="center" vertical="center"/>
    </xf>
    <xf numFmtId="0" fontId="59" fillId="37" borderId="13" xfId="58" applyFont="1" applyFill="1" applyBorder="1" applyAlignment="1">
      <alignment horizontal="center" vertical="center"/>
    </xf>
    <xf numFmtId="3" fontId="60" fillId="37" borderId="22" xfId="56" applyNumberFormat="1" applyFont="1" applyFill="1" applyBorder="1" applyAlignment="1">
      <alignment horizontal="center" vertical="center" wrapText="1"/>
    </xf>
    <xf numFmtId="3" fontId="60" fillId="37" borderId="18" xfId="56" applyNumberFormat="1" applyFont="1" applyFill="1" applyBorder="1" applyAlignment="1">
      <alignment horizontal="center" vertical="center" wrapText="1"/>
    </xf>
    <xf numFmtId="3" fontId="60" fillId="37" borderId="23" xfId="56" applyNumberFormat="1" applyFont="1" applyFill="1" applyBorder="1" applyAlignment="1">
      <alignment horizontal="center" vertical="center" wrapText="1"/>
    </xf>
    <xf numFmtId="0" fontId="59" fillId="37" borderId="22" xfId="59" applyFont="1" applyFill="1" applyBorder="1" applyAlignment="1">
      <alignment horizontal="center" vertical="center"/>
    </xf>
    <xf numFmtId="0" fontId="59" fillId="37" borderId="18" xfId="59" applyFont="1" applyFill="1" applyBorder="1" applyAlignment="1">
      <alignment horizontal="center" vertical="center"/>
    </xf>
    <xf numFmtId="0" fontId="59" fillId="37" borderId="23" xfId="59" applyFont="1" applyFill="1" applyBorder="1" applyAlignment="1">
      <alignment horizontal="center" vertical="center"/>
    </xf>
    <xf numFmtId="0" fontId="59" fillId="37" borderId="22" xfId="59" applyFont="1" applyFill="1" applyBorder="1" applyAlignment="1">
      <alignment horizontal="center" vertical="center" wrapText="1"/>
    </xf>
    <xf numFmtId="0" fontId="59" fillId="37" borderId="18" xfId="59" applyFont="1" applyFill="1" applyBorder="1" applyAlignment="1">
      <alignment horizontal="center" vertical="center" wrapText="1"/>
    </xf>
    <xf numFmtId="0" fontId="59" fillId="37" borderId="23" xfId="59" applyFont="1" applyFill="1" applyBorder="1" applyAlignment="1">
      <alignment horizontal="center" vertical="center" wrapText="1"/>
    </xf>
    <xf numFmtId="0" fontId="136" fillId="42" borderId="0" xfId="98" applyFont="1" applyFill="1" applyAlignment="1">
      <alignment horizontal="left" vertical="center" wrapText="1"/>
    </xf>
    <xf numFmtId="0" fontId="85" fillId="42" borderId="38" xfId="98" applyFont="1" applyFill="1" applyBorder="1" applyAlignment="1">
      <alignment horizontal="center" vertical="center" wrapText="1"/>
    </xf>
    <xf numFmtId="0" fontId="85" fillId="42" borderId="11" xfId="98" applyFont="1" applyFill="1" applyBorder="1" applyAlignment="1">
      <alignment horizontal="center" vertical="center" wrapText="1"/>
    </xf>
    <xf numFmtId="0" fontId="85" fillId="42" borderId="12" xfId="98" applyFont="1" applyFill="1" applyBorder="1" applyAlignment="1">
      <alignment horizontal="center" vertical="center" wrapText="1"/>
    </xf>
    <xf numFmtId="0" fontId="120" fillId="0" borderId="0" xfId="0" applyFont="1" applyAlignment="1">
      <alignment horizontal="left" vertical="center" wrapText="1"/>
    </xf>
    <xf numFmtId="0" fontId="86" fillId="0" borderId="24" xfId="0" applyFont="1" applyBorder="1" applyAlignment="1">
      <alignment horizontal="justify" vertical="center"/>
    </xf>
    <xf numFmtId="0" fontId="133" fillId="0" borderId="0" xfId="0" applyFont="1" applyAlignment="1">
      <alignment horizontal="left" vertical="center"/>
    </xf>
    <xf numFmtId="0" fontId="86" fillId="0" borderId="0" xfId="0" applyFont="1" applyAlignment="1">
      <alignment horizontal="left" vertical="center" wrapText="1"/>
    </xf>
    <xf numFmtId="0" fontId="86" fillId="0" borderId="22" xfId="0" applyFont="1" applyBorder="1" applyAlignment="1">
      <alignment horizontal="center" vertical="center"/>
    </xf>
    <xf numFmtId="0" fontId="86" fillId="0" borderId="18" xfId="0" applyFont="1" applyBorder="1" applyAlignment="1">
      <alignment horizontal="center" vertical="center"/>
    </xf>
    <xf numFmtId="0" fontId="86" fillId="0" borderId="23" xfId="0" applyFont="1" applyBorder="1" applyAlignment="1">
      <alignment horizontal="center" vertical="center"/>
    </xf>
    <xf numFmtId="0" fontId="86" fillId="48" borderId="77" xfId="0" applyFont="1" applyFill="1" applyBorder="1" applyAlignment="1">
      <alignment horizontal="center" vertical="center"/>
    </xf>
    <xf numFmtId="0" fontId="86" fillId="48" borderId="18" xfId="0" applyFont="1" applyFill="1" applyBorder="1" applyAlignment="1">
      <alignment horizontal="center" vertical="center"/>
    </xf>
    <xf numFmtId="0" fontId="87" fillId="0" borderId="0" xfId="98" applyFont="1" applyAlignment="1">
      <alignment horizontal="center"/>
    </xf>
    <xf numFmtId="0" fontId="47" fillId="0" borderId="0" xfId="98" applyFont="1" applyAlignment="1">
      <alignment horizontal="center"/>
    </xf>
    <xf numFmtId="0" fontId="92" fillId="49" borderId="0" xfId="98" applyFont="1" applyFill="1" applyAlignment="1">
      <alignment horizontal="left"/>
    </xf>
    <xf numFmtId="0" fontId="87" fillId="0" borderId="0" xfId="98" applyFont="1" applyAlignment="1">
      <alignment horizontal="left" vertical="center"/>
    </xf>
    <xf numFmtId="0" fontId="20" fillId="0" borderId="0" xfId="98"/>
    <xf numFmtId="0" fontId="6" fillId="0" borderId="0" xfId="98" applyFont="1"/>
    <xf numFmtId="0" fontId="98" fillId="0" borderId="0" xfId="98" applyFont="1" applyAlignment="1">
      <alignment horizontal="center" vertical="center"/>
    </xf>
    <xf numFmtId="168" fontId="100" fillId="0" borderId="0" xfId="101" applyNumberFormat="1" applyFont="1" applyFill="1" applyAlignment="1">
      <alignment horizontal="center"/>
    </xf>
    <xf numFmtId="0" fontId="92" fillId="49" borderId="0" xfId="98" applyFont="1" applyFill="1" applyAlignment="1">
      <alignment horizontal="left" vertical="center"/>
    </xf>
    <xf numFmtId="0" fontId="87" fillId="0" borderId="0" xfId="98" applyFont="1" applyAlignment="1">
      <alignment horizontal="left"/>
    </xf>
    <xf numFmtId="3" fontId="65" fillId="0" borderId="0" xfId="98" applyNumberFormat="1" applyFont="1" applyAlignment="1">
      <alignment horizontal="center"/>
    </xf>
    <xf numFmtId="0" fontId="65" fillId="0" borderId="0" xfId="98" applyFont="1" applyAlignment="1">
      <alignment horizontal="center"/>
    </xf>
    <xf numFmtId="168" fontId="82" fillId="49" borderId="67" xfId="101" applyNumberFormat="1" applyFont="1" applyFill="1" applyBorder="1" applyAlignment="1">
      <alignment horizontal="center" vertical="center" wrapText="1"/>
    </xf>
    <xf numFmtId="168" fontId="82" fillId="49" borderId="68" xfId="101" applyNumberFormat="1" applyFont="1" applyFill="1" applyBorder="1" applyAlignment="1">
      <alignment horizontal="center" vertical="center" wrapText="1"/>
    </xf>
    <xf numFmtId="168" fontId="82" fillId="49" borderId="69" xfId="101" applyNumberFormat="1" applyFont="1" applyFill="1" applyBorder="1" applyAlignment="1">
      <alignment horizontal="center" vertical="center" wrapText="1"/>
    </xf>
    <xf numFmtId="0" fontId="105" fillId="0" borderId="0" xfId="103" applyFont="1" applyAlignment="1">
      <alignment horizontal="center"/>
    </xf>
    <xf numFmtId="0" fontId="119" fillId="0" borderId="0" xfId="98" applyFont="1" applyAlignment="1">
      <alignment horizontal="center" vertical="center"/>
    </xf>
    <xf numFmtId="0" fontId="101" fillId="0" borderId="0" xfId="98" applyFont="1" applyAlignment="1">
      <alignment horizontal="center" vertical="center"/>
    </xf>
    <xf numFmtId="168" fontId="82" fillId="49" borderId="71" xfId="101" applyNumberFormat="1" applyFont="1" applyFill="1" applyBorder="1" applyAlignment="1">
      <alignment horizontal="center" vertical="center" wrapText="1"/>
    </xf>
    <xf numFmtId="168" fontId="82" fillId="49" borderId="74" xfId="101" applyNumberFormat="1" applyFont="1" applyFill="1" applyBorder="1" applyAlignment="1">
      <alignment horizontal="center" vertical="center" wrapText="1"/>
    </xf>
    <xf numFmtId="168" fontId="82" fillId="49" borderId="72" xfId="101" applyNumberFormat="1" applyFont="1" applyFill="1" applyBorder="1" applyAlignment="1">
      <alignment horizontal="center" vertical="center" wrapText="1"/>
    </xf>
    <xf numFmtId="168" fontId="82" fillId="49" borderId="75" xfId="101" applyNumberFormat="1" applyFont="1" applyFill="1" applyBorder="1" applyAlignment="1">
      <alignment horizontal="center" vertical="center" wrapText="1"/>
    </xf>
    <xf numFmtId="0" fontId="101" fillId="0" borderId="0" xfId="103" applyFont="1" applyAlignment="1">
      <alignment horizontal="left" vertical="center"/>
    </xf>
    <xf numFmtId="0" fontId="119" fillId="0" borderId="0" xfId="103" applyFont="1" applyAlignment="1">
      <alignment horizontal="left" vertical="center"/>
    </xf>
    <xf numFmtId="0" fontId="82" fillId="49" borderId="64" xfId="103" applyFont="1" applyFill="1" applyBorder="1" applyAlignment="1">
      <alignment horizontal="center" vertical="center" wrapText="1"/>
    </xf>
    <xf numFmtId="0" fontId="82" fillId="49" borderId="65" xfId="103" applyFont="1" applyFill="1" applyBorder="1" applyAlignment="1">
      <alignment horizontal="center" vertical="center" wrapText="1"/>
    </xf>
    <xf numFmtId="0" fontId="82" fillId="49" borderId="66" xfId="103" applyFont="1" applyFill="1" applyBorder="1" applyAlignment="1">
      <alignment horizontal="center" vertical="center" wrapText="1"/>
    </xf>
    <xf numFmtId="0" fontId="103" fillId="39" borderId="0" xfId="103" applyFont="1" applyFill="1" applyAlignment="1">
      <alignment horizontal="center"/>
    </xf>
    <xf numFmtId="168" fontId="82" fillId="49" borderId="70" xfId="101" applyNumberFormat="1" applyFont="1" applyFill="1" applyBorder="1" applyAlignment="1">
      <alignment horizontal="center" vertical="center" wrapText="1"/>
    </xf>
    <xf numFmtId="168" fontId="82" fillId="49" borderId="73" xfId="101" applyNumberFormat="1" applyFont="1" applyFill="1" applyBorder="1" applyAlignment="1">
      <alignment horizontal="center" vertical="center" wrapText="1"/>
    </xf>
    <xf numFmtId="0" fontId="82" fillId="0" borderId="0" xfId="103" applyFont="1" applyAlignment="1">
      <alignment horizontal="center" vertical="center" wrapText="1"/>
    </xf>
    <xf numFmtId="0" fontId="105" fillId="0" borderId="0" xfId="98" applyFont="1" applyAlignment="1">
      <alignment horizontal="center" wrapText="1"/>
    </xf>
    <xf numFmtId="0" fontId="104" fillId="0" borderId="0" xfId="98" applyFont="1" applyAlignment="1">
      <alignment horizontal="center" wrapText="1"/>
    </xf>
    <xf numFmtId="0" fontId="107" fillId="0" borderId="0" xfId="98" applyFont="1" applyAlignment="1">
      <alignment horizontal="center" vertical="center"/>
    </xf>
    <xf numFmtId="0" fontId="98" fillId="0" borderId="0" xfId="103" applyFont="1" applyAlignment="1">
      <alignment horizontal="left" vertical="center"/>
    </xf>
    <xf numFmtId="0" fontId="65" fillId="0" borderId="24" xfId="103" applyFont="1" applyBorder="1" applyAlignment="1">
      <alignment horizontal="left" vertical="center" wrapText="1"/>
    </xf>
    <xf numFmtId="0" fontId="65" fillId="0" borderId="27" xfId="103" applyFont="1" applyBorder="1" applyAlignment="1">
      <alignment horizontal="left" vertical="center" wrapText="1"/>
    </xf>
    <xf numFmtId="0" fontId="65" fillId="0" borderId="28" xfId="103" applyFont="1" applyBorder="1" applyAlignment="1">
      <alignment horizontal="left" vertical="center" wrapText="1"/>
    </xf>
    <xf numFmtId="0" fontId="65" fillId="0" borderId="39" xfId="103" applyFont="1" applyBorder="1" applyAlignment="1">
      <alignment horizontal="left" vertical="center" wrapText="1"/>
    </xf>
    <xf numFmtId="0" fontId="65" fillId="0" borderId="21" xfId="103" applyFont="1" applyBorder="1" applyAlignment="1">
      <alignment horizontal="left" vertical="center" wrapText="1"/>
    </xf>
    <xf numFmtId="0" fontId="65" fillId="0" borderId="13" xfId="103" applyFont="1" applyBorder="1" applyAlignment="1">
      <alignment horizontal="left" vertical="center" wrapText="1"/>
    </xf>
    <xf numFmtId="0" fontId="65" fillId="0" borderId="32" xfId="103" applyFont="1" applyBorder="1" applyAlignment="1">
      <alignment horizontal="left" vertical="center" wrapText="1"/>
    </xf>
    <xf numFmtId="0" fontId="81" fillId="49" borderId="0" xfId="103" applyFont="1" applyFill="1" applyAlignment="1">
      <alignment horizontal="left" vertical="center"/>
    </xf>
    <xf numFmtId="0" fontId="46" fillId="0" borderId="0" xfId="103" applyFont="1" applyAlignment="1">
      <alignment horizontal="center"/>
    </xf>
    <xf numFmtId="0" fontId="45" fillId="0" borderId="0" xfId="103" applyFont="1" applyAlignment="1">
      <alignment horizontal="center"/>
    </xf>
    <xf numFmtId="0" fontId="102" fillId="0" borderId="0" xfId="103" applyFont="1" applyAlignment="1">
      <alignment horizontal="center" vertical="center"/>
    </xf>
    <xf numFmtId="0" fontId="51" fillId="0" borderId="30" xfId="0" applyFont="1" applyBorder="1" applyAlignment="1">
      <alignment horizontal="left" vertical="center" wrapText="1"/>
    </xf>
    <xf numFmtId="0" fontId="51" fillId="0" borderId="0" xfId="0" applyFont="1" applyAlignment="1">
      <alignment horizontal="left" vertical="center" wrapText="1"/>
    </xf>
    <xf numFmtId="0" fontId="51" fillId="0" borderId="31" xfId="0" applyFont="1" applyBorder="1" applyAlignment="1">
      <alignment horizontal="left" vertical="center" wrapText="1"/>
    </xf>
    <xf numFmtId="0" fontId="149" fillId="0" borderId="0" xfId="103" applyFont="1" applyAlignment="1">
      <alignment horizontal="center" vertical="center"/>
    </xf>
    <xf numFmtId="0" fontId="86" fillId="0" borderId="30" xfId="103" applyFont="1" applyBorder="1" applyAlignment="1">
      <alignment horizontal="left" vertical="top" wrapText="1"/>
    </xf>
    <xf numFmtId="0" fontId="86" fillId="0" borderId="0" xfId="103" applyFont="1" applyAlignment="1">
      <alignment horizontal="left" vertical="top" wrapText="1"/>
    </xf>
    <xf numFmtId="0" fontId="86" fillId="0" borderId="31" xfId="103" applyFont="1" applyBorder="1" applyAlignment="1">
      <alignment horizontal="left" vertical="top" wrapText="1"/>
    </xf>
    <xf numFmtId="0" fontId="86" fillId="0" borderId="30" xfId="103" applyFont="1" applyBorder="1" applyAlignment="1">
      <alignment horizontal="left" vertical="justify" wrapText="1"/>
    </xf>
    <xf numFmtId="0" fontId="86" fillId="0" borderId="0" xfId="103" applyFont="1" applyAlignment="1">
      <alignment horizontal="left" vertical="justify" wrapText="1"/>
    </xf>
    <xf numFmtId="0" fontId="86" fillId="0" borderId="31" xfId="103" applyFont="1" applyBorder="1" applyAlignment="1">
      <alignment horizontal="left" vertical="justify" wrapText="1"/>
    </xf>
    <xf numFmtId="0" fontId="120" fillId="0" borderId="30" xfId="103" applyFont="1" applyBorder="1" applyAlignment="1">
      <alignment horizontal="left" vertical="center"/>
    </xf>
    <xf numFmtId="0" fontId="120" fillId="0" borderId="0" xfId="103" applyFont="1" applyAlignment="1">
      <alignment horizontal="left" vertical="center"/>
    </xf>
    <xf numFmtId="0" fontId="120" fillId="0" borderId="31" xfId="103" applyFont="1" applyBorder="1" applyAlignment="1">
      <alignment horizontal="left" vertical="center"/>
    </xf>
    <xf numFmtId="0" fontId="120" fillId="0" borderId="30" xfId="103" applyFont="1" applyBorder="1" applyAlignment="1">
      <alignment horizontal="left" vertical="center" wrapText="1"/>
    </xf>
    <xf numFmtId="0" fontId="120" fillId="0" borderId="0" xfId="103" applyFont="1" applyAlignment="1">
      <alignment horizontal="left" vertical="center" wrapText="1"/>
    </xf>
    <xf numFmtId="0" fontId="120" fillId="0" borderId="31" xfId="103" applyFont="1" applyBorder="1" applyAlignment="1">
      <alignment horizontal="left" vertical="center" wrapText="1"/>
    </xf>
    <xf numFmtId="0" fontId="86" fillId="0" borderId="0" xfId="103" applyFont="1" applyAlignment="1">
      <alignment horizontal="left" vertical="center" wrapText="1"/>
    </xf>
    <xf numFmtId="0" fontId="86" fillId="0" borderId="30" xfId="103" applyFont="1" applyBorder="1" applyAlignment="1">
      <alignment horizontal="justify" vertical="justify" wrapText="1"/>
    </xf>
    <xf numFmtId="0" fontId="86" fillId="0" borderId="0" xfId="103" applyFont="1" applyAlignment="1">
      <alignment horizontal="justify" vertical="justify" wrapText="1"/>
    </xf>
    <xf numFmtId="0" fontId="86" fillId="0" borderId="31" xfId="103" applyFont="1" applyBorder="1" applyAlignment="1">
      <alignment horizontal="justify" vertical="justify" wrapText="1"/>
    </xf>
    <xf numFmtId="0" fontId="86" fillId="39" borderId="30" xfId="103" applyFont="1" applyFill="1" applyBorder="1" applyAlignment="1">
      <alignment horizontal="left" vertical="top" wrapText="1"/>
    </xf>
    <xf numFmtId="0" fontId="86" fillId="39" borderId="0" xfId="103" applyFont="1" applyFill="1" applyAlignment="1">
      <alignment horizontal="left" vertical="top" wrapText="1"/>
    </xf>
    <xf numFmtId="0" fontId="86" fillId="39" borderId="31" xfId="103" applyFont="1" applyFill="1" applyBorder="1" applyAlignment="1">
      <alignment horizontal="left" vertical="top" wrapText="1"/>
    </xf>
    <xf numFmtId="0" fontId="149" fillId="0" borderId="21" xfId="103" applyFont="1" applyBorder="1" applyAlignment="1">
      <alignment horizontal="left" vertical="justify" wrapText="1"/>
    </xf>
    <xf numFmtId="0" fontId="149" fillId="0" borderId="13" xfId="103" applyFont="1" applyBorder="1" applyAlignment="1">
      <alignment horizontal="left" vertical="justify" wrapText="1"/>
    </xf>
    <xf numFmtId="0" fontId="149" fillId="0" borderId="32" xfId="103" applyFont="1" applyBorder="1" applyAlignment="1">
      <alignment horizontal="left" vertical="justify" wrapText="1"/>
    </xf>
    <xf numFmtId="0" fontId="128" fillId="0" borderId="30" xfId="103" applyFont="1" applyBorder="1" applyAlignment="1">
      <alignment horizontal="justify" vertical="justify" wrapText="1"/>
    </xf>
    <xf numFmtId="0" fontId="128" fillId="0" borderId="0" xfId="103" applyFont="1" applyAlignment="1">
      <alignment horizontal="justify" vertical="justify" wrapText="1"/>
    </xf>
    <xf numFmtId="0" fontId="128" fillId="0" borderId="31" xfId="103" applyFont="1" applyBorder="1" applyAlignment="1">
      <alignment horizontal="justify" vertical="justify" wrapText="1"/>
    </xf>
    <xf numFmtId="17" fontId="102" fillId="0" borderId="0" xfId="103" applyNumberFormat="1" applyFont="1" applyAlignment="1">
      <alignment horizontal="center" vertical="center"/>
    </xf>
    <xf numFmtId="0" fontId="120" fillId="0" borderId="30" xfId="103" applyFont="1" applyBorder="1" applyAlignment="1">
      <alignment horizontal="left" vertical="justify" wrapText="1"/>
    </xf>
    <xf numFmtId="0" fontId="120" fillId="0" borderId="0" xfId="103" applyFont="1" applyAlignment="1">
      <alignment horizontal="left" vertical="justify" wrapText="1"/>
    </xf>
    <xf numFmtId="0" fontId="120" fillId="0" borderId="31" xfId="103" applyFont="1" applyBorder="1" applyAlignment="1">
      <alignment horizontal="left" vertical="justify" wrapText="1"/>
    </xf>
    <xf numFmtId="17" fontId="131" fillId="42" borderId="0" xfId="103" applyNumberFormat="1" applyFont="1" applyFill="1" applyAlignment="1">
      <alignment horizontal="center" vertical="center"/>
    </xf>
    <xf numFmtId="17" fontId="131" fillId="42" borderId="31" xfId="103" applyNumberFormat="1" applyFont="1" applyFill="1" applyBorder="1" applyAlignment="1">
      <alignment horizontal="center" vertical="center"/>
    </xf>
    <xf numFmtId="0" fontId="120" fillId="0" borderId="30" xfId="103" applyFont="1" applyBorder="1" applyAlignment="1">
      <alignment horizontal="justify" vertical="center" wrapText="1"/>
    </xf>
    <xf numFmtId="0" fontId="120" fillId="0" borderId="0" xfId="103" applyFont="1" applyAlignment="1">
      <alignment horizontal="justify" vertical="center" wrapText="1"/>
    </xf>
    <xf numFmtId="0" fontId="120" fillId="0" borderId="31" xfId="103" applyFont="1" applyBorder="1" applyAlignment="1">
      <alignment horizontal="justify" vertical="center" wrapText="1"/>
    </xf>
    <xf numFmtId="0" fontId="131" fillId="42" borderId="30" xfId="103" applyFont="1" applyFill="1" applyBorder="1" applyAlignment="1">
      <alignment horizontal="left" vertical="center"/>
    </xf>
    <xf numFmtId="0" fontId="131" fillId="42" borderId="0" xfId="103" applyFont="1" applyFill="1" applyAlignment="1">
      <alignment horizontal="left" vertical="center"/>
    </xf>
    <xf numFmtId="0" fontId="131" fillId="42" borderId="31" xfId="103" applyFont="1" applyFill="1" applyBorder="1" applyAlignment="1">
      <alignment horizontal="left" vertical="center"/>
    </xf>
    <xf numFmtId="0" fontId="149" fillId="0" borderId="27" xfId="103" applyFont="1" applyBorder="1" applyAlignment="1">
      <alignment horizontal="justify" vertical="justify" wrapText="1"/>
    </xf>
    <xf numFmtId="0" fontId="149" fillId="0" borderId="28" xfId="103" applyFont="1" applyBorder="1" applyAlignment="1">
      <alignment horizontal="justify" vertical="justify" wrapText="1"/>
    </xf>
    <xf numFmtId="0" fontId="149" fillId="0" borderId="39" xfId="103" applyFont="1" applyBorder="1" applyAlignment="1">
      <alignment horizontal="justify" vertical="justify" wrapText="1"/>
    </xf>
    <xf numFmtId="0" fontId="102" fillId="0" borderId="30" xfId="103" applyFont="1" applyBorder="1" applyAlignment="1">
      <alignment horizontal="justify" vertical="center" wrapText="1"/>
    </xf>
    <xf numFmtId="0" fontId="102" fillId="0" borderId="0" xfId="103" applyFont="1" applyAlignment="1">
      <alignment horizontal="justify" vertical="center" wrapText="1"/>
    </xf>
    <xf numFmtId="0" fontId="102" fillId="0" borderId="31" xfId="103" applyFont="1" applyBorder="1" applyAlignment="1">
      <alignment horizontal="justify" vertical="center" wrapText="1"/>
    </xf>
    <xf numFmtId="0" fontId="149" fillId="0" borderId="30" xfId="103" applyFont="1" applyBorder="1" applyAlignment="1">
      <alignment horizontal="justify" vertical="justify" wrapText="1"/>
    </xf>
    <xf numFmtId="0" fontId="149" fillId="0" borderId="0" xfId="103" applyFont="1" applyAlignment="1">
      <alignment horizontal="justify" vertical="justify" wrapText="1"/>
    </xf>
    <xf numFmtId="0" fontId="149" fillId="0" borderId="31" xfId="103" applyFont="1" applyBorder="1" applyAlignment="1">
      <alignment horizontal="justify" vertical="justify" wrapText="1"/>
    </xf>
    <xf numFmtId="0" fontId="86" fillId="0" borderId="30" xfId="103" applyFont="1" applyBorder="1" applyAlignment="1">
      <alignment horizontal="left" wrapText="1"/>
    </xf>
    <xf numFmtId="0" fontId="86" fillId="0" borderId="0" xfId="103" applyFont="1" applyAlignment="1">
      <alignment horizontal="left" wrapText="1"/>
    </xf>
    <xf numFmtId="0" fontId="86" fillId="0" borderId="31" xfId="103" applyFont="1" applyBorder="1" applyAlignment="1">
      <alignment horizontal="left" wrapText="1"/>
    </xf>
    <xf numFmtId="0" fontId="86" fillId="0" borderId="30" xfId="103" applyFont="1" applyBorder="1" applyAlignment="1">
      <alignment vertical="justify" wrapText="1"/>
    </xf>
    <xf numFmtId="0" fontId="86" fillId="0" borderId="0" xfId="103" applyFont="1" applyAlignment="1">
      <alignment vertical="justify" wrapText="1"/>
    </xf>
    <xf numFmtId="0" fontId="86" fillId="0" borderId="31" xfId="103" applyFont="1" applyBorder="1" applyAlignment="1">
      <alignment vertical="justify" wrapText="1"/>
    </xf>
    <xf numFmtId="0" fontId="98" fillId="0" borderId="0" xfId="103" applyFont="1" applyAlignment="1">
      <alignment horizontal="center" vertical="center"/>
    </xf>
    <xf numFmtId="0" fontId="107" fillId="0" borderId="0" xfId="103" applyFont="1" applyAlignment="1">
      <alignment horizontal="center" vertical="center"/>
    </xf>
    <xf numFmtId="0" fontId="101" fillId="0" borderId="0" xfId="103" applyFont="1" applyAlignment="1">
      <alignment horizontal="center" vertical="center"/>
    </xf>
    <xf numFmtId="0" fontId="119" fillId="0" borderId="0" xfId="103" applyFont="1" applyAlignment="1">
      <alignment horizontal="center" vertical="center"/>
    </xf>
    <xf numFmtId="0" fontId="65" fillId="39" borderId="0" xfId="298" applyFont="1" applyFill="1" applyAlignment="1">
      <alignment horizontal="center"/>
    </xf>
    <xf numFmtId="0" fontId="65" fillId="39" borderId="0" xfId="103" applyFont="1" applyFill="1" applyAlignment="1">
      <alignment horizontal="left"/>
    </xf>
    <xf numFmtId="0" fontId="65" fillId="39" borderId="0" xfId="103" applyFont="1" applyFill="1" applyAlignment="1">
      <alignment horizontal="center"/>
    </xf>
    <xf numFmtId="0" fontId="82" fillId="49" borderId="0" xfId="103" applyFont="1" applyFill="1" applyAlignment="1">
      <alignment horizontal="left" vertical="center"/>
    </xf>
    <xf numFmtId="0" fontId="116" fillId="49" borderId="27" xfId="103" applyFont="1" applyFill="1" applyBorder="1" applyAlignment="1">
      <alignment horizontal="center" vertical="center"/>
    </xf>
    <xf numFmtId="0" fontId="116" fillId="49" borderId="39" xfId="103" applyFont="1" applyFill="1" applyBorder="1" applyAlignment="1">
      <alignment horizontal="center" vertical="center"/>
    </xf>
    <xf numFmtId="0" fontId="116" fillId="49" borderId="21" xfId="103" applyFont="1" applyFill="1" applyBorder="1" applyAlignment="1">
      <alignment horizontal="center" vertical="center"/>
    </xf>
    <xf numFmtId="0" fontId="116" fillId="49" borderId="32" xfId="103" applyFont="1" applyFill="1" applyBorder="1" applyAlignment="1">
      <alignment horizontal="center" vertical="center"/>
    </xf>
    <xf numFmtId="0" fontId="116" fillId="49" borderId="26" xfId="103" applyFont="1" applyFill="1" applyBorder="1" applyAlignment="1">
      <alignment horizontal="center" vertical="center"/>
    </xf>
    <xf numFmtId="0" fontId="116" fillId="49" borderId="25" xfId="103" applyFont="1" applyFill="1" applyBorder="1" applyAlignment="1">
      <alignment horizontal="center" vertical="center"/>
    </xf>
    <xf numFmtId="0" fontId="98" fillId="39" borderId="24" xfId="103" applyFont="1" applyFill="1" applyBorder="1" applyAlignment="1">
      <alignment horizontal="left"/>
    </xf>
    <xf numFmtId="0" fontId="98" fillId="0" borderId="24" xfId="103" applyFont="1" applyBorder="1" applyAlignment="1">
      <alignment horizontal="left"/>
    </xf>
    <xf numFmtId="0" fontId="98" fillId="0" borderId="21" xfId="103" applyFont="1" applyBorder="1" applyAlignment="1">
      <alignment horizontal="left"/>
    </xf>
    <xf numFmtId="0" fontId="98" fillId="0" borderId="32" xfId="103" applyFont="1" applyBorder="1" applyAlignment="1">
      <alignment horizontal="left"/>
    </xf>
    <xf numFmtId="0" fontId="116" fillId="49" borderId="21" xfId="103" applyFont="1" applyFill="1" applyBorder="1" applyAlignment="1">
      <alignment horizontal="left"/>
    </xf>
    <xf numFmtId="0" fontId="116" fillId="49" borderId="32" xfId="103" applyFont="1" applyFill="1" applyBorder="1" applyAlignment="1">
      <alignment horizontal="left"/>
    </xf>
    <xf numFmtId="0" fontId="71" fillId="39" borderId="0" xfId="103" applyFont="1" applyFill="1" applyAlignment="1">
      <alignment horizontal="center"/>
    </xf>
    <xf numFmtId="0" fontId="116" fillId="49" borderId="0" xfId="298" applyFont="1" applyFill="1" applyAlignment="1">
      <alignment horizontal="left" vertical="center"/>
    </xf>
    <xf numFmtId="0" fontId="113" fillId="50" borderId="22" xfId="113" applyFont="1" applyFill="1" applyBorder="1" applyAlignment="1">
      <alignment horizontal="left" vertical="center"/>
    </xf>
    <xf numFmtId="0" fontId="113" fillId="50" borderId="18" xfId="113" applyFont="1" applyFill="1" applyBorder="1" applyAlignment="1">
      <alignment horizontal="left" vertical="center"/>
    </xf>
    <xf numFmtId="0" fontId="113" fillId="50" borderId="23" xfId="113" applyFont="1" applyFill="1" applyBorder="1" applyAlignment="1">
      <alignment horizontal="left" vertical="center"/>
    </xf>
    <xf numFmtId="0" fontId="15" fillId="44" borderId="0" xfId="121" applyFont="1" applyFill="1" applyAlignment="1">
      <alignment horizontal="center"/>
    </xf>
    <xf numFmtId="0" fontId="16" fillId="44" borderId="0" xfId="121" applyFill="1" applyAlignment="1">
      <alignment horizontal="center"/>
    </xf>
    <xf numFmtId="0" fontId="101" fillId="0" borderId="0" xfId="121" applyFont="1" applyAlignment="1">
      <alignment horizontal="center" vertical="center"/>
    </xf>
    <xf numFmtId="0" fontId="113" fillId="50" borderId="43" xfId="113" applyFont="1" applyFill="1" applyBorder="1" applyAlignment="1">
      <alignment horizontal="center" vertical="center" wrapText="1"/>
    </xf>
    <xf numFmtId="0" fontId="113" fillId="50" borderId="44" xfId="113" applyFont="1" applyFill="1" applyBorder="1" applyAlignment="1">
      <alignment horizontal="center" vertical="center" wrapText="1"/>
    </xf>
    <xf numFmtId="0" fontId="8" fillId="44" borderId="0" xfId="121" applyFont="1" applyFill="1" applyAlignment="1">
      <alignment horizontal="left" wrapText="1"/>
    </xf>
    <xf numFmtId="0" fontId="5" fillId="44" borderId="0" xfId="121" applyFont="1" applyFill="1" applyAlignment="1">
      <alignment horizontal="left" vertical="center" wrapText="1" indent="1"/>
    </xf>
    <xf numFmtId="0" fontId="8" fillId="44" borderId="0" xfId="121" applyFont="1" applyFill="1" applyAlignment="1">
      <alignment horizontal="left" vertical="center" wrapText="1" indent="1"/>
    </xf>
    <xf numFmtId="0" fontId="8" fillId="44" borderId="0" xfId="121" applyFont="1" applyFill="1" applyAlignment="1">
      <alignment horizontal="left" wrapText="1" indent="1"/>
    </xf>
    <xf numFmtId="0" fontId="71" fillId="39" borderId="0" xfId="298" applyFont="1" applyFill="1" applyAlignment="1">
      <alignment horizontal="center"/>
    </xf>
    <xf numFmtId="0" fontId="87" fillId="0" borderId="0" xfId="103" applyFont="1" applyAlignment="1">
      <alignment horizontal="center" vertical="center"/>
    </xf>
    <xf numFmtId="0" fontId="47" fillId="0" borderId="0" xfId="103" applyFont="1" applyAlignment="1">
      <alignment horizontal="center" vertical="center"/>
    </xf>
    <xf numFmtId="0" fontId="68" fillId="0" borderId="13" xfId="103" applyFont="1" applyBorder="1" applyAlignment="1">
      <alignment horizontal="left" vertical="center" wrapText="1"/>
    </xf>
    <xf numFmtId="0" fontId="68" fillId="0" borderId="13" xfId="103" applyFont="1" applyBorder="1" applyAlignment="1">
      <alignment horizontal="center" vertical="center" wrapText="1"/>
    </xf>
    <xf numFmtId="41" fontId="46" fillId="0" borderId="0" xfId="100" applyFont="1" applyAlignment="1">
      <alignment horizontal="center"/>
    </xf>
    <xf numFmtId="0" fontId="71" fillId="0" borderId="38" xfId="115" applyFont="1" applyBorder="1" applyAlignment="1">
      <alignment horizontal="justify" vertical="center" wrapText="1"/>
    </xf>
    <xf numFmtId="0" fontId="71" fillId="0" borderId="11" xfId="115" applyFont="1" applyBorder="1" applyAlignment="1">
      <alignment horizontal="justify" vertical="center" wrapText="1"/>
    </xf>
    <xf numFmtId="0" fontId="71" fillId="0" borderId="12" xfId="115" applyFont="1" applyBorder="1" applyAlignment="1">
      <alignment horizontal="justify" vertical="center" wrapText="1"/>
    </xf>
    <xf numFmtId="0" fontId="65" fillId="44" borderId="0" xfId="298" applyFont="1" applyFill="1" applyAlignment="1">
      <alignment horizontal="left" vertical="top" wrapText="1"/>
    </xf>
    <xf numFmtId="0" fontId="15" fillId="44" borderId="0" xfId="103" applyFont="1" applyFill="1" applyAlignment="1">
      <alignment horizontal="center"/>
    </xf>
    <xf numFmtId="0" fontId="18" fillId="44" borderId="0" xfId="103" applyFont="1" applyFill="1" applyAlignment="1">
      <alignment horizontal="center"/>
    </xf>
    <xf numFmtId="0" fontId="95" fillId="44" borderId="0" xfId="103" applyFont="1" applyFill="1" applyAlignment="1">
      <alignment horizontal="center" vertical="center"/>
    </xf>
    <xf numFmtId="0" fontId="101" fillId="0" borderId="0" xfId="125" applyFont="1" applyAlignment="1">
      <alignment horizontal="center" vertical="center"/>
    </xf>
    <xf numFmtId="0" fontId="13" fillId="0" borderId="0" xfId="125" applyFont="1" applyAlignment="1">
      <alignment horizontal="center"/>
    </xf>
    <xf numFmtId="0" fontId="14" fillId="0" borderId="0" xfId="125" applyAlignment="1">
      <alignment horizontal="center"/>
    </xf>
    <xf numFmtId="0" fontId="98" fillId="0" borderId="0" xfId="115" applyFont="1" applyAlignment="1">
      <alignment horizontal="center" vertical="center"/>
    </xf>
    <xf numFmtId="0" fontId="65" fillId="44" borderId="0" xfId="115" applyFont="1" applyFill="1" applyAlignment="1">
      <alignment horizontal="center"/>
    </xf>
    <xf numFmtId="0" fontId="82" fillId="49" borderId="0" xfId="115" applyFont="1" applyFill="1" applyAlignment="1">
      <alignment horizontal="left" vertical="center"/>
    </xf>
    <xf numFmtId="0" fontId="65" fillId="39" borderId="0" xfId="115" applyFont="1" applyFill="1" applyAlignment="1">
      <alignment horizontal="center"/>
    </xf>
    <xf numFmtId="0" fontId="87" fillId="0" borderId="0" xfId="115" applyFont="1" applyAlignment="1">
      <alignment horizontal="center" vertical="center"/>
    </xf>
    <xf numFmtId="0" fontId="65" fillId="39" borderId="0" xfId="115" applyFont="1" applyFill="1" applyAlignment="1">
      <alignment horizontal="right"/>
    </xf>
    <xf numFmtId="0" fontId="107" fillId="0" borderId="0" xfId="115" applyFont="1" applyAlignment="1">
      <alignment horizontal="center" vertical="center"/>
    </xf>
    <xf numFmtId="0" fontId="46" fillId="44" borderId="0" xfId="115" applyFont="1" applyFill="1" applyAlignment="1">
      <alignment horizontal="center"/>
    </xf>
    <xf numFmtId="0" fontId="71" fillId="39" borderId="0" xfId="115" applyFont="1" applyFill="1" applyAlignment="1">
      <alignment horizontal="center"/>
    </xf>
    <xf numFmtId="0" fontId="15" fillId="44" borderId="0" xfId="115" applyFont="1" applyFill="1" applyAlignment="1">
      <alignment horizontal="right"/>
    </xf>
    <xf numFmtId="0" fontId="18" fillId="44" borderId="0" xfId="115" applyFont="1" applyFill="1" applyAlignment="1">
      <alignment horizontal="right"/>
    </xf>
    <xf numFmtId="0" fontId="15" fillId="44" borderId="0" xfId="115" applyFont="1" applyFill="1" applyAlignment="1">
      <alignment horizontal="center"/>
    </xf>
    <xf numFmtId="0" fontId="17" fillId="44" borderId="0" xfId="115" applyFont="1" applyFill="1" applyAlignment="1">
      <alignment horizontal="center"/>
    </xf>
    <xf numFmtId="0" fontId="20" fillId="44" borderId="0" xfId="115" applyFill="1" applyAlignment="1">
      <alignment horizontal="center"/>
    </xf>
    <xf numFmtId="0" fontId="50" fillId="44" borderId="0" xfId="115" applyFont="1" applyFill="1" applyAlignment="1">
      <alignment horizontal="center"/>
    </xf>
    <xf numFmtId="0" fontId="101" fillId="0" borderId="0" xfId="115" applyFont="1" applyAlignment="1">
      <alignment horizontal="center" vertical="center"/>
    </xf>
    <xf numFmtId="0" fontId="116" fillId="49" borderId="55" xfId="115" applyFont="1" applyFill="1" applyBorder="1" applyAlignment="1">
      <alignment horizontal="center" vertical="center" wrapText="1"/>
    </xf>
    <xf numFmtId="0" fontId="116" fillId="49" borderId="56" xfId="115" applyFont="1" applyFill="1" applyBorder="1" applyAlignment="1">
      <alignment horizontal="center" vertical="center" wrapText="1"/>
    </xf>
    <xf numFmtId="9" fontId="64" fillId="44" borderId="0" xfId="106" applyFont="1" applyFill="1" applyBorder="1" applyAlignment="1">
      <alignment horizontal="center"/>
    </xf>
    <xf numFmtId="0" fontId="119" fillId="0" borderId="0" xfId="115" applyFont="1" applyAlignment="1">
      <alignment horizontal="center" vertical="center"/>
    </xf>
    <xf numFmtId="9" fontId="64" fillId="44" borderId="0" xfId="300" applyFont="1" applyFill="1" applyBorder="1" applyAlignment="1">
      <alignment horizontal="center"/>
    </xf>
    <xf numFmtId="0" fontId="64" fillId="44" borderId="0" xfId="298" applyFont="1" applyFill="1" applyAlignment="1">
      <alignment horizontal="left" vertical="center" wrapText="1"/>
    </xf>
    <xf numFmtId="9" fontId="140" fillId="44" borderId="0" xfId="300" applyFont="1" applyFill="1" applyBorder="1" applyAlignment="1">
      <alignment horizontal="left"/>
    </xf>
    <xf numFmtId="0" fontId="65" fillId="44" borderId="0" xfId="0" applyFont="1" applyFill="1" applyAlignment="1">
      <alignment horizontal="justify" vertical="center" wrapText="1"/>
    </xf>
    <xf numFmtId="0" fontId="64" fillId="44" borderId="0" xfId="115" applyFont="1" applyFill="1" applyAlignment="1">
      <alignment horizontal="justify" vertical="center" wrapText="1"/>
    </xf>
    <xf numFmtId="0" fontId="52" fillId="44" borderId="0" xfId="298" applyFont="1" applyFill="1" applyAlignment="1">
      <alignment horizontal="left"/>
    </xf>
    <xf numFmtId="0" fontId="64" fillId="44" borderId="0" xfId="298" applyFont="1" applyFill="1" applyAlignment="1">
      <alignment horizontal="left"/>
    </xf>
    <xf numFmtId="0" fontId="64" fillId="44" borderId="0" xfId="298" applyFont="1" applyFill="1" applyAlignment="1">
      <alignment horizontal="left" wrapText="1"/>
    </xf>
    <xf numFmtId="0" fontId="65" fillId="39" borderId="0" xfId="115" applyFont="1" applyFill="1" applyAlignment="1">
      <alignment horizontal="left"/>
    </xf>
    <xf numFmtId="0" fontId="82" fillId="42" borderId="0" xfId="298" applyFont="1" applyFill="1" applyAlignment="1">
      <alignment horizontal="left"/>
    </xf>
    <xf numFmtId="0" fontId="79" fillId="0" borderId="62" xfId="298" applyFont="1" applyBorder="1" applyAlignment="1">
      <alignment horizontal="center" vertical="center" wrapText="1"/>
    </xf>
    <xf numFmtId="0" fontId="79" fillId="0" borderId="20" xfId="298" applyFont="1" applyBorder="1" applyAlignment="1">
      <alignment horizontal="center" vertical="center" wrapText="1"/>
    </xf>
    <xf numFmtId="0" fontId="79" fillId="0" borderId="29" xfId="298" applyFont="1" applyBorder="1" applyAlignment="1">
      <alignment horizontal="center" vertical="center" wrapText="1"/>
    </xf>
    <xf numFmtId="0" fontId="142" fillId="44" borderId="0" xfId="298" applyFont="1" applyFill="1" applyAlignment="1">
      <alignment horizontal="left" wrapText="1"/>
    </xf>
    <xf numFmtId="0" fontId="47" fillId="44" borderId="0" xfId="298" applyFont="1" applyFill="1" applyAlignment="1">
      <alignment horizontal="left" vertical="center" wrapText="1"/>
    </xf>
    <xf numFmtId="0" fontId="142" fillId="0" borderId="0" xfId="298" applyFont="1" applyAlignment="1">
      <alignment horizontal="left" vertical="center" wrapText="1"/>
    </xf>
    <xf numFmtId="0" fontId="107" fillId="0" borderId="0" xfId="298" applyFont="1" applyAlignment="1">
      <alignment horizontal="left" vertical="center" wrapText="1"/>
    </xf>
    <xf numFmtId="0" fontId="45" fillId="44" borderId="0" xfId="298" applyFont="1" applyFill="1" applyAlignment="1">
      <alignment horizontal="left" vertical="center" wrapText="1"/>
    </xf>
    <xf numFmtId="0" fontId="45" fillId="44" borderId="0" xfId="298" applyFont="1" applyFill="1" applyAlignment="1">
      <alignment horizontal="left" vertical="center"/>
    </xf>
    <xf numFmtId="0" fontId="65" fillId="44" borderId="0" xfId="0" applyFont="1" applyFill="1" applyAlignment="1">
      <alignment horizontal="left" vertical="center" wrapText="1"/>
    </xf>
    <xf numFmtId="0" fontId="103" fillId="44" borderId="0" xfId="115" applyFont="1" applyFill="1" applyAlignment="1">
      <alignment horizontal="center"/>
    </xf>
    <xf numFmtId="0" fontId="104" fillId="0" borderId="37" xfId="115" applyFont="1" applyBorder="1" applyAlignment="1">
      <alignment horizontal="left" vertical="center" wrapText="1"/>
    </xf>
    <xf numFmtId="0" fontId="104" fillId="0" borderId="14" xfId="115" applyFont="1" applyBorder="1" applyAlignment="1">
      <alignment horizontal="left" vertical="center" wrapText="1"/>
    </xf>
    <xf numFmtId="0" fontId="104" fillId="0" borderId="17" xfId="115" applyFont="1" applyBorder="1" applyAlignment="1">
      <alignment horizontal="left" vertical="center" wrapText="1"/>
    </xf>
    <xf numFmtId="0" fontId="104" fillId="44" borderId="0" xfId="115" applyFont="1" applyFill="1" applyAlignment="1">
      <alignment horizontal="left" wrapText="1"/>
    </xf>
    <xf numFmtId="0" fontId="98" fillId="0" borderId="0" xfId="115" applyFont="1" applyAlignment="1">
      <alignment horizontal="left" vertical="center"/>
    </xf>
    <xf numFmtId="0" fontId="107" fillId="0" borderId="0" xfId="115" applyFont="1" applyAlignment="1">
      <alignment horizontal="left" vertical="center"/>
    </xf>
  </cellXfs>
  <cellStyles count="528">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Comma 13" xfId="60" xr:uid="{00000000-0005-0000-0000-000016000000}"/>
    <cellStyle name="Comma 13 2" xfId="87" xr:uid="{00000000-0005-0000-0000-000017000000}"/>
    <cellStyle name="Comma 13 2 2" xfId="272" xr:uid="{29439098-ADBB-4363-8917-55074517452E}"/>
    <cellStyle name="Comma 13 2 2 2" xfId="496" xr:uid="{6CE9089F-5CB6-4086-AB9A-5DCF5C537329}"/>
    <cellStyle name="Comma 13 2 3" xfId="331" xr:uid="{E4C0499A-6158-4CFC-B1FA-A18AA0C630E6}"/>
    <cellStyle name="Comma 2" xfId="65" xr:uid="{00000000-0005-0000-0000-000018000000}"/>
    <cellStyle name="Comma 2 2" xfId="69" xr:uid="{00000000-0005-0000-0000-000019000000}"/>
    <cellStyle name="Comma 2 2 2" xfId="92" xr:uid="{00000000-0005-0000-0000-00001A000000}"/>
    <cellStyle name="Comma 2 2 2 2" xfId="277" xr:uid="{60AF7888-0208-43CA-9EEB-EA9547D9EB67}"/>
    <cellStyle name="Comma 2 2 2 2 2" xfId="501" xr:uid="{A817A307-5355-457D-B8AC-3A9EF9A351A2}"/>
    <cellStyle name="Comma 2 2 2 3" xfId="336" xr:uid="{A8EA4128-057D-4F62-A45F-94BDC9E2498C}"/>
    <cellStyle name="Comma 2 2 3" xfId="255" xr:uid="{6AEB44CB-336D-4D2F-8494-E33CE1DCAC29}"/>
    <cellStyle name="Comma 2 2 3 2" xfId="479" xr:uid="{F8D839A3-8B5C-4E1C-90F2-BAB537657C3A}"/>
    <cellStyle name="Comma 2 2 4" xfId="314" xr:uid="{5EE9AB4D-0A0F-4A18-A218-B59EA2CC47DE}"/>
    <cellStyle name="Comma 2 3" xfId="89" xr:uid="{00000000-0005-0000-0000-00001B000000}"/>
    <cellStyle name="Comma 2 3 2" xfId="274" xr:uid="{88B622FF-D2A4-4703-8BE3-29867DF8B158}"/>
    <cellStyle name="Comma 2 3 2 2" xfId="498" xr:uid="{D4CA8C2A-DE69-47DC-936B-DA4F333074D2}"/>
    <cellStyle name="Comma 2 3 3" xfId="333" xr:uid="{FFABD082-B4AE-4380-932A-C3E60BD99810}"/>
    <cellStyle name="Comma 2 4" xfId="66" xr:uid="{00000000-0005-0000-0000-00001C000000}"/>
    <cellStyle name="Comma 2 4 2" xfId="90" xr:uid="{00000000-0005-0000-0000-00001D000000}"/>
    <cellStyle name="Comma 2 4 2 2" xfId="275" xr:uid="{9B26D335-294C-4104-9270-1B65515F924D}"/>
    <cellStyle name="Comma 2 4 2 2 2" xfId="499" xr:uid="{90EBD96F-723D-4724-A884-633D1BEACFA5}"/>
    <cellStyle name="Comma 2 4 2 3" xfId="334" xr:uid="{3FA47459-87CA-49F2-80BA-D5D985D2249E}"/>
    <cellStyle name="Comma 2 5" xfId="232" xr:uid="{EFFBF99B-D33C-4056-B41D-BA4CCE3BD137}"/>
    <cellStyle name="Comma 2 5 2" xfId="457" xr:uid="{915CB329-D5E3-4D3A-95FE-293C0F4C9763}"/>
    <cellStyle name="Comma 2 6" xfId="253" xr:uid="{67A502A5-3077-43DA-A883-EB957722749F}"/>
    <cellStyle name="Comma 2 6 2" xfId="477" xr:uid="{CA93C049-A1B3-45D8-8BE0-F0C3DEDF5CB0}"/>
    <cellStyle name="Comma 2 7" xfId="312" xr:uid="{0E812671-8E5F-4B08-95A4-9037660379CE}"/>
    <cellStyle name="Comma 4" xfId="57" xr:uid="{00000000-0005-0000-0000-00001E000000}"/>
    <cellStyle name="Comma 4 2" xfId="86" xr:uid="{00000000-0005-0000-0000-00001F000000}"/>
    <cellStyle name="Comma 4 2 2" xfId="226" xr:uid="{EFC10F40-34EF-4918-B20A-ECFAC74F8D27}"/>
    <cellStyle name="Comma 4 2 2 2" xfId="451" xr:uid="{813FB456-EEFC-472C-BDEA-20CE8A014354}"/>
    <cellStyle name="Comma 4 2 3" xfId="198" xr:uid="{402D9B6D-EEE6-47CF-B885-0BE42E1F41BE}"/>
    <cellStyle name="Comma 4 2 3 2" xfId="429" xr:uid="{19F86118-CF0E-4313-B760-3295F288CA58}"/>
    <cellStyle name="Comma 4 2 4" xfId="271" xr:uid="{18300A18-B43E-4EAA-A56D-4ABD9CB9EB9D}"/>
    <cellStyle name="Comma 4 2 4 2" xfId="495" xr:uid="{1BDED5F6-7449-46B3-B86E-F9D5243FCB68}"/>
    <cellStyle name="Comma 4 2 5" xfId="330" xr:uid="{ABC587E4-6129-4FB2-B924-F9DE509A4D45}"/>
    <cellStyle name="Comma_Worksheet in (C) 2212.1 Armado de Estados MS 31.12 2" xfId="62" xr:uid="{00000000-0005-0000-0000-000020000000}"/>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Excel Built-in Normal" xfId="43" xr:uid="{00000000-0005-0000-0000-00002A000000}"/>
    <cellStyle name="Hipervínculo" xfId="124" builtinId="8"/>
    <cellStyle name="Hipervínculo 2" xfId="99" xr:uid="{931D4E34-55D6-4E77-963D-AB33F18BC16B}"/>
    <cellStyle name="Incorrecto" xfId="7" builtinId="27" customBuiltin="1"/>
    <cellStyle name="Millares" xfId="42" builtinId="3"/>
    <cellStyle name="Millares [0]" xfId="70" builtinId="6"/>
    <cellStyle name="Millares [0] 10" xfId="299" xr:uid="{C6AE4FB8-4FEB-4F51-B78E-B8B8E7E7C1FC}"/>
    <cellStyle name="Millares [0] 10 2" xfId="523" xr:uid="{F53E89C4-CCA0-45EC-A91B-2CB12909B191}"/>
    <cellStyle name="Millares [0] 11" xfId="315" xr:uid="{68F44099-C0DF-41FA-A828-F7D7E2E3814A}"/>
    <cellStyle name="Millares [0] 2" xfId="45" xr:uid="{00000000-0005-0000-0000-00002E000000}"/>
    <cellStyle name="Millares [0] 2 2" xfId="46" xr:uid="{00000000-0005-0000-0000-00002F000000}"/>
    <cellStyle name="Millares [0] 2 2 2" xfId="77" xr:uid="{00000000-0005-0000-0000-000030000000}"/>
    <cellStyle name="Millares [0] 2 2 2 2" xfId="262" xr:uid="{B918F9EA-93B8-4386-A8FF-3E9430911951}"/>
    <cellStyle name="Millares [0] 2 2 2 2 2" xfId="486" xr:uid="{C7B5047A-41C3-45AC-8C00-040729831F60}"/>
    <cellStyle name="Millares [0] 2 2 2 3" xfId="321" xr:uid="{A40BEDB6-0998-49F5-A4DA-D407A68765D2}"/>
    <cellStyle name="Millares [0] 2 2 3" xfId="244" xr:uid="{3ED45CE3-B2C4-47BA-B379-CBDDB714E808}"/>
    <cellStyle name="Millares [0] 2 2 3 2" xfId="468" xr:uid="{1809A4EE-5E41-4135-81A4-3C8DB1D0EE0D}"/>
    <cellStyle name="Millares [0] 2 2 4" xfId="303" xr:uid="{45F34BF8-ED69-410D-8B59-62307135CEBE}"/>
    <cellStyle name="Millares [0] 2 3" xfId="104" xr:uid="{9CD4C902-266E-40B3-BED7-E981F8217213}"/>
    <cellStyle name="Millares [0] 2 3 2" xfId="287" xr:uid="{EFC7CB33-C4C1-4A9A-B371-DCD4577D27B0}"/>
    <cellStyle name="Millares [0] 2 3 2 2" xfId="511" xr:uid="{23890973-C69C-40CC-A128-1145E5259E85}"/>
    <cellStyle name="Millares [0] 2 3 3" xfId="346" xr:uid="{11C7F924-E284-453E-B214-C6850CBF495D}"/>
    <cellStyle name="Millares [0] 2 4" xfId="213" xr:uid="{09CA0D56-DABF-40CC-9A54-DCBA873FFE11}"/>
    <cellStyle name="Millares [0] 2 4 2" xfId="438" xr:uid="{AB396677-4820-4D2D-8B7B-C1D912649B12}"/>
    <cellStyle name="Millares [0] 3" xfId="49" xr:uid="{00000000-0005-0000-0000-000031000000}"/>
    <cellStyle name="Millares [0] 3 2" xfId="79" xr:uid="{00000000-0005-0000-0000-000032000000}"/>
    <cellStyle name="Millares [0] 3 2 2" xfId="264" xr:uid="{A3E45ECA-F392-4D83-AC4E-A76D417A1245}"/>
    <cellStyle name="Millares [0] 3 2 2 2" xfId="488" xr:uid="{F73BED3F-A4D8-4159-A099-F791DE804B5D}"/>
    <cellStyle name="Millares [0] 3 2 3" xfId="323" xr:uid="{0A11F3DB-C2A3-49F2-B660-AA291741DF6A}"/>
    <cellStyle name="Millares [0] 3 3" xfId="203" xr:uid="{955E15BA-42A1-4A51-99DE-C7F51FF0273E}"/>
    <cellStyle name="Millares [0] 3 4" xfId="246" xr:uid="{54F10D91-0C37-4782-807F-119682A26D4C}"/>
    <cellStyle name="Millares [0] 3 4 2" xfId="470" xr:uid="{8528A2C8-2328-4CB9-AD19-2D38C69B0BDD}"/>
    <cellStyle name="Millares [0] 3 5" xfId="305" xr:uid="{F4E49B38-717B-44F4-B4E2-7775A167BC23}"/>
    <cellStyle name="Millares [0] 4" xfId="52" xr:uid="{00000000-0005-0000-0000-000033000000}"/>
    <cellStyle name="Millares [0] 4 2" xfId="82" xr:uid="{00000000-0005-0000-0000-000034000000}"/>
    <cellStyle name="Millares [0] 4 2 2" xfId="267" xr:uid="{395D1004-8A5A-4265-A7CB-99B560B9B6BE}"/>
    <cellStyle name="Millares [0] 4 2 2 2" xfId="491" xr:uid="{7B908DCB-3435-432F-9392-0DE1B5486C77}"/>
    <cellStyle name="Millares [0] 4 2 3" xfId="326" xr:uid="{50DDBCFD-B924-4FBB-AC18-3D57C3FF2FE8}"/>
    <cellStyle name="Millares [0] 4 3" xfId="117" xr:uid="{62E62FAF-4FE1-4ACC-A32B-DAC22B8221C3}"/>
    <cellStyle name="Millares [0] 4 3 2" xfId="292" xr:uid="{75BC3DFF-EB08-48DD-AD58-C760D89AB773}"/>
    <cellStyle name="Millares [0] 4 3 2 2" xfId="516" xr:uid="{97F5F288-9F20-477E-991A-A2A47AD69065}"/>
    <cellStyle name="Millares [0] 4 3 3" xfId="351" xr:uid="{FC99D313-1ECA-4E96-AEBC-5E61D0E5F9C9}"/>
    <cellStyle name="Millares [0] 4 4" xfId="214" xr:uid="{9C1A3AED-E2EE-4CD2-9B50-66A17E4D11EE}"/>
    <cellStyle name="Millares [0] 4 4 2" xfId="439" xr:uid="{527642EB-80E9-41BE-8B98-8B55946FEBA2}"/>
    <cellStyle name="Millares [0] 4 5" xfId="249" xr:uid="{2071DF9F-C7DD-47A7-ACC5-2EF31A2B5AB5}"/>
    <cellStyle name="Millares [0] 4 5 2" xfId="473" xr:uid="{FB2B07CB-4806-4DFA-98BE-04D803544F10}"/>
    <cellStyle name="Millares [0] 4 6" xfId="308" xr:uid="{D3F16EAB-BB82-4166-B120-7194C23A8762}"/>
    <cellStyle name="Millares [0] 5" xfId="75" xr:uid="{00000000-0005-0000-0000-000035000000}"/>
    <cellStyle name="Millares [0] 5 2" xfId="223" xr:uid="{4C6305AA-17FA-4E39-8B87-CFA2B4C03C66}"/>
    <cellStyle name="Millares [0] 5 2 2" xfId="448" xr:uid="{CEECEDBA-A641-47D0-8539-CDD0BF37B0C4}"/>
    <cellStyle name="Millares [0] 5 3" xfId="260" xr:uid="{19AF26A2-509A-4B40-9612-9CFA46A87165}"/>
    <cellStyle name="Millares [0] 5 3 2" xfId="484" xr:uid="{D92F0CE6-C1C4-4D9D-A656-39BBF12DA233}"/>
    <cellStyle name="Millares [0] 5 4" xfId="319" xr:uid="{2A603330-9352-4472-83AD-67646E3B8BCB}"/>
    <cellStyle name="Millares [0] 6" xfId="93" xr:uid="{00000000-0005-0000-0000-000036000000}"/>
    <cellStyle name="Millares [0] 6 2" xfId="242" xr:uid="{54224E3D-FDB0-4231-831A-99184D54135B}"/>
    <cellStyle name="Millares [0] 6 2 2" xfId="466" xr:uid="{31150CD1-20FC-4621-A17C-71F90D0E560E}"/>
    <cellStyle name="Millares [0] 6 3" xfId="278" xr:uid="{01751B30-DF5C-4EFF-8517-E0CC5692D96A}"/>
    <cellStyle name="Millares [0] 6 3 2" xfId="502" xr:uid="{0CFD9EA0-1134-4750-BA04-7191B9E0E3C6}"/>
    <cellStyle name="Millares [0] 6 4" xfId="337" xr:uid="{5083E98F-19CF-4AD7-BBCB-1C4B52F21F59}"/>
    <cellStyle name="Millares [0] 7" xfId="100" xr:uid="{EFE01435-D487-459D-A84B-E529D5277AB2}"/>
    <cellStyle name="Millares [0] 7 2" xfId="122" xr:uid="{AB8C8806-3A52-4E64-9A13-CF1654C9F5DF}"/>
    <cellStyle name="Millares [0] 7 2 2" xfId="296" xr:uid="{7902CF6F-AF52-4FF5-B53F-859F961C7C67}"/>
    <cellStyle name="Millares [0] 7 2 2 2" xfId="520" xr:uid="{2B9677B6-5C3C-4DC2-962C-B70169163454}"/>
    <cellStyle name="Millares [0] 7 2 3" xfId="355" xr:uid="{E38E850E-D972-430D-93BF-3CC3F714EFC3}"/>
    <cellStyle name="Millares [0] 7 3" xfId="127" xr:uid="{F0C62768-5DA6-405A-96D1-C1D591605284}"/>
    <cellStyle name="Millares [0] 7 3 2" xfId="359" xr:uid="{AE2468E0-283C-478B-984D-B1C882F0A7B0}"/>
    <cellStyle name="Millares [0] 7 4" xfId="283" xr:uid="{1503B3A7-6511-483D-8A06-A41703E701F3}"/>
    <cellStyle name="Millares [0] 7 4 2" xfId="507" xr:uid="{9ED87D04-47ED-40EB-A1A9-D29284B92286}"/>
    <cellStyle name="Millares [0] 7 5" xfId="527" xr:uid="{844EEBE5-7D80-4DCE-995C-18BED85DE1F4}"/>
    <cellStyle name="Millares [0] 7 6" xfId="342" xr:uid="{5AE767F0-1CFD-4E25-9FB5-C6AC250A063D}"/>
    <cellStyle name="Millares [0] 8" xfId="133" xr:uid="{9B1F9514-3471-4C5B-BDB9-62DD092252BD}"/>
    <cellStyle name="Millares [0] 8 2" xfId="364" xr:uid="{FCB80BE8-336A-44EB-AEC9-394E49925254}"/>
    <cellStyle name="Millares [0] 9" xfId="256" xr:uid="{BCAE5DCF-D885-4A40-A2C5-3AAE94B0EA6D}"/>
    <cellStyle name="Millares [0] 9 2" xfId="480" xr:uid="{AF9BAB9D-173F-455B-A3C2-227F1FD02938}"/>
    <cellStyle name="Millares 10" xfId="301" xr:uid="{7C2ED6DB-4554-4837-9D0C-229B22D56B4A}"/>
    <cellStyle name="Millares 100 11" xfId="111" xr:uid="{29594439-1CB9-4F16-8814-E192CB2D9BA0}"/>
    <cellStyle name="Millares 100 11 2" xfId="225" xr:uid="{B2127B8F-005C-410A-ADD9-F34D4687B64F}"/>
    <cellStyle name="Millares 100 11 2 2" xfId="450" xr:uid="{2D6FB966-CA5A-4A29-9876-487579AADD00}"/>
    <cellStyle name="Millares 100 11 3" xfId="136" xr:uid="{49A37FAC-62EB-443E-88CC-D02B1DDB15DB}"/>
    <cellStyle name="Millares 100 11 3 2" xfId="367" xr:uid="{A6F7A783-B95E-4863-B6D9-44F0BE2F2D92}"/>
    <cellStyle name="Millares 100 11 4" xfId="289" xr:uid="{0C5F8771-0F0B-4F3C-BCE2-3B70381DF174}"/>
    <cellStyle name="Millares 100 11 4 2" xfId="513" xr:uid="{045A614B-A510-4594-9A68-4FD626C7BB49}"/>
    <cellStyle name="Millares 100 11 5" xfId="348" xr:uid="{70AE5FFE-9677-4213-B6A6-2C552ED08120}"/>
    <cellStyle name="Millares 109" xfId="239" xr:uid="{EA6C5285-A06F-41D4-B2EF-45393673F66B}"/>
    <cellStyle name="Millares 109 2" xfId="463" xr:uid="{CE9E4813-7361-4EEC-8254-084C0A132B19}"/>
    <cellStyle name="Millares 111" xfId="241" xr:uid="{E27C65A4-F3B2-4B5F-B0D6-2DDE790D279E}"/>
    <cellStyle name="Millares 111 2" xfId="465" xr:uid="{0F6E18AA-D011-4431-AF5F-BE3F8AFAE084}"/>
    <cellStyle name="Millares 174 2" xfId="116" xr:uid="{A9BE0076-136F-4B54-B9E3-12CAC99CAADF}"/>
    <cellStyle name="Millares 174 2 2" xfId="230" xr:uid="{F0693E5E-A45D-42AA-8798-760B94981772}"/>
    <cellStyle name="Millares 174 2 2 2" xfId="455" xr:uid="{438B7682-9018-46A8-9D75-D9A6FDD27862}"/>
    <cellStyle name="Millares 174 2 3" xfId="208" xr:uid="{DE6FA76A-B9A2-472F-BA6A-A8BD658F3B3B}"/>
    <cellStyle name="Millares 174 2 3 2" xfId="435" xr:uid="{FD971ABC-8361-4A04-8BDF-19028BAE6B19}"/>
    <cellStyle name="Millares 2" xfId="50" xr:uid="{00000000-0005-0000-0000-000037000000}"/>
    <cellStyle name="Millares 2 2" xfId="80" xr:uid="{00000000-0005-0000-0000-000038000000}"/>
    <cellStyle name="Millares 2 2 2" xfId="229" xr:uid="{D0DEAB66-B994-474B-A886-5108715D6E4C}"/>
    <cellStyle name="Millares 2 2 2 2" xfId="454" xr:uid="{9E071C13-B98B-46B2-9EF4-C3A378B1E935}"/>
    <cellStyle name="Millares 2 2 3" xfId="207" xr:uid="{767DE66F-C412-4DAF-9895-CF3BE9D6602E}"/>
    <cellStyle name="Millares 2 2 3 2" xfId="434" xr:uid="{89CDABB2-A780-42B5-8A77-742F2B018F5D}"/>
    <cellStyle name="Millares 2 2 4" xfId="265" xr:uid="{CF79B409-1613-44F8-B497-43D28A5432E9}"/>
    <cellStyle name="Millares 2 2 4 2" xfId="489" xr:uid="{7EE221AF-3032-479E-936B-9F393DF74EC0}"/>
    <cellStyle name="Millares 2 2 5" xfId="324" xr:uid="{D4FAF4A3-A63D-4D37-A4A2-3F64CFE70A23}"/>
    <cellStyle name="Millares 2 3" xfId="109" xr:uid="{392C3749-287C-4215-8288-04C1C29FF1E0}"/>
    <cellStyle name="Millares 2 3 2" xfId="222" xr:uid="{E1A0D783-6DD3-4877-8785-D880C9B6A962}"/>
    <cellStyle name="Millares 2 3 2 2" xfId="447" xr:uid="{ADA55589-F992-4FCF-AF4A-FADB500168D8}"/>
    <cellStyle name="Millares 2 4" xfId="102" xr:uid="{DB87CCE2-A259-41EB-8E73-5D4AB8BEEDF0}"/>
    <cellStyle name="Millares 2 4 2" xfId="234" xr:uid="{EF355690-540C-4D36-8E0C-B2D2248F0EA2}"/>
    <cellStyle name="Millares 2 4 2 2" xfId="459" xr:uid="{7ACB6B34-F163-4DE5-A908-E6F72B71AB2E}"/>
    <cellStyle name="Millares 2 4 3" xfId="285" xr:uid="{5521365F-D295-404B-A666-B2D6983F0686}"/>
    <cellStyle name="Millares 2 4 3 2" xfId="509" xr:uid="{28A9A764-C90A-41E1-9841-3543749024CA}"/>
    <cellStyle name="Millares 2 4 4" xfId="344" xr:uid="{BDB833A5-9112-4A0E-9108-6CE11A77BD58}"/>
    <cellStyle name="Millares 2 5" xfId="131" xr:uid="{5FFD262A-CE0C-4FC9-8DE9-9BA3B04BC590}"/>
    <cellStyle name="Millares 2 5 2" xfId="363" xr:uid="{2507B7AA-9987-4BC4-96E4-EA0295FDA5DF}"/>
    <cellStyle name="Millares 2 6" xfId="247" xr:uid="{966804A8-8DD5-4367-A84A-C5046B6EE121}"/>
    <cellStyle name="Millares 2 6 2" xfId="471" xr:uid="{0CC143CC-209A-4A84-B720-55758402128D}"/>
    <cellStyle name="Millares 2 7" xfId="306" xr:uid="{B55FFBB5-84DA-4C7B-86C8-1D4A950475A1}"/>
    <cellStyle name="Millares 20" xfId="74" xr:uid="{00000000-0005-0000-0000-000039000000}"/>
    <cellStyle name="Millares 20 2" xfId="259" xr:uid="{6B0129A5-4047-4407-863A-AEAC5A7C0C29}"/>
    <cellStyle name="Millares 20 2 2" xfId="483" xr:uid="{79F33762-7F0B-40F2-B09F-5CEAD23ABC15}"/>
    <cellStyle name="Millares 20 3" xfId="318" xr:uid="{B442C3A7-E76B-4023-9B57-B346B15CC4C4}"/>
    <cellStyle name="Millares 212" xfId="112" xr:uid="{7727709C-859B-42D4-99BC-3242AE677FE7}"/>
    <cellStyle name="Millares 212 2" xfId="224" xr:uid="{044E539B-7C90-4C04-AA70-C71F98B83489}"/>
    <cellStyle name="Millares 212 2 2" xfId="449" xr:uid="{3F8136E7-C0B3-4BB1-B008-613DE9AB25FE}"/>
    <cellStyle name="Millares 212 3" xfId="135" xr:uid="{CE484482-18D8-4C05-B017-311B14435C4C}"/>
    <cellStyle name="Millares 212 3 2" xfId="366" xr:uid="{2DA45517-50B8-4D63-B682-9B7D4D9B4038}"/>
    <cellStyle name="Millares 212 4" xfId="290" xr:uid="{0C00FC62-48FF-4092-9C08-4C77D9F14E3B}"/>
    <cellStyle name="Millares 212 4 2" xfId="514" xr:uid="{78E16518-69E5-4855-BC15-E358D24B554E}"/>
    <cellStyle name="Millares 212 5" xfId="349" xr:uid="{4CCE827C-4171-490A-AAB4-C5DFF951F667}"/>
    <cellStyle name="Millares 3" xfId="54" xr:uid="{00000000-0005-0000-0000-00003A000000}"/>
    <cellStyle name="Millares 3 11" xfId="114" xr:uid="{28216971-338F-43DF-89F5-30110FFFE00E}"/>
    <cellStyle name="Millares 3 11 2" xfId="227" xr:uid="{F667A7C1-A8F0-4C7B-B096-C53BD4569A93}"/>
    <cellStyle name="Millares 3 11 2 2" xfId="452" xr:uid="{422655F8-8CAA-4D05-BE08-842E9BC6795E}"/>
    <cellStyle name="Millares 3 11 3" xfId="200" xr:uid="{1ABE125F-70EB-4105-B412-1ED89A97EACA}"/>
    <cellStyle name="Millares 3 11 3 2" xfId="431" xr:uid="{E718DB3D-97DF-410F-90C1-1556552E938E}"/>
    <cellStyle name="Millares 3 2" xfId="63" xr:uid="{00000000-0005-0000-0000-00003B000000}"/>
    <cellStyle name="Millares 3 2 2" xfId="88" xr:uid="{00000000-0005-0000-0000-00003C000000}"/>
    <cellStyle name="Millares 3 2 2 2" xfId="273" xr:uid="{D39A9B44-98EA-44C1-AA2E-49B551301874}"/>
    <cellStyle name="Millares 3 2 2 2 2" xfId="497" xr:uid="{266E5D0C-BD7D-4507-9ED2-75E00EDBC257}"/>
    <cellStyle name="Millares 3 2 2 3" xfId="332" xr:uid="{54C8A346-54F3-4111-BF35-30973D4C56FA}"/>
    <cellStyle name="Millares 3 3" xfId="84" xr:uid="{00000000-0005-0000-0000-00003D000000}"/>
    <cellStyle name="Millares 3 3 2" xfId="269" xr:uid="{311EC904-ECAE-49D1-9379-7CF8E3CE83FB}"/>
    <cellStyle name="Millares 3 3 2 2" xfId="493" xr:uid="{B4F38CB2-F9BD-46A1-B407-06847B42E27C}"/>
    <cellStyle name="Millares 3 3 3" xfId="328" xr:uid="{C1F8FF31-59ED-4983-A174-26D16932EA64}"/>
    <cellStyle name="Millares 3 4" xfId="216" xr:uid="{666912F5-612A-49A0-A9B5-DFAC4C390924}"/>
    <cellStyle name="Millares 3 4 2" xfId="441" xr:uid="{7F39BEF4-EBDA-48A3-87E1-1CD4868AEF52}"/>
    <cellStyle name="Millares 3 5" xfId="251" xr:uid="{6703A2CC-15C6-453E-B97A-110C24D07157}"/>
    <cellStyle name="Millares 3 5 2" xfId="475" xr:uid="{4340EFAE-B58A-42D8-91DB-D1C27DD45A57}"/>
    <cellStyle name="Millares 3 6" xfId="310" xr:uid="{8E24B3F1-8A81-4428-A9AD-012B436DC55B}"/>
    <cellStyle name="Millares 4" xfId="72" xr:uid="{00000000-0005-0000-0000-00003E000000}"/>
    <cellStyle name="Millares 4 2" xfId="219" xr:uid="{6128EC50-BC7B-424E-A70E-6A4820DA390E}"/>
    <cellStyle name="Millares 4 2 2" xfId="444" xr:uid="{0138F7CC-AF79-4117-865A-AE70DBA9E57F}"/>
    <cellStyle name="Millares 4 3" xfId="95" xr:uid="{00000000-0005-0000-0000-00003F000000}"/>
    <cellStyle name="Millares 4 3 2" xfId="280" xr:uid="{B112A9F7-AEA8-4380-AA0A-95F9C5559E83}"/>
    <cellStyle name="Millares 4 3 2 2" xfId="504" xr:uid="{D72CFD9A-6708-4E4F-BC4B-6E39D9D149E4}"/>
    <cellStyle name="Millares 4 3 3" xfId="339" xr:uid="{51676996-11C5-4D96-9715-EF83A590761B}"/>
    <cellStyle name="Millares 4 4" xfId="258" xr:uid="{EE734A65-1F07-48AB-AA90-57B88E8D272C}"/>
    <cellStyle name="Millares 4 4 2" xfId="482" xr:uid="{FD200EA7-2A54-4F6E-8624-8371D4E11F77}"/>
    <cellStyle name="Millares 4 5" xfId="317" xr:uid="{2D8EC4C9-8F67-4A48-A65D-56F69D9CB4E9}"/>
    <cellStyle name="Millares 5" xfId="76" xr:uid="{00000000-0005-0000-0000-000040000000}"/>
    <cellStyle name="Millares 5 2" xfId="221" xr:uid="{9781A9F2-CDC2-48C0-9797-EB630CB8C0F8}"/>
    <cellStyle name="Millares 5 2 2" xfId="446" xr:uid="{4C85E3F6-E408-473D-B83A-A28EBAA31325}"/>
    <cellStyle name="Millares 5 3" xfId="261" xr:uid="{29F01DB1-1FAB-4180-8E01-9E29A5060C00}"/>
    <cellStyle name="Millares 5 3 2" xfId="485" xr:uid="{D530ED8D-AFBD-40C6-AD9C-3A92E557B29B}"/>
    <cellStyle name="Millares 5 4" xfId="320" xr:uid="{607C74C7-84AE-420A-81D2-401F1B308482}"/>
    <cellStyle name="Millares 6" xfId="101" xr:uid="{CABE67DF-1362-4B4B-A33E-018640332BC4}"/>
    <cellStyle name="Millares 6 2" xfId="238" xr:uid="{9B1509B4-088D-4280-B591-64911C00BFC9}"/>
    <cellStyle name="Millares 6 2 2" xfId="462" xr:uid="{C54EF06E-1DCC-4842-A504-8A01257320EB}"/>
    <cellStyle name="Millares 6 3" xfId="235" xr:uid="{BC5DD612-757F-4BBB-BE8D-0AD44A4F92F7}"/>
    <cellStyle name="Millares 6 3 2" xfId="460" xr:uid="{6F6859C6-FDF1-46DB-95BC-B431BD556138}"/>
    <cellStyle name="Millares 6 4" xfId="284" xr:uid="{1C95A4A3-0191-4C5E-B6A5-3F0F9C58D208}"/>
    <cellStyle name="Millares 6 4 2" xfId="508" xr:uid="{4501DA7F-C725-45A3-BE88-D57404DC0E65}"/>
    <cellStyle name="Millares 6 5" xfId="526" xr:uid="{BF59B36A-1A37-4D30-857E-BE9E821C9409}"/>
    <cellStyle name="Millares 6 6" xfId="343" xr:uid="{61318272-59CA-49BF-A7B5-9AFD4BF07DE4}"/>
    <cellStyle name="Millares 654 2 2" xfId="201" xr:uid="{98F40C80-77A0-4A62-8931-12E7BEEFDD51}"/>
    <cellStyle name="Millares 654 2 2 2" xfId="432" xr:uid="{96AEF398-F9CD-4095-BC59-9D92A458113B}"/>
    <cellStyle name="Millares 656" xfId="211" xr:uid="{5193C230-DD32-4D09-85E6-A5525541233A}"/>
    <cellStyle name="Millares 656 2" xfId="231" xr:uid="{2C42FD04-0BD7-4DBB-B22A-CE5D5D2FFD69}"/>
    <cellStyle name="Millares 656 2 2" xfId="456" xr:uid="{8EA00D6A-7A97-408E-A7DB-7DB75424FD66}"/>
    <cellStyle name="Millares 656 3" xfId="436" xr:uid="{C80AEF27-D2F1-4ABD-B1F0-AF726959A453}"/>
    <cellStyle name="Millares 657" xfId="204" xr:uid="{F46ADF04-1704-4F3A-ABEF-61F41830FB30}"/>
    <cellStyle name="Millares 657 2" xfId="228" xr:uid="{1A8E5154-9946-4419-A09B-968C2AAE865E}"/>
    <cellStyle name="Millares 657 2 2" xfId="453" xr:uid="{DC98D6DC-3FFA-4D30-A184-50B1DF82C73F}"/>
    <cellStyle name="Millares 657 3" xfId="433" xr:uid="{4886AFD1-1F57-4D77-BE14-86F42FC43221}"/>
    <cellStyle name="Millares 7" xfId="129" xr:uid="{6448543F-74D6-4F42-BE33-EED7E106ABC0}"/>
    <cellStyle name="Millares 7 2" xfId="361" xr:uid="{A87F26C0-7E6A-4A08-8DD1-B53D63B05CBD}"/>
    <cellStyle name="Millares 8" xfId="243" xr:uid="{C5CE4ADE-52F4-494B-BDDD-EB450E500800}"/>
    <cellStyle name="Millares 8 2" xfId="467" xr:uid="{A3B3ACD0-A13E-489E-BA1B-A18AFA144DB0}"/>
    <cellStyle name="Millares 88" xfId="240" xr:uid="{40CF08D7-A1F7-4672-B1B2-829FE2911387}"/>
    <cellStyle name="Millares 88 2" xfId="464" xr:uid="{2462CA9E-4BFD-43C8-BAB8-B85CADF5C318}"/>
    <cellStyle name="Millares 9" xfId="302" xr:uid="{156AD7FE-2A37-46FB-AAFB-7C062F081041}"/>
    <cellStyle name="Neutral" xfId="8" builtinId="28" customBuiltin="1"/>
    <cellStyle name="Normal" xfId="0" builtinId="0"/>
    <cellStyle name="Normal - Style1" xfId="97" xr:uid="{00000000-0005-0000-0000-000043000000}"/>
    <cellStyle name="Normal 10 10 2 2 2" xfId="113" xr:uid="{82857292-D5F5-4C16-9D4B-1C65AA8C7E5D}"/>
    <cellStyle name="Normal 1016" xfId="139" xr:uid="{79F6A1B7-724C-4E26-805C-44C92B833853}"/>
    <cellStyle name="Normal 1016 2" xfId="370" xr:uid="{6092E71D-3CAF-49B4-8AB2-E2F77FA6FDCD}"/>
    <cellStyle name="Normal 1018" xfId="169" xr:uid="{4F49DBA9-21CB-4E1E-84DF-B904EF5D029C}"/>
    <cellStyle name="Normal 1018 2" xfId="400" xr:uid="{E4E0F547-0AA0-47F7-A8EE-C044C4266CC7}"/>
    <cellStyle name="Normal 1022" xfId="193" xr:uid="{CA20C009-4C28-468F-ADBA-CB0860A05793}"/>
    <cellStyle name="Normal 1022 2" xfId="424" xr:uid="{29DC1ABE-C27B-4861-B93B-56D63A68CD85}"/>
    <cellStyle name="Normal 1024" xfId="146" xr:uid="{66400DDB-3DD0-47A2-8326-E236E2311FA3}"/>
    <cellStyle name="Normal 1024 2" xfId="377" xr:uid="{9DADFADF-025E-42B1-A29B-700498126204}"/>
    <cellStyle name="Normal 1025" xfId="196" xr:uid="{C5CAD0E4-9829-437C-A482-431E2E2169B8}"/>
    <cellStyle name="Normal 1025 2" xfId="427" xr:uid="{680A6325-888C-4951-8C8B-9688C27AFAA8}"/>
    <cellStyle name="Normal 1026" xfId="195" xr:uid="{FA1C703D-3E32-46ED-9A17-88C80107CE2A}"/>
    <cellStyle name="Normal 1026 2" xfId="426" xr:uid="{92E694DD-46BB-4D9A-8396-3DBF1EDC3331}"/>
    <cellStyle name="Normal 1027" xfId="197" xr:uid="{C2CB7ED2-46C8-4AC9-954F-3B44D2F9AC8E}"/>
    <cellStyle name="Normal 1027 2" xfId="428" xr:uid="{C3C5A23D-2062-4F88-AA40-8AFEC1AA028C}"/>
    <cellStyle name="Normal 105" xfId="205" xr:uid="{EADD5F72-80F4-455B-9A64-0BEB3E6031A6}"/>
    <cellStyle name="Normal 107" xfId="209" xr:uid="{B23A92ED-A5DC-4586-A15B-EEFA49B0EB30}"/>
    <cellStyle name="Normal 109" xfId="210" xr:uid="{86378512-2BDA-4470-A9EB-D579A2600DB2}"/>
    <cellStyle name="Normal 12 10" xfId="132" xr:uid="{12B1DBCD-EE15-4291-85F1-750027D20654}"/>
    <cellStyle name="Normal 12 2 10" xfId="110" xr:uid="{484E5706-D6C9-4B10-8587-4C4AE8EAF350}"/>
    <cellStyle name="Normal 12 2 2 4" xfId="115" xr:uid="{4519B529-939C-469F-9647-ECB638CDA3BE}"/>
    <cellStyle name="Normal 12 2 2 4 2" xfId="126" xr:uid="{30ABDA5C-C4AC-44ED-A5DA-E4BF406B5806}"/>
    <cellStyle name="Normal 12 2 2 4 2 2" xfId="358" xr:uid="{408CA641-78E0-4FF4-AF7E-1698F8C0E3F6}"/>
    <cellStyle name="Normal 12 2 2 4 3" xfId="137" xr:uid="{96495BC3-44E9-4410-8C20-A8DB1E329890}"/>
    <cellStyle name="Normal 12 2 2 4 3 2" xfId="368" xr:uid="{F785A1FB-5E93-4736-B464-82B81E2938D7}"/>
    <cellStyle name="Normal 12 2 2 4 4" xfId="291" xr:uid="{E6F1B5C2-5971-4EE6-BF9E-D5B6B1B50DD5}"/>
    <cellStyle name="Normal 12 2 2 4 4 2" xfId="515" xr:uid="{FF2A7731-861F-4832-A90C-8E31E29B1443}"/>
    <cellStyle name="Normal 12 2 2 4 5" xfId="350" xr:uid="{DCDC8DE8-946B-4E15-95B5-55AE55F48FF1}"/>
    <cellStyle name="Normal 125" xfId="130" xr:uid="{764746D1-1C49-4F66-83A9-67FED7DAB7E3}"/>
    <cellStyle name="Normal 125 2" xfId="362" xr:uid="{D9C428A5-6262-4D4D-AF7A-3625E59C6179}"/>
    <cellStyle name="Normal 126" xfId="105" xr:uid="{358A26C8-36FA-4937-970B-96B4FC48766A}"/>
    <cellStyle name="Normal 18" xfId="55" xr:uid="{00000000-0005-0000-0000-000044000000}"/>
    <cellStyle name="Normal 18 2" xfId="85" xr:uid="{00000000-0005-0000-0000-000045000000}"/>
    <cellStyle name="Normal 18 2 2" xfId="270" xr:uid="{872A9A9B-5B03-4DB4-A3BF-D757194152DB}"/>
    <cellStyle name="Normal 18 2 2 2" xfId="494" xr:uid="{2CF79DEE-EBA5-4578-8963-30A2B76562B5}"/>
    <cellStyle name="Normal 18 2 3" xfId="329" xr:uid="{331C4387-9705-4AEE-8382-35BAB5451BB9}"/>
    <cellStyle name="Normal 18 3" xfId="217" xr:uid="{9619B1F5-C0C7-41C8-AFB9-532D5B3E513A}"/>
    <cellStyle name="Normal 18 3 2" xfId="442" xr:uid="{CFA3244C-B453-428E-8F27-564ED6A051D6}"/>
    <cellStyle name="Normal 18 4" xfId="252" xr:uid="{F178D6FC-FA17-404D-8398-D51CA31BD07A}"/>
    <cellStyle name="Normal 18 4 2" xfId="476" xr:uid="{E2A4C6C4-4F8F-4FA1-9D6F-0E133E391C72}"/>
    <cellStyle name="Normal 18 5" xfId="311" xr:uid="{A4CEECA4-FB21-4256-B25F-2349D0BE0594}"/>
    <cellStyle name="Normal 199 2 2" xfId="202" xr:uid="{6E3F49B8-E1E8-430E-A58D-5DB48EDEDE31}"/>
    <cellStyle name="Normal 2" xfId="44" xr:uid="{00000000-0005-0000-0000-000046000000}"/>
    <cellStyle name="Normal 2 10 2 2 2" xfId="206" xr:uid="{783599CC-5D55-4031-837E-9CE0FDA87E89}"/>
    <cellStyle name="Normal 2 2" xfId="68" xr:uid="{00000000-0005-0000-0000-000047000000}"/>
    <cellStyle name="Normal 2 2 2" xfId="64" xr:uid="{00000000-0005-0000-0000-000048000000}"/>
    <cellStyle name="Normal 2 2 2 3" xfId="108" xr:uid="{9D65488A-4089-4694-9255-A4CA73353AC7}"/>
    <cellStyle name="Normal 2 2 3" xfId="91" xr:uid="{00000000-0005-0000-0000-000049000000}"/>
    <cellStyle name="Normal 2 2 3 2" xfId="276" xr:uid="{24CF04FF-D822-48D6-8307-08DCD1B2C253}"/>
    <cellStyle name="Normal 2 2 3 2 2" xfId="500" xr:uid="{2F4A4233-FF33-42BA-9544-D55DB81D5BB3}"/>
    <cellStyle name="Normal 2 2 3 3" xfId="335" xr:uid="{4F88B8BD-7624-4F19-B6B8-0A5D767DD807}"/>
    <cellStyle name="Normal 2 2 4" xfId="233" xr:uid="{6ADD49C5-2656-434D-8712-35D07141ACFE}"/>
    <cellStyle name="Normal 2 2 4 2" xfId="458" xr:uid="{20D9382A-D2C9-4266-8CD3-49CA7AB4C79B}"/>
    <cellStyle name="Normal 2 2 5" xfId="254" xr:uid="{E64FF4F9-08CE-436D-B149-04CACB8841F0}"/>
    <cellStyle name="Normal 2 2 5 2" xfId="478" xr:uid="{8E018235-2708-477C-8AB0-BC1E6A3EE8B5}"/>
    <cellStyle name="Normal 2 2 6" xfId="313" xr:uid="{E2D3C264-5816-4067-9750-BB7755E8F52C}"/>
    <cellStyle name="Normal 2 3" xfId="107" xr:uid="{8EA477F3-F902-4297-8A1B-1F7DBDE793AB}"/>
    <cellStyle name="Normal 3" xfId="48" xr:uid="{00000000-0005-0000-0000-00004A000000}"/>
    <cellStyle name="Normal 3 2" xfId="73" xr:uid="{00000000-0005-0000-0000-00004B000000}"/>
    <cellStyle name="Normal 3 2 2" xfId="103" xr:uid="{DE161024-EEC8-4F5B-B992-EC1975902CD0}"/>
    <cellStyle name="Normal 3 2 2 2" xfId="121" xr:uid="{90E8A5B5-FAD3-4A75-AFA0-10E0890C761A}"/>
    <cellStyle name="Normal 3 2 2 2 2" xfId="295" xr:uid="{08567757-ECF5-4A84-AD3E-6D4F5AA94A9F}"/>
    <cellStyle name="Normal 3 2 2 2 2 2" xfId="519" xr:uid="{32055B91-87F8-47BB-AA37-387E5F1EDB2B}"/>
    <cellStyle name="Normal 3 2 2 2 3" xfId="354" xr:uid="{F65C1F2F-CDF6-44A2-8E46-A0848268AE0D}"/>
    <cellStyle name="Normal 3 2 2 3" xfId="125" xr:uid="{83A69630-17AA-429C-8EC6-0C55C7E20B79}"/>
    <cellStyle name="Normal 3 2 2 3 2" xfId="357" xr:uid="{31F46E0B-A149-4E40-BDB7-787A94188C61}"/>
    <cellStyle name="Normal 3 2 2 4" xfId="286" xr:uid="{8478A2F5-441C-4BAB-A4F9-990F8B594F64}"/>
    <cellStyle name="Normal 3 2 2 4 2" xfId="510" xr:uid="{CEBBC5E6-4EAD-4C6D-81B4-EB220E39E841}"/>
    <cellStyle name="Normal 3 2 2 5" xfId="345" xr:uid="{AE4F08B5-45E9-4537-8E2C-637009ADA2B6}"/>
    <cellStyle name="Normal 3 2 3" xfId="119" xr:uid="{F861DD81-0F1F-4173-8976-BA0E91FD2549}"/>
    <cellStyle name="Normal 3 2 3 2" xfId="294" xr:uid="{EC3D5B8C-68F0-4501-816B-E7976788DF37}"/>
    <cellStyle name="Normal 3 2 3 2 2" xfId="518" xr:uid="{40F7DE8B-6896-41DC-A11A-06C78E9A65C0}"/>
    <cellStyle name="Normal 3 2 3 3" xfId="353" xr:uid="{6A2BA211-3BA1-48A2-A869-1F45DB5D906F}"/>
    <cellStyle name="Normal 3 2 4" xfId="220" xr:uid="{990F46B6-A77F-406E-B684-8D4CF2CBAC35}"/>
    <cellStyle name="Normal 3 2 4 2" xfId="445" xr:uid="{DDF7238F-FA74-4FC1-B372-74E7C34BBA52}"/>
    <cellStyle name="Normal 3 3" xfId="78" xr:uid="{00000000-0005-0000-0000-00004C000000}"/>
    <cellStyle name="Normal 3 3 2" xfId="263" xr:uid="{F26934CA-D21F-4AF7-9A7C-CD3A858F91B7}"/>
    <cellStyle name="Normal 3 3 2 2" xfId="487" xr:uid="{EC74A3B9-B24A-4979-8DB1-FC0E72213CDB}"/>
    <cellStyle name="Normal 3 3 3" xfId="322" xr:uid="{F8EE7B81-07AA-4E78-AB99-5BBDC002F53F}"/>
    <cellStyle name="Normal 3 4" xfId="120" xr:uid="{EB0DF11F-98C5-4AB7-B19F-A872C745DBDE}"/>
    <cellStyle name="Normal 3 5" xfId="245" xr:uid="{0E247699-90B4-4199-816E-FEDE91CDEED5}"/>
    <cellStyle name="Normal 3 5 2" xfId="469" xr:uid="{1BACAD19-7C88-4C6E-ABFB-6741419FF9E3}"/>
    <cellStyle name="Normal 3 6" xfId="304" xr:uid="{3F980869-86A5-4180-9D09-BA4768F69F45}"/>
    <cellStyle name="Normal 4" xfId="51" xr:uid="{00000000-0005-0000-0000-00004D000000}"/>
    <cellStyle name="Normal 4 2" xfId="53" xr:uid="{00000000-0005-0000-0000-00004E000000}"/>
    <cellStyle name="Normal 4 2 2" xfId="83" xr:uid="{00000000-0005-0000-0000-00004F000000}"/>
    <cellStyle name="Normal 4 2 2 2" xfId="268" xr:uid="{F54B5635-B2C4-40C8-99C2-D89771E0CFA9}"/>
    <cellStyle name="Normal 4 2 2 2 2" xfId="492" xr:uid="{44D89B9D-7831-483B-812E-D45ADA83F476}"/>
    <cellStyle name="Normal 4 2 2 3" xfId="327" xr:uid="{7CD0E74C-1A3B-479F-9443-3F10FAA10389}"/>
    <cellStyle name="Normal 4 2 3" xfId="212" xr:uid="{1EB6BBA0-4E1B-4BB5-93DB-340EF6148157}"/>
    <cellStyle name="Normal 4 2 3 2" xfId="437" xr:uid="{30E583B7-319F-49C3-B7DD-C1BA26A56A34}"/>
    <cellStyle name="Normal 4 2 4" xfId="250" xr:uid="{9A3FBAEE-8203-41B6-85A0-73CE92F4D74B}"/>
    <cellStyle name="Normal 4 2 4 2" xfId="474" xr:uid="{1514ED1C-4C14-4CAA-B8E2-49B8389DDF51}"/>
    <cellStyle name="Normal 4 2 5" xfId="309" xr:uid="{8B158269-E85B-47B5-A528-419B94B04F6F}"/>
    <cellStyle name="Normal 4 3" xfId="81" xr:uid="{00000000-0005-0000-0000-000050000000}"/>
    <cellStyle name="Normal 4 3 2" xfId="266" xr:uid="{5DD0E28C-5CBE-455E-83F8-46B00CC2EA18}"/>
    <cellStyle name="Normal 4 3 2 2" xfId="490" xr:uid="{F68C34EC-DFC4-40B7-81D7-415D423DA9BD}"/>
    <cellStyle name="Normal 4 3 3" xfId="325" xr:uid="{F6F3CF99-0A1B-4B5D-9648-A5199A7A975F}"/>
    <cellStyle name="Normal 4 4" xfId="118" xr:uid="{E59CBC82-92CE-47D7-817B-8FD5280DD78B}"/>
    <cellStyle name="Normal 4 4 2" xfId="293" xr:uid="{B7EC1171-0EB9-4E92-AB53-C0D844D4643F}"/>
    <cellStyle name="Normal 4 4 2 2" xfId="517" xr:uid="{42E8CDC0-4C5B-4567-9DF2-B57B99629CBB}"/>
    <cellStyle name="Normal 4 4 3" xfId="352" xr:uid="{6CFA8E48-74EA-491E-A5D6-D778C2A99592}"/>
    <cellStyle name="Normal 4 5" xfId="215" xr:uid="{192576D4-66B0-473A-87EA-6EF85DB815F4}"/>
    <cellStyle name="Normal 4 5 2" xfId="440" xr:uid="{50148F6B-660A-4F62-B165-7C7E76A66028}"/>
    <cellStyle name="Normal 4 6" xfId="248" xr:uid="{BF522D0A-65AA-44D6-AC27-42E9FF7E4EEE}"/>
    <cellStyle name="Normal 4 6 2" xfId="472" xr:uid="{F8B0E305-D81C-44A1-9429-0A8B4C0F32AF}"/>
    <cellStyle name="Normal 4 7" xfId="307" xr:uid="{A100CC5A-2617-4318-B38B-0D25375B6AAB}"/>
    <cellStyle name="Normal 5" xfId="71" xr:uid="{00000000-0005-0000-0000-000051000000}"/>
    <cellStyle name="Normal 5 2" xfId="67" xr:uid="{00000000-0005-0000-0000-000052000000}"/>
    <cellStyle name="Normal 5 3" xfId="218" xr:uid="{9A55F012-29B9-4D59-A7A5-59936CA7B974}"/>
    <cellStyle name="Normal 5 3 2" xfId="443" xr:uid="{8752BDC0-3D27-454F-BB18-D9193D004D7E}"/>
    <cellStyle name="Normal 5 4" xfId="257" xr:uid="{A62F4758-8AE5-4517-A729-31921EB9EEDE}"/>
    <cellStyle name="Normal 5 4 2" xfId="481" xr:uid="{8638F831-C2E7-4C1A-963D-600FCD16A87D}"/>
    <cellStyle name="Normal 5 5" xfId="316" xr:uid="{2066D2E5-18B8-4880-8BFF-F9F3863FDBF1}"/>
    <cellStyle name="Normal 6" xfId="98" xr:uid="{DC689ACA-F0BE-4A06-A518-F14EB9956A1F}"/>
    <cellStyle name="Normal 6 2" xfId="237" xr:uid="{E28FDB4C-C646-4256-A923-623F882AA03C}"/>
    <cellStyle name="Normal 6 2 2" xfId="461" xr:uid="{3FE0CDBC-E7E9-4F4B-B1E1-6EAADD99309D}"/>
    <cellStyle name="Normal 6 3" xfId="282" xr:uid="{5D3C6C87-D1C9-46A6-A983-06034CB7D7EF}"/>
    <cellStyle name="Normal 6 3 2" xfId="506" xr:uid="{33EDD20C-F7CE-4096-8B2E-8E59134FC042}"/>
    <cellStyle name="Normal 6 4" xfId="525" xr:uid="{61FA5C64-D36E-443F-A529-B04BD8C467BB}"/>
    <cellStyle name="Normal 6 5" xfId="341" xr:uid="{3E53041E-DC2A-4B00-90D0-FB5FBB6779AB}"/>
    <cellStyle name="Normal 601" xfId="188" xr:uid="{EC4C41AD-CD09-4A67-8670-86070C80F022}"/>
    <cellStyle name="Normal 601 2" xfId="419" xr:uid="{01683D2C-249F-4420-83CB-67BFF09938E0}"/>
    <cellStyle name="Normal 605" xfId="144" xr:uid="{1E08CBFF-7A10-4A63-A234-A8A5287C2C9D}"/>
    <cellStyle name="Normal 605 2" xfId="375" xr:uid="{BE236528-EF4D-4519-BB7B-364B9F112514}"/>
    <cellStyle name="Normal 606" xfId="143" xr:uid="{2465A8E2-04ED-494C-B95F-83A478C7533E}"/>
    <cellStyle name="Normal 606 2" xfId="374" xr:uid="{87D027E0-77FD-4D96-BBE7-CA875374C623}"/>
    <cellStyle name="Normal 62 3" xfId="94" xr:uid="{00000000-0005-0000-0000-000053000000}"/>
    <cellStyle name="Normal 62 3 2" xfId="279" xr:uid="{8949ED0B-4469-4869-B82F-E39395CE2491}"/>
    <cellStyle name="Normal 62 3 2 2" xfId="503" xr:uid="{3B4CFB73-A909-48F0-85E9-9E407985FB08}"/>
    <cellStyle name="Normal 62 3 3" xfId="338" xr:uid="{E1C7F806-90B0-4E56-A74B-96EDF25C1A05}"/>
    <cellStyle name="Normal 636" xfId="141" xr:uid="{6648A015-AA8A-44EA-912A-7656F28C90C9}"/>
    <cellStyle name="Normal 636 2" xfId="372" xr:uid="{D4A2ED6F-9042-482A-B99A-C25874280395}"/>
    <cellStyle name="Normal 640" xfId="142" xr:uid="{DB6F96A1-FA7B-4374-9247-59306A220B2A}"/>
    <cellStyle name="Normal 640 2" xfId="373" xr:uid="{D77E80E4-2C60-42B6-B421-5A36D26925E8}"/>
    <cellStyle name="Normal 643" xfId="145" xr:uid="{3D3B7D55-4032-4D16-97B0-EA912259D6FC}"/>
    <cellStyle name="Normal 643 2" xfId="376" xr:uid="{4D58DBD7-8A17-4F04-AEA4-D4C462EFDD5A}"/>
    <cellStyle name="Normal 646" xfId="147" xr:uid="{6CC798F1-93B3-4DA4-A1D8-BC22BBDA9CDE}"/>
    <cellStyle name="Normal 646 2" xfId="378" xr:uid="{1555564F-5482-4F55-A30C-4240DB5017C8}"/>
    <cellStyle name="Normal 647" xfId="148" xr:uid="{B4ADE9F4-7BF9-46E9-99AE-E02AAC9D84D5}"/>
    <cellStyle name="Normal 647 2" xfId="379" xr:uid="{CE9FDCB8-109F-43D1-8578-750B78EB8518}"/>
    <cellStyle name="Normal 649" xfId="149" xr:uid="{14B0BB58-C8E6-4511-A8BD-D9F0A1245C61}"/>
    <cellStyle name="Normal 649 2" xfId="380" xr:uid="{4A6812AA-3B1E-479A-8694-18204F421C40}"/>
    <cellStyle name="Normal 650" xfId="150" xr:uid="{EF7DC6D9-609F-4949-BF62-9444A4B1A489}"/>
    <cellStyle name="Normal 650 2" xfId="381" xr:uid="{06DDF260-50CC-41DE-8907-B10C3F7C9DE5}"/>
    <cellStyle name="Normal 651" xfId="151" xr:uid="{BD172764-6289-49FA-9947-7A32154B8ADE}"/>
    <cellStyle name="Normal 651 2" xfId="382" xr:uid="{00BD59E1-761C-4639-A99D-E8F25941E056}"/>
    <cellStyle name="Normal 652" xfId="152" xr:uid="{C433AA9E-E076-4618-A4F3-B96DD9F99CB6}"/>
    <cellStyle name="Normal 652 2" xfId="383" xr:uid="{AE5A1CCE-3C44-4567-9AF5-F86D1DBE27F9}"/>
    <cellStyle name="Normal 653" xfId="153" xr:uid="{DDDD52EE-D106-4484-8610-4E6FCF75D2F8}"/>
    <cellStyle name="Normal 653 2" xfId="384" xr:uid="{A1C88A22-0C62-467A-A586-94721E7AD737}"/>
    <cellStyle name="Normal 654" xfId="154" xr:uid="{EE7EE1E1-A2E0-47E9-820C-CF61DDEFFFE4}"/>
    <cellStyle name="Normal 654 2" xfId="385" xr:uid="{8D14793E-1484-45DC-80EC-7ED88EA16C40}"/>
    <cellStyle name="Normal 655" xfId="155" xr:uid="{E7C82CC3-A6EE-4029-B8FB-84DE8530D4E0}"/>
    <cellStyle name="Normal 655 2" xfId="386" xr:uid="{DA815A70-F086-450E-A437-6809A6623D1E}"/>
    <cellStyle name="Normal 656" xfId="156" xr:uid="{2B934705-8AAE-4F5D-A48D-8DF3176031A3}"/>
    <cellStyle name="Normal 656 2" xfId="387" xr:uid="{2FAB6762-7004-43D6-86E7-D2A767AE3A99}"/>
    <cellStyle name="Normal 657" xfId="157" xr:uid="{62E100A8-711C-4647-986B-B5E8CC62DAC7}"/>
    <cellStyle name="Normal 657 2" xfId="388" xr:uid="{480F5F3E-0CC7-4222-8C46-7488A941E1E9}"/>
    <cellStyle name="Normal 658" xfId="159" xr:uid="{5504F350-5E4A-4571-95CE-2351538F41B4}"/>
    <cellStyle name="Normal 658 2" xfId="390" xr:uid="{A92D7CC0-72CD-4C2A-82D8-3FD330B8BF81}"/>
    <cellStyle name="Normal 659" xfId="160" xr:uid="{4C8FFB01-05D3-49C2-B9F5-6440BA0E2CB8}"/>
    <cellStyle name="Normal 659 2" xfId="391" xr:uid="{C4382A1F-9B94-4DF9-B408-328471A9E83F}"/>
    <cellStyle name="Normal 66 2 2 2" xfId="96" xr:uid="{00000000-0005-0000-0000-000054000000}"/>
    <cellStyle name="Normal 66 2 2 2 2" xfId="281" xr:uid="{227546AE-285B-48E3-9A88-3F315D7A73C3}"/>
    <cellStyle name="Normal 66 2 2 2 2 2" xfId="505" xr:uid="{E5450A38-7CFF-4A47-A061-84992BD55B71}"/>
    <cellStyle name="Normal 66 2 2 2 3" xfId="340" xr:uid="{BE844D8B-81E7-47B8-A8C0-8C8B4E837BC6}"/>
    <cellStyle name="Normal 660" xfId="162" xr:uid="{B1D027E3-C690-4D2B-9ABC-D49EFE9C0F48}"/>
    <cellStyle name="Normal 660 2" xfId="393" xr:uid="{210B6EFE-6947-4ACC-ADCF-8B9DCE7B9CC6}"/>
    <cellStyle name="Normal 662" xfId="163" xr:uid="{9615AB25-B176-41EC-BB53-F71C4A47D3C5}"/>
    <cellStyle name="Normal 662 2" xfId="394" xr:uid="{42FD7C2C-0B02-45E8-8430-C28F1597A418}"/>
    <cellStyle name="Normal 663" xfId="164" xr:uid="{A5F48E99-8330-4A5B-82BA-35993D170A10}"/>
    <cellStyle name="Normal 663 2" xfId="395" xr:uid="{A1CE88A0-DB1D-4D63-9854-3951CB870EC8}"/>
    <cellStyle name="Normal 664" xfId="165" xr:uid="{4BA9286E-390F-42EF-9334-D99BC630CC91}"/>
    <cellStyle name="Normal 664 2" xfId="396" xr:uid="{C6F2B223-8D32-4147-BBB4-0C1FEEE826AE}"/>
    <cellStyle name="Normal 665" xfId="166" xr:uid="{536BFF26-01D9-41AB-962C-4E2F01F052AC}"/>
    <cellStyle name="Normal 665 2" xfId="397" xr:uid="{0B882045-2BCA-4088-B397-07A310D76C3E}"/>
    <cellStyle name="Normal 667" xfId="167" xr:uid="{837FC98E-8A0A-41D5-B529-0DFC6BA715C5}"/>
    <cellStyle name="Normal 667 2" xfId="398" xr:uid="{4823D1CC-19D6-4A91-BBF8-D02303278C89}"/>
    <cellStyle name="Normal 673" xfId="170" xr:uid="{DDF9E05E-FCCD-4DE9-A574-84C406BC943C}"/>
    <cellStyle name="Normal 673 2" xfId="401" xr:uid="{DAD08872-3F4F-4B5C-B5FF-535B8511A6E8}"/>
    <cellStyle name="Normal 674" xfId="171" xr:uid="{4E17F4E4-1665-4579-9813-357027438D35}"/>
    <cellStyle name="Normal 674 2" xfId="402" xr:uid="{9158D7F0-F216-41FF-ABB7-F73CFFCD1280}"/>
    <cellStyle name="Normal 675" xfId="172" xr:uid="{5CC166F9-5172-4C4D-AAAF-C19EF19F65CC}"/>
    <cellStyle name="Normal 675 2" xfId="403" xr:uid="{BF96D80F-7F2E-4B01-A03A-4E30EF5A07D1}"/>
    <cellStyle name="Normal 676" xfId="173" xr:uid="{1EB67BE0-4F6F-480C-BBDE-F507071392E1}"/>
    <cellStyle name="Normal 676 2" xfId="404" xr:uid="{7FF9CB5B-71A8-4492-937E-690C0DECF10C}"/>
    <cellStyle name="Normal 677" xfId="177" xr:uid="{617E1EB6-3693-45DC-B181-0071EBCF60D7}"/>
    <cellStyle name="Normal 677 2" xfId="408" xr:uid="{AA79EC2B-6A45-4FED-BBD2-340146AF8AE3}"/>
    <cellStyle name="Normal 678" xfId="178" xr:uid="{AC44B7BF-0977-4256-AAB4-A8BA4FD9FF2D}"/>
    <cellStyle name="Normal 678 2" xfId="409" xr:uid="{A127A11A-3656-42DE-8858-612FD2FBE4F0}"/>
    <cellStyle name="Normal 679" xfId="179" xr:uid="{6C0086DA-58AA-4A68-AC75-89FB978B7284}"/>
    <cellStyle name="Normal 679 2" xfId="410" xr:uid="{82E68908-0755-4E50-9ED1-3EB5BAB736AC}"/>
    <cellStyle name="Normal 684" xfId="184" xr:uid="{376F1E27-1F88-4E74-92C4-8CE2134D9D5F}"/>
    <cellStyle name="Normal 684 2" xfId="415" xr:uid="{27FF955D-4557-4DEC-B347-46072EBBF657}"/>
    <cellStyle name="Normal 7" xfId="128" xr:uid="{B3441F82-F498-43F0-AE98-6FD5AD5080C5}"/>
    <cellStyle name="Normal 7 2" xfId="360" xr:uid="{50A002CA-72A1-4B05-96BB-E8CA6E0F91FA}"/>
    <cellStyle name="Normal 713" xfId="174" xr:uid="{6D8424F1-95C5-48B6-BDBF-0D4AF66EE7A1}"/>
    <cellStyle name="Normal 713 2" xfId="405" xr:uid="{55EB80BD-89F8-4C2C-B968-FCA099088A7D}"/>
    <cellStyle name="Normal 714" xfId="175" xr:uid="{A58187B7-0580-4D31-B303-B177F7E29E2C}"/>
    <cellStyle name="Normal 714 2" xfId="406" xr:uid="{9E4D7D08-00A0-4E24-A3AB-221BFE823BE8}"/>
    <cellStyle name="Normal 715" xfId="176" xr:uid="{FD87ABDB-9E9B-4F3A-BD37-3715DA561A21}"/>
    <cellStyle name="Normal 715 2" xfId="407" xr:uid="{751DA246-B325-4282-9EB7-7650D37651EA}"/>
    <cellStyle name="Normal 744" xfId="194" xr:uid="{04E3EB6A-86AF-4CF6-9F70-A8B31AE39AA9}"/>
    <cellStyle name="Normal 744 2" xfId="425" xr:uid="{511D7A3A-1904-46AC-8DB0-3F4531FB77DC}"/>
    <cellStyle name="Normal 8" xfId="298" xr:uid="{7887187E-D41F-49C6-AED3-CF4DEB8F3E96}"/>
    <cellStyle name="Normal 8 2" xfId="522" xr:uid="{61FB8F11-4642-4EA2-872D-12AC15EA3560}"/>
    <cellStyle name="Normal 802" xfId="199" xr:uid="{84A03064-2F36-4A47-8B4A-64760B4CDBF4}"/>
    <cellStyle name="Normal 802 2" xfId="430" xr:uid="{5588C713-2D90-4E9A-84CB-E14BB6934FC5}"/>
    <cellStyle name="Normal 944" xfId="138" xr:uid="{9C9173C6-F1D0-46A4-B601-6E2903808D2E}"/>
    <cellStyle name="Normal 944 2" xfId="369" xr:uid="{D756A7BF-8A7E-4B34-9C92-641FEAE8EEBC}"/>
    <cellStyle name="Normal 947" xfId="140" xr:uid="{2ABCB917-5DAA-4E0D-BFD3-F911BB4C5300}"/>
    <cellStyle name="Normal 947 2" xfId="371" xr:uid="{E87DB8AD-A6A0-4711-B9C1-DEAD67340FB0}"/>
    <cellStyle name="Normal 952" xfId="168" xr:uid="{E372EED3-74B8-41B0-8A18-B7E64544E5D6}"/>
    <cellStyle name="Normal 952 2" xfId="399" xr:uid="{3491C097-3241-4EB7-8F79-AA7E5F32D3A6}"/>
    <cellStyle name="Normal 957" xfId="180" xr:uid="{8AAFB5A3-C54F-465C-B03A-C430C9BE4C90}"/>
    <cellStyle name="Normal 957 2" xfId="411" xr:uid="{05FF1990-3BC7-4082-A8DE-F3ABB9520C27}"/>
    <cellStyle name="Normal 958" xfId="181" xr:uid="{C31C293C-0CA3-4B85-B653-698E8C6C930C}"/>
    <cellStyle name="Normal 958 2" xfId="412" xr:uid="{62840917-9101-43CE-B3CB-F47FDD3F403E}"/>
    <cellStyle name="Normal 959" xfId="182" xr:uid="{18B0EF32-B2F9-4693-944C-377FC7DD8F78}"/>
    <cellStyle name="Normal 959 2" xfId="413" xr:uid="{FFF02788-BE6D-40FA-B9B6-DD6E1A76DA79}"/>
    <cellStyle name="Normal 960" xfId="183" xr:uid="{22E921D8-6BBF-479F-8C29-39105C533204}"/>
    <cellStyle name="Normal 960 2" xfId="414" xr:uid="{5288091B-5F47-42A3-8883-7B1498497A8E}"/>
    <cellStyle name="Normal 961" xfId="185" xr:uid="{9DA25678-D2D9-4AD6-8AC0-6381E7882907}"/>
    <cellStyle name="Normal 961 2" xfId="416" xr:uid="{E4B04874-7DFD-48BE-848C-ED22F539CACF}"/>
    <cellStyle name="Normal 962" xfId="186" xr:uid="{DD539323-BF62-473F-A061-7CD0A758471D}"/>
    <cellStyle name="Normal 962 2" xfId="417" xr:uid="{BC68A56D-613A-44F8-A3EE-E90C95401487}"/>
    <cellStyle name="Normal 963" xfId="187" xr:uid="{7F761CD7-82C0-459E-9E24-B84BA996C651}"/>
    <cellStyle name="Normal 963 2" xfId="418" xr:uid="{F64260B2-3FD5-4F8A-8AAB-ABBEB72B9E8A}"/>
    <cellStyle name="Normal 964" xfId="189" xr:uid="{2DE692D9-84C2-439D-A2B7-E2DE673A0A1E}"/>
    <cellStyle name="Normal 964 2" xfId="420" xr:uid="{6051CB0B-82B4-446D-8CFF-175AD9906296}"/>
    <cellStyle name="Normal 965" xfId="190" xr:uid="{14FE1618-8756-40C9-A03C-B7D78BE47095}"/>
    <cellStyle name="Normal 965 2" xfId="421" xr:uid="{C8373959-BB6D-41CA-AF8F-5EDD0716B8C7}"/>
    <cellStyle name="Normal 966" xfId="191" xr:uid="{21A584E7-2E80-4720-8720-B30CD937A5FD}"/>
    <cellStyle name="Normal 966 2" xfId="422" xr:uid="{3A3EBE6B-ED02-479B-AD83-252868AB85EB}"/>
    <cellStyle name="Normal 967" xfId="192" xr:uid="{9303119F-AB37-45BA-B878-D9FA6E668E5F}"/>
    <cellStyle name="Normal 967 2" xfId="423" xr:uid="{AA3448A1-56DC-477C-B489-95B8D950CB91}"/>
    <cellStyle name="Normal 971" xfId="161" xr:uid="{4B74387D-0150-4C2A-8210-36684BAC9420}"/>
    <cellStyle name="Normal 971 2" xfId="392" xr:uid="{BB64F343-60A9-4275-A750-47D736E9DF54}"/>
    <cellStyle name="Normal 986" xfId="158" xr:uid="{816462A0-1C15-489A-BD9A-3284BD9CF6B6}"/>
    <cellStyle name="Normal 986 2" xfId="389" xr:uid="{BA73CFEA-80EF-41D0-BC16-B3C12D02EEB1}"/>
    <cellStyle name="Normal_Hoja 1 2" xfId="61" xr:uid="{00000000-0005-0000-0000-000055000000}"/>
    <cellStyle name="Normal_Solución propuesta Ej.7 Flujos Efectivo" xfId="59" xr:uid="{00000000-0005-0000-0000-000056000000}"/>
    <cellStyle name="Normal_Worksheet in (C) 2212.1 Armado de Estados MS 31.12 2" xfId="56" xr:uid="{00000000-0005-0000-0000-000057000000}"/>
    <cellStyle name="Normal_Worksheet in 2231 ESTADOS CONTABLES AIPSA 30.06 2" xfId="58" xr:uid="{00000000-0005-0000-0000-000058000000}"/>
    <cellStyle name="Notas" xfId="15" builtinId="10" customBuiltin="1"/>
    <cellStyle name="Porcentaje" xfId="47" builtinId="5"/>
    <cellStyle name="Porcentaje 2" xfId="106" xr:uid="{8D97FCB0-8234-474E-B4D5-864B4D64F129}"/>
    <cellStyle name="Porcentaje 2 2" xfId="123" xr:uid="{D016BAFB-3976-4434-9914-7D3E10F0ACF3}"/>
    <cellStyle name="Porcentaje 2 2 2" xfId="297" xr:uid="{40190FC7-1250-470C-8214-97F2848DE3B1}"/>
    <cellStyle name="Porcentaje 2 2 2 2" xfId="521" xr:uid="{E95B2237-942C-4CB1-90A5-0D5BBFB46872}"/>
    <cellStyle name="Porcentaje 2 2 3" xfId="356" xr:uid="{B4464B0A-4C7C-482C-9795-F199514BD76F}"/>
    <cellStyle name="Porcentaje 2 3" xfId="236" xr:uid="{CC99F799-6892-41FB-8435-A17C325438C4}"/>
    <cellStyle name="Porcentaje 2 4" xfId="288" xr:uid="{F3ACBCB5-E3BB-44A4-99F4-D1EFEE95CEDA}"/>
    <cellStyle name="Porcentaje 2 4 2" xfId="512" xr:uid="{CE62E60E-A51D-4C7D-B6FF-A043F0EBFFC4}"/>
    <cellStyle name="Porcentaje 2 5" xfId="347" xr:uid="{A2A44005-41F7-405D-AF37-9ADBAF0C6759}"/>
    <cellStyle name="Porcentaje 3" xfId="134" xr:uid="{B19FAE3D-B3E1-454C-90FF-B482690675E4}"/>
    <cellStyle name="Porcentaje 3 2" xfId="365" xr:uid="{2D3B7020-DDDD-48E7-8277-D143CDBFE808}"/>
    <cellStyle name="Porcentaje 4" xfId="300" xr:uid="{2463CA50-BA5A-4F83-A2A9-A9E3394B4001}"/>
    <cellStyle name="Porcentaje 4 2" xfId="524" xr:uid="{77E27606-66BC-425D-9EAD-2E7718038343}"/>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1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customXml" Target="../customXml/item3.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microsoft.com/office/2017/10/relationships/person" Target="persons/perso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4.png"/></Relationships>
</file>

<file path=xl/drawings/_rels/drawing11.xml.rels><?xml version="1.0" encoding="UTF-8" standalone="yes"?>
<Relationships xmlns="http://schemas.openxmlformats.org/package/2006/relationships"><Relationship Id="rId1" Type="http://schemas.openxmlformats.org/officeDocument/2006/relationships/image" Target="../media/image4.png"/></Relationships>
</file>

<file path=xl/drawings/_rels/drawing12.xml.rels><?xml version="1.0" encoding="UTF-8" standalone="yes"?>
<Relationships xmlns="http://schemas.openxmlformats.org/package/2006/relationships"><Relationship Id="rId1" Type="http://schemas.openxmlformats.org/officeDocument/2006/relationships/image" Target="../media/image4.png"/></Relationships>
</file>

<file path=xl/drawings/_rels/drawing13.xml.rels><?xml version="1.0" encoding="UTF-8" standalone="yes"?>
<Relationships xmlns="http://schemas.openxmlformats.org/package/2006/relationships"><Relationship Id="rId1" Type="http://schemas.openxmlformats.org/officeDocument/2006/relationships/image" Target="../media/image4.png"/></Relationships>
</file>

<file path=xl/drawings/_rels/drawing14.xml.rels><?xml version="1.0" encoding="UTF-8" standalone="yes"?>
<Relationships xmlns="http://schemas.openxmlformats.org/package/2006/relationships"><Relationship Id="rId1" Type="http://schemas.openxmlformats.org/officeDocument/2006/relationships/image" Target="../media/image4.png"/></Relationships>
</file>

<file path=xl/drawings/_rels/drawing15.xml.rels><?xml version="1.0" encoding="UTF-8" standalone="yes"?>
<Relationships xmlns="http://schemas.openxmlformats.org/package/2006/relationships"><Relationship Id="rId1" Type="http://schemas.openxmlformats.org/officeDocument/2006/relationships/image" Target="../media/image4.png"/></Relationships>
</file>

<file path=xl/drawings/_rels/drawing16.xml.rels><?xml version="1.0" encoding="UTF-8" standalone="yes"?>
<Relationships xmlns="http://schemas.openxmlformats.org/package/2006/relationships"><Relationship Id="rId1" Type="http://schemas.openxmlformats.org/officeDocument/2006/relationships/image" Target="../media/image4.png"/></Relationships>
</file>

<file path=xl/drawings/_rels/drawing17.xml.rels><?xml version="1.0" encoding="UTF-8" standalone="yes"?>
<Relationships xmlns="http://schemas.openxmlformats.org/package/2006/relationships"><Relationship Id="rId1" Type="http://schemas.openxmlformats.org/officeDocument/2006/relationships/image" Target="../media/image4.png"/></Relationships>
</file>

<file path=xl/drawings/_rels/drawing18.xml.rels><?xml version="1.0" encoding="UTF-8" standalone="yes"?>
<Relationships xmlns="http://schemas.openxmlformats.org/package/2006/relationships"><Relationship Id="rId1" Type="http://schemas.openxmlformats.org/officeDocument/2006/relationships/image" Target="../media/image4.png"/></Relationships>
</file>

<file path=xl/drawings/_rels/drawing19.xml.rels><?xml version="1.0" encoding="UTF-8" standalone="yes"?>
<Relationships xmlns="http://schemas.openxmlformats.org/package/2006/relationships"><Relationship Id="rId1" Type="http://schemas.openxmlformats.org/officeDocument/2006/relationships/image" Target="../media/image4.png"/></Relationships>
</file>

<file path=xl/drawings/_rels/drawing2.xml.rels><?xml version="1.0" encoding="UTF-8" standalone="yes"?>
<Relationships xmlns="http://schemas.openxmlformats.org/package/2006/relationships"><Relationship Id="rId2" Type="http://schemas.openxmlformats.org/officeDocument/2006/relationships/image" Target="cid:image001.jpg@01D3BABB.C420F020" TargetMode="External"/><Relationship Id="rId1" Type="http://schemas.openxmlformats.org/officeDocument/2006/relationships/image" Target="../media/image2.jpeg"/></Relationships>
</file>

<file path=xl/drawings/_rels/drawing20.xml.rels><?xml version="1.0" encoding="UTF-8" standalone="yes"?>
<Relationships xmlns="http://schemas.openxmlformats.org/package/2006/relationships"><Relationship Id="rId1" Type="http://schemas.openxmlformats.org/officeDocument/2006/relationships/image" Target="../media/image4.png"/></Relationships>
</file>

<file path=xl/drawings/_rels/drawing21.xml.rels><?xml version="1.0" encoding="UTF-8" standalone="yes"?>
<Relationships xmlns="http://schemas.openxmlformats.org/package/2006/relationships"><Relationship Id="rId1" Type="http://schemas.openxmlformats.org/officeDocument/2006/relationships/image" Target="../media/image4.png"/></Relationships>
</file>

<file path=xl/drawings/_rels/drawing22.xml.rels><?xml version="1.0" encoding="UTF-8" standalone="yes"?>
<Relationships xmlns="http://schemas.openxmlformats.org/package/2006/relationships"><Relationship Id="rId1" Type="http://schemas.openxmlformats.org/officeDocument/2006/relationships/image" Target="../media/image4.png"/></Relationships>
</file>

<file path=xl/drawings/_rels/drawing23.xml.rels><?xml version="1.0" encoding="UTF-8" standalone="yes"?>
<Relationships xmlns="http://schemas.openxmlformats.org/package/2006/relationships"><Relationship Id="rId1" Type="http://schemas.openxmlformats.org/officeDocument/2006/relationships/image" Target="../media/image4.png"/></Relationships>
</file>

<file path=xl/drawings/_rels/drawing24.xml.rels><?xml version="1.0" encoding="UTF-8" standalone="yes"?>
<Relationships xmlns="http://schemas.openxmlformats.org/package/2006/relationships"><Relationship Id="rId1" Type="http://schemas.openxmlformats.org/officeDocument/2006/relationships/image" Target="../media/image4.png"/></Relationships>
</file>

<file path=xl/drawings/_rels/drawing25.xml.rels><?xml version="1.0" encoding="UTF-8" standalone="yes"?>
<Relationships xmlns="http://schemas.openxmlformats.org/package/2006/relationships"><Relationship Id="rId1" Type="http://schemas.openxmlformats.org/officeDocument/2006/relationships/image" Target="../media/image4.png"/></Relationships>
</file>

<file path=xl/drawings/_rels/drawing26.xml.rels><?xml version="1.0" encoding="UTF-8" standalone="yes"?>
<Relationships xmlns="http://schemas.openxmlformats.org/package/2006/relationships"><Relationship Id="rId1" Type="http://schemas.openxmlformats.org/officeDocument/2006/relationships/image" Target="../media/image4.png"/></Relationships>
</file>

<file path=xl/drawings/_rels/drawing27.xml.rels><?xml version="1.0" encoding="UTF-8" standalone="yes"?>
<Relationships xmlns="http://schemas.openxmlformats.org/package/2006/relationships"><Relationship Id="rId1" Type="http://schemas.openxmlformats.org/officeDocument/2006/relationships/image" Target="../media/image4.png"/></Relationships>
</file>

<file path=xl/drawings/_rels/drawing28.xml.rels><?xml version="1.0" encoding="UTF-8" standalone="yes"?>
<Relationships xmlns="http://schemas.openxmlformats.org/package/2006/relationships"><Relationship Id="rId1" Type="http://schemas.openxmlformats.org/officeDocument/2006/relationships/image" Target="../media/image4.png"/></Relationships>
</file>

<file path=xl/drawings/_rels/drawing29.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cid:image001.jpg@01D3BABB.C420F020" TargetMode="External"/><Relationship Id="rId1" Type="http://schemas.openxmlformats.org/officeDocument/2006/relationships/image" Target="../media/image3.jpeg"/></Relationships>
</file>

<file path=xl/drawings/_rels/drawing30.xml.rels><?xml version="1.0" encoding="UTF-8" standalone="yes"?>
<Relationships xmlns="http://schemas.openxmlformats.org/package/2006/relationships"><Relationship Id="rId1" Type="http://schemas.openxmlformats.org/officeDocument/2006/relationships/image" Target="../media/image4.png"/></Relationships>
</file>

<file path=xl/drawings/_rels/drawing31.xml.rels><?xml version="1.0" encoding="UTF-8" standalone="yes"?>
<Relationships xmlns="http://schemas.openxmlformats.org/package/2006/relationships"><Relationship Id="rId1" Type="http://schemas.openxmlformats.org/officeDocument/2006/relationships/image" Target="../media/image4.png"/></Relationships>
</file>

<file path=xl/drawings/_rels/drawing3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3.xml.rels><?xml version="1.0" encoding="UTF-8" standalone="yes"?>
<Relationships xmlns="http://schemas.openxmlformats.org/package/2006/relationships"><Relationship Id="rId1" Type="http://schemas.openxmlformats.org/officeDocument/2006/relationships/image" Target="../media/image4.png"/></Relationships>
</file>

<file path=xl/drawings/_rels/drawing34.xml.rels><?xml version="1.0" encoding="UTF-8" standalone="yes"?>
<Relationships xmlns="http://schemas.openxmlformats.org/package/2006/relationships"><Relationship Id="rId1" Type="http://schemas.openxmlformats.org/officeDocument/2006/relationships/image" Target="../media/image4.png"/></Relationships>
</file>

<file path=xl/drawings/_rels/drawing35.xml.rels><?xml version="1.0" encoding="UTF-8" standalone="yes"?>
<Relationships xmlns="http://schemas.openxmlformats.org/package/2006/relationships"><Relationship Id="rId1" Type="http://schemas.openxmlformats.org/officeDocument/2006/relationships/image" Target="../media/image4.png"/></Relationships>
</file>

<file path=xl/drawings/_rels/drawing36.xml.rels><?xml version="1.0" encoding="UTF-8" standalone="yes"?>
<Relationships xmlns="http://schemas.openxmlformats.org/package/2006/relationships"><Relationship Id="rId1" Type="http://schemas.openxmlformats.org/officeDocument/2006/relationships/image" Target="../media/image4.png"/></Relationships>
</file>

<file path=xl/drawings/_rels/drawing37.xml.rels><?xml version="1.0" encoding="UTF-8" standalone="yes"?>
<Relationships xmlns="http://schemas.openxmlformats.org/package/2006/relationships"><Relationship Id="rId1" Type="http://schemas.openxmlformats.org/officeDocument/2006/relationships/image" Target="../media/image4.png"/></Relationships>
</file>

<file path=xl/drawings/_rels/drawing38.xml.rels><?xml version="1.0" encoding="UTF-8" standalone="yes"?>
<Relationships xmlns="http://schemas.openxmlformats.org/package/2006/relationships"><Relationship Id="rId1" Type="http://schemas.openxmlformats.org/officeDocument/2006/relationships/image" Target="../media/image4.png"/></Relationships>
</file>

<file path=xl/drawings/_rels/drawing39.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40.xml.rels><?xml version="1.0" encoding="UTF-8" standalone="yes"?>
<Relationships xmlns="http://schemas.openxmlformats.org/package/2006/relationships"><Relationship Id="rId1" Type="http://schemas.openxmlformats.org/officeDocument/2006/relationships/image" Target="../media/image4.png"/></Relationships>
</file>

<file path=xl/drawings/_rels/drawing41.xml.rels><?xml version="1.0" encoding="UTF-8" standalone="yes"?>
<Relationships xmlns="http://schemas.openxmlformats.org/package/2006/relationships"><Relationship Id="rId1" Type="http://schemas.openxmlformats.org/officeDocument/2006/relationships/image" Target="../media/image4.png"/></Relationships>
</file>

<file path=xl/drawings/_rels/drawing42.xml.rels><?xml version="1.0" encoding="UTF-8" standalone="yes"?>
<Relationships xmlns="http://schemas.openxmlformats.org/package/2006/relationships"><Relationship Id="rId1" Type="http://schemas.openxmlformats.org/officeDocument/2006/relationships/image" Target="../media/image4.png"/></Relationships>
</file>

<file path=xl/drawings/_rels/drawing4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4.xml.rels><?xml version="1.0" encoding="UTF-8" standalone="yes"?>
<Relationships xmlns="http://schemas.openxmlformats.org/package/2006/relationships"><Relationship Id="rId1" Type="http://schemas.openxmlformats.org/officeDocument/2006/relationships/image" Target="../media/image4.png"/></Relationships>
</file>

<file path=xl/drawings/_rels/drawing45.xml.rels><?xml version="1.0" encoding="UTF-8" standalone="yes"?>
<Relationships xmlns="http://schemas.openxmlformats.org/package/2006/relationships"><Relationship Id="rId1" Type="http://schemas.openxmlformats.org/officeDocument/2006/relationships/image" Target="../media/image4.png"/></Relationships>
</file>

<file path=xl/drawings/_rels/drawing46.xml.rels><?xml version="1.0" encoding="UTF-8" standalone="yes"?>
<Relationships xmlns="http://schemas.openxmlformats.org/package/2006/relationships"><Relationship Id="rId1" Type="http://schemas.openxmlformats.org/officeDocument/2006/relationships/image" Target="../media/image4.png"/></Relationships>
</file>

<file path=xl/drawings/_rels/drawing47.xml.rels><?xml version="1.0" encoding="UTF-8" standalone="yes"?>
<Relationships xmlns="http://schemas.openxmlformats.org/package/2006/relationships"><Relationship Id="rId1" Type="http://schemas.openxmlformats.org/officeDocument/2006/relationships/image" Target="../media/image4.png"/></Relationships>
</file>

<file path=xl/drawings/_rels/drawing48.xml.rels><?xml version="1.0" encoding="UTF-8" standalone="yes"?>
<Relationships xmlns="http://schemas.openxmlformats.org/package/2006/relationships"><Relationship Id="rId1" Type="http://schemas.openxmlformats.org/officeDocument/2006/relationships/image" Target="../media/image4.png"/></Relationships>
</file>

<file path=xl/drawings/_rels/drawing49.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4.png"/></Relationships>
</file>

<file path=xl/drawings/_rels/drawing8.xml.rels><?xml version="1.0" encoding="UTF-8" standalone="yes"?>
<Relationships xmlns="http://schemas.openxmlformats.org/package/2006/relationships"><Relationship Id="rId1" Type="http://schemas.openxmlformats.org/officeDocument/2006/relationships/image" Target="../media/image4.png"/></Relationships>
</file>

<file path=xl/drawings/_rels/drawing9.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184</xdr:row>
      <xdr:rowOff>19329</xdr:rowOff>
    </xdr:from>
    <xdr:to>
      <xdr:col>2</xdr:col>
      <xdr:colOff>2877498</xdr:colOff>
      <xdr:row>207</xdr:row>
      <xdr:rowOff>133907</xdr:rowOff>
    </xdr:to>
    <xdr:pic>
      <xdr:nvPicPr>
        <xdr:cNvPr id="2" name="Imagen 1">
          <a:extLst>
            <a:ext uri="{FF2B5EF4-FFF2-40B4-BE49-F238E27FC236}">
              <a16:creationId xmlns:a16="http://schemas.microsoft.com/office/drawing/2014/main" id="{C0A07C73-B863-1E92-4E57-287F49B7F0F6}"/>
            </a:ext>
          </a:extLst>
        </xdr:cNvPr>
        <xdr:cNvPicPr>
          <a:picLocks noChangeAspect="1"/>
        </xdr:cNvPicPr>
      </xdr:nvPicPr>
      <xdr:blipFill>
        <a:blip xmlns:r="http://schemas.openxmlformats.org/officeDocument/2006/relationships" r:embed="rId1"/>
        <a:stretch>
          <a:fillRect/>
        </a:stretch>
      </xdr:blipFill>
      <xdr:spPr>
        <a:xfrm>
          <a:off x="114300" y="26327379"/>
          <a:ext cx="5773098" cy="340070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0</xdr:colOff>
      <xdr:row>1</xdr:row>
      <xdr:rowOff>76200</xdr:rowOff>
    </xdr:from>
    <xdr:to>
      <xdr:col>3</xdr:col>
      <xdr:colOff>41909</xdr:colOff>
      <xdr:row>4</xdr:row>
      <xdr:rowOff>144780</xdr:rowOff>
    </xdr:to>
    <xdr:pic>
      <xdr:nvPicPr>
        <xdr:cNvPr id="2" name="Imagen 1">
          <a:extLst>
            <a:ext uri="{FF2B5EF4-FFF2-40B4-BE49-F238E27FC236}">
              <a16:creationId xmlns:a16="http://schemas.microsoft.com/office/drawing/2014/main" id="{6D1987B0-81AA-4746-B169-2DFFA1706F92}"/>
            </a:ext>
          </a:extLst>
        </xdr:cNvPr>
        <xdr:cNvPicPr>
          <a:picLocks noChangeAspect="1"/>
        </xdr:cNvPicPr>
      </xdr:nvPicPr>
      <xdr:blipFill>
        <a:blip xmlns:r="http://schemas.openxmlformats.org/officeDocument/2006/relationships" r:embed="rId1"/>
        <a:stretch>
          <a:fillRect/>
        </a:stretch>
      </xdr:blipFill>
      <xdr:spPr>
        <a:xfrm>
          <a:off x="371475" y="238125"/>
          <a:ext cx="2042159" cy="554355"/>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38100</xdr:colOff>
      <xdr:row>1</xdr:row>
      <xdr:rowOff>53340</xdr:rowOff>
    </xdr:from>
    <xdr:to>
      <xdr:col>2</xdr:col>
      <xdr:colOff>620187</xdr:colOff>
      <xdr:row>4</xdr:row>
      <xdr:rowOff>53340</xdr:rowOff>
    </xdr:to>
    <xdr:pic>
      <xdr:nvPicPr>
        <xdr:cNvPr id="2" name="Imagen 1">
          <a:extLst>
            <a:ext uri="{FF2B5EF4-FFF2-40B4-BE49-F238E27FC236}">
              <a16:creationId xmlns:a16="http://schemas.microsoft.com/office/drawing/2014/main" id="{39606ECE-B071-46C9-83A5-E76C9991DCC4}"/>
            </a:ext>
          </a:extLst>
        </xdr:cNvPr>
        <xdr:cNvPicPr>
          <a:picLocks noChangeAspect="1"/>
        </xdr:cNvPicPr>
      </xdr:nvPicPr>
      <xdr:blipFill>
        <a:blip xmlns:r="http://schemas.openxmlformats.org/officeDocument/2006/relationships" r:embed="rId1"/>
        <a:stretch>
          <a:fillRect/>
        </a:stretch>
      </xdr:blipFill>
      <xdr:spPr>
        <a:xfrm>
          <a:off x="295275" y="243840"/>
          <a:ext cx="2058034" cy="5715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0</xdr:colOff>
      <xdr:row>1</xdr:row>
      <xdr:rowOff>91440</xdr:rowOff>
    </xdr:from>
    <xdr:to>
      <xdr:col>1</xdr:col>
      <xdr:colOff>2099309</xdr:colOff>
      <xdr:row>5</xdr:row>
      <xdr:rowOff>3138</xdr:rowOff>
    </xdr:to>
    <xdr:pic>
      <xdr:nvPicPr>
        <xdr:cNvPr id="2" name="Imagen 1">
          <a:extLst>
            <a:ext uri="{FF2B5EF4-FFF2-40B4-BE49-F238E27FC236}">
              <a16:creationId xmlns:a16="http://schemas.microsoft.com/office/drawing/2014/main" id="{27A2819F-9473-4194-8B7A-AE1B40554130}"/>
            </a:ext>
          </a:extLst>
        </xdr:cNvPr>
        <xdr:cNvPicPr>
          <a:picLocks noChangeAspect="1"/>
        </xdr:cNvPicPr>
      </xdr:nvPicPr>
      <xdr:blipFill>
        <a:blip xmlns:r="http://schemas.openxmlformats.org/officeDocument/2006/relationships" r:embed="rId1"/>
        <a:stretch>
          <a:fillRect/>
        </a:stretch>
      </xdr:blipFill>
      <xdr:spPr>
        <a:xfrm>
          <a:off x="219075" y="281940"/>
          <a:ext cx="2099309" cy="554355"/>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83343</xdr:colOff>
      <xdr:row>1</xdr:row>
      <xdr:rowOff>47624</xdr:rowOff>
    </xdr:from>
    <xdr:to>
      <xdr:col>0</xdr:col>
      <xdr:colOff>2012156</xdr:colOff>
      <xdr:row>4</xdr:row>
      <xdr:rowOff>49860</xdr:rowOff>
    </xdr:to>
    <xdr:pic>
      <xdr:nvPicPr>
        <xdr:cNvPr id="2" name="Imagen 1">
          <a:extLst>
            <a:ext uri="{FF2B5EF4-FFF2-40B4-BE49-F238E27FC236}">
              <a16:creationId xmlns:a16="http://schemas.microsoft.com/office/drawing/2014/main" id="{9A3B7ED0-D1C7-4AC0-87D1-22ECDEB346F3}"/>
            </a:ext>
          </a:extLst>
        </xdr:cNvPr>
        <xdr:cNvPicPr>
          <a:picLocks noChangeAspect="1"/>
        </xdr:cNvPicPr>
      </xdr:nvPicPr>
      <xdr:blipFill>
        <a:blip xmlns:r="http://schemas.openxmlformats.org/officeDocument/2006/relationships" r:embed="rId1"/>
        <a:stretch>
          <a:fillRect/>
        </a:stretch>
      </xdr:blipFill>
      <xdr:spPr>
        <a:xfrm>
          <a:off x="83343" y="214312"/>
          <a:ext cx="1928813" cy="502298"/>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22860</xdr:colOff>
      <xdr:row>1</xdr:row>
      <xdr:rowOff>45721</xdr:rowOff>
    </xdr:from>
    <xdr:to>
      <xdr:col>1</xdr:col>
      <xdr:colOff>2122169</xdr:colOff>
      <xdr:row>3</xdr:row>
      <xdr:rowOff>116418</xdr:rowOff>
    </xdr:to>
    <xdr:pic>
      <xdr:nvPicPr>
        <xdr:cNvPr id="2" name="Imagen 1">
          <a:extLst>
            <a:ext uri="{FF2B5EF4-FFF2-40B4-BE49-F238E27FC236}">
              <a16:creationId xmlns:a16="http://schemas.microsoft.com/office/drawing/2014/main" id="{C126006C-1BEC-42D0-BD38-372D603199A0}"/>
            </a:ext>
          </a:extLst>
        </xdr:cNvPr>
        <xdr:cNvPicPr>
          <a:picLocks noChangeAspect="1"/>
        </xdr:cNvPicPr>
      </xdr:nvPicPr>
      <xdr:blipFill>
        <a:blip xmlns:r="http://schemas.openxmlformats.org/officeDocument/2006/relationships" r:embed="rId1"/>
        <a:stretch>
          <a:fillRect/>
        </a:stretch>
      </xdr:blipFill>
      <xdr:spPr>
        <a:xfrm>
          <a:off x="266277" y="225638"/>
          <a:ext cx="2099309" cy="43053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304800</xdr:colOff>
      <xdr:row>1</xdr:row>
      <xdr:rowOff>167640</xdr:rowOff>
    </xdr:from>
    <xdr:to>
      <xdr:col>1</xdr:col>
      <xdr:colOff>2084069</xdr:colOff>
      <xdr:row>4</xdr:row>
      <xdr:rowOff>114300</xdr:rowOff>
    </xdr:to>
    <xdr:pic>
      <xdr:nvPicPr>
        <xdr:cNvPr id="2" name="Imagen 1">
          <a:extLst>
            <a:ext uri="{FF2B5EF4-FFF2-40B4-BE49-F238E27FC236}">
              <a16:creationId xmlns:a16="http://schemas.microsoft.com/office/drawing/2014/main" id="{5CF84478-62A9-4435-A1BF-50A517EEA42A}"/>
            </a:ext>
          </a:extLst>
        </xdr:cNvPr>
        <xdr:cNvPicPr>
          <a:picLocks noChangeAspect="1"/>
        </xdr:cNvPicPr>
      </xdr:nvPicPr>
      <xdr:blipFill>
        <a:blip xmlns:r="http://schemas.openxmlformats.org/officeDocument/2006/relationships" r:embed="rId1"/>
        <a:stretch>
          <a:fillRect/>
        </a:stretch>
      </xdr:blipFill>
      <xdr:spPr>
        <a:xfrm>
          <a:off x="304800" y="358140"/>
          <a:ext cx="2093594" cy="51816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xdr:col>
      <xdr:colOff>7620</xdr:colOff>
      <xdr:row>1</xdr:row>
      <xdr:rowOff>38100</xdr:rowOff>
    </xdr:from>
    <xdr:to>
      <xdr:col>1</xdr:col>
      <xdr:colOff>2106929</xdr:colOff>
      <xdr:row>4</xdr:row>
      <xdr:rowOff>60960</xdr:rowOff>
    </xdr:to>
    <xdr:pic>
      <xdr:nvPicPr>
        <xdr:cNvPr id="2" name="Imagen 1">
          <a:extLst>
            <a:ext uri="{FF2B5EF4-FFF2-40B4-BE49-F238E27FC236}">
              <a16:creationId xmlns:a16="http://schemas.microsoft.com/office/drawing/2014/main" id="{A536716E-33C3-468D-BA0C-0856A904F4AB}"/>
            </a:ext>
          </a:extLst>
        </xdr:cNvPr>
        <xdr:cNvPicPr>
          <a:picLocks noChangeAspect="1"/>
        </xdr:cNvPicPr>
      </xdr:nvPicPr>
      <xdr:blipFill>
        <a:blip xmlns:r="http://schemas.openxmlformats.org/officeDocument/2006/relationships" r:embed="rId1"/>
        <a:stretch>
          <a:fillRect/>
        </a:stretch>
      </xdr:blipFill>
      <xdr:spPr>
        <a:xfrm>
          <a:off x="236220" y="228600"/>
          <a:ext cx="2099309" cy="594360"/>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66675</xdr:colOff>
      <xdr:row>1</xdr:row>
      <xdr:rowOff>57150</xdr:rowOff>
    </xdr:from>
    <xdr:to>
      <xdr:col>0</xdr:col>
      <xdr:colOff>1695450</xdr:colOff>
      <xdr:row>4</xdr:row>
      <xdr:rowOff>61092</xdr:rowOff>
    </xdr:to>
    <xdr:pic>
      <xdr:nvPicPr>
        <xdr:cNvPr id="2" name="Imagen 1">
          <a:extLst>
            <a:ext uri="{FF2B5EF4-FFF2-40B4-BE49-F238E27FC236}">
              <a16:creationId xmlns:a16="http://schemas.microsoft.com/office/drawing/2014/main" id="{9620B19D-C80D-4D64-A930-2A61658D7D61}"/>
            </a:ext>
          </a:extLst>
        </xdr:cNvPr>
        <xdr:cNvPicPr>
          <a:picLocks noChangeAspect="1"/>
        </xdr:cNvPicPr>
      </xdr:nvPicPr>
      <xdr:blipFill>
        <a:blip xmlns:r="http://schemas.openxmlformats.org/officeDocument/2006/relationships" r:embed="rId1"/>
        <a:stretch>
          <a:fillRect/>
        </a:stretch>
      </xdr:blipFill>
      <xdr:spPr>
        <a:xfrm>
          <a:off x="66675" y="247650"/>
          <a:ext cx="1628775" cy="461142"/>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183172</xdr:colOff>
      <xdr:row>1</xdr:row>
      <xdr:rowOff>60960</xdr:rowOff>
    </xdr:from>
    <xdr:to>
      <xdr:col>2</xdr:col>
      <xdr:colOff>211013</xdr:colOff>
      <xdr:row>4</xdr:row>
      <xdr:rowOff>83820</xdr:rowOff>
    </xdr:to>
    <xdr:pic>
      <xdr:nvPicPr>
        <xdr:cNvPr id="2" name="Imagen 1">
          <a:extLst>
            <a:ext uri="{FF2B5EF4-FFF2-40B4-BE49-F238E27FC236}">
              <a16:creationId xmlns:a16="http://schemas.microsoft.com/office/drawing/2014/main" id="{6CD10473-E16C-438C-BA75-1402343CE61D}"/>
            </a:ext>
          </a:extLst>
        </xdr:cNvPr>
        <xdr:cNvPicPr>
          <a:picLocks noChangeAspect="1"/>
        </xdr:cNvPicPr>
      </xdr:nvPicPr>
      <xdr:blipFill>
        <a:blip xmlns:r="http://schemas.openxmlformats.org/officeDocument/2006/relationships" r:embed="rId1"/>
        <a:stretch>
          <a:fillRect/>
        </a:stretch>
      </xdr:blipFill>
      <xdr:spPr>
        <a:xfrm>
          <a:off x="183172" y="251460"/>
          <a:ext cx="2047141" cy="594360"/>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1</xdr:row>
      <xdr:rowOff>104775</xdr:rowOff>
    </xdr:from>
    <xdr:to>
      <xdr:col>0</xdr:col>
      <xdr:colOff>1704975</xdr:colOff>
      <xdr:row>4</xdr:row>
      <xdr:rowOff>29808</xdr:rowOff>
    </xdr:to>
    <xdr:pic>
      <xdr:nvPicPr>
        <xdr:cNvPr id="2" name="Imagen 1">
          <a:extLst>
            <a:ext uri="{FF2B5EF4-FFF2-40B4-BE49-F238E27FC236}">
              <a16:creationId xmlns:a16="http://schemas.microsoft.com/office/drawing/2014/main" id="{13ABB8C6-A76B-4F60-8C8D-8E1DB721E5A0}"/>
            </a:ext>
          </a:extLst>
        </xdr:cNvPr>
        <xdr:cNvPicPr>
          <a:picLocks noChangeAspect="1"/>
        </xdr:cNvPicPr>
      </xdr:nvPicPr>
      <xdr:blipFill>
        <a:blip xmlns:r="http://schemas.openxmlformats.org/officeDocument/2006/relationships" r:embed="rId1"/>
        <a:stretch>
          <a:fillRect/>
        </a:stretch>
      </xdr:blipFill>
      <xdr:spPr>
        <a:xfrm>
          <a:off x="0" y="295275"/>
          <a:ext cx="1704975" cy="4965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1270000</xdr:colOff>
      <xdr:row>1</xdr:row>
      <xdr:rowOff>142862</xdr:rowOff>
    </xdr:to>
    <xdr:pic>
      <xdr:nvPicPr>
        <xdr:cNvPr id="2" name="Imagen 1" descr="cid:image002.jpg@01D1E9B8.9024A53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0" y="0"/>
          <a:ext cx="1270000" cy="3016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63500</xdr:colOff>
      <xdr:row>1</xdr:row>
      <xdr:rowOff>121920</xdr:rowOff>
    </xdr:from>
    <xdr:to>
      <xdr:col>2</xdr:col>
      <xdr:colOff>326389</xdr:colOff>
      <xdr:row>3</xdr:row>
      <xdr:rowOff>148167</xdr:rowOff>
    </xdr:to>
    <xdr:pic>
      <xdr:nvPicPr>
        <xdr:cNvPr id="2" name="Imagen 1">
          <a:extLst>
            <a:ext uri="{FF2B5EF4-FFF2-40B4-BE49-F238E27FC236}">
              <a16:creationId xmlns:a16="http://schemas.microsoft.com/office/drawing/2014/main" id="{51B5D80F-E853-4402-BEC8-7361A022FBFE}"/>
            </a:ext>
          </a:extLst>
        </xdr:cNvPr>
        <xdr:cNvPicPr>
          <a:picLocks noChangeAspect="1"/>
        </xdr:cNvPicPr>
      </xdr:nvPicPr>
      <xdr:blipFill>
        <a:blip xmlns:r="http://schemas.openxmlformats.org/officeDocument/2006/relationships" r:embed="rId1"/>
        <a:stretch>
          <a:fillRect/>
        </a:stretch>
      </xdr:blipFill>
      <xdr:spPr>
        <a:xfrm>
          <a:off x="222250" y="312420"/>
          <a:ext cx="2040889" cy="407247"/>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127000</xdr:colOff>
      <xdr:row>1</xdr:row>
      <xdr:rowOff>169334</xdr:rowOff>
    </xdr:from>
    <xdr:to>
      <xdr:col>1</xdr:col>
      <xdr:colOff>578484</xdr:colOff>
      <xdr:row>4</xdr:row>
      <xdr:rowOff>159333</xdr:rowOff>
    </xdr:to>
    <xdr:pic>
      <xdr:nvPicPr>
        <xdr:cNvPr id="2" name="Imagen 1">
          <a:extLst>
            <a:ext uri="{FF2B5EF4-FFF2-40B4-BE49-F238E27FC236}">
              <a16:creationId xmlns:a16="http://schemas.microsoft.com/office/drawing/2014/main" id="{8E8DF125-5ACF-410E-A580-E1C427ADBFFE}"/>
            </a:ext>
          </a:extLst>
        </xdr:cNvPr>
        <xdr:cNvPicPr>
          <a:picLocks noChangeAspect="1"/>
        </xdr:cNvPicPr>
      </xdr:nvPicPr>
      <xdr:blipFill>
        <a:blip xmlns:r="http://schemas.openxmlformats.org/officeDocument/2006/relationships" r:embed="rId1"/>
        <a:stretch>
          <a:fillRect/>
        </a:stretch>
      </xdr:blipFill>
      <xdr:spPr>
        <a:xfrm>
          <a:off x="127000" y="359834"/>
          <a:ext cx="2102484" cy="561499"/>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317500</xdr:colOff>
      <xdr:row>1</xdr:row>
      <xdr:rowOff>98425</xdr:rowOff>
    </xdr:from>
    <xdr:to>
      <xdr:col>2</xdr:col>
      <xdr:colOff>83184</xdr:colOff>
      <xdr:row>4</xdr:row>
      <xdr:rowOff>52705</xdr:rowOff>
    </xdr:to>
    <xdr:pic>
      <xdr:nvPicPr>
        <xdr:cNvPr id="2" name="Imagen 1">
          <a:extLst>
            <a:ext uri="{FF2B5EF4-FFF2-40B4-BE49-F238E27FC236}">
              <a16:creationId xmlns:a16="http://schemas.microsoft.com/office/drawing/2014/main" id="{452568BA-7C80-48FF-A344-111ED97256B6}"/>
            </a:ext>
          </a:extLst>
        </xdr:cNvPr>
        <xdr:cNvPicPr>
          <a:picLocks noChangeAspect="1"/>
        </xdr:cNvPicPr>
      </xdr:nvPicPr>
      <xdr:blipFill>
        <a:blip xmlns:r="http://schemas.openxmlformats.org/officeDocument/2006/relationships" r:embed="rId1"/>
        <a:stretch>
          <a:fillRect/>
        </a:stretch>
      </xdr:blipFill>
      <xdr:spPr>
        <a:xfrm>
          <a:off x="539750" y="304800"/>
          <a:ext cx="2099309" cy="573405"/>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xdr:col>
      <xdr:colOff>2058669</xdr:colOff>
      <xdr:row>4</xdr:row>
      <xdr:rowOff>114300</xdr:rowOff>
    </xdr:to>
    <xdr:pic>
      <xdr:nvPicPr>
        <xdr:cNvPr id="2" name="Imagen 1">
          <a:extLst>
            <a:ext uri="{FF2B5EF4-FFF2-40B4-BE49-F238E27FC236}">
              <a16:creationId xmlns:a16="http://schemas.microsoft.com/office/drawing/2014/main" id="{FD765BA1-D6A4-4BE3-8D37-091C74471668}"/>
            </a:ext>
          </a:extLst>
        </xdr:cNvPr>
        <xdr:cNvPicPr>
          <a:picLocks noChangeAspect="1"/>
        </xdr:cNvPicPr>
      </xdr:nvPicPr>
      <xdr:blipFill>
        <a:blip xmlns:r="http://schemas.openxmlformats.org/officeDocument/2006/relationships" r:embed="rId1"/>
        <a:stretch>
          <a:fillRect/>
        </a:stretch>
      </xdr:blipFill>
      <xdr:spPr>
        <a:xfrm>
          <a:off x="247650" y="152400"/>
          <a:ext cx="2055494" cy="57150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1</xdr:colOff>
      <xdr:row>2</xdr:row>
      <xdr:rowOff>0</xdr:rowOff>
    </xdr:from>
    <xdr:to>
      <xdr:col>0</xdr:col>
      <xdr:colOff>1866901</xdr:colOff>
      <xdr:row>4</xdr:row>
      <xdr:rowOff>147560</xdr:rowOff>
    </xdr:to>
    <xdr:pic>
      <xdr:nvPicPr>
        <xdr:cNvPr id="2" name="Imagen 1">
          <a:extLst>
            <a:ext uri="{FF2B5EF4-FFF2-40B4-BE49-F238E27FC236}">
              <a16:creationId xmlns:a16="http://schemas.microsoft.com/office/drawing/2014/main" id="{CE257431-FB00-4AF2-8B50-84DDECFF5A6F}"/>
            </a:ext>
          </a:extLst>
        </xdr:cNvPr>
        <xdr:cNvPicPr>
          <a:picLocks noChangeAspect="1"/>
        </xdr:cNvPicPr>
      </xdr:nvPicPr>
      <xdr:blipFill>
        <a:blip xmlns:r="http://schemas.openxmlformats.org/officeDocument/2006/relationships" r:embed="rId1"/>
        <a:stretch>
          <a:fillRect/>
        </a:stretch>
      </xdr:blipFill>
      <xdr:spPr>
        <a:xfrm>
          <a:off x="1" y="381000"/>
          <a:ext cx="1866900" cy="528560"/>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1</xdr:col>
      <xdr:colOff>0</xdr:colOff>
      <xdr:row>1</xdr:row>
      <xdr:rowOff>161924</xdr:rowOff>
    </xdr:from>
    <xdr:to>
      <xdr:col>1</xdr:col>
      <xdr:colOff>2099309</xdr:colOff>
      <xdr:row>4</xdr:row>
      <xdr:rowOff>30479</xdr:rowOff>
    </xdr:to>
    <xdr:pic>
      <xdr:nvPicPr>
        <xdr:cNvPr id="2" name="Imagen 1">
          <a:extLst>
            <a:ext uri="{FF2B5EF4-FFF2-40B4-BE49-F238E27FC236}">
              <a16:creationId xmlns:a16="http://schemas.microsoft.com/office/drawing/2014/main" id="{5B558088-9C9F-4564-A985-ADD3F354593D}"/>
            </a:ext>
          </a:extLst>
        </xdr:cNvPr>
        <xdr:cNvPicPr>
          <a:picLocks noChangeAspect="1"/>
        </xdr:cNvPicPr>
      </xdr:nvPicPr>
      <xdr:blipFill>
        <a:blip xmlns:r="http://schemas.openxmlformats.org/officeDocument/2006/relationships" r:embed="rId1"/>
        <a:stretch>
          <a:fillRect/>
        </a:stretch>
      </xdr:blipFill>
      <xdr:spPr>
        <a:xfrm>
          <a:off x="219075" y="352424"/>
          <a:ext cx="2099309" cy="440055"/>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1</xdr:col>
      <xdr:colOff>94297</xdr:colOff>
      <xdr:row>1</xdr:row>
      <xdr:rowOff>85724</xdr:rowOff>
    </xdr:from>
    <xdr:to>
      <xdr:col>1</xdr:col>
      <xdr:colOff>2193606</xdr:colOff>
      <xdr:row>3</xdr:row>
      <xdr:rowOff>171925</xdr:rowOff>
    </xdr:to>
    <xdr:pic>
      <xdr:nvPicPr>
        <xdr:cNvPr id="3" name="Imagen 2">
          <a:extLst>
            <a:ext uri="{FF2B5EF4-FFF2-40B4-BE49-F238E27FC236}">
              <a16:creationId xmlns:a16="http://schemas.microsoft.com/office/drawing/2014/main" id="{A692C22D-3486-494F-AB52-57CC45A98DD8}"/>
            </a:ext>
          </a:extLst>
        </xdr:cNvPr>
        <xdr:cNvPicPr>
          <a:picLocks noChangeAspect="1"/>
        </xdr:cNvPicPr>
      </xdr:nvPicPr>
      <xdr:blipFill>
        <a:blip xmlns:r="http://schemas.openxmlformats.org/officeDocument/2006/relationships" r:embed="rId1"/>
        <a:stretch>
          <a:fillRect/>
        </a:stretch>
      </xdr:blipFill>
      <xdr:spPr>
        <a:xfrm>
          <a:off x="389572" y="276224"/>
          <a:ext cx="2099309" cy="467201"/>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1</xdr:col>
      <xdr:colOff>107157</xdr:colOff>
      <xdr:row>1</xdr:row>
      <xdr:rowOff>130968</xdr:rowOff>
    </xdr:from>
    <xdr:to>
      <xdr:col>2</xdr:col>
      <xdr:colOff>126206</xdr:colOff>
      <xdr:row>4</xdr:row>
      <xdr:rowOff>61911</xdr:rowOff>
    </xdr:to>
    <xdr:pic>
      <xdr:nvPicPr>
        <xdr:cNvPr id="2" name="Imagen 1">
          <a:extLst>
            <a:ext uri="{FF2B5EF4-FFF2-40B4-BE49-F238E27FC236}">
              <a16:creationId xmlns:a16="http://schemas.microsoft.com/office/drawing/2014/main" id="{DD418B66-CF69-4530-BE9E-278BAFD7D783}"/>
            </a:ext>
          </a:extLst>
        </xdr:cNvPr>
        <xdr:cNvPicPr>
          <a:picLocks noChangeAspect="1"/>
        </xdr:cNvPicPr>
      </xdr:nvPicPr>
      <xdr:blipFill>
        <a:blip xmlns:r="http://schemas.openxmlformats.org/officeDocument/2006/relationships" r:embed="rId1"/>
        <a:stretch>
          <a:fillRect/>
        </a:stretch>
      </xdr:blipFill>
      <xdr:spPr>
        <a:xfrm>
          <a:off x="404813" y="321468"/>
          <a:ext cx="2043112" cy="502443"/>
        </a:xfrm>
        <a:prstGeom prst="rect">
          <a:avLst/>
        </a:prstGeom>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1</xdr:col>
      <xdr:colOff>0</xdr:colOff>
      <xdr:row>1</xdr:row>
      <xdr:rowOff>15240</xdr:rowOff>
    </xdr:from>
    <xdr:to>
      <xdr:col>1</xdr:col>
      <xdr:colOff>2099309</xdr:colOff>
      <xdr:row>4</xdr:row>
      <xdr:rowOff>38100</xdr:rowOff>
    </xdr:to>
    <xdr:pic>
      <xdr:nvPicPr>
        <xdr:cNvPr id="2" name="Imagen 1">
          <a:extLst>
            <a:ext uri="{FF2B5EF4-FFF2-40B4-BE49-F238E27FC236}">
              <a16:creationId xmlns:a16="http://schemas.microsoft.com/office/drawing/2014/main" id="{DE65FA4E-F936-42A7-B53C-BCB2E20DFF76}"/>
            </a:ext>
          </a:extLst>
        </xdr:cNvPr>
        <xdr:cNvPicPr>
          <a:picLocks noChangeAspect="1"/>
        </xdr:cNvPicPr>
      </xdr:nvPicPr>
      <xdr:blipFill>
        <a:blip xmlns:r="http://schemas.openxmlformats.org/officeDocument/2006/relationships" r:embed="rId1"/>
        <a:stretch>
          <a:fillRect/>
        </a:stretch>
      </xdr:blipFill>
      <xdr:spPr>
        <a:xfrm>
          <a:off x="276225" y="205740"/>
          <a:ext cx="2099309" cy="594360"/>
        </a:xfrm>
        <a:prstGeom prst="rect">
          <a:avLst/>
        </a:prstGeom>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1</xdr:col>
      <xdr:colOff>190500</xdr:colOff>
      <xdr:row>1</xdr:row>
      <xdr:rowOff>133350</xdr:rowOff>
    </xdr:from>
    <xdr:to>
      <xdr:col>1</xdr:col>
      <xdr:colOff>2289809</xdr:colOff>
      <xdr:row>5</xdr:row>
      <xdr:rowOff>19050</xdr:rowOff>
    </xdr:to>
    <xdr:pic>
      <xdr:nvPicPr>
        <xdr:cNvPr id="2" name="Imagen 1">
          <a:extLst>
            <a:ext uri="{FF2B5EF4-FFF2-40B4-BE49-F238E27FC236}">
              <a16:creationId xmlns:a16="http://schemas.microsoft.com/office/drawing/2014/main" id="{B1B84B1D-A56E-4FD1-8D2E-1AFE06276E6C}"/>
            </a:ext>
          </a:extLst>
        </xdr:cNvPr>
        <xdr:cNvPicPr>
          <a:picLocks noChangeAspect="1"/>
        </xdr:cNvPicPr>
      </xdr:nvPicPr>
      <xdr:blipFill>
        <a:blip xmlns:r="http://schemas.openxmlformats.org/officeDocument/2006/relationships" r:embed="rId1"/>
        <a:stretch>
          <a:fillRect/>
        </a:stretch>
      </xdr:blipFill>
      <xdr:spPr>
        <a:xfrm>
          <a:off x="409575" y="285750"/>
          <a:ext cx="2099309" cy="4953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1191173</xdr:colOff>
      <xdr:row>1</xdr:row>
      <xdr:rowOff>114300</xdr:rowOff>
    </xdr:to>
    <xdr:pic>
      <xdr:nvPicPr>
        <xdr:cNvPr id="2" name="Imagen 1" descr="cid:image002.jpg@01D1E9B8.9024A530">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0" y="0"/>
          <a:ext cx="1191173"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0.xml><?xml version="1.0" encoding="utf-8"?>
<xdr:wsDr xmlns:xdr="http://schemas.openxmlformats.org/drawingml/2006/spreadsheetDrawing" xmlns:a="http://schemas.openxmlformats.org/drawingml/2006/main">
  <xdr:twoCellAnchor>
    <xdr:from>
      <xdr:col>1</xdr:col>
      <xdr:colOff>95250</xdr:colOff>
      <xdr:row>10</xdr:row>
      <xdr:rowOff>28575</xdr:rowOff>
    </xdr:from>
    <xdr:to>
      <xdr:col>9</xdr:col>
      <xdr:colOff>133350</xdr:colOff>
      <xdr:row>14</xdr:row>
      <xdr:rowOff>21167</xdr:rowOff>
    </xdr:to>
    <xdr:sp macro="" textlink="">
      <xdr:nvSpPr>
        <xdr:cNvPr id="2" name="CuadroTexto 1">
          <a:extLst>
            <a:ext uri="{FF2B5EF4-FFF2-40B4-BE49-F238E27FC236}">
              <a16:creationId xmlns:a16="http://schemas.microsoft.com/office/drawing/2014/main" id="{8540DD60-3DCB-4B0F-8D42-3BBB430C7FF6}"/>
            </a:ext>
          </a:extLst>
        </xdr:cNvPr>
        <xdr:cNvSpPr txBox="1"/>
      </xdr:nvSpPr>
      <xdr:spPr>
        <a:xfrm>
          <a:off x="338667" y="2039408"/>
          <a:ext cx="9679516" cy="56409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050">
              <a:solidFill>
                <a:schemeClr val="dk1"/>
              </a:solidFill>
              <a:effectLst/>
              <a:latin typeface="Arial" panose="020B0604020202020204" pitchFamily="34" charset="0"/>
              <a:ea typeface="+mn-ea"/>
              <a:cs typeface="Arial" panose="020B0604020202020204" pitchFamily="34" charset="0"/>
            </a:rPr>
            <a:t>Hasta </a:t>
          </a:r>
          <a:r>
            <a:rPr lang="es-ES_tradnl" sz="1050">
              <a:solidFill>
                <a:schemeClr val="dk1"/>
              </a:solidFill>
              <a:effectLst/>
              <a:latin typeface="Arial" panose="020B0604020202020204" pitchFamily="34" charset="0"/>
              <a:ea typeface="+mn-ea"/>
              <a:cs typeface="Arial" panose="020B0604020202020204" pitchFamily="34" charset="0"/>
            </a:rPr>
            <a:t>el</a:t>
          </a:r>
          <a:r>
            <a:rPr lang="es-PY" sz="1050">
              <a:solidFill>
                <a:schemeClr val="dk1"/>
              </a:solidFill>
              <a:effectLst/>
              <a:latin typeface="Arial" panose="020B0604020202020204" pitchFamily="34" charset="0"/>
              <a:ea typeface="+mn-ea"/>
              <a:cs typeface="Arial" panose="020B0604020202020204" pitchFamily="34" charset="0"/>
            </a:rPr>
            <a:t> ejercicio 2019 la Reserva de Revalúo de los Activos Fijos se realizó de acuerdo a los coeficientes de revalúo emanados de la Sub-secretaria de Estado de Tributación (S.E.T) aplicando al método de Revalúo contable. Con la entrada en vigencia de la Ley 6380/19 a partir del ejercicio 2020 la variación acumulada del Indice de Precios al Consumidor no alcanzó el 20%, por tal motivo no fue efectuado el revalúo de los bienes del activo fijo. Ver Nota 2 g.</a:t>
          </a:r>
        </a:p>
        <a:p>
          <a:endParaRPr lang="es-PY" sz="1100"/>
        </a:p>
      </xdr:txBody>
    </xdr:sp>
    <xdr:clientData/>
  </xdr:twoCellAnchor>
  <xdr:twoCellAnchor>
    <xdr:from>
      <xdr:col>1</xdr:col>
      <xdr:colOff>47625</xdr:colOff>
      <xdr:row>15</xdr:row>
      <xdr:rowOff>53975</xdr:rowOff>
    </xdr:from>
    <xdr:to>
      <xdr:col>9</xdr:col>
      <xdr:colOff>133350</xdr:colOff>
      <xdr:row>17</xdr:row>
      <xdr:rowOff>343535</xdr:rowOff>
    </xdr:to>
    <xdr:sp macro="" textlink="">
      <xdr:nvSpPr>
        <xdr:cNvPr id="3" name="CuadroTexto 2">
          <a:extLst>
            <a:ext uri="{FF2B5EF4-FFF2-40B4-BE49-F238E27FC236}">
              <a16:creationId xmlns:a16="http://schemas.microsoft.com/office/drawing/2014/main" id="{87F207E3-C0A5-43F7-9515-664F5647220D}"/>
            </a:ext>
          </a:extLst>
        </xdr:cNvPr>
        <xdr:cNvSpPr txBox="1"/>
      </xdr:nvSpPr>
      <xdr:spPr>
        <a:xfrm>
          <a:off x="285750" y="2720975"/>
          <a:ext cx="9547225" cy="6705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050">
              <a:solidFill>
                <a:schemeClr val="dk1"/>
              </a:solidFill>
              <a:effectLst/>
              <a:latin typeface="Arial" panose="020B0604020202020204" pitchFamily="34" charset="0"/>
              <a:ea typeface="+mn-ea"/>
              <a:cs typeface="Arial" panose="020B0604020202020204" pitchFamily="34" charset="0"/>
            </a:rPr>
            <a:t>Conforme a la Ley 1034/83 del Comerciante, las Sociedades Anónimas deberán destinar como mínimo el 5% de las utilidades netas a la Reserva Legal hasta completar el 20% del capital suscripto.</a:t>
          </a:r>
          <a:endParaRPr lang="es-PY" sz="105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s-PY"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s-PY">
            <a:effectLst/>
          </a:endParaRPr>
        </a:p>
        <a:p>
          <a:endParaRPr lang="es-PY" sz="1100"/>
        </a:p>
      </xdr:txBody>
    </xdr:sp>
    <xdr:clientData/>
  </xdr:twoCellAnchor>
  <xdr:twoCellAnchor editAs="oneCell">
    <xdr:from>
      <xdr:col>1</xdr:col>
      <xdr:colOff>45720</xdr:colOff>
      <xdr:row>1</xdr:row>
      <xdr:rowOff>38100</xdr:rowOff>
    </xdr:from>
    <xdr:to>
      <xdr:col>1</xdr:col>
      <xdr:colOff>2089149</xdr:colOff>
      <xdr:row>3</xdr:row>
      <xdr:rowOff>105833</xdr:rowOff>
    </xdr:to>
    <xdr:pic>
      <xdr:nvPicPr>
        <xdr:cNvPr id="6" name="Imagen 5">
          <a:extLst>
            <a:ext uri="{FF2B5EF4-FFF2-40B4-BE49-F238E27FC236}">
              <a16:creationId xmlns:a16="http://schemas.microsoft.com/office/drawing/2014/main" id="{E6F987EB-2127-4926-83EB-BF365DAF0180}"/>
            </a:ext>
          </a:extLst>
        </xdr:cNvPr>
        <xdr:cNvPicPr>
          <a:picLocks noChangeAspect="1"/>
        </xdr:cNvPicPr>
      </xdr:nvPicPr>
      <xdr:blipFill>
        <a:blip xmlns:r="http://schemas.openxmlformats.org/officeDocument/2006/relationships" r:embed="rId1"/>
        <a:stretch>
          <a:fillRect/>
        </a:stretch>
      </xdr:blipFill>
      <xdr:spPr>
        <a:xfrm>
          <a:off x="289137" y="196850"/>
          <a:ext cx="2043429" cy="385233"/>
        </a:xfrm>
        <a:prstGeom prst="rect">
          <a:avLst/>
        </a:prstGeom>
      </xdr:spPr>
    </xdr:pic>
    <xdr:clientData/>
  </xdr:twoCellAnchor>
  <xdr:twoCellAnchor>
    <xdr:from>
      <xdr:col>1</xdr:col>
      <xdr:colOff>47625</xdr:colOff>
      <xdr:row>20</xdr:row>
      <xdr:rowOff>53975</xdr:rowOff>
    </xdr:from>
    <xdr:to>
      <xdr:col>9</xdr:col>
      <xdr:colOff>133350</xdr:colOff>
      <xdr:row>22</xdr:row>
      <xdr:rowOff>343535</xdr:rowOff>
    </xdr:to>
    <xdr:sp macro="" textlink="">
      <xdr:nvSpPr>
        <xdr:cNvPr id="4" name="CuadroTexto 3">
          <a:extLst>
            <a:ext uri="{FF2B5EF4-FFF2-40B4-BE49-F238E27FC236}">
              <a16:creationId xmlns:a16="http://schemas.microsoft.com/office/drawing/2014/main" id="{76141776-78EF-4B9C-912D-407F125B9ECA}"/>
            </a:ext>
          </a:extLst>
        </xdr:cNvPr>
        <xdr:cNvSpPr txBox="1"/>
      </xdr:nvSpPr>
      <xdr:spPr>
        <a:xfrm>
          <a:off x="291042" y="2668058"/>
          <a:ext cx="9727141" cy="6070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050">
              <a:solidFill>
                <a:schemeClr val="dk1"/>
              </a:solidFill>
              <a:effectLst/>
              <a:latin typeface="Arial" panose="020B0604020202020204" pitchFamily="34" charset="0"/>
              <a:ea typeface="+mn-ea"/>
              <a:cs typeface="Arial" panose="020B0604020202020204" pitchFamily="34" charset="0"/>
            </a:rPr>
            <a:t>La compañìa</a:t>
          </a:r>
          <a:r>
            <a:rPr lang="es-ES" sz="1050" baseline="0">
              <a:solidFill>
                <a:schemeClr val="dk1"/>
              </a:solidFill>
              <a:effectLst/>
              <a:latin typeface="Arial" panose="020B0604020202020204" pitchFamily="34" charset="0"/>
              <a:ea typeface="+mn-ea"/>
              <a:cs typeface="Arial" panose="020B0604020202020204" pitchFamily="34" charset="0"/>
            </a:rPr>
            <a:t> no posee reservas estatutarias al cierre de período.</a:t>
          </a:r>
          <a:endParaRPr lang="es-PY" sz="105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s-PY"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s-PY">
            <a:effectLst/>
          </a:endParaRPr>
        </a:p>
        <a:p>
          <a:endParaRPr lang="es-PY" sz="1100"/>
        </a:p>
      </xdr:txBody>
    </xdr:sp>
    <xdr:clientData/>
  </xdr:twoCellAnchor>
  <xdr:twoCellAnchor>
    <xdr:from>
      <xdr:col>1</xdr:col>
      <xdr:colOff>47625</xdr:colOff>
      <xdr:row>25</xdr:row>
      <xdr:rowOff>53975</xdr:rowOff>
    </xdr:from>
    <xdr:to>
      <xdr:col>9</xdr:col>
      <xdr:colOff>133350</xdr:colOff>
      <xdr:row>27</xdr:row>
      <xdr:rowOff>343535</xdr:rowOff>
    </xdr:to>
    <xdr:sp macro="" textlink="">
      <xdr:nvSpPr>
        <xdr:cNvPr id="5" name="CuadroTexto 4">
          <a:extLst>
            <a:ext uri="{FF2B5EF4-FFF2-40B4-BE49-F238E27FC236}">
              <a16:creationId xmlns:a16="http://schemas.microsoft.com/office/drawing/2014/main" id="{08FDEBC8-1FB4-48A7-BCAE-58FD64663F40}"/>
            </a:ext>
          </a:extLst>
        </xdr:cNvPr>
        <xdr:cNvSpPr txBox="1"/>
      </xdr:nvSpPr>
      <xdr:spPr>
        <a:xfrm>
          <a:off x="291042" y="3684058"/>
          <a:ext cx="9727141" cy="42608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050">
              <a:solidFill>
                <a:schemeClr val="dk1"/>
              </a:solidFill>
              <a:effectLst/>
              <a:latin typeface="Arial" panose="020B0604020202020204" pitchFamily="34" charset="0"/>
              <a:ea typeface="+mn-ea"/>
              <a:cs typeface="Arial" panose="020B0604020202020204" pitchFamily="34" charset="0"/>
            </a:rPr>
            <a:t>La compañìa</a:t>
          </a:r>
          <a:r>
            <a:rPr lang="es-ES" sz="1050" baseline="0">
              <a:solidFill>
                <a:schemeClr val="dk1"/>
              </a:solidFill>
              <a:effectLst/>
              <a:latin typeface="Arial" panose="020B0604020202020204" pitchFamily="34" charset="0"/>
              <a:ea typeface="+mn-ea"/>
              <a:cs typeface="Arial" panose="020B0604020202020204" pitchFamily="34" charset="0"/>
            </a:rPr>
            <a:t> no posee reservas facultativas al cierre de perídodo.</a:t>
          </a:r>
          <a:endParaRPr lang="es-PY" sz="105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s-PY"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s-PY">
            <a:effectLst/>
          </a:endParaRPr>
        </a:p>
        <a:p>
          <a:endParaRPr lang="es-PY" sz="1100"/>
        </a:p>
      </xdr:txBody>
    </xdr:sp>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123825</xdr:colOff>
      <xdr:row>1</xdr:row>
      <xdr:rowOff>66676</xdr:rowOff>
    </xdr:from>
    <xdr:to>
      <xdr:col>0</xdr:col>
      <xdr:colOff>1733550</xdr:colOff>
      <xdr:row>3</xdr:row>
      <xdr:rowOff>141424</xdr:rowOff>
    </xdr:to>
    <xdr:pic>
      <xdr:nvPicPr>
        <xdr:cNvPr id="2" name="Imagen 1">
          <a:extLst>
            <a:ext uri="{FF2B5EF4-FFF2-40B4-BE49-F238E27FC236}">
              <a16:creationId xmlns:a16="http://schemas.microsoft.com/office/drawing/2014/main" id="{D3F662FC-6319-4500-99E2-3A3CB0CCB5E6}"/>
            </a:ext>
          </a:extLst>
        </xdr:cNvPr>
        <xdr:cNvPicPr>
          <a:picLocks noChangeAspect="1"/>
        </xdr:cNvPicPr>
      </xdr:nvPicPr>
      <xdr:blipFill>
        <a:blip xmlns:r="http://schemas.openxmlformats.org/officeDocument/2006/relationships" r:embed="rId1"/>
        <a:stretch>
          <a:fillRect/>
        </a:stretch>
      </xdr:blipFill>
      <xdr:spPr>
        <a:xfrm>
          <a:off x="123825" y="257176"/>
          <a:ext cx="1609725" cy="455748"/>
        </a:xfrm>
        <a:prstGeom prst="rect">
          <a:avLst/>
        </a:prstGeom>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1</xdr:col>
      <xdr:colOff>7620</xdr:colOff>
      <xdr:row>1</xdr:row>
      <xdr:rowOff>30480</xdr:rowOff>
    </xdr:from>
    <xdr:to>
      <xdr:col>1</xdr:col>
      <xdr:colOff>2106929</xdr:colOff>
      <xdr:row>4</xdr:row>
      <xdr:rowOff>148590</xdr:rowOff>
    </xdr:to>
    <xdr:pic>
      <xdr:nvPicPr>
        <xdr:cNvPr id="2" name="Imagen 1">
          <a:extLst>
            <a:ext uri="{FF2B5EF4-FFF2-40B4-BE49-F238E27FC236}">
              <a16:creationId xmlns:a16="http://schemas.microsoft.com/office/drawing/2014/main" id="{9A415691-468D-4C8D-AB66-6FCA1DEBFFB8}"/>
            </a:ext>
          </a:extLst>
        </xdr:cNvPr>
        <xdr:cNvPicPr>
          <a:picLocks noChangeAspect="1"/>
        </xdr:cNvPicPr>
      </xdr:nvPicPr>
      <xdr:blipFill>
        <a:blip xmlns:r="http://schemas.openxmlformats.org/officeDocument/2006/relationships" r:embed="rId1"/>
        <a:stretch>
          <a:fillRect/>
        </a:stretch>
      </xdr:blipFill>
      <xdr:spPr>
        <a:xfrm>
          <a:off x="350520" y="220980"/>
          <a:ext cx="2099309" cy="594360"/>
        </a:xfrm>
        <a:prstGeom prst="rect">
          <a:avLst/>
        </a:prstGeom>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0</xdr:col>
      <xdr:colOff>63499</xdr:colOff>
      <xdr:row>2</xdr:row>
      <xdr:rowOff>0</xdr:rowOff>
    </xdr:from>
    <xdr:to>
      <xdr:col>0</xdr:col>
      <xdr:colOff>2042582</xdr:colOff>
      <xdr:row>4</xdr:row>
      <xdr:rowOff>179321</xdr:rowOff>
    </xdr:to>
    <xdr:pic>
      <xdr:nvPicPr>
        <xdr:cNvPr id="2" name="Imagen 1">
          <a:extLst>
            <a:ext uri="{FF2B5EF4-FFF2-40B4-BE49-F238E27FC236}">
              <a16:creationId xmlns:a16="http://schemas.microsoft.com/office/drawing/2014/main" id="{88E8AFB3-91D7-4BB0-88ED-D55C5CF718EB}"/>
            </a:ext>
          </a:extLst>
        </xdr:cNvPr>
        <xdr:cNvPicPr>
          <a:picLocks noChangeAspect="1"/>
        </xdr:cNvPicPr>
      </xdr:nvPicPr>
      <xdr:blipFill>
        <a:blip xmlns:r="http://schemas.openxmlformats.org/officeDocument/2006/relationships" r:embed="rId1"/>
        <a:stretch>
          <a:fillRect/>
        </a:stretch>
      </xdr:blipFill>
      <xdr:spPr>
        <a:xfrm>
          <a:off x="63499" y="381000"/>
          <a:ext cx="1979083" cy="560321"/>
        </a:xfrm>
        <a:prstGeom prst="rect">
          <a:avLst/>
        </a:prstGeom>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1</xdr:col>
      <xdr:colOff>119062</xdr:colOff>
      <xdr:row>1</xdr:row>
      <xdr:rowOff>23812</xdr:rowOff>
    </xdr:from>
    <xdr:to>
      <xdr:col>1</xdr:col>
      <xdr:colOff>2218371</xdr:colOff>
      <xdr:row>4</xdr:row>
      <xdr:rowOff>46672</xdr:rowOff>
    </xdr:to>
    <xdr:pic>
      <xdr:nvPicPr>
        <xdr:cNvPr id="2" name="Imagen 1">
          <a:extLst>
            <a:ext uri="{FF2B5EF4-FFF2-40B4-BE49-F238E27FC236}">
              <a16:creationId xmlns:a16="http://schemas.microsoft.com/office/drawing/2014/main" id="{3AD4AB67-560E-4FEF-9F67-D8A455355685}"/>
            </a:ext>
          </a:extLst>
        </xdr:cNvPr>
        <xdr:cNvPicPr>
          <a:picLocks noChangeAspect="1"/>
        </xdr:cNvPicPr>
      </xdr:nvPicPr>
      <xdr:blipFill>
        <a:blip xmlns:r="http://schemas.openxmlformats.org/officeDocument/2006/relationships" r:embed="rId1"/>
        <a:stretch>
          <a:fillRect/>
        </a:stretch>
      </xdr:blipFill>
      <xdr:spPr>
        <a:xfrm>
          <a:off x="440531" y="214312"/>
          <a:ext cx="2099309" cy="594360"/>
        </a:xfrm>
        <a:prstGeom prst="rect">
          <a:avLst/>
        </a:prstGeom>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1</xdr:col>
      <xdr:colOff>7620</xdr:colOff>
      <xdr:row>1</xdr:row>
      <xdr:rowOff>83820</xdr:rowOff>
    </xdr:from>
    <xdr:to>
      <xdr:col>1</xdr:col>
      <xdr:colOff>2106929</xdr:colOff>
      <xdr:row>3</xdr:row>
      <xdr:rowOff>169333</xdr:rowOff>
    </xdr:to>
    <xdr:pic>
      <xdr:nvPicPr>
        <xdr:cNvPr id="2" name="Imagen 1">
          <a:extLst>
            <a:ext uri="{FF2B5EF4-FFF2-40B4-BE49-F238E27FC236}">
              <a16:creationId xmlns:a16="http://schemas.microsoft.com/office/drawing/2014/main" id="{F62A2785-2892-4F5B-B116-7B650E6F0FC5}"/>
            </a:ext>
          </a:extLst>
        </xdr:cNvPr>
        <xdr:cNvPicPr>
          <a:picLocks noChangeAspect="1"/>
        </xdr:cNvPicPr>
      </xdr:nvPicPr>
      <xdr:blipFill>
        <a:blip xmlns:r="http://schemas.openxmlformats.org/officeDocument/2006/relationships" r:embed="rId1"/>
        <a:stretch>
          <a:fillRect/>
        </a:stretch>
      </xdr:blipFill>
      <xdr:spPr>
        <a:xfrm>
          <a:off x="282787" y="274320"/>
          <a:ext cx="2099309" cy="466513"/>
        </a:xfrm>
        <a:prstGeom prst="rect">
          <a:avLst/>
        </a:prstGeom>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1</xdr:col>
      <xdr:colOff>0</xdr:colOff>
      <xdr:row>1</xdr:row>
      <xdr:rowOff>22860</xdr:rowOff>
    </xdr:from>
    <xdr:to>
      <xdr:col>1</xdr:col>
      <xdr:colOff>2099309</xdr:colOff>
      <xdr:row>4</xdr:row>
      <xdr:rowOff>22860</xdr:rowOff>
    </xdr:to>
    <xdr:pic>
      <xdr:nvPicPr>
        <xdr:cNvPr id="2" name="Imagen 1">
          <a:extLst>
            <a:ext uri="{FF2B5EF4-FFF2-40B4-BE49-F238E27FC236}">
              <a16:creationId xmlns:a16="http://schemas.microsoft.com/office/drawing/2014/main" id="{31D40434-25D9-428B-85D8-135063D099B4}"/>
            </a:ext>
          </a:extLst>
        </xdr:cNvPr>
        <xdr:cNvPicPr>
          <a:picLocks noChangeAspect="1"/>
        </xdr:cNvPicPr>
      </xdr:nvPicPr>
      <xdr:blipFill>
        <a:blip xmlns:r="http://schemas.openxmlformats.org/officeDocument/2006/relationships" r:embed="rId1"/>
        <a:stretch>
          <a:fillRect/>
        </a:stretch>
      </xdr:blipFill>
      <xdr:spPr>
        <a:xfrm>
          <a:off x="314325" y="213360"/>
          <a:ext cx="2099309" cy="571500"/>
        </a:xfrm>
        <a:prstGeom prst="rect">
          <a:avLst/>
        </a:prstGeom>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1</xdr:col>
      <xdr:colOff>137584</xdr:colOff>
      <xdr:row>1</xdr:row>
      <xdr:rowOff>63924</xdr:rowOff>
    </xdr:from>
    <xdr:to>
      <xdr:col>1</xdr:col>
      <xdr:colOff>2236893</xdr:colOff>
      <xdr:row>3</xdr:row>
      <xdr:rowOff>148167</xdr:rowOff>
    </xdr:to>
    <xdr:pic>
      <xdr:nvPicPr>
        <xdr:cNvPr id="2" name="Imagen 1">
          <a:extLst>
            <a:ext uri="{FF2B5EF4-FFF2-40B4-BE49-F238E27FC236}">
              <a16:creationId xmlns:a16="http://schemas.microsoft.com/office/drawing/2014/main" id="{2FAEA74A-2419-4179-88AF-1403F334EFDE}"/>
            </a:ext>
          </a:extLst>
        </xdr:cNvPr>
        <xdr:cNvPicPr>
          <a:picLocks noChangeAspect="1"/>
        </xdr:cNvPicPr>
      </xdr:nvPicPr>
      <xdr:blipFill>
        <a:blip xmlns:r="http://schemas.openxmlformats.org/officeDocument/2006/relationships" r:embed="rId1"/>
        <a:stretch>
          <a:fillRect/>
        </a:stretch>
      </xdr:blipFill>
      <xdr:spPr>
        <a:xfrm>
          <a:off x="381001" y="254424"/>
          <a:ext cx="2099309" cy="465243"/>
        </a:xfrm>
        <a:prstGeom prst="rect">
          <a:avLst/>
        </a:prstGeom>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1</xdr:col>
      <xdr:colOff>0</xdr:colOff>
      <xdr:row>1</xdr:row>
      <xdr:rowOff>38100</xdr:rowOff>
    </xdr:from>
    <xdr:to>
      <xdr:col>1</xdr:col>
      <xdr:colOff>2099309</xdr:colOff>
      <xdr:row>3</xdr:row>
      <xdr:rowOff>116417</xdr:rowOff>
    </xdr:to>
    <xdr:pic>
      <xdr:nvPicPr>
        <xdr:cNvPr id="2" name="Imagen 1">
          <a:extLst>
            <a:ext uri="{FF2B5EF4-FFF2-40B4-BE49-F238E27FC236}">
              <a16:creationId xmlns:a16="http://schemas.microsoft.com/office/drawing/2014/main" id="{D6A3A399-F540-432A-9147-457F077A434A}"/>
            </a:ext>
          </a:extLst>
        </xdr:cNvPr>
        <xdr:cNvPicPr>
          <a:picLocks noChangeAspect="1"/>
        </xdr:cNvPicPr>
      </xdr:nvPicPr>
      <xdr:blipFill>
        <a:blip xmlns:r="http://schemas.openxmlformats.org/officeDocument/2006/relationships" r:embed="rId1"/>
        <a:stretch>
          <a:fillRect/>
        </a:stretch>
      </xdr:blipFill>
      <xdr:spPr>
        <a:xfrm>
          <a:off x="296333" y="228600"/>
          <a:ext cx="2099309" cy="438150"/>
        </a:xfrm>
        <a:prstGeom prst="rect">
          <a:avLst/>
        </a:prstGeom>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0</xdr:col>
      <xdr:colOff>169333</xdr:colOff>
      <xdr:row>1</xdr:row>
      <xdr:rowOff>137583</xdr:rowOff>
    </xdr:from>
    <xdr:to>
      <xdr:col>0</xdr:col>
      <xdr:colOff>1513417</xdr:colOff>
      <xdr:row>3</xdr:row>
      <xdr:rowOff>69850</xdr:rowOff>
    </xdr:to>
    <xdr:pic>
      <xdr:nvPicPr>
        <xdr:cNvPr id="2" name="Imagen 1">
          <a:extLst>
            <a:ext uri="{FF2B5EF4-FFF2-40B4-BE49-F238E27FC236}">
              <a16:creationId xmlns:a16="http://schemas.microsoft.com/office/drawing/2014/main" id="{2F5336F3-47A6-47C9-AC89-3CDE0D21820A}"/>
            </a:ext>
          </a:extLst>
        </xdr:cNvPr>
        <xdr:cNvPicPr>
          <a:picLocks noChangeAspect="1"/>
        </xdr:cNvPicPr>
      </xdr:nvPicPr>
      <xdr:blipFill>
        <a:blip xmlns:r="http://schemas.openxmlformats.org/officeDocument/2006/relationships" r:embed="rId1"/>
        <a:stretch>
          <a:fillRect/>
        </a:stretch>
      </xdr:blipFill>
      <xdr:spPr>
        <a:xfrm>
          <a:off x="169333" y="328083"/>
          <a:ext cx="1344084" cy="31326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121920</xdr:colOff>
      <xdr:row>1</xdr:row>
      <xdr:rowOff>7620</xdr:rowOff>
    </xdr:from>
    <xdr:to>
      <xdr:col>1</xdr:col>
      <xdr:colOff>747394</xdr:colOff>
      <xdr:row>4</xdr:row>
      <xdr:rowOff>106279</xdr:rowOff>
    </xdr:to>
    <xdr:pic>
      <xdr:nvPicPr>
        <xdr:cNvPr id="2" name="Imagen 1">
          <a:extLst>
            <a:ext uri="{FF2B5EF4-FFF2-40B4-BE49-F238E27FC236}">
              <a16:creationId xmlns:a16="http://schemas.microsoft.com/office/drawing/2014/main" id="{E004B4F4-3000-4442-97DF-2821FFC7E77B}"/>
            </a:ext>
          </a:extLst>
        </xdr:cNvPr>
        <xdr:cNvPicPr>
          <a:picLocks noChangeAspect="1"/>
        </xdr:cNvPicPr>
      </xdr:nvPicPr>
      <xdr:blipFill>
        <a:blip xmlns:r="http://schemas.openxmlformats.org/officeDocument/2006/relationships" r:embed="rId1"/>
        <a:stretch>
          <a:fillRect/>
        </a:stretch>
      </xdr:blipFill>
      <xdr:spPr>
        <a:xfrm>
          <a:off x="121920" y="169545"/>
          <a:ext cx="2044699" cy="554355"/>
        </a:xfrm>
        <a:prstGeom prst="rect">
          <a:avLst/>
        </a:prstGeom>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0</xdr:col>
      <xdr:colOff>63501</xdr:colOff>
      <xdr:row>2</xdr:row>
      <xdr:rowOff>1058</xdr:rowOff>
    </xdr:from>
    <xdr:to>
      <xdr:col>0</xdr:col>
      <xdr:colOff>1571625</xdr:colOff>
      <xdr:row>4</xdr:row>
      <xdr:rowOff>0</xdr:rowOff>
    </xdr:to>
    <xdr:pic>
      <xdr:nvPicPr>
        <xdr:cNvPr id="2" name="Imagen 1">
          <a:extLst>
            <a:ext uri="{FF2B5EF4-FFF2-40B4-BE49-F238E27FC236}">
              <a16:creationId xmlns:a16="http://schemas.microsoft.com/office/drawing/2014/main" id="{35394BCB-A66A-4689-A355-87C5F87C6FCD}"/>
            </a:ext>
          </a:extLst>
        </xdr:cNvPr>
        <xdr:cNvPicPr>
          <a:picLocks noChangeAspect="1"/>
        </xdr:cNvPicPr>
      </xdr:nvPicPr>
      <xdr:blipFill>
        <a:blip xmlns:r="http://schemas.openxmlformats.org/officeDocument/2006/relationships" r:embed="rId1"/>
        <a:stretch>
          <a:fillRect/>
        </a:stretch>
      </xdr:blipFill>
      <xdr:spPr>
        <a:xfrm>
          <a:off x="63501" y="382058"/>
          <a:ext cx="1508124" cy="379942"/>
        </a:xfrm>
        <a:prstGeom prst="rect">
          <a:avLst/>
        </a:prstGeom>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1</xdr:col>
      <xdr:colOff>123825</xdr:colOff>
      <xdr:row>1</xdr:row>
      <xdr:rowOff>38100</xdr:rowOff>
    </xdr:from>
    <xdr:to>
      <xdr:col>1</xdr:col>
      <xdr:colOff>2225251</xdr:colOff>
      <xdr:row>4</xdr:row>
      <xdr:rowOff>21167</xdr:rowOff>
    </xdr:to>
    <xdr:pic>
      <xdr:nvPicPr>
        <xdr:cNvPr id="2" name="Imagen 1">
          <a:extLst>
            <a:ext uri="{FF2B5EF4-FFF2-40B4-BE49-F238E27FC236}">
              <a16:creationId xmlns:a16="http://schemas.microsoft.com/office/drawing/2014/main" id="{6097A771-699B-4824-8685-83E27810CC41}"/>
            </a:ext>
          </a:extLst>
        </xdr:cNvPr>
        <xdr:cNvPicPr>
          <a:picLocks noChangeAspect="1"/>
        </xdr:cNvPicPr>
      </xdr:nvPicPr>
      <xdr:blipFill>
        <a:blip xmlns:r="http://schemas.openxmlformats.org/officeDocument/2006/relationships" r:embed="rId1"/>
        <a:stretch>
          <a:fillRect/>
        </a:stretch>
      </xdr:blipFill>
      <xdr:spPr>
        <a:xfrm>
          <a:off x="441325" y="196850"/>
          <a:ext cx="2101426" cy="459317"/>
        </a:xfrm>
        <a:prstGeom prst="rect">
          <a:avLst/>
        </a:prstGeom>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0</xdr:col>
      <xdr:colOff>63500</xdr:colOff>
      <xdr:row>2</xdr:row>
      <xdr:rowOff>1058</xdr:rowOff>
    </xdr:from>
    <xdr:to>
      <xdr:col>0</xdr:col>
      <xdr:colOff>1409699</xdr:colOff>
      <xdr:row>4</xdr:row>
      <xdr:rowOff>7304</xdr:rowOff>
    </xdr:to>
    <xdr:pic>
      <xdr:nvPicPr>
        <xdr:cNvPr id="2" name="Imagen 1">
          <a:extLst>
            <a:ext uri="{FF2B5EF4-FFF2-40B4-BE49-F238E27FC236}">
              <a16:creationId xmlns:a16="http://schemas.microsoft.com/office/drawing/2014/main" id="{3433CBB1-6340-4B48-A30C-ED4928FA3B57}"/>
            </a:ext>
          </a:extLst>
        </xdr:cNvPr>
        <xdr:cNvPicPr>
          <a:picLocks noChangeAspect="1"/>
        </xdr:cNvPicPr>
      </xdr:nvPicPr>
      <xdr:blipFill>
        <a:blip xmlns:r="http://schemas.openxmlformats.org/officeDocument/2006/relationships" r:embed="rId1"/>
        <a:stretch>
          <a:fillRect/>
        </a:stretch>
      </xdr:blipFill>
      <xdr:spPr>
        <a:xfrm>
          <a:off x="63500" y="382058"/>
          <a:ext cx="1346199" cy="387246"/>
        </a:xfrm>
        <a:prstGeom prst="rect">
          <a:avLst/>
        </a:prstGeom>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0</xdr:col>
      <xdr:colOff>63501</xdr:colOff>
      <xdr:row>2</xdr:row>
      <xdr:rowOff>1058</xdr:rowOff>
    </xdr:from>
    <xdr:to>
      <xdr:col>0</xdr:col>
      <xdr:colOff>1152523</xdr:colOff>
      <xdr:row>3</xdr:row>
      <xdr:rowOff>152400</xdr:rowOff>
    </xdr:to>
    <xdr:pic>
      <xdr:nvPicPr>
        <xdr:cNvPr id="2" name="Imagen 1">
          <a:extLst>
            <a:ext uri="{FF2B5EF4-FFF2-40B4-BE49-F238E27FC236}">
              <a16:creationId xmlns:a16="http://schemas.microsoft.com/office/drawing/2014/main" id="{E2D7DB08-44C6-4825-B403-FEFD9FFB1FE0}"/>
            </a:ext>
          </a:extLst>
        </xdr:cNvPr>
        <xdr:cNvPicPr>
          <a:picLocks noChangeAspect="1"/>
        </xdr:cNvPicPr>
      </xdr:nvPicPr>
      <xdr:blipFill>
        <a:blip xmlns:r="http://schemas.openxmlformats.org/officeDocument/2006/relationships" r:embed="rId1"/>
        <a:stretch>
          <a:fillRect/>
        </a:stretch>
      </xdr:blipFill>
      <xdr:spPr>
        <a:xfrm>
          <a:off x="63501" y="391583"/>
          <a:ext cx="1089022" cy="313267"/>
        </a:xfrm>
        <a:prstGeom prst="rect">
          <a:avLst/>
        </a:prstGeom>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1</xdr:col>
      <xdr:colOff>63500</xdr:colOff>
      <xdr:row>1</xdr:row>
      <xdr:rowOff>10583</xdr:rowOff>
    </xdr:from>
    <xdr:to>
      <xdr:col>1</xdr:col>
      <xdr:colOff>2162809</xdr:colOff>
      <xdr:row>4</xdr:row>
      <xdr:rowOff>128693</xdr:rowOff>
    </xdr:to>
    <xdr:pic>
      <xdr:nvPicPr>
        <xdr:cNvPr id="2" name="Imagen 1">
          <a:extLst>
            <a:ext uri="{FF2B5EF4-FFF2-40B4-BE49-F238E27FC236}">
              <a16:creationId xmlns:a16="http://schemas.microsoft.com/office/drawing/2014/main" id="{E581516F-6B13-4810-B9BE-DAFED8B93E2C}"/>
            </a:ext>
          </a:extLst>
        </xdr:cNvPr>
        <xdr:cNvPicPr>
          <a:picLocks noChangeAspect="1"/>
        </xdr:cNvPicPr>
      </xdr:nvPicPr>
      <xdr:blipFill>
        <a:blip xmlns:r="http://schemas.openxmlformats.org/officeDocument/2006/relationships" r:embed="rId1"/>
        <a:stretch>
          <a:fillRect/>
        </a:stretch>
      </xdr:blipFill>
      <xdr:spPr>
        <a:xfrm>
          <a:off x="296333" y="201083"/>
          <a:ext cx="2099309" cy="594360"/>
        </a:xfrm>
        <a:prstGeom prst="rect">
          <a:avLst/>
        </a:prstGeom>
      </xdr:spPr>
    </xdr:pic>
    <xdr:clientData/>
  </xdr:twoCellAnchor>
</xdr:wsDr>
</file>

<file path=xl/drawings/drawing45.xml><?xml version="1.0" encoding="utf-8"?>
<xdr:wsDr xmlns:xdr="http://schemas.openxmlformats.org/drawingml/2006/spreadsheetDrawing" xmlns:a="http://schemas.openxmlformats.org/drawingml/2006/main">
  <xdr:twoCellAnchor editAs="oneCell">
    <xdr:from>
      <xdr:col>0</xdr:col>
      <xdr:colOff>19050</xdr:colOff>
      <xdr:row>1</xdr:row>
      <xdr:rowOff>114300</xdr:rowOff>
    </xdr:from>
    <xdr:to>
      <xdr:col>1</xdr:col>
      <xdr:colOff>152400</xdr:colOff>
      <xdr:row>3</xdr:row>
      <xdr:rowOff>118556</xdr:rowOff>
    </xdr:to>
    <xdr:pic>
      <xdr:nvPicPr>
        <xdr:cNvPr id="2" name="Imagen 1">
          <a:extLst>
            <a:ext uri="{FF2B5EF4-FFF2-40B4-BE49-F238E27FC236}">
              <a16:creationId xmlns:a16="http://schemas.microsoft.com/office/drawing/2014/main" id="{A0741496-E6E4-440E-808C-D2A35E14BE54}"/>
            </a:ext>
          </a:extLst>
        </xdr:cNvPr>
        <xdr:cNvPicPr>
          <a:picLocks noChangeAspect="1"/>
        </xdr:cNvPicPr>
      </xdr:nvPicPr>
      <xdr:blipFill>
        <a:blip xmlns:r="http://schemas.openxmlformats.org/officeDocument/2006/relationships" r:embed="rId1"/>
        <a:stretch>
          <a:fillRect/>
        </a:stretch>
      </xdr:blipFill>
      <xdr:spPr>
        <a:xfrm>
          <a:off x="19050" y="276225"/>
          <a:ext cx="1390650" cy="385256"/>
        </a:xfrm>
        <a:prstGeom prst="rect">
          <a:avLst/>
        </a:prstGeom>
      </xdr:spPr>
    </xdr:pic>
    <xdr:clientData/>
  </xdr:twoCellAnchor>
</xdr:wsDr>
</file>

<file path=xl/drawings/drawing46.xml><?xml version="1.0" encoding="utf-8"?>
<xdr:wsDr xmlns:xdr="http://schemas.openxmlformats.org/drawingml/2006/spreadsheetDrawing" xmlns:a="http://schemas.openxmlformats.org/drawingml/2006/main">
  <xdr:twoCellAnchor editAs="oneCell">
    <xdr:from>
      <xdr:col>0</xdr:col>
      <xdr:colOff>19050</xdr:colOff>
      <xdr:row>1</xdr:row>
      <xdr:rowOff>114300</xdr:rowOff>
    </xdr:from>
    <xdr:to>
      <xdr:col>0</xdr:col>
      <xdr:colOff>1409700</xdr:colOff>
      <xdr:row>4</xdr:row>
      <xdr:rowOff>13781</xdr:rowOff>
    </xdr:to>
    <xdr:pic>
      <xdr:nvPicPr>
        <xdr:cNvPr id="3" name="Imagen 2">
          <a:extLst>
            <a:ext uri="{FF2B5EF4-FFF2-40B4-BE49-F238E27FC236}">
              <a16:creationId xmlns:a16="http://schemas.microsoft.com/office/drawing/2014/main" id="{49DD7F17-6147-4970-ACE5-7624E010B867}"/>
            </a:ext>
          </a:extLst>
        </xdr:cNvPr>
        <xdr:cNvPicPr>
          <a:picLocks noChangeAspect="1"/>
        </xdr:cNvPicPr>
      </xdr:nvPicPr>
      <xdr:blipFill>
        <a:blip xmlns:r="http://schemas.openxmlformats.org/officeDocument/2006/relationships" r:embed="rId1"/>
        <a:stretch>
          <a:fillRect/>
        </a:stretch>
      </xdr:blipFill>
      <xdr:spPr>
        <a:xfrm>
          <a:off x="19050" y="304800"/>
          <a:ext cx="1390650" cy="385256"/>
        </a:xfrm>
        <a:prstGeom prst="rect">
          <a:avLst/>
        </a:prstGeom>
      </xdr:spPr>
    </xdr:pic>
    <xdr:clientData/>
  </xdr:twoCellAnchor>
</xdr:wsDr>
</file>

<file path=xl/drawings/drawing47.xml><?xml version="1.0" encoding="utf-8"?>
<xdr:wsDr xmlns:xdr="http://schemas.openxmlformats.org/drawingml/2006/spreadsheetDrawing" xmlns:a="http://schemas.openxmlformats.org/drawingml/2006/main">
  <xdr:twoCellAnchor editAs="oneCell">
    <xdr:from>
      <xdr:col>0</xdr:col>
      <xdr:colOff>47626</xdr:colOff>
      <xdr:row>1</xdr:row>
      <xdr:rowOff>57150</xdr:rowOff>
    </xdr:from>
    <xdr:to>
      <xdr:col>0</xdr:col>
      <xdr:colOff>1438276</xdr:colOff>
      <xdr:row>4</xdr:row>
      <xdr:rowOff>2140</xdr:rowOff>
    </xdr:to>
    <xdr:pic>
      <xdr:nvPicPr>
        <xdr:cNvPr id="2" name="Imagen 1">
          <a:extLst>
            <a:ext uri="{FF2B5EF4-FFF2-40B4-BE49-F238E27FC236}">
              <a16:creationId xmlns:a16="http://schemas.microsoft.com/office/drawing/2014/main" id="{C08AF5B2-16BA-4786-B520-A4BE53F78157}"/>
            </a:ext>
          </a:extLst>
        </xdr:cNvPr>
        <xdr:cNvPicPr>
          <a:picLocks noChangeAspect="1"/>
        </xdr:cNvPicPr>
      </xdr:nvPicPr>
      <xdr:blipFill>
        <a:blip xmlns:r="http://schemas.openxmlformats.org/officeDocument/2006/relationships" r:embed="rId1"/>
        <a:stretch>
          <a:fillRect/>
        </a:stretch>
      </xdr:blipFill>
      <xdr:spPr>
        <a:xfrm>
          <a:off x="47626" y="247650"/>
          <a:ext cx="1390650" cy="393723"/>
        </a:xfrm>
        <a:prstGeom prst="rect">
          <a:avLst/>
        </a:prstGeom>
      </xdr:spPr>
    </xdr:pic>
    <xdr:clientData/>
  </xdr:twoCellAnchor>
</xdr:wsDr>
</file>

<file path=xl/drawings/drawing48.xml><?xml version="1.0" encoding="utf-8"?>
<xdr:wsDr xmlns:xdr="http://schemas.openxmlformats.org/drawingml/2006/spreadsheetDrawing" xmlns:a="http://schemas.openxmlformats.org/drawingml/2006/main">
  <xdr:twoCellAnchor editAs="oneCell">
    <xdr:from>
      <xdr:col>1</xdr:col>
      <xdr:colOff>0</xdr:colOff>
      <xdr:row>2</xdr:row>
      <xdr:rowOff>35718</xdr:rowOff>
    </xdr:from>
    <xdr:to>
      <xdr:col>2</xdr:col>
      <xdr:colOff>430529</xdr:colOff>
      <xdr:row>4</xdr:row>
      <xdr:rowOff>144779</xdr:rowOff>
    </xdr:to>
    <xdr:pic>
      <xdr:nvPicPr>
        <xdr:cNvPr id="2" name="Imagen 1">
          <a:extLst>
            <a:ext uri="{FF2B5EF4-FFF2-40B4-BE49-F238E27FC236}">
              <a16:creationId xmlns:a16="http://schemas.microsoft.com/office/drawing/2014/main" id="{0B3884A1-0045-482E-9AF6-6C66DEF52CEC}"/>
            </a:ext>
          </a:extLst>
        </xdr:cNvPr>
        <xdr:cNvPicPr>
          <a:picLocks noChangeAspect="1"/>
        </xdr:cNvPicPr>
      </xdr:nvPicPr>
      <xdr:blipFill>
        <a:blip xmlns:r="http://schemas.openxmlformats.org/officeDocument/2006/relationships" r:embed="rId1"/>
        <a:stretch>
          <a:fillRect/>
        </a:stretch>
      </xdr:blipFill>
      <xdr:spPr>
        <a:xfrm>
          <a:off x="250031" y="416718"/>
          <a:ext cx="2049779" cy="490061"/>
        </a:xfrm>
        <a:prstGeom prst="rect">
          <a:avLst/>
        </a:prstGeom>
      </xdr:spPr>
    </xdr:pic>
    <xdr:clientData/>
  </xdr:twoCellAnchor>
</xdr:wsDr>
</file>

<file path=xl/drawings/drawing49.xml><?xml version="1.0" encoding="utf-8"?>
<xdr:wsDr xmlns:xdr="http://schemas.openxmlformats.org/drawingml/2006/spreadsheetDrawing" xmlns:a="http://schemas.openxmlformats.org/drawingml/2006/main">
  <xdr:twoCellAnchor editAs="oneCell">
    <xdr:from>
      <xdr:col>1</xdr:col>
      <xdr:colOff>84666</xdr:colOff>
      <xdr:row>1</xdr:row>
      <xdr:rowOff>45720</xdr:rowOff>
    </xdr:from>
    <xdr:to>
      <xdr:col>1</xdr:col>
      <xdr:colOff>2183975</xdr:colOff>
      <xdr:row>4</xdr:row>
      <xdr:rowOff>31750</xdr:rowOff>
    </xdr:to>
    <xdr:pic>
      <xdr:nvPicPr>
        <xdr:cNvPr id="2" name="Imagen 1">
          <a:extLst>
            <a:ext uri="{FF2B5EF4-FFF2-40B4-BE49-F238E27FC236}">
              <a16:creationId xmlns:a16="http://schemas.microsoft.com/office/drawing/2014/main" id="{1DB4D0D9-1DFA-4F08-B031-A6AAC6722E8A}"/>
            </a:ext>
          </a:extLst>
        </xdr:cNvPr>
        <xdr:cNvPicPr>
          <a:picLocks noChangeAspect="1"/>
        </xdr:cNvPicPr>
      </xdr:nvPicPr>
      <xdr:blipFill>
        <a:blip xmlns:r="http://schemas.openxmlformats.org/officeDocument/2006/relationships" r:embed="rId1"/>
        <a:stretch>
          <a:fillRect/>
        </a:stretch>
      </xdr:blipFill>
      <xdr:spPr>
        <a:xfrm>
          <a:off x="338666" y="236220"/>
          <a:ext cx="2099309" cy="43053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401955</xdr:colOff>
      <xdr:row>5</xdr:row>
      <xdr:rowOff>80010</xdr:rowOff>
    </xdr:from>
    <xdr:to>
      <xdr:col>7</xdr:col>
      <xdr:colOff>657225</xdr:colOff>
      <xdr:row>13</xdr:row>
      <xdr:rowOff>76200</xdr:rowOff>
    </xdr:to>
    <xdr:pic>
      <xdr:nvPicPr>
        <xdr:cNvPr id="2" name="Imagen 1">
          <a:extLst>
            <a:ext uri="{FF2B5EF4-FFF2-40B4-BE49-F238E27FC236}">
              <a16:creationId xmlns:a16="http://schemas.microsoft.com/office/drawing/2014/main" id="{D80A805C-8CDB-4A2E-9AD1-6A8B3A2413D5}"/>
            </a:ext>
          </a:extLst>
        </xdr:cNvPr>
        <xdr:cNvPicPr>
          <a:picLocks noChangeAspect="1"/>
        </xdr:cNvPicPr>
      </xdr:nvPicPr>
      <xdr:blipFill>
        <a:blip xmlns:r="http://schemas.openxmlformats.org/officeDocument/2006/relationships" r:embed="rId1"/>
        <a:stretch>
          <a:fillRect/>
        </a:stretch>
      </xdr:blipFill>
      <xdr:spPr>
        <a:xfrm>
          <a:off x="1173480" y="1042035"/>
          <a:ext cx="4884420" cy="152019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130017</xdr:colOff>
      <xdr:row>2</xdr:row>
      <xdr:rowOff>30957</xdr:rowOff>
    </xdr:from>
    <xdr:to>
      <xdr:col>3</xdr:col>
      <xdr:colOff>1800701</xdr:colOff>
      <xdr:row>3</xdr:row>
      <xdr:rowOff>70486</xdr:rowOff>
    </xdr:to>
    <xdr:pic>
      <xdr:nvPicPr>
        <xdr:cNvPr id="2" name="Imagen 1">
          <a:extLst>
            <a:ext uri="{FF2B5EF4-FFF2-40B4-BE49-F238E27FC236}">
              <a16:creationId xmlns:a16="http://schemas.microsoft.com/office/drawing/2014/main" id="{901EF044-DD1B-41C0-812D-5FF098867B57}"/>
            </a:ext>
          </a:extLst>
        </xdr:cNvPr>
        <xdr:cNvPicPr>
          <a:picLocks noChangeAspect="1"/>
        </xdr:cNvPicPr>
      </xdr:nvPicPr>
      <xdr:blipFill>
        <a:blip xmlns:r="http://schemas.openxmlformats.org/officeDocument/2006/relationships" r:embed="rId1"/>
        <a:stretch>
          <a:fillRect/>
        </a:stretch>
      </xdr:blipFill>
      <xdr:spPr>
        <a:xfrm>
          <a:off x="130017" y="364332"/>
          <a:ext cx="2099309" cy="445294"/>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81174</xdr:colOff>
      <xdr:row>1</xdr:row>
      <xdr:rowOff>146631</xdr:rowOff>
    </xdr:from>
    <xdr:to>
      <xdr:col>1</xdr:col>
      <xdr:colOff>2180483</xdr:colOff>
      <xdr:row>2</xdr:row>
      <xdr:rowOff>112341</xdr:rowOff>
    </xdr:to>
    <xdr:pic>
      <xdr:nvPicPr>
        <xdr:cNvPr id="2" name="Imagen 1">
          <a:extLst>
            <a:ext uri="{FF2B5EF4-FFF2-40B4-BE49-F238E27FC236}">
              <a16:creationId xmlns:a16="http://schemas.microsoft.com/office/drawing/2014/main" id="{ACF80136-0704-425A-BE92-65BBB3BFF3B1}"/>
            </a:ext>
          </a:extLst>
        </xdr:cNvPr>
        <xdr:cNvPicPr>
          <a:picLocks noChangeAspect="1"/>
        </xdr:cNvPicPr>
      </xdr:nvPicPr>
      <xdr:blipFill>
        <a:blip xmlns:r="http://schemas.openxmlformats.org/officeDocument/2006/relationships" r:embed="rId1"/>
        <a:stretch>
          <a:fillRect/>
        </a:stretch>
      </xdr:blipFill>
      <xdr:spPr>
        <a:xfrm>
          <a:off x="239924" y="326548"/>
          <a:ext cx="2099309" cy="54483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95250</xdr:colOff>
      <xdr:row>1</xdr:row>
      <xdr:rowOff>133195</xdr:rowOff>
    </xdr:from>
    <xdr:to>
      <xdr:col>1</xdr:col>
      <xdr:colOff>2194559</xdr:colOff>
      <xdr:row>4</xdr:row>
      <xdr:rowOff>136071</xdr:rowOff>
    </xdr:to>
    <xdr:pic>
      <xdr:nvPicPr>
        <xdr:cNvPr id="2" name="Imagen 1">
          <a:extLst>
            <a:ext uri="{FF2B5EF4-FFF2-40B4-BE49-F238E27FC236}">
              <a16:creationId xmlns:a16="http://schemas.microsoft.com/office/drawing/2014/main" id="{9E751259-45FA-4AD0-AE31-59CC675A8AFE}"/>
            </a:ext>
          </a:extLst>
        </xdr:cNvPr>
        <xdr:cNvPicPr>
          <a:picLocks noChangeAspect="1"/>
        </xdr:cNvPicPr>
      </xdr:nvPicPr>
      <xdr:blipFill>
        <a:blip xmlns:r="http://schemas.openxmlformats.org/officeDocument/2006/relationships" r:embed="rId1"/>
        <a:stretch>
          <a:fillRect/>
        </a:stretch>
      </xdr:blipFill>
      <xdr:spPr>
        <a:xfrm>
          <a:off x="299357" y="323695"/>
          <a:ext cx="2099309" cy="54716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61133</xdr:colOff>
      <xdr:row>1</xdr:row>
      <xdr:rowOff>18322</xdr:rowOff>
    </xdr:from>
    <xdr:to>
      <xdr:col>1</xdr:col>
      <xdr:colOff>1866901</xdr:colOff>
      <xdr:row>3</xdr:row>
      <xdr:rowOff>154719</xdr:rowOff>
    </xdr:to>
    <xdr:pic>
      <xdr:nvPicPr>
        <xdr:cNvPr id="2" name="Imagen 1">
          <a:extLst>
            <a:ext uri="{FF2B5EF4-FFF2-40B4-BE49-F238E27FC236}">
              <a16:creationId xmlns:a16="http://schemas.microsoft.com/office/drawing/2014/main" id="{4D45BA1A-F63F-4E45-B715-6C7EBE504674}"/>
            </a:ext>
          </a:extLst>
        </xdr:cNvPr>
        <xdr:cNvPicPr>
          <a:picLocks noChangeAspect="1"/>
        </xdr:cNvPicPr>
      </xdr:nvPicPr>
      <xdr:blipFill>
        <a:blip xmlns:r="http://schemas.openxmlformats.org/officeDocument/2006/relationships" r:embed="rId1"/>
        <a:stretch>
          <a:fillRect/>
        </a:stretch>
      </xdr:blipFill>
      <xdr:spPr>
        <a:xfrm>
          <a:off x="242108" y="208822"/>
          <a:ext cx="1805768" cy="517397"/>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Contabilidad Redgold" id="{A4FB1606-3B4D-43AA-8447-1D3002E0F41F}" userId="S::contabilidad@redgold.com.py::97c879f1-36f7-4895-9325-6a8d552ee9cc"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U21" dT="2024-08-16T16:34:07.25" personId="{A4FB1606-3B4D-43AA-8447-1D3002E0F41F}" id="{A59AB646-A83F-4E6C-A0BE-D6019F1CD3A2}">
    <text>Anticipo Abril: 36millones+IRE 2023: 385millones= 421millones</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48.x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drawing" Target="../drawings/drawing49.xml"/><Relationship Id="rId1" Type="http://schemas.openxmlformats.org/officeDocument/2006/relationships/printerSettings" Target="../printerSettings/printerSettings5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10">
    <tabColor rgb="FFFF0000"/>
  </sheetPr>
  <dimension ref="B1:H350"/>
  <sheetViews>
    <sheetView view="pageBreakPreview" topLeftCell="B127" zoomScaleNormal="100" zoomScaleSheetLayoutView="100" workbookViewId="0">
      <selection activeCell="E193" sqref="E193"/>
    </sheetView>
  </sheetViews>
  <sheetFormatPr baseColWidth="10" defaultColWidth="11.44140625" defaultRowHeight="10.199999999999999"/>
  <cols>
    <col min="1" max="1" width="2.44140625" style="109" customWidth="1"/>
    <col min="2" max="2" width="13.44140625" style="109" bestFit="1" customWidth="1"/>
    <col min="3" max="3" width="30.44140625" style="109" customWidth="1"/>
    <col min="4" max="4" width="16.6640625" style="993" bestFit="1" customWidth="1"/>
    <col min="5" max="5" width="14.5546875" style="993" bestFit="1" customWidth="1"/>
    <col min="6" max="6" width="16.6640625" style="993" bestFit="1" customWidth="1"/>
    <col min="7" max="8" width="13.109375" style="109" bestFit="1" customWidth="1"/>
    <col min="9" max="16384" width="11.44140625" style="109"/>
  </cols>
  <sheetData>
    <row r="1" spans="2:8" s="1046" customFormat="1">
      <c r="B1" s="1046" t="s">
        <v>0</v>
      </c>
      <c r="C1" s="1046" t="s">
        <v>1</v>
      </c>
      <c r="D1" s="994" t="s">
        <v>472</v>
      </c>
      <c r="E1" s="994" t="s">
        <v>446</v>
      </c>
      <c r="F1" s="994" t="s">
        <v>447</v>
      </c>
    </row>
    <row r="2" spans="2:8" s="1046" customFormat="1" ht="12" customHeight="1">
      <c r="B2" s="1047">
        <v>11112</v>
      </c>
      <c r="C2" s="1048" t="s">
        <v>65</v>
      </c>
      <c r="D2" s="993">
        <v>0</v>
      </c>
      <c r="E2" s="994"/>
      <c r="F2" s="993">
        <f t="shared" ref="F2:F70" si="0">+D2+E2</f>
        <v>0</v>
      </c>
      <c r="G2"/>
      <c r="H2"/>
    </row>
    <row r="3" spans="2:8" ht="12" customHeight="1">
      <c r="B3" s="109">
        <v>11114</v>
      </c>
      <c r="C3" s="109" t="s">
        <v>255</v>
      </c>
      <c r="D3" s="993">
        <v>0</v>
      </c>
      <c r="F3" s="993">
        <f t="shared" si="0"/>
        <v>0</v>
      </c>
      <c r="G3"/>
      <c r="H3"/>
    </row>
    <row r="4" spans="2:8" ht="12" customHeight="1">
      <c r="B4" s="109">
        <v>11111</v>
      </c>
      <c r="C4" s="109" t="s">
        <v>65</v>
      </c>
      <c r="D4" s="993">
        <v>429179620</v>
      </c>
      <c r="F4" s="993">
        <f t="shared" si="0"/>
        <v>429179620</v>
      </c>
      <c r="G4"/>
      <c r="H4"/>
    </row>
    <row r="5" spans="2:8" ht="12" customHeight="1">
      <c r="B5" s="109">
        <v>11116</v>
      </c>
      <c r="C5" s="109" t="s">
        <v>429</v>
      </c>
      <c r="D5" s="993">
        <v>2782320030</v>
      </c>
      <c r="F5" s="993">
        <f t="shared" si="0"/>
        <v>2782320030</v>
      </c>
      <c r="G5"/>
      <c r="H5"/>
    </row>
    <row r="6" spans="2:8" ht="12" customHeight="1">
      <c r="B6" s="109">
        <v>11121</v>
      </c>
      <c r="C6" s="109" t="s">
        <v>2</v>
      </c>
      <c r="D6" s="993">
        <v>-776142821</v>
      </c>
      <c r="F6" s="993">
        <f t="shared" si="0"/>
        <v>-776142821</v>
      </c>
      <c r="G6"/>
      <c r="H6"/>
    </row>
    <row r="7" spans="2:8" ht="12" customHeight="1">
      <c r="B7" s="109">
        <v>11123</v>
      </c>
      <c r="C7" s="109" t="s">
        <v>3</v>
      </c>
      <c r="D7" s="993">
        <v>-5768022634</v>
      </c>
      <c r="F7" s="993">
        <f t="shared" si="0"/>
        <v>-5768022634</v>
      </c>
      <c r="G7"/>
      <c r="H7"/>
    </row>
    <row r="8" spans="2:8" ht="12" customHeight="1">
      <c r="B8" s="109">
        <v>11126</v>
      </c>
      <c r="C8" s="109" t="s">
        <v>256</v>
      </c>
      <c r="D8" s="993">
        <v>35653077</v>
      </c>
      <c r="F8" s="993">
        <f t="shared" si="0"/>
        <v>35653077</v>
      </c>
      <c r="G8"/>
      <c r="H8"/>
    </row>
    <row r="9" spans="2:8" ht="12" customHeight="1">
      <c r="B9" s="109">
        <v>11127</v>
      </c>
      <c r="C9" s="109" t="s">
        <v>1245</v>
      </c>
      <c r="D9" s="993">
        <v>117795149</v>
      </c>
      <c r="F9" s="993">
        <f t="shared" si="0"/>
        <v>117795149</v>
      </c>
      <c r="G9"/>
      <c r="H9"/>
    </row>
    <row r="10" spans="2:8" ht="12" customHeight="1">
      <c r="B10" s="109">
        <v>11132</v>
      </c>
      <c r="C10" s="109" t="s">
        <v>450</v>
      </c>
      <c r="D10" s="993">
        <v>-6516831553</v>
      </c>
      <c r="F10" s="993">
        <f t="shared" si="0"/>
        <v>-6516831553</v>
      </c>
      <c r="G10"/>
      <c r="H10"/>
    </row>
    <row r="11" spans="2:8" ht="12" customHeight="1">
      <c r="B11" s="109">
        <v>11133</v>
      </c>
      <c r="C11" s="109" t="s">
        <v>257</v>
      </c>
      <c r="D11" s="993">
        <v>-217810940</v>
      </c>
      <c r="F11" s="993">
        <f t="shared" si="0"/>
        <v>-217810940</v>
      </c>
      <c r="G11"/>
      <c r="H11"/>
    </row>
    <row r="12" spans="2:8" ht="12" customHeight="1">
      <c r="B12" s="109">
        <v>11134</v>
      </c>
      <c r="C12" s="109" t="s">
        <v>842</v>
      </c>
      <c r="D12" s="993">
        <v>37678600</v>
      </c>
      <c r="F12" s="993">
        <f t="shared" si="0"/>
        <v>37678600</v>
      </c>
      <c r="G12"/>
      <c r="H12"/>
    </row>
    <row r="13" spans="2:8" ht="12" customHeight="1">
      <c r="B13" s="109">
        <v>11135</v>
      </c>
      <c r="C13" s="109" t="s">
        <v>1246</v>
      </c>
      <c r="D13" s="993">
        <v>20101464263</v>
      </c>
      <c r="F13" s="993">
        <f t="shared" si="0"/>
        <v>20101464263</v>
      </c>
      <c r="G13"/>
      <c r="H13"/>
    </row>
    <row r="14" spans="2:8" ht="12" customHeight="1">
      <c r="B14" s="109">
        <v>11128</v>
      </c>
      <c r="C14" s="109" t="s">
        <v>1312</v>
      </c>
      <c r="D14" s="993">
        <v>18582902</v>
      </c>
      <c r="F14" s="993">
        <f t="shared" si="0"/>
        <v>18582902</v>
      </c>
      <c r="G14"/>
      <c r="H14"/>
    </row>
    <row r="15" spans="2:8" ht="12" customHeight="1">
      <c r="B15" s="109">
        <v>11129</v>
      </c>
      <c r="C15" s="109" t="s">
        <v>1334</v>
      </c>
      <c r="D15" s="993">
        <v>5573013</v>
      </c>
      <c r="F15" s="993">
        <f t="shared" si="0"/>
        <v>5573013</v>
      </c>
      <c r="G15"/>
      <c r="H15"/>
    </row>
    <row r="16" spans="2:8" ht="12" customHeight="1">
      <c r="B16" s="109">
        <v>11136</v>
      </c>
      <c r="C16" s="109" t="s">
        <v>1313</v>
      </c>
      <c r="D16" s="993">
        <v>37678600</v>
      </c>
      <c r="F16" s="993">
        <f t="shared" si="0"/>
        <v>37678600</v>
      </c>
      <c r="G16"/>
      <c r="H16"/>
    </row>
    <row r="17" spans="2:8" ht="12" customHeight="1">
      <c r="B17" s="109">
        <v>11137</v>
      </c>
      <c r="C17" s="109" t="s">
        <v>1364</v>
      </c>
      <c r="D17" s="993">
        <v>37678600</v>
      </c>
      <c r="F17" s="993">
        <f t="shared" si="0"/>
        <v>37678600</v>
      </c>
      <c r="G17"/>
      <c r="H17"/>
    </row>
    <row r="18" spans="2:8" ht="12" customHeight="1">
      <c r="B18" s="109">
        <v>11115</v>
      </c>
      <c r="C18" s="109" t="s">
        <v>445</v>
      </c>
      <c r="D18" s="993">
        <v>-368597500</v>
      </c>
      <c r="F18" s="993">
        <f t="shared" si="0"/>
        <v>-368597500</v>
      </c>
      <c r="G18"/>
      <c r="H18"/>
    </row>
    <row r="19" spans="2:8" ht="12" customHeight="1">
      <c r="B19" s="109">
        <v>11211</v>
      </c>
      <c r="C19" s="109" t="s">
        <v>6</v>
      </c>
      <c r="D19" s="993">
        <v>75675775204</v>
      </c>
      <c r="F19" s="993">
        <f t="shared" si="0"/>
        <v>75675775204</v>
      </c>
      <c r="G19"/>
      <c r="H19"/>
    </row>
    <row r="20" spans="2:8" ht="12" customHeight="1">
      <c r="B20" s="109">
        <v>11215</v>
      </c>
      <c r="C20" s="109" t="s">
        <v>7</v>
      </c>
      <c r="D20" s="993">
        <v>57741823163</v>
      </c>
      <c r="F20" s="993">
        <f t="shared" si="0"/>
        <v>57741823163</v>
      </c>
      <c r="G20"/>
      <c r="H20"/>
    </row>
    <row r="21" spans="2:8" ht="12" customHeight="1">
      <c r="B21" s="109">
        <v>11216</v>
      </c>
      <c r="C21" s="109" t="s">
        <v>8</v>
      </c>
      <c r="D21" s="993">
        <v>728379800</v>
      </c>
      <c r="F21" s="993">
        <f t="shared" si="0"/>
        <v>728379800</v>
      </c>
      <c r="G21"/>
      <c r="H21"/>
    </row>
    <row r="22" spans="2:8" ht="12" customHeight="1">
      <c r="B22" s="109">
        <v>11217</v>
      </c>
      <c r="C22" s="109" t="s">
        <v>9</v>
      </c>
      <c r="D22" s="993">
        <v>2051059192</v>
      </c>
      <c r="F22" s="993">
        <f t="shared" si="0"/>
        <v>2051059192</v>
      </c>
    </row>
    <row r="23" spans="2:8" ht="12" customHeight="1">
      <c r="B23" s="109">
        <v>11218</v>
      </c>
      <c r="C23" s="109" t="s">
        <v>10</v>
      </c>
      <c r="D23" s="993">
        <v>3322505172</v>
      </c>
      <c r="F23" s="993">
        <f t="shared" si="0"/>
        <v>3322505172</v>
      </c>
    </row>
    <row r="24" spans="2:8" ht="12" customHeight="1">
      <c r="B24" s="109">
        <v>11219</v>
      </c>
      <c r="C24" s="109" t="s">
        <v>12</v>
      </c>
      <c r="D24" s="993">
        <v>-4155269066</v>
      </c>
      <c r="F24" s="993">
        <f t="shared" si="0"/>
        <v>-4155269066</v>
      </c>
    </row>
    <row r="25" spans="2:8" ht="12" customHeight="1">
      <c r="B25" s="109">
        <v>11220</v>
      </c>
      <c r="C25" s="109" t="s">
        <v>49</v>
      </c>
      <c r="D25" s="993">
        <v>0</v>
      </c>
      <c r="F25" s="993">
        <f t="shared" si="0"/>
        <v>0</v>
      </c>
    </row>
    <row r="26" spans="2:8" ht="12" customHeight="1">
      <c r="B26" s="109">
        <v>11251</v>
      </c>
      <c r="C26" s="109" t="s">
        <v>69</v>
      </c>
      <c r="D26" s="993">
        <v>0</v>
      </c>
      <c r="F26" s="993">
        <f t="shared" si="0"/>
        <v>0</v>
      </c>
    </row>
    <row r="27" spans="2:8" ht="12" customHeight="1">
      <c r="B27" s="109">
        <v>11252</v>
      </c>
      <c r="C27" s="109" t="s">
        <v>430</v>
      </c>
      <c r="D27" s="993">
        <v>0</v>
      </c>
      <c r="F27" s="993">
        <f t="shared" si="0"/>
        <v>0</v>
      </c>
    </row>
    <row r="28" spans="2:8" ht="12" customHeight="1">
      <c r="B28" s="109">
        <v>11254</v>
      </c>
      <c r="C28" s="109" t="s">
        <v>258</v>
      </c>
      <c r="D28" s="993">
        <v>0</v>
      </c>
      <c r="F28" s="993">
        <f t="shared" si="0"/>
        <v>0</v>
      </c>
    </row>
    <row r="29" spans="2:8" ht="12" customHeight="1">
      <c r="B29" s="109">
        <v>11257</v>
      </c>
      <c r="C29" s="109" t="s">
        <v>1335</v>
      </c>
      <c r="D29" s="993">
        <v>115036644</v>
      </c>
      <c r="F29" s="993">
        <f t="shared" si="0"/>
        <v>115036644</v>
      </c>
    </row>
    <row r="30" spans="2:8" ht="12" customHeight="1">
      <c r="B30" s="109">
        <v>11221</v>
      </c>
      <c r="C30" s="109" t="s">
        <v>1267</v>
      </c>
      <c r="D30" s="993">
        <v>312380223</v>
      </c>
      <c r="F30" s="993">
        <f t="shared" si="0"/>
        <v>312380223</v>
      </c>
    </row>
    <row r="31" spans="2:8" ht="12" customHeight="1">
      <c r="B31" s="109">
        <v>11222</v>
      </c>
      <c r="C31" s="109" t="s">
        <v>259</v>
      </c>
      <c r="D31" s="993">
        <v>526640112</v>
      </c>
      <c r="F31" s="993">
        <f t="shared" si="0"/>
        <v>526640112</v>
      </c>
    </row>
    <row r="32" spans="2:8" ht="12" customHeight="1">
      <c r="B32" s="109">
        <v>11223</v>
      </c>
      <c r="C32" s="109" t="s">
        <v>451</v>
      </c>
      <c r="D32" s="993">
        <v>124545616</v>
      </c>
      <c r="F32" s="993">
        <f t="shared" si="0"/>
        <v>124545616</v>
      </c>
    </row>
    <row r="33" spans="2:6" ht="12" customHeight="1">
      <c r="B33" s="109">
        <v>11225</v>
      </c>
      <c r="C33" s="109" t="s">
        <v>452</v>
      </c>
      <c r="D33" s="993">
        <v>10725189</v>
      </c>
      <c r="F33" s="993">
        <f t="shared" si="0"/>
        <v>10725189</v>
      </c>
    </row>
    <row r="34" spans="2:6" ht="12" customHeight="1">
      <c r="B34" s="109">
        <v>11226</v>
      </c>
      <c r="C34" s="109" t="s">
        <v>89</v>
      </c>
      <c r="D34" s="993">
        <v>72080990</v>
      </c>
      <c r="F34" s="993">
        <f t="shared" si="0"/>
        <v>72080990</v>
      </c>
    </row>
    <row r="35" spans="2:6" ht="12" customHeight="1">
      <c r="B35" s="109">
        <v>11231</v>
      </c>
      <c r="C35" s="109" t="s">
        <v>91</v>
      </c>
      <c r="D35" s="993">
        <v>261553002</v>
      </c>
      <c r="F35" s="993">
        <f t="shared" si="0"/>
        <v>261553002</v>
      </c>
    </row>
    <row r="36" spans="2:6" ht="12" customHeight="1">
      <c r="B36" s="109">
        <v>11235</v>
      </c>
      <c r="C36" s="109" t="s">
        <v>1336</v>
      </c>
      <c r="D36" s="993">
        <v>0</v>
      </c>
      <c r="F36" s="993">
        <f t="shared" si="0"/>
        <v>0</v>
      </c>
    </row>
    <row r="37" spans="2:6" ht="12" customHeight="1">
      <c r="B37" s="109">
        <v>11233</v>
      </c>
      <c r="C37" s="109" t="s">
        <v>92</v>
      </c>
      <c r="D37" s="993">
        <v>46871640</v>
      </c>
      <c r="F37" s="993">
        <f t="shared" si="0"/>
        <v>46871640</v>
      </c>
    </row>
    <row r="38" spans="2:6" ht="12" customHeight="1">
      <c r="B38" s="109">
        <v>11236</v>
      </c>
      <c r="C38" s="109" t="s">
        <v>843</v>
      </c>
      <c r="D38" s="993">
        <v>0</v>
      </c>
      <c r="F38" s="993">
        <f t="shared" si="0"/>
        <v>0</v>
      </c>
    </row>
    <row r="39" spans="2:6" ht="12" customHeight="1">
      <c r="B39" s="109">
        <v>11241</v>
      </c>
      <c r="C39" s="109" t="s">
        <v>11</v>
      </c>
      <c r="D39" s="993">
        <v>193005028</v>
      </c>
      <c r="F39" s="993">
        <f t="shared" si="0"/>
        <v>193005028</v>
      </c>
    </row>
    <row r="40" spans="2:6" ht="12" customHeight="1">
      <c r="B40" s="109">
        <v>11243</v>
      </c>
      <c r="C40" s="109" t="s">
        <v>431</v>
      </c>
      <c r="D40" s="993">
        <v>-4800000</v>
      </c>
      <c r="F40" s="993">
        <f>+D40+E40</f>
        <v>-4800000</v>
      </c>
    </row>
    <row r="41" spans="2:6" ht="12" customHeight="1">
      <c r="B41" s="109">
        <v>11245</v>
      </c>
      <c r="C41" s="109" t="s">
        <v>432</v>
      </c>
      <c r="D41" s="993">
        <v>-322745</v>
      </c>
      <c r="F41" s="993">
        <f t="shared" si="0"/>
        <v>-322745</v>
      </c>
    </row>
    <row r="42" spans="2:6" ht="12" customHeight="1">
      <c r="B42" s="109">
        <v>11242</v>
      </c>
      <c r="C42" s="109" t="s">
        <v>93</v>
      </c>
      <c r="D42" s="993">
        <v>0</v>
      </c>
      <c r="F42" s="993">
        <f t="shared" si="0"/>
        <v>0</v>
      </c>
    </row>
    <row r="43" spans="2:6" ht="12" customHeight="1">
      <c r="B43" s="109">
        <v>11246</v>
      </c>
      <c r="C43" s="109" t="s">
        <v>66</v>
      </c>
      <c r="D43" s="993">
        <v>97361736196</v>
      </c>
      <c r="F43" s="993">
        <f t="shared" si="0"/>
        <v>97361736196</v>
      </c>
    </row>
    <row r="44" spans="2:6" ht="12" customHeight="1">
      <c r="B44" s="109">
        <v>11247</v>
      </c>
      <c r="C44" s="109" t="s">
        <v>70</v>
      </c>
      <c r="D44" s="993">
        <v>0</v>
      </c>
      <c r="F44" s="993">
        <f t="shared" si="0"/>
        <v>0</v>
      </c>
    </row>
    <row r="45" spans="2:6" ht="12" customHeight="1">
      <c r="B45" s="109">
        <v>11249</v>
      </c>
      <c r="C45" s="109" t="s">
        <v>1152</v>
      </c>
      <c r="D45" s="993">
        <v>430753948</v>
      </c>
      <c r="F45" s="993">
        <f t="shared" si="0"/>
        <v>430753948</v>
      </c>
    </row>
    <row r="46" spans="2:6" ht="12" customHeight="1">
      <c r="B46" s="109">
        <v>11311</v>
      </c>
      <c r="C46" s="109" t="s">
        <v>94</v>
      </c>
      <c r="D46" s="993">
        <v>466512611</v>
      </c>
      <c r="F46" s="993">
        <f t="shared" si="0"/>
        <v>466512611</v>
      </c>
    </row>
    <row r="47" spans="2:6" ht="12" customHeight="1">
      <c r="B47" s="109">
        <v>11312</v>
      </c>
      <c r="C47" s="109" t="s">
        <v>95</v>
      </c>
      <c r="D47" s="993">
        <v>16243774</v>
      </c>
      <c r="F47" s="993">
        <f t="shared" si="0"/>
        <v>16243774</v>
      </c>
    </row>
    <row r="48" spans="2:6" ht="12" customHeight="1">
      <c r="B48" s="109">
        <v>11313</v>
      </c>
      <c r="C48" s="109" t="s">
        <v>96</v>
      </c>
      <c r="D48" s="993">
        <v>2574283918</v>
      </c>
      <c r="F48" s="993">
        <f t="shared" si="0"/>
        <v>2574283918</v>
      </c>
    </row>
    <row r="49" spans="2:6" ht="12" customHeight="1">
      <c r="B49" s="109">
        <v>11315</v>
      </c>
      <c r="C49" s="109" t="s">
        <v>97</v>
      </c>
      <c r="D49" s="993">
        <v>50328630</v>
      </c>
      <c r="F49" s="993">
        <f t="shared" si="0"/>
        <v>50328630</v>
      </c>
    </row>
    <row r="50" spans="2:6" ht="12" customHeight="1">
      <c r="B50" s="109">
        <v>11321</v>
      </c>
      <c r="C50" s="109" t="s">
        <v>98</v>
      </c>
      <c r="D50" s="993">
        <v>208954324</v>
      </c>
      <c r="F50" s="993">
        <f>+D50+E50</f>
        <v>208954324</v>
      </c>
    </row>
    <row r="51" spans="2:6" ht="12" customHeight="1">
      <c r="B51" s="109">
        <v>11322</v>
      </c>
      <c r="C51" s="109" t="s">
        <v>261</v>
      </c>
      <c r="D51" s="993">
        <v>213821618</v>
      </c>
      <c r="F51" s="993">
        <f t="shared" si="0"/>
        <v>213821618</v>
      </c>
    </row>
    <row r="52" spans="2:6" ht="12" customHeight="1">
      <c r="B52" s="109">
        <v>11324</v>
      </c>
      <c r="C52" s="109" t="s">
        <v>262</v>
      </c>
      <c r="D52" s="993">
        <v>0</v>
      </c>
      <c r="F52" s="993">
        <f t="shared" si="0"/>
        <v>0</v>
      </c>
    </row>
    <row r="53" spans="2:6" ht="12" customHeight="1">
      <c r="B53" s="109">
        <v>11332</v>
      </c>
      <c r="C53" s="109" t="s">
        <v>433</v>
      </c>
      <c r="D53" s="993">
        <v>0</v>
      </c>
      <c r="F53" s="993">
        <f t="shared" si="0"/>
        <v>0</v>
      </c>
    </row>
    <row r="54" spans="2:6" ht="12" customHeight="1">
      <c r="B54" s="109">
        <v>11325</v>
      </c>
      <c r="C54" s="109" t="s">
        <v>454</v>
      </c>
      <c r="D54" s="993">
        <v>1155038233</v>
      </c>
      <c r="F54" s="993">
        <f t="shared" si="0"/>
        <v>1155038233</v>
      </c>
    </row>
    <row r="55" spans="2:6" ht="12" customHeight="1">
      <c r="B55" s="109">
        <v>11411</v>
      </c>
      <c r="C55" s="109" t="s">
        <v>13</v>
      </c>
      <c r="D55" s="993">
        <v>1841096607</v>
      </c>
      <c r="F55" s="993">
        <f t="shared" si="0"/>
        <v>1841096607</v>
      </c>
    </row>
    <row r="56" spans="2:6" ht="12" customHeight="1">
      <c r="B56" s="109">
        <v>11412</v>
      </c>
      <c r="C56" s="109" t="s">
        <v>1153</v>
      </c>
      <c r="D56" s="993">
        <v>-24307597</v>
      </c>
      <c r="F56" s="993">
        <f t="shared" si="0"/>
        <v>-24307597</v>
      </c>
    </row>
    <row r="57" spans="2:6" ht="12" customHeight="1">
      <c r="B57" s="109">
        <v>11413</v>
      </c>
      <c r="C57" s="109" t="s">
        <v>14</v>
      </c>
      <c r="D57" s="993">
        <v>-220799081</v>
      </c>
      <c r="F57" s="993">
        <f t="shared" si="0"/>
        <v>-220799081</v>
      </c>
    </row>
    <row r="58" spans="2:6" ht="12" customHeight="1">
      <c r="B58" s="109">
        <v>11415</v>
      </c>
      <c r="C58" s="109" t="s">
        <v>844</v>
      </c>
      <c r="D58" s="993">
        <v>518322185</v>
      </c>
      <c r="F58" s="993">
        <f t="shared" si="0"/>
        <v>518322185</v>
      </c>
    </row>
    <row r="59" spans="2:6" ht="12" customHeight="1">
      <c r="B59" s="109">
        <v>12311</v>
      </c>
      <c r="C59" s="109" t="s">
        <v>19</v>
      </c>
      <c r="D59" s="993">
        <v>2217574890</v>
      </c>
      <c r="F59" s="993">
        <f t="shared" si="0"/>
        <v>2217574890</v>
      </c>
    </row>
    <row r="60" spans="2:6" ht="12" customHeight="1">
      <c r="B60" s="109">
        <v>123119</v>
      </c>
      <c r="C60" s="109" t="s">
        <v>31</v>
      </c>
      <c r="D60" s="993">
        <v>-3043385670</v>
      </c>
      <c r="F60" s="993">
        <f t="shared" si="0"/>
        <v>-3043385670</v>
      </c>
    </row>
    <row r="61" spans="2:6" ht="12" customHeight="1">
      <c r="B61" s="109">
        <v>12312</v>
      </c>
      <c r="C61" s="109" t="s">
        <v>20</v>
      </c>
      <c r="D61" s="993">
        <v>3227548750</v>
      </c>
      <c r="F61" s="993">
        <f t="shared" si="0"/>
        <v>3227548750</v>
      </c>
    </row>
    <row r="62" spans="2:6" ht="12" customHeight="1">
      <c r="B62" s="109">
        <v>123129</v>
      </c>
      <c r="C62" s="109" t="s">
        <v>32</v>
      </c>
      <c r="D62" s="993">
        <v>-45190653</v>
      </c>
      <c r="F62" s="993">
        <f t="shared" si="0"/>
        <v>-45190653</v>
      </c>
    </row>
    <row r="63" spans="2:6" ht="12" customHeight="1">
      <c r="B63" s="109">
        <v>12313</v>
      </c>
      <c r="C63" s="109" t="s">
        <v>24</v>
      </c>
      <c r="D63" s="993">
        <v>0</v>
      </c>
      <c r="F63" s="993">
        <f t="shared" si="0"/>
        <v>0</v>
      </c>
    </row>
    <row r="64" spans="2:6" ht="12" customHeight="1">
      <c r="B64" s="109">
        <v>123139</v>
      </c>
      <c r="C64" s="109" t="s">
        <v>33</v>
      </c>
      <c r="D64" s="993">
        <v>0</v>
      </c>
      <c r="F64" s="993">
        <f t="shared" si="0"/>
        <v>0</v>
      </c>
    </row>
    <row r="65" spans="2:6" ht="12" customHeight="1">
      <c r="B65" s="109">
        <v>12314</v>
      </c>
      <c r="C65" s="109" t="s">
        <v>25</v>
      </c>
      <c r="D65" s="993">
        <v>416626732</v>
      </c>
      <c r="F65" s="993">
        <f t="shared" si="0"/>
        <v>416626732</v>
      </c>
    </row>
    <row r="66" spans="2:6" ht="12" customHeight="1">
      <c r="B66" s="109">
        <v>123149</v>
      </c>
      <c r="C66" s="109" t="s">
        <v>34</v>
      </c>
      <c r="D66" s="993">
        <v>-341296415</v>
      </c>
      <c r="F66" s="993">
        <f t="shared" si="0"/>
        <v>-341296415</v>
      </c>
    </row>
    <row r="67" spans="2:6" ht="12" customHeight="1">
      <c r="B67" s="109">
        <v>12315</v>
      </c>
      <c r="C67" s="109" t="s">
        <v>26</v>
      </c>
      <c r="D67" s="993">
        <v>38220708554</v>
      </c>
      <c r="F67" s="993">
        <f t="shared" si="0"/>
        <v>38220708554</v>
      </c>
    </row>
    <row r="68" spans="2:6" ht="12" customHeight="1">
      <c r="B68" s="109">
        <v>123159</v>
      </c>
      <c r="C68" s="109" t="s">
        <v>35</v>
      </c>
      <c r="D68" s="993">
        <v>-20773831844</v>
      </c>
      <c r="F68" s="993">
        <f t="shared" si="0"/>
        <v>-20773831844</v>
      </c>
    </row>
    <row r="69" spans="2:6" ht="12" customHeight="1">
      <c r="B69" s="109">
        <v>12316</v>
      </c>
      <c r="C69" s="109" t="s">
        <v>30</v>
      </c>
      <c r="D69" s="993">
        <v>26291226</v>
      </c>
      <c r="F69" s="993">
        <f t="shared" si="0"/>
        <v>26291226</v>
      </c>
    </row>
    <row r="70" spans="2:6" ht="12" customHeight="1">
      <c r="B70" s="109">
        <v>123169</v>
      </c>
      <c r="C70" s="109" t="s">
        <v>36</v>
      </c>
      <c r="D70" s="993">
        <v>-25610766</v>
      </c>
      <c r="F70" s="993">
        <f t="shared" si="0"/>
        <v>-25610766</v>
      </c>
    </row>
    <row r="71" spans="2:6" ht="12" customHeight="1">
      <c r="B71" s="109">
        <v>12317</v>
      </c>
      <c r="C71" s="109" t="s">
        <v>15</v>
      </c>
      <c r="D71" s="993">
        <v>26350414274</v>
      </c>
      <c r="F71" s="993">
        <f t="shared" ref="F71:F133" si="1">+D71+E71</f>
        <v>26350414274</v>
      </c>
    </row>
    <row r="72" spans="2:6" ht="12" customHeight="1">
      <c r="B72" s="109">
        <v>123179</v>
      </c>
      <c r="C72" s="109" t="s">
        <v>37</v>
      </c>
      <c r="D72" s="993">
        <v>-16743489398</v>
      </c>
      <c r="F72" s="993">
        <f t="shared" si="1"/>
        <v>-16743489398</v>
      </c>
    </row>
    <row r="73" spans="2:6" ht="12" customHeight="1">
      <c r="B73" s="109">
        <v>12321</v>
      </c>
      <c r="C73" s="109" t="s">
        <v>17</v>
      </c>
      <c r="D73" s="993">
        <v>2177130150</v>
      </c>
      <c r="F73" s="993">
        <f t="shared" si="1"/>
        <v>2177130150</v>
      </c>
    </row>
    <row r="74" spans="2:6" ht="12" customHeight="1">
      <c r="B74" s="109">
        <v>12322</v>
      </c>
      <c r="C74" s="109" t="s">
        <v>21</v>
      </c>
      <c r="D74" s="993">
        <v>0</v>
      </c>
      <c r="F74" s="993">
        <f t="shared" si="1"/>
        <v>0</v>
      </c>
    </row>
    <row r="75" spans="2:6" ht="12" customHeight="1">
      <c r="B75" s="109">
        <v>12323</v>
      </c>
      <c r="C75" s="109" t="s">
        <v>263</v>
      </c>
      <c r="D75" s="993">
        <v>0</v>
      </c>
      <c r="F75" s="993">
        <f t="shared" si="1"/>
        <v>0</v>
      </c>
    </row>
    <row r="76" spans="2:6" ht="12" customHeight="1">
      <c r="B76" s="109">
        <v>12324</v>
      </c>
      <c r="C76" s="109" t="s">
        <v>16</v>
      </c>
      <c r="D76" s="993">
        <v>24466579222</v>
      </c>
      <c r="F76" s="993">
        <f t="shared" si="1"/>
        <v>24466579222</v>
      </c>
    </row>
    <row r="77" spans="2:6" ht="12" customHeight="1">
      <c r="B77" s="109">
        <v>12329</v>
      </c>
      <c r="C77" s="109" t="s">
        <v>38</v>
      </c>
      <c r="D77" s="993">
        <v>-1239648459</v>
      </c>
      <c r="F77" s="993">
        <f t="shared" si="1"/>
        <v>-1239648459</v>
      </c>
    </row>
    <row r="78" spans="2:6" ht="12" customHeight="1">
      <c r="B78" s="109">
        <v>12331</v>
      </c>
      <c r="C78" s="109" t="s">
        <v>27</v>
      </c>
      <c r="D78" s="993">
        <v>83471380993</v>
      </c>
      <c r="F78" s="993">
        <f t="shared" si="1"/>
        <v>83471380993</v>
      </c>
    </row>
    <row r="79" spans="2:6" ht="12" customHeight="1">
      <c r="B79" s="109">
        <v>12332</v>
      </c>
      <c r="C79" s="109" t="s">
        <v>28</v>
      </c>
      <c r="D79" s="993">
        <v>0</v>
      </c>
      <c r="F79" s="993">
        <f t="shared" si="1"/>
        <v>0</v>
      </c>
    </row>
    <row r="80" spans="2:6" ht="12" customHeight="1">
      <c r="B80" s="109">
        <v>12333</v>
      </c>
      <c r="C80" s="109" t="s">
        <v>29</v>
      </c>
      <c r="D80" s="993">
        <v>0</v>
      </c>
      <c r="F80" s="993">
        <f t="shared" si="1"/>
        <v>0</v>
      </c>
    </row>
    <row r="81" spans="2:6" ht="12" customHeight="1">
      <c r="B81" s="109">
        <v>12334</v>
      </c>
      <c r="C81" s="109" t="s">
        <v>18</v>
      </c>
      <c r="D81" s="993">
        <v>38716387</v>
      </c>
      <c r="F81" s="993">
        <f t="shared" si="1"/>
        <v>38716387</v>
      </c>
    </row>
    <row r="82" spans="2:6" ht="12" customHeight="1">
      <c r="B82" s="109">
        <v>12335</v>
      </c>
      <c r="C82" s="109" t="s">
        <v>22</v>
      </c>
      <c r="D82" s="993">
        <v>0</v>
      </c>
      <c r="F82" s="993">
        <f t="shared" si="1"/>
        <v>0</v>
      </c>
    </row>
    <row r="83" spans="2:6" ht="12" customHeight="1">
      <c r="B83" s="109">
        <v>12336</v>
      </c>
      <c r="C83" s="109" t="s">
        <v>23</v>
      </c>
      <c r="D83" s="993">
        <v>0</v>
      </c>
      <c r="F83" s="993">
        <f t="shared" si="1"/>
        <v>0</v>
      </c>
    </row>
    <row r="84" spans="2:6" ht="12" customHeight="1">
      <c r="B84" s="109">
        <v>12337</v>
      </c>
      <c r="C84" s="109" t="s">
        <v>823</v>
      </c>
      <c r="D84" s="993">
        <v>0</v>
      </c>
      <c r="F84" s="993">
        <f t="shared" si="1"/>
        <v>0</v>
      </c>
    </row>
    <row r="85" spans="2:6" ht="12" customHeight="1">
      <c r="B85" s="109">
        <v>12339</v>
      </c>
      <c r="C85" s="109" t="s">
        <v>39</v>
      </c>
      <c r="D85" s="993">
        <v>-38732846924</v>
      </c>
      <c r="F85" s="993">
        <f t="shared" si="1"/>
        <v>-38732846924</v>
      </c>
    </row>
    <row r="86" spans="2:6" ht="12" customHeight="1">
      <c r="B86" s="109">
        <v>12346</v>
      </c>
      <c r="C86" s="109" t="s">
        <v>1154</v>
      </c>
      <c r="D86" s="993">
        <v>5278904800</v>
      </c>
      <c r="F86" s="993">
        <f t="shared" si="1"/>
        <v>5278904800</v>
      </c>
    </row>
    <row r="87" spans="2:6" ht="12" customHeight="1">
      <c r="B87" s="109">
        <v>123443</v>
      </c>
      <c r="C87" s="109" t="s">
        <v>74</v>
      </c>
      <c r="D87" s="993">
        <v>968409332</v>
      </c>
      <c r="F87" s="993">
        <f t="shared" si="1"/>
        <v>968409332</v>
      </c>
    </row>
    <row r="88" spans="2:6" ht="12" customHeight="1">
      <c r="B88" s="109">
        <v>123450</v>
      </c>
      <c r="C88" s="109" t="s">
        <v>76</v>
      </c>
      <c r="D88" s="993">
        <v>231281478</v>
      </c>
      <c r="F88" s="993">
        <f t="shared" si="1"/>
        <v>231281478</v>
      </c>
    </row>
    <row r="89" spans="2:6" ht="12" customHeight="1">
      <c r="B89" s="109">
        <v>123496</v>
      </c>
      <c r="C89" s="109" t="s">
        <v>860</v>
      </c>
      <c r="D89" s="993">
        <v>924035807</v>
      </c>
      <c r="F89" s="993">
        <f t="shared" si="1"/>
        <v>924035807</v>
      </c>
    </row>
    <row r="90" spans="2:6" ht="12" customHeight="1">
      <c r="B90" s="109">
        <v>123497</v>
      </c>
      <c r="C90" s="109" t="s">
        <v>1338</v>
      </c>
      <c r="D90" s="993">
        <v>61500000</v>
      </c>
      <c r="F90" s="993">
        <f t="shared" si="1"/>
        <v>61500000</v>
      </c>
    </row>
    <row r="91" spans="2:6" ht="12" customHeight="1">
      <c r="B91" s="109">
        <v>123492</v>
      </c>
      <c r="C91" s="109" t="s">
        <v>859</v>
      </c>
      <c r="D91" s="993">
        <v>613688001</v>
      </c>
      <c r="F91" s="993">
        <f t="shared" si="1"/>
        <v>613688001</v>
      </c>
    </row>
    <row r="92" spans="2:6" ht="12" customHeight="1">
      <c r="B92" s="109">
        <v>12341</v>
      </c>
      <c r="C92" s="109" t="s">
        <v>870</v>
      </c>
      <c r="D92" s="993">
        <v>25198800</v>
      </c>
      <c r="F92" s="993">
        <f t="shared" si="1"/>
        <v>25198800</v>
      </c>
    </row>
    <row r="93" spans="2:6" ht="12" customHeight="1">
      <c r="B93" s="109">
        <v>12345</v>
      </c>
      <c r="C93" s="109" t="s">
        <v>874</v>
      </c>
      <c r="D93" s="993">
        <v>38472000</v>
      </c>
      <c r="F93" s="993">
        <f t="shared" si="1"/>
        <v>38472000</v>
      </c>
    </row>
    <row r="94" spans="2:6" ht="12" customHeight="1">
      <c r="B94" s="109">
        <v>1235002</v>
      </c>
      <c r="C94" s="109" t="s">
        <v>1232</v>
      </c>
      <c r="D94" s="993">
        <v>2773380</v>
      </c>
      <c r="F94" s="993">
        <f t="shared" si="1"/>
        <v>2773380</v>
      </c>
    </row>
    <row r="95" spans="2:6" ht="12" customHeight="1">
      <c r="B95" s="109">
        <v>1235003</v>
      </c>
      <c r="C95" s="109" t="s">
        <v>1078</v>
      </c>
      <c r="D95" s="993">
        <v>71802600</v>
      </c>
      <c r="F95" s="993">
        <f t="shared" si="1"/>
        <v>71802600</v>
      </c>
    </row>
    <row r="96" spans="2:6" ht="12" customHeight="1">
      <c r="B96" s="109">
        <v>1235004</v>
      </c>
      <c r="C96" s="109" t="s">
        <v>880</v>
      </c>
      <c r="D96" s="993">
        <v>264312944</v>
      </c>
      <c r="F96" s="993">
        <f t="shared" si="1"/>
        <v>264312944</v>
      </c>
    </row>
    <row r="97" spans="2:6" ht="12" customHeight="1">
      <c r="B97" s="109">
        <v>1235005</v>
      </c>
      <c r="C97" s="109" t="s">
        <v>881</v>
      </c>
      <c r="D97" s="993">
        <v>9227494</v>
      </c>
      <c r="F97" s="993">
        <f t="shared" si="1"/>
        <v>9227494</v>
      </c>
    </row>
    <row r="98" spans="2:6" ht="12" customHeight="1">
      <c r="B98" s="109">
        <v>1235011</v>
      </c>
      <c r="C98" s="109" t="s">
        <v>1079</v>
      </c>
      <c r="D98" s="993">
        <v>241050144</v>
      </c>
      <c r="F98" s="993">
        <f t="shared" si="1"/>
        <v>241050144</v>
      </c>
    </row>
    <row r="99" spans="2:6" ht="12" customHeight="1">
      <c r="B99" s="109">
        <v>1235014</v>
      </c>
      <c r="C99" s="109" t="s">
        <v>1080</v>
      </c>
      <c r="D99" s="993">
        <v>1533458262</v>
      </c>
      <c r="F99" s="993">
        <f t="shared" si="1"/>
        <v>1533458262</v>
      </c>
    </row>
    <row r="100" spans="2:6" ht="12" customHeight="1">
      <c r="B100" s="109">
        <v>1235016</v>
      </c>
      <c r="C100" s="109" t="s">
        <v>1081</v>
      </c>
      <c r="D100" s="993">
        <v>1112423092</v>
      </c>
      <c r="F100" s="993">
        <f t="shared" si="1"/>
        <v>1112423092</v>
      </c>
    </row>
    <row r="101" spans="2:6" ht="12" customHeight="1">
      <c r="B101" s="109">
        <v>123489</v>
      </c>
      <c r="C101" s="109" t="s">
        <v>1077</v>
      </c>
      <c r="D101" s="993">
        <v>5135520</v>
      </c>
      <c r="F101" s="993">
        <f t="shared" si="1"/>
        <v>5135520</v>
      </c>
    </row>
    <row r="102" spans="2:6" ht="12" customHeight="1">
      <c r="B102" s="109">
        <v>1235019</v>
      </c>
      <c r="C102" s="109" t="s">
        <v>1107</v>
      </c>
      <c r="D102" s="993">
        <v>4056427</v>
      </c>
      <c r="F102" s="993">
        <f t="shared" si="1"/>
        <v>4056427</v>
      </c>
    </row>
    <row r="103" spans="2:6" ht="12" customHeight="1">
      <c r="B103" s="109">
        <v>1235021</v>
      </c>
      <c r="C103" s="109" t="s">
        <v>1082</v>
      </c>
      <c r="D103" s="993">
        <v>22888650</v>
      </c>
      <c r="F103" s="993">
        <f t="shared" si="1"/>
        <v>22888650</v>
      </c>
    </row>
    <row r="104" spans="2:6" ht="12" customHeight="1">
      <c r="B104" s="109">
        <v>1235024</v>
      </c>
      <c r="C104" s="109" t="s">
        <v>1083</v>
      </c>
      <c r="D104" s="993">
        <v>5907711965</v>
      </c>
      <c r="F104" s="993">
        <f t="shared" si="1"/>
        <v>5907711965</v>
      </c>
    </row>
    <row r="105" spans="2:6" ht="12" customHeight="1">
      <c r="B105" s="109">
        <v>1235025</v>
      </c>
      <c r="C105" s="109" t="s">
        <v>1084</v>
      </c>
      <c r="D105" s="993">
        <v>3638800593</v>
      </c>
      <c r="F105" s="993">
        <f t="shared" si="1"/>
        <v>3638800593</v>
      </c>
    </row>
    <row r="106" spans="2:6" ht="12" customHeight="1">
      <c r="B106" s="109">
        <v>1235026</v>
      </c>
      <c r="C106" s="109" t="s">
        <v>1085</v>
      </c>
      <c r="D106" s="993">
        <v>1231012621</v>
      </c>
      <c r="F106" s="993">
        <f t="shared" si="1"/>
        <v>1231012621</v>
      </c>
    </row>
    <row r="107" spans="2:6" ht="12" customHeight="1">
      <c r="B107" s="109">
        <v>123419</v>
      </c>
      <c r="C107" s="109" t="s">
        <v>456</v>
      </c>
      <c r="D107" s="993">
        <v>2548182</v>
      </c>
      <c r="F107" s="993">
        <f t="shared" si="1"/>
        <v>2548182</v>
      </c>
    </row>
    <row r="108" spans="2:6" ht="12" customHeight="1">
      <c r="B108" s="109">
        <v>1235037</v>
      </c>
      <c r="C108" s="109" t="s">
        <v>1257</v>
      </c>
      <c r="D108" s="993">
        <v>325536725</v>
      </c>
      <c r="F108" s="993">
        <f t="shared" si="1"/>
        <v>325536725</v>
      </c>
    </row>
    <row r="109" spans="2:6" ht="12" customHeight="1">
      <c r="B109" s="109">
        <v>1235038</v>
      </c>
      <c r="C109" s="109" t="s">
        <v>1258</v>
      </c>
      <c r="D109" s="993">
        <v>1091244</v>
      </c>
      <c r="F109" s="993">
        <f t="shared" si="1"/>
        <v>1091244</v>
      </c>
    </row>
    <row r="110" spans="2:6" ht="12" customHeight="1">
      <c r="B110" s="109">
        <v>1235039</v>
      </c>
      <c r="C110" s="109" t="s">
        <v>1259</v>
      </c>
      <c r="D110" s="993">
        <v>15750000</v>
      </c>
      <c r="F110" s="993">
        <f t="shared" si="1"/>
        <v>15750000</v>
      </c>
    </row>
    <row r="111" spans="2:6" ht="12" customHeight="1">
      <c r="B111" s="109">
        <v>1235029</v>
      </c>
      <c r="C111" s="109" t="s">
        <v>1086</v>
      </c>
      <c r="D111" s="993">
        <v>1540000</v>
      </c>
      <c r="F111" s="993">
        <f t="shared" si="1"/>
        <v>1540000</v>
      </c>
    </row>
    <row r="112" spans="2:6" ht="12" customHeight="1">
      <c r="B112" s="109">
        <v>1235031</v>
      </c>
      <c r="C112" s="109" t="s">
        <v>1088</v>
      </c>
      <c r="D112" s="993">
        <v>4866555934</v>
      </c>
      <c r="F112" s="993">
        <f t="shared" si="1"/>
        <v>4866555934</v>
      </c>
    </row>
    <row r="113" spans="2:6" ht="12" customHeight="1">
      <c r="B113" s="109">
        <v>1235032</v>
      </c>
      <c r="C113" s="109" t="s">
        <v>1089</v>
      </c>
      <c r="D113" s="993">
        <v>191110337</v>
      </c>
      <c r="F113" s="993">
        <f t="shared" si="1"/>
        <v>191110337</v>
      </c>
    </row>
    <row r="114" spans="2:6" ht="12" customHeight="1">
      <c r="B114" s="109">
        <v>1235035</v>
      </c>
      <c r="C114" s="109" t="s">
        <v>1247</v>
      </c>
      <c r="D114" s="993">
        <v>3650000000</v>
      </c>
      <c r="F114" s="993">
        <f t="shared" si="1"/>
        <v>3650000000</v>
      </c>
    </row>
    <row r="115" spans="2:6" ht="12" customHeight="1">
      <c r="B115" s="109">
        <v>1235040</v>
      </c>
      <c r="C115" s="109" t="s">
        <v>1269</v>
      </c>
      <c r="D115" s="993">
        <v>149917512</v>
      </c>
      <c r="F115" s="993">
        <f t="shared" si="1"/>
        <v>149917512</v>
      </c>
    </row>
    <row r="116" spans="2:6" ht="12" customHeight="1">
      <c r="B116" s="109">
        <v>1235041</v>
      </c>
      <c r="C116" s="109" t="s">
        <v>1314</v>
      </c>
      <c r="D116" s="993">
        <v>549435339</v>
      </c>
      <c r="F116" s="993">
        <f t="shared" si="1"/>
        <v>549435339</v>
      </c>
    </row>
    <row r="117" spans="2:6" ht="12" customHeight="1">
      <c r="B117" s="109">
        <v>1235042</v>
      </c>
      <c r="C117" s="109" t="s">
        <v>1315</v>
      </c>
      <c r="D117" s="993">
        <v>24300000</v>
      </c>
      <c r="F117" s="993">
        <f t="shared" si="1"/>
        <v>24300000</v>
      </c>
    </row>
    <row r="118" spans="2:6" ht="12" customHeight="1">
      <c r="B118" s="109">
        <v>1235043</v>
      </c>
      <c r="C118" s="109" t="s">
        <v>1316</v>
      </c>
      <c r="D118" s="993">
        <v>473454545</v>
      </c>
      <c r="F118" s="993">
        <f t="shared" si="1"/>
        <v>473454545</v>
      </c>
    </row>
    <row r="119" spans="2:6" ht="12" customHeight="1">
      <c r="B119" s="109">
        <v>123501</v>
      </c>
      <c r="C119" s="109" t="s">
        <v>861</v>
      </c>
      <c r="D119" s="993">
        <v>0</v>
      </c>
      <c r="F119" s="993">
        <f t="shared" si="1"/>
        <v>0</v>
      </c>
    </row>
    <row r="120" spans="2:6" ht="12" customHeight="1">
      <c r="B120" s="109">
        <v>12411</v>
      </c>
      <c r="C120" s="109" t="s">
        <v>40</v>
      </c>
      <c r="D120" s="993">
        <v>860600764</v>
      </c>
      <c r="F120" s="993">
        <f t="shared" si="1"/>
        <v>860600764</v>
      </c>
    </row>
    <row r="121" spans="2:6" ht="12" customHeight="1">
      <c r="B121" s="109">
        <v>12412</v>
      </c>
      <c r="C121" s="109" t="s">
        <v>41</v>
      </c>
      <c r="D121" s="993">
        <v>-753103375</v>
      </c>
      <c r="F121" s="993">
        <f t="shared" si="1"/>
        <v>-753103375</v>
      </c>
    </row>
    <row r="122" spans="2:6" ht="12" customHeight="1">
      <c r="B122" s="109">
        <v>12511</v>
      </c>
      <c r="C122" s="109" t="s">
        <v>43</v>
      </c>
      <c r="D122" s="993">
        <v>66617323533</v>
      </c>
      <c r="F122" s="993">
        <f t="shared" si="1"/>
        <v>66617323533</v>
      </c>
    </row>
    <row r="123" spans="2:6" ht="12" customHeight="1">
      <c r="B123" s="109">
        <v>12512</v>
      </c>
      <c r="C123" s="109" t="s">
        <v>44</v>
      </c>
      <c r="D123" s="993">
        <v>1513212968</v>
      </c>
      <c r="F123" s="993">
        <f t="shared" si="1"/>
        <v>1513212968</v>
      </c>
    </row>
    <row r="124" spans="2:6" ht="12" customHeight="1">
      <c r="B124" s="109">
        <v>12513</v>
      </c>
      <c r="C124" s="109" t="s">
        <v>45</v>
      </c>
      <c r="D124" s="993">
        <v>2796009818</v>
      </c>
      <c r="F124" s="993">
        <f t="shared" si="1"/>
        <v>2796009818</v>
      </c>
    </row>
    <row r="125" spans="2:6" ht="12" customHeight="1">
      <c r="B125" s="109">
        <v>22111</v>
      </c>
      <c r="C125" s="109" t="s">
        <v>54</v>
      </c>
      <c r="D125" s="993">
        <v>-2784597525</v>
      </c>
      <c r="F125" s="993">
        <f t="shared" si="1"/>
        <v>-2784597525</v>
      </c>
    </row>
    <row r="126" spans="2:6" ht="12" customHeight="1">
      <c r="B126" s="109">
        <v>12514</v>
      </c>
      <c r="C126" s="109" t="s">
        <v>46</v>
      </c>
      <c r="D126" s="993">
        <v>5265799660</v>
      </c>
      <c r="F126" s="993">
        <f t="shared" si="1"/>
        <v>5265799660</v>
      </c>
    </row>
    <row r="127" spans="2:6" ht="12" customHeight="1">
      <c r="B127" s="109">
        <v>12519</v>
      </c>
      <c r="C127" s="109" t="s">
        <v>42</v>
      </c>
      <c r="D127" s="993">
        <v>-27260371977</v>
      </c>
      <c r="F127" s="993">
        <f t="shared" si="1"/>
        <v>-27260371977</v>
      </c>
    </row>
    <row r="128" spans="2:6" ht="12" customHeight="1">
      <c r="B128" s="109">
        <v>12611</v>
      </c>
      <c r="C128" s="109" t="s">
        <v>258</v>
      </c>
      <c r="D128" s="993">
        <v>0</v>
      </c>
      <c r="F128" s="993">
        <f t="shared" si="1"/>
        <v>0</v>
      </c>
    </row>
    <row r="129" spans="2:6" ht="12" customHeight="1">
      <c r="B129" s="109">
        <v>12621</v>
      </c>
      <c r="C129" s="109" t="s">
        <v>1090</v>
      </c>
      <c r="D129" s="993">
        <v>723606940</v>
      </c>
      <c r="F129" s="993">
        <f t="shared" si="1"/>
        <v>723606940</v>
      </c>
    </row>
    <row r="130" spans="2:6" ht="12" customHeight="1">
      <c r="B130" s="109">
        <v>121101</v>
      </c>
      <c r="C130" s="109" t="s">
        <v>1075</v>
      </c>
      <c r="D130" s="993">
        <v>522670674</v>
      </c>
      <c r="F130" s="993">
        <f t="shared" si="1"/>
        <v>522670674</v>
      </c>
    </row>
    <row r="131" spans="2:6" ht="12" customHeight="1">
      <c r="B131" s="109">
        <v>121201</v>
      </c>
      <c r="C131" s="109" t="s">
        <v>1268</v>
      </c>
      <c r="D131" s="993">
        <v>-522670674</v>
      </c>
      <c r="F131" s="993">
        <f t="shared" si="1"/>
        <v>-522670674</v>
      </c>
    </row>
    <row r="132" spans="2:6" ht="12" customHeight="1">
      <c r="B132" s="109">
        <v>21111</v>
      </c>
      <c r="C132" s="109" t="s">
        <v>47</v>
      </c>
      <c r="D132" s="993">
        <v>9700796469</v>
      </c>
      <c r="F132" s="993">
        <f t="shared" si="1"/>
        <v>9700796469</v>
      </c>
    </row>
    <row r="133" spans="2:6" ht="12" customHeight="1">
      <c r="B133" s="109">
        <v>21113</v>
      </c>
      <c r="C133" s="109" t="s">
        <v>48</v>
      </c>
      <c r="D133" s="993">
        <v>740688497</v>
      </c>
      <c r="F133" s="993">
        <f t="shared" si="1"/>
        <v>740688497</v>
      </c>
    </row>
    <row r="134" spans="2:6" ht="12" customHeight="1">
      <c r="B134" s="109">
        <v>21116</v>
      </c>
      <c r="C134" s="109" t="s">
        <v>274</v>
      </c>
      <c r="D134" s="993">
        <v>0</v>
      </c>
      <c r="F134" s="993">
        <f t="shared" ref="F134:F175" si="2">+D134+E134</f>
        <v>0</v>
      </c>
    </row>
    <row r="135" spans="2:6" ht="12" customHeight="1">
      <c r="B135" s="109">
        <v>21127</v>
      </c>
      <c r="C135" s="109" t="s">
        <v>275</v>
      </c>
      <c r="D135" s="993">
        <v>183490754569</v>
      </c>
      <c r="F135" s="993">
        <f t="shared" si="2"/>
        <v>183490754569</v>
      </c>
    </row>
    <row r="136" spans="2:6" ht="12" customHeight="1">
      <c r="B136" s="109">
        <v>21128</v>
      </c>
      <c r="C136" s="109" t="s">
        <v>276</v>
      </c>
      <c r="D136" s="993">
        <v>5999863061</v>
      </c>
      <c r="F136" s="993">
        <f t="shared" si="2"/>
        <v>5999863061</v>
      </c>
    </row>
    <row r="137" spans="2:6" ht="12" customHeight="1">
      <c r="B137" s="109">
        <v>21122</v>
      </c>
      <c r="C137" s="109" t="s">
        <v>53</v>
      </c>
      <c r="D137" s="993">
        <v>1448151992</v>
      </c>
      <c r="F137" s="993">
        <f t="shared" si="2"/>
        <v>1448151992</v>
      </c>
    </row>
    <row r="138" spans="2:6" ht="12" customHeight="1">
      <c r="B138" s="109">
        <v>21123</v>
      </c>
      <c r="C138" s="109" t="s">
        <v>863</v>
      </c>
      <c r="D138" s="993">
        <v>740688497</v>
      </c>
      <c r="F138" s="993">
        <f t="shared" si="2"/>
        <v>740688497</v>
      </c>
    </row>
    <row r="139" spans="2:6" ht="12" customHeight="1">
      <c r="B139" s="109">
        <v>21211</v>
      </c>
      <c r="C139" s="109" t="s">
        <v>50</v>
      </c>
      <c r="D139" s="993">
        <v>35624614676</v>
      </c>
      <c r="F139" s="993">
        <f t="shared" si="2"/>
        <v>35624614676</v>
      </c>
    </row>
    <row r="140" spans="2:6" ht="12" customHeight="1">
      <c r="B140" s="109">
        <v>21213</v>
      </c>
      <c r="C140" s="109" t="s">
        <v>824</v>
      </c>
      <c r="D140" s="993">
        <v>0</v>
      </c>
      <c r="F140" s="993">
        <f t="shared" si="2"/>
        <v>0</v>
      </c>
    </row>
    <row r="141" spans="2:6" ht="12" customHeight="1">
      <c r="B141" s="109">
        <v>21216</v>
      </c>
      <c r="C141" s="109" t="s">
        <v>1155</v>
      </c>
      <c r="D141" s="993">
        <v>4613091657</v>
      </c>
      <c r="F141" s="993">
        <f t="shared" si="2"/>
        <v>4613091657</v>
      </c>
    </row>
    <row r="142" spans="2:6" ht="12" customHeight="1">
      <c r="B142" s="109">
        <v>115101</v>
      </c>
      <c r="C142" s="109" t="s">
        <v>434</v>
      </c>
      <c r="D142" s="993">
        <v>-5267333282</v>
      </c>
      <c r="F142" s="993">
        <f t="shared" si="2"/>
        <v>-5267333282</v>
      </c>
    </row>
    <row r="143" spans="2:6" ht="12" customHeight="1">
      <c r="B143" s="109">
        <v>115102</v>
      </c>
      <c r="C143" s="109" t="s">
        <v>869</v>
      </c>
      <c r="D143" s="993">
        <v>-7260000000</v>
      </c>
      <c r="F143" s="993">
        <f t="shared" si="2"/>
        <v>-7260000000</v>
      </c>
    </row>
    <row r="144" spans="2:6" ht="12" customHeight="1">
      <c r="B144" s="109">
        <v>127101</v>
      </c>
      <c r="C144" s="109" t="s">
        <v>862</v>
      </c>
      <c r="D144" s="993">
        <v>-30487305652</v>
      </c>
      <c r="F144" s="993">
        <f t="shared" si="2"/>
        <v>-30487305652</v>
      </c>
    </row>
    <row r="145" spans="2:6" ht="12" customHeight="1">
      <c r="B145" s="109">
        <v>127102</v>
      </c>
      <c r="C145" s="109" t="s">
        <v>888</v>
      </c>
      <c r="D145" s="993">
        <v>9228821919</v>
      </c>
      <c r="F145" s="993">
        <f t="shared" si="2"/>
        <v>9228821919</v>
      </c>
    </row>
    <row r="146" spans="2:6" ht="12" customHeight="1">
      <c r="B146" s="109">
        <v>21217</v>
      </c>
      <c r="C146" s="109" t="s">
        <v>889</v>
      </c>
      <c r="D146" s="993">
        <v>19890411</v>
      </c>
      <c r="F146" s="993">
        <f t="shared" si="2"/>
        <v>19890411</v>
      </c>
    </row>
    <row r="147" spans="2:6" ht="12" customHeight="1">
      <c r="B147" s="109">
        <v>21311</v>
      </c>
      <c r="C147" s="109" t="s">
        <v>51</v>
      </c>
      <c r="D147" s="993">
        <v>-2893890</v>
      </c>
      <c r="F147" s="993">
        <f t="shared" si="2"/>
        <v>-2893890</v>
      </c>
    </row>
    <row r="148" spans="2:6" ht="12" customHeight="1">
      <c r="B148" s="109">
        <v>21312</v>
      </c>
      <c r="C148" s="109" t="s">
        <v>87</v>
      </c>
      <c r="D148" s="993">
        <v>-99311548</v>
      </c>
      <c r="F148" s="993">
        <f t="shared" si="2"/>
        <v>-99311548</v>
      </c>
    </row>
    <row r="149" spans="2:6" ht="12" customHeight="1">
      <c r="B149" s="109">
        <v>21313</v>
      </c>
      <c r="C149" s="109" t="s">
        <v>277</v>
      </c>
      <c r="D149" s="993">
        <v>158309938</v>
      </c>
      <c r="F149" s="993">
        <f t="shared" si="2"/>
        <v>158309938</v>
      </c>
    </row>
    <row r="150" spans="2:6" ht="12" customHeight="1">
      <c r="B150" s="109">
        <v>21314</v>
      </c>
      <c r="C150" s="109" t="s">
        <v>52</v>
      </c>
      <c r="D150" s="993">
        <v>127355742</v>
      </c>
      <c r="F150" s="993">
        <f t="shared" si="2"/>
        <v>127355742</v>
      </c>
    </row>
    <row r="151" spans="2:6" ht="12" customHeight="1">
      <c r="B151" s="109">
        <v>21317</v>
      </c>
      <c r="C151" s="109" t="s">
        <v>1091</v>
      </c>
      <c r="D151" s="993">
        <v>272458333</v>
      </c>
      <c r="F151" s="993">
        <f t="shared" si="2"/>
        <v>272458333</v>
      </c>
    </row>
    <row r="152" spans="2:6" ht="12" customHeight="1">
      <c r="B152" s="109">
        <v>21316</v>
      </c>
      <c r="C152" s="109" t="s">
        <v>99</v>
      </c>
      <c r="D152" s="993">
        <v>1735839</v>
      </c>
      <c r="F152" s="993">
        <f t="shared" si="2"/>
        <v>1735839</v>
      </c>
    </row>
    <row r="153" spans="2:6" ht="12" customHeight="1">
      <c r="B153" s="109">
        <v>21318</v>
      </c>
      <c r="C153" s="109" t="s">
        <v>1092</v>
      </c>
      <c r="D153" s="993">
        <v>29219694</v>
      </c>
      <c r="F153" s="993">
        <f t="shared" si="2"/>
        <v>29219694</v>
      </c>
    </row>
    <row r="154" spans="2:6" ht="12" customHeight="1">
      <c r="B154" s="109">
        <v>21319</v>
      </c>
      <c r="C154" s="109" t="s">
        <v>1317</v>
      </c>
      <c r="D154" s="993">
        <v>5790000</v>
      </c>
      <c r="F154" s="993">
        <f t="shared" si="2"/>
        <v>5790000</v>
      </c>
    </row>
    <row r="155" spans="2:6" ht="12" customHeight="1">
      <c r="B155" s="109">
        <v>21411</v>
      </c>
      <c r="C155" s="109" t="s">
        <v>107</v>
      </c>
      <c r="D155" s="993">
        <v>180985814</v>
      </c>
      <c r="F155" s="993">
        <f t="shared" si="2"/>
        <v>180985814</v>
      </c>
    </row>
    <row r="156" spans="2:6" ht="12" customHeight="1">
      <c r="B156" s="109">
        <v>21412</v>
      </c>
      <c r="C156" s="109" t="s">
        <v>435</v>
      </c>
      <c r="D156" s="993">
        <v>291414532</v>
      </c>
      <c r="F156" s="993">
        <f t="shared" si="2"/>
        <v>291414532</v>
      </c>
    </row>
    <row r="157" spans="2:6" ht="12" customHeight="1">
      <c r="B157" s="109">
        <v>21414</v>
      </c>
      <c r="C157" s="109" t="s">
        <v>463</v>
      </c>
      <c r="D157" s="993">
        <v>-148635</v>
      </c>
      <c r="F157" s="993">
        <f>+D157+E157</f>
        <v>-148635</v>
      </c>
    </row>
    <row r="158" spans="2:6" ht="12" customHeight="1">
      <c r="B158" s="109">
        <v>21415</v>
      </c>
      <c r="C158" s="109" t="s">
        <v>462</v>
      </c>
      <c r="D158" s="993">
        <v>-70949791</v>
      </c>
      <c r="F158" s="993">
        <f>+D158+E158</f>
        <v>-70949791</v>
      </c>
    </row>
    <row r="159" spans="2:6" ht="12" customHeight="1">
      <c r="B159" s="109">
        <v>21417</v>
      </c>
      <c r="C159" s="109" t="s">
        <v>100</v>
      </c>
      <c r="D159" s="993">
        <v>-117340485</v>
      </c>
      <c r="F159" s="993">
        <f t="shared" si="2"/>
        <v>-117340485</v>
      </c>
    </row>
    <row r="160" spans="2:6" ht="12" customHeight="1">
      <c r="B160" s="109">
        <v>21511</v>
      </c>
      <c r="C160" s="109" t="s">
        <v>1093</v>
      </c>
      <c r="D160" s="993">
        <v>6128000</v>
      </c>
      <c r="F160" s="993">
        <f t="shared" si="2"/>
        <v>6128000</v>
      </c>
    </row>
    <row r="161" spans="2:6" ht="12" customHeight="1">
      <c r="B161" s="109">
        <v>22112</v>
      </c>
      <c r="C161" s="109" t="s">
        <v>101</v>
      </c>
      <c r="D161" s="993">
        <v>51727274</v>
      </c>
      <c r="F161" s="993">
        <f t="shared" si="2"/>
        <v>51727274</v>
      </c>
    </row>
    <row r="162" spans="2:6" ht="12" customHeight="1">
      <c r="B162" s="109">
        <v>22215</v>
      </c>
      <c r="C162" s="109" t="s">
        <v>890</v>
      </c>
      <c r="D162" s="993">
        <v>80000000000</v>
      </c>
      <c r="F162" s="993">
        <f t="shared" si="2"/>
        <v>80000000000</v>
      </c>
    </row>
    <row r="163" spans="2:6" ht="12" customHeight="1">
      <c r="B163" s="109">
        <v>22214</v>
      </c>
      <c r="C163" s="109" t="s">
        <v>847</v>
      </c>
      <c r="D163" s="993">
        <v>30487305652</v>
      </c>
      <c r="F163" s="993">
        <f t="shared" si="2"/>
        <v>30487305652</v>
      </c>
    </row>
    <row r="164" spans="2:6" ht="12" customHeight="1">
      <c r="B164" s="109">
        <v>22216</v>
      </c>
      <c r="C164" s="109" t="s">
        <v>891</v>
      </c>
      <c r="D164" s="993">
        <v>-1829917809</v>
      </c>
      <c r="F164" s="993">
        <f t="shared" si="2"/>
        <v>-1829917809</v>
      </c>
    </row>
    <row r="165" spans="2:6" ht="12" customHeight="1">
      <c r="B165" s="109">
        <v>22311</v>
      </c>
      <c r="C165" s="109" t="s">
        <v>1284</v>
      </c>
      <c r="D165" s="993">
        <v>260487805</v>
      </c>
      <c r="F165" s="993">
        <f t="shared" si="2"/>
        <v>260487805</v>
      </c>
    </row>
    <row r="166" spans="2:6" ht="12" customHeight="1">
      <c r="B166" s="109">
        <v>22211</v>
      </c>
      <c r="C166" s="109" t="s">
        <v>50</v>
      </c>
      <c r="D166" s="993">
        <v>41566667423</v>
      </c>
      <c r="F166" s="993">
        <f t="shared" si="2"/>
        <v>41566667423</v>
      </c>
    </row>
    <row r="167" spans="2:6" ht="12" customHeight="1">
      <c r="B167" s="109">
        <v>3121</v>
      </c>
      <c r="C167" s="109" t="s">
        <v>58</v>
      </c>
      <c r="D167" s="993">
        <v>766105292</v>
      </c>
      <c r="F167" s="993">
        <f t="shared" si="2"/>
        <v>766105292</v>
      </c>
    </row>
    <row r="168" spans="2:6" ht="12" customHeight="1">
      <c r="B168" s="109">
        <v>3131</v>
      </c>
      <c r="C168" s="109" t="s">
        <v>59</v>
      </c>
      <c r="D168" s="993">
        <v>8984865816</v>
      </c>
      <c r="F168" s="993">
        <f t="shared" si="2"/>
        <v>8984865816</v>
      </c>
    </row>
    <row r="169" spans="2:6" ht="12" customHeight="1">
      <c r="B169" s="109">
        <v>3112</v>
      </c>
      <c r="C169" s="109" t="s">
        <v>278</v>
      </c>
      <c r="D169" s="993">
        <v>50000000000</v>
      </c>
      <c r="F169" s="993">
        <f t="shared" si="2"/>
        <v>50000000000</v>
      </c>
    </row>
    <row r="170" spans="2:6" ht="12" customHeight="1">
      <c r="B170" s="109">
        <v>3123</v>
      </c>
      <c r="C170" s="109" t="s">
        <v>103</v>
      </c>
      <c r="D170" s="993">
        <v>1857280709</v>
      </c>
      <c r="F170" s="993">
        <f t="shared" si="2"/>
        <v>1857280709</v>
      </c>
    </row>
    <row r="171" spans="2:6" ht="12" customHeight="1">
      <c r="B171" s="109">
        <v>3132</v>
      </c>
      <c r="C171" s="109" t="s">
        <v>436</v>
      </c>
      <c r="D171" s="993">
        <v>0</v>
      </c>
      <c r="F171" s="993">
        <f t="shared" si="2"/>
        <v>0</v>
      </c>
    </row>
    <row r="172" spans="2:6" ht="12" customHeight="1">
      <c r="B172" s="109">
        <v>9111</v>
      </c>
      <c r="C172" s="109" t="s">
        <v>280</v>
      </c>
      <c r="D172" s="993">
        <v>-73556760945</v>
      </c>
      <c r="F172" s="993">
        <f t="shared" si="2"/>
        <v>-73556760945</v>
      </c>
    </row>
    <row r="173" spans="2:6" ht="12" customHeight="1">
      <c r="B173" s="109">
        <v>9112</v>
      </c>
      <c r="C173" s="109" t="s">
        <v>281</v>
      </c>
      <c r="D173" s="993">
        <v>80633107848</v>
      </c>
      <c r="F173" s="993">
        <f t="shared" si="2"/>
        <v>80633107848</v>
      </c>
    </row>
    <row r="174" spans="2:6" ht="12" customHeight="1">
      <c r="B174" s="109">
        <v>9113</v>
      </c>
      <c r="C174" s="109" t="s">
        <v>892</v>
      </c>
      <c r="D174" s="993">
        <v>0</v>
      </c>
      <c r="F174" s="993">
        <f t="shared" si="2"/>
        <v>0</v>
      </c>
    </row>
    <row r="175" spans="2:6" ht="12" customHeight="1">
      <c r="B175" s="109">
        <v>9114</v>
      </c>
      <c r="C175" s="109" t="s">
        <v>893</v>
      </c>
      <c r="D175" s="993">
        <v>0</v>
      </c>
      <c r="F175" s="993">
        <f t="shared" si="2"/>
        <v>0</v>
      </c>
    </row>
    <row r="176" spans="2:6" ht="12" customHeight="1">
      <c r="B176" s="109" t="s">
        <v>106</v>
      </c>
      <c r="D176" s="993">
        <f>+SUM(D2:D131)-SUM(D132:D175)</f>
        <v>2057363097</v>
      </c>
    </row>
    <row r="177" spans="2:6" ht="12" customHeight="1">
      <c r="C177" s="109" t="s">
        <v>1365</v>
      </c>
      <c r="D177" s="993">
        <v>2057363097</v>
      </c>
    </row>
    <row r="178" spans="2:6" ht="12" customHeight="1">
      <c r="C178" s="109" t="s">
        <v>1367</v>
      </c>
      <c r="D178" s="993">
        <f>+D176-D177</f>
        <v>0</v>
      </c>
    </row>
    <row r="179" spans="2:6" ht="12" customHeight="1"/>
    <row r="180" spans="2:6" ht="12" customHeight="1"/>
    <row r="181" spans="2:6" ht="12" customHeight="1">
      <c r="B181" s="109">
        <v>701010101</v>
      </c>
      <c r="C181" s="109" t="s">
        <v>233</v>
      </c>
      <c r="D181" s="993">
        <v>857923934948</v>
      </c>
      <c r="F181" s="993">
        <f t="shared" ref="F181:F255" si="3">+D181+E181</f>
        <v>857923934948</v>
      </c>
    </row>
    <row r="182" spans="2:6" ht="12" customHeight="1">
      <c r="B182" s="109">
        <v>701010102</v>
      </c>
      <c r="C182" s="109" t="s">
        <v>234</v>
      </c>
      <c r="D182" s="993">
        <v>6365738427</v>
      </c>
      <c r="F182" s="993">
        <f t="shared" si="3"/>
        <v>6365738427</v>
      </c>
    </row>
    <row r="183" spans="2:6" ht="12" customHeight="1">
      <c r="B183" s="109">
        <v>701010103</v>
      </c>
      <c r="C183" s="109" t="s">
        <v>284</v>
      </c>
      <c r="D183" s="993">
        <v>-69954850281</v>
      </c>
      <c r="F183" s="993">
        <f t="shared" si="3"/>
        <v>-69954850281</v>
      </c>
    </row>
    <row r="184" spans="2:6" ht="12" customHeight="1">
      <c r="B184" s="109">
        <v>701010105</v>
      </c>
      <c r="C184" s="109" t="s">
        <v>437</v>
      </c>
      <c r="D184" s="993">
        <v>3631813</v>
      </c>
      <c r="F184" s="993">
        <f t="shared" si="3"/>
        <v>3631813</v>
      </c>
    </row>
    <row r="185" spans="2:6" ht="12" customHeight="1">
      <c r="B185" s="109">
        <v>701010108</v>
      </c>
      <c r="C185" s="109" t="s">
        <v>894</v>
      </c>
      <c r="D185" s="993">
        <v>127463101</v>
      </c>
      <c r="F185" s="993">
        <f t="shared" si="3"/>
        <v>127463101</v>
      </c>
    </row>
    <row r="186" spans="2:6" ht="12" customHeight="1">
      <c r="B186" s="109">
        <v>701010109</v>
      </c>
      <c r="C186" s="109" t="s">
        <v>1235</v>
      </c>
      <c r="D186" s="993">
        <v>8223286809</v>
      </c>
      <c r="F186" s="993">
        <f t="shared" si="3"/>
        <v>8223286809</v>
      </c>
    </row>
    <row r="187" spans="2:6" ht="12" customHeight="1">
      <c r="B187" s="109">
        <v>701010110</v>
      </c>
      <c r="C187" s="109" t="s">
        <v>1318</v>
      </c>
      <c r="D187" s="993">
        <v>-258371072</v>
      </c>
      <c r="F187" s="993">
        <f t="shared" si="3"/>
        <v>-258371072</v>
      </c>
    </row>
    <row r="188" spans="2:6" ht="12" customHeight="1">
      <c r="B188" s="109">
        <v>701010302</v>
      </c>
      <c r="C188" s="109" t="s">
        <v>237</v>
      </c>
      <c r="D188" s="993">
        <v>1330106697</v>
      </c>
      <c r="F188" s="993">
        <f t="shared" si="3"/>
        <v>1330106697</v>
      </c>
    </row>
    <row r="189" spans="2:6" ht="12" customHeight="1">
      <c r="B189" s="109">
        <v>701010303</v>
      </c>
      <c r="C189" s="109" t="s">
        <v>238</v>
      </c>
      <c r="D189" s="993">
        <v>3019768</v>
      </c>
      <c r="F189" s="993">
        <f t="shared" si="3"/>
        <v>3019768</v>
      </c>
    </row>
    <row r="190" spans="2:6" ht="12" customHeight="1">
      <c r="B190" s="109">
        <v>701010305</v>
      </c>
      <c r="C190" s="109" t="s">
        <v>438</v>
      </c>
      <c r="D190" s="993">
        <v>1653050</v>
      </c>
      <c r="F190" s="993">
        <f t="shared" si="3"/>
        <v>1653050</v>
      </c>
    </row>
    <row r="191" spans="2:6" ht="12" customHeight="1">
      <c r="B191" s="109">
        <v>701010306</v>
      </c>
      <c r="C191" s="109" t="s">
        <v>239</v>
      </c>
      <c r="D191" s="993">
        <v>592778326</v>
      </c>
      <c r="F191" s="993">
        <f t="shared" si="3"/>
        <v>592778326</v>
      </c>
    </row>
    <row r="192" spans="2:6" ht="12" customHeight="1">
      <c r="B192" s="109">
        <v>701010307</v>
      </c>
      <c r="C192" s="109" t="s">
        <v>240</v>
      </c>
      <c r="D192" s="993">
        <v>85381687</v>
      </c>
      <c r="F192" s="993">
        <f t="shared" si="3"/>
        <v>85381687</v>
      </c>
    </row>
    <row r="193" spans="2:6" ht="12" customHeight="1">
      <c r="B193" s="109">
        <v>701010308</v>
      </c>
      <c r="C193" s="109" t="s">
        <v>439</v>
      </c>
      <c r="D193" s="993">
        <v>4496740239</v>
      </c>
      <c r="F193" s="993">
        <f t="shared" si="3"/>
        <v>4496740239</v>
      </c>
    </row>
    <row r="194" spans="2:6" ht="12" customHeight="1">
      <c r="B194" s="109">
        <v>701010310</v>
      </c>
      <c r="C194" s="109" t="s">
        <v>243</v>
      </c>
      <c r="D194" s="993">
        <v>2850410716</v>
      </c>
      <c r="F194" s="993">
        <f t="shared" si="3"/>
        <v>2850410716</v>
      </c>
    </row>
    <row r="195" spans="2:6" ht="12" customHeight="1">
      <c r="B195" s="109">
        <v>701010314</v>
      </c>
      <c r="C195" s="109" t="s">
        <v>1094</v>
      </c>
      <c r="D195" s="993">
        <v>8428021809</v>
      </c>
      <c r="F195" s="993">
        <f t="shared" si="3"/>
        <v>8428021809</v>
      </c>
    </row>
    <row r="196" spans="2:6" ht="12" customHeight="1">
      <c r="B196" s="109">
        <v>701010315</v>
      </c>
      <c r="C196" s="109" t="s">
        <v>1095</v>
      </c>
      <c r="D196" s="993">
        <v>7491421220</v>
      </c>
      <c r="F196" s="993">
        <f t="shared" si="3"/>
        <v>7491421220</v>
      </c>
    </row>
    <row r="197" spans="2:6" ht="12" customHeight="1">
      <c r="B197" s="109">
        <v>701010316</v>
      </c>
      <c r="C197" s="109" t="s">
        <v>1311</v>
      </c>
      <c r="D197" s="993">
        <v>851857883</v>
      </c>
      <c r="F197" s="993">
        <f t="shared" si="3"/>
        <v>851857883</v>
      </c>
    </row>
    <row r="198" spans="2:6" ht="12" customHeight="1">
      <c r="B198" s="109">
        <v>702010102</v>
      </c>
      <c r="C198" s="109" t="s">
        <v>245</v>
      </c>
      <c r="D198" s="993">
        <v>906915</v>
      </c>
      <c r="F198" s="993">
        <f t="shared" si="3"/>
        <v>906915</v>
      </c>
    </row>
    <row r="199" spans="2:6" ht="12" customHeight="1">
      <c r="B199" s="109">
        <v>702010103</v>
      </c>
      <c r="C199" s="109" t="s">
        <v>246</v>
      </c>
      <c r="D199" s="993">
        <v>3622854466</v>
      </c>
      <c r="F199" s="993">
        <f t="shared" si="3"/>
        <v>3622854466</v>
      </c>
    </row>
    <row r="200" spans="2:6" ht="12" customHeight="1">
      <c r="B200" s="109">
        <v>8010101</v>
      </c>
      <c r="C200" s="109" t="s">
        <v>154</v>
      </c>
      <c r="D200" s="993">
        <v>-764874762975</v>
      </c>
      <c r="F200" s="993">
        <f t="shared" si="3"/>
        <v>-764874762975</v>
      </c>
    </row>
    <row r="201" spans="2:6" ht="12" customHeight="1">
      <c r="B201" s="109">
        <v>8010103</v>
      </c>
      <c r="C201" s="109" t="s">
        <v>481</v>
      </c>
      <c r="D201" s="993">
        <v>-13849290340</v>
      </c>
      <c r="F201" s="993">
        <f t="shared" si="3"/>
        <v>-13849290340</v>
      </c>
    </row>
    <row r="202" spans="2:6" ht="12" customHeight="1">
      <c r="B202" s="109">
        <v>8010105</v>
      </c>
      <c r="C202" s="109" t="s">
        <v>849</v>
      </c>
      <c r="D202" s="993">
        <v>-1583338930</v>
      </c>
      <c r="F202" s="993">
        <f t="shared" si="3"/>
        <v>-1583338930</v>
      </c>
    </row>
    <row r="203" spans="2:6" ht="12" customHeight="1">
      <c r="B203" s="109">
        <v>8010108</v>
      </c>
      <c r="C203" s="109" t="s">
        <v>440</v>
      </c>
      <c r="D203" s="993">
        <v>-3749994</v>
      </c>
      <c r="F203" s="993">
        <f t="shared" si="3"/>
        <v>-3749994</v>
      </c>
    </row>
    <row r="204" spans="2:6" ht="12" customHeight="1">
      <c r="B204" s="109">
        <v>8010109</v>
      </c>
      <c r="C204" s="109" t="s">
        <v>895</v>
      </c>
      <c r="D204" s="993">
        <v>-4496740239</v>
      </c>
      <c r="F204" s="993">
        <f t="shared" si="3"/>
        <v>-4496740239</v>
      </c>
    </row>
    <row r="205" spans="2:6" ht="12" customHeight="1">
      <c r="B205" s="109">
        <v>8010110</v>
      </c>
      <c r="C205" s="109" t="s">
        <v>1236</v>
      </c>
      <c r="D205" s="993">
        <v>-141477890</v>
      </c>
      <c r="F205" s="993">
        <f t="shared" si="3"/>
        <v>-141477890</v>
      </c>
    </row>
    <row r="206" spans="2:6" ht="12" customHeight="1">
      <c r="B206" s="109">
        <v>8020101</v>
      </c>
      <c r="C206" s="109" t="s">
        <v>160</v>
      </c>
      <c r="D206" s="993">
        <v>-3940832066</v>
      </c>
      <c r="F206" s="993">
        <f t="shared" si="3"/>
        <v>-3940832066</v>
      </c>
    </row>
    <row r="207" spans="2:6" ht="12" customHeight="1">
      <c r="B207" s="109">
        <v>8020104</v>
      </c>
      <c r="C207" s="109" t="s">
        <v>441</v>
      </c>
      <c r="D207" s="993">
        <v>35349580</v>
      </c>
      <c r="F207" s="993">
        <f t="shared" si="3"/>
        <v>35349580</v>
      </c>
    </row>
    <row r="208" spans="2:6" ht="12" customHeight="1">
      <c r="B208" s="109">
        <v>8020106</v>
      </c>
      <c r="C208" s="109" t="s">
        <v>162</v>
      </c>
      <c r="D208" s="993">
        <v>-512321150</v>
      </c>
      <c r="F208" s="993">
        <f t="shared" si="3"/>
        <v>-512321150</v>
      </c>
    </row>
    <row r="209" spans="2:6" ht="12" customHeight="1">
      <c r="B209" s="109">
        <v>8020108</v>
      </c>
      <c r="C209" s="109" t="s">
        <v>163</v>
      </c>
      <c r="D209" s="993">
        <v>-4752356852</v>
      </c>
      <c r="F209" s="993">
        <f t="shared" si="3"/>
        <v>-4752356852</v>
      </c>
    </row>
    <row r="210" spans="2:6" ht="12" customHeight="1">
      <c r="B210" s="109">
        <v>8020109</v>
      </c>
      <c r="C210" s="109" t="s">
        <v>1319</v>
      </c>
      <c r="D210" s="993">
        <v>-128565</v>
      </c>
      <c r="F210" s="993">
        <f t="shared" si="3"/>
        <v>-128565</v>
      </c>
    </row>
    <row r="211" spans="2:6" ht="12" customHeight="1">
      <c r="B211" s="109">
        <v>8020112</v>
      </c>
      <c r="C211" s="109" t="s">
        <v>165</v>
      </c>
      <c r="D211" s="993">
        <v>-12341385</v>
      </c>
      <c r="F211" s="993">
        <f t="shared" si="3"/>
        <v>-12341385</v>
      </c>
    </row>
    <row r="212" spans="2:6" ht="12" customHeight="1">
      <c r="B212" s="109">
        <v>8020116</v>
      </c>
      <c r="C212" s="109" t="s">
        <v>865</v>
      </c>
      <c r="D212" s="993">
        <v>2292603</v>
      </c>
      <c r="F212" s="993">
        <f t="shared" si="3"/>
        <v>2292603</v>
      </c>
    </row>
    <row r="213" spans="2:6" ht="12" customHeight="1">
      <c r="B213" s="109">
        <v>8030102</v>
      </c>
      <c r="C213" s="109" t="s">
        <v>167</v>
      </c>
      <c r="D213" s="993">
        <v>-2489312597</v>
      </c>
      <c r="F213" s="993">
        <f t="shared" si="3"/>
        <v>-2489312597</v>
      </c>
    </row>
    <row r="214" spans="2:6" ht="12" customHeight="1">
      <c r="B214" s="109">
        <v>8030103</v>
      </c>
      <c r="C214" s="109" t="s">
        <v>168</v>
      </c>
      <c r="D214" s="993">
        <v>-1505498347</v>
      </c>
      <c r="F214" s="993">
        <f t="shared" si="3"/>
        <v>-1505498347</v>
      </c>
    </row>
    <row r="215" spans="2:6" ht="12" customHeight="1">
      <c r="B215" s="109">
        <v>8030104</v>
      </c>
      <c r="C215" s="109" t="s">
        <v>169</v>
      </c>
      <c r="D215" s="993">
        <v>-220152818</v>
      </c>
      <c r="F215" s="993">
        <f t="shared" si="3"/>
        <v>-220152818</v>
      </c>
    </row>
    <row r="216" spans="2:6" ht="12" customHeight="1">
      <c r="B216" s="109">
        <v>8030105</v>
      </c>
      <c r="C216" s="109" t="s">
        <v>170</v>
      </c>
      <c r="D216" s="993">
        <v>31628581</v>
      </c>
      <c r="F216" s="993">
        <f t="shared" si="3"/>
        <v>31628581</v>
      </c>
    </row>
    <row r="217" spans="2:6" ht="12" customHeight="1">
      <c r="B217" s="109">
        <v>8030106</v>
      </c>
      <c r="C217" s="109" t="s">
        <v>171</v>
      </c>
      <c r="D217" s="993">
        <v>-206628843</v>
      </c>
      <c r="F217" s="993">
        <f t="shared" si="3"/>
        <v>-206628843</v>
      </c>
    </row>
    <row r="218" spans="2:6" ht="12" customHeight="1">
      <c r="B218" s="109">
        <v>8030107</v>
      </c>
      <c r="C218" s="109" t="s">
        <v>172</v>
      </c>
      <c r="D218" s="993">
        <v>-441433187</v>
      </c>
      <c r="F218" s="993">
        <f t="shared" si="3"/>
        <v>-441433187</v>
      </c>
    </row>
    <row r="219" spans="2:6" ht="12" customHeight="1">
      <c r="B219" s="109">
        <v>8030110</v>
      </c>
      <c r="C219" s="109" t="s">
        <v>174</v>
      </c>
      <c r="D219" s="993">
        <v>-166901853</v>
      </c>
      <c r="F219" s="993">
        <f t="shared" si="3"/>
        <v>-166901853</v>
      </c>
    </row>
    <row r="220" spans="2:6" ht="12" customHeight="1">
      <c r="B220" s="109">
        <v>8030114</v>
      </c>
      <c r="C220" s="109" t="s">
        <v>178</v>
      </c>
      <c r="D220" s="993">
        <v>-67570991</v>
      </c>
      <c r="F220" s="993">
        <f t="shared" si="3"/>
        <v>-67570991</v>
      </c>
    </row>
    <row r="221" spans="2:6" ht="12" customHeight="1">
      <c r="B221" s="109">
        <v>8030116</v>
      </c>
      <c r="C221" s="109" t="s">
        <v>851</v>
      </c>
      <c r="D221" s="993">
        <v>-228088882</v>
      </c>
      <c r="F221" s="993">
        <f t="shared" si="3"/>
        <v>-228088882</v>
      </c>
    </row>
    <row r="222" spans="2:6" ht="12" customHeight="1">
      <c r="B222" s="109">
        <v>8030117</v>
      </c>
      <c r="C222" s="109" t="s">
        <v>1096</v>
      </c>
      <c r="D222" s="993">
        <v>-305542515</v>
      </c>
      <c r="F222" s="993">
        <f t="shared" si="3"/>
        <v>-305542515</v>
      </c>
    </row>
    <row r="223" spans="2:6" ht="12" customHeight="1">
      <c r="B223" s="109">
        <v>8030118</v>
      </c>
      <c r="C223" s="109" t="s">
        <v>1097</v>
      </c>
      <c r="D223" s="993">
        <v>-36683455</v>
      </c>
      <c r="F223" s="993">
        <f t="shared" si="3"/>
        <v>-36683455</v>
      </c>
    </row>
    <row r="224" spans="2:6" ht="12" customHeight="1">
      <c r="B224" s="109">
        <v>8030204</v>
      </c>
      <c r="C224" s="109" t="s">
        <v>181</v>
      </c>
      <c r="D224" s="993">
        <v>-26846890</v>
      </c>
      <c r="F224" s="993">
        <f t="shared" si="3"/>
        <v>-26846890</v>
      </c>
    </row>
    <row r="225" spans="2:6" ht="12" customHeight="1">
      <c r="B225" s="109">
        <v>8030205</v>
      </c>
      <c r="C225" s="109" t="s">
        <v>182</v>
      </c>
      <c r="D225" s="993">
        <v>-6749092</v>
      </c>
      <c r="F225" s="993">
        <f t="shared" si="3"/>
        <v>-6749092</v>
      </c>
    </row>
    <row r="226" spans="2:6" ht="12" customHeight="1">
      <c r="B226" s="109">
        <v>8030206</v>
      </c>
      <c r="C226" s="109" t="s">
        <v>183</v>
      </c>
      <c r="D226" s="993">
        <v>-22909090</v>
      </c>
      <c r="F226" s="993">
        <f t="shared" si="3"/>
        <v>-22909090</v>
      </c>
    </row>
    <row r="227" spans="2:6" ht="12" customHeight="1">
      <c r="B227" s="109">
        <v>8030209</v>
      </c>
      <c r="C227" s="109" t="s">
        <v>231</v>
      </c>
      <c r="D227" s="993">
        <v>-10000000</v>
      </c>
      <c r="F227" s="993">
        <f t="shared" si="3"/>
        <v>-10000000</v>
      </c>
    </row>
    <row r="228" spans="2:6" ht="12" customHeight="1">
      <c r="B228" s="109">
        <v>8030215</v>
      </c>
      <c r="C228" s="109" t="s">
        <v>184</v>
      </c>
      <c r="D228" s="993">
        <v>-39124841</v>
      </c>
      <c r="F228" s="993">
        <f t="shared" si="3"/>
        <v>-39124841</v>
      </c>
    </row>
    <row r="229" spans="2:6" ht="12" customHeight="1">
      <c r="B229" s="109">
        <v>8030216</v>
      </c>
      <c r="C229" s="109" t="s">
        <v>1249</v>
      </c>
      <c r="D229" s="993">
        <v>6853030</v>
      </c>
      <c r="F229" s="993">
        <f t="shared" si="3"/>
        <v>6853030</v>
      </c>
    </row>
    <row r="230" spans="2:6" ht="12" customHeight="1">
      <c r="B230" s="109">
        <v>8030301</v>
      </c>
      <c r="C230" s="109" t="s">
        <v>185</v>
      </c>
      <c r="D230" s="993">
        <v>-29441767</v>
      </c>
      <c r="F230" s="993">
        <f t="shared" si="3"/>
        <v>-29441767</v>
      </c>
    </row>
    <row r="231" spans="2:6" ht="12" customHeight="1">
      <c r="B231" s="109">
        <v>8030302</v>
      </c>
      <c r="C231" s="109" t="s">
        <v>186</v>
      </c>
      <c r="D231" s="993">
        <v>-50407676</v>
      </c>
      <c r="F231" s="993">
        <f t="shared" si="3"/>
        <v>-50407676</v>
      </c>
    </row>
    <row r="232" spans="2:6" ht="12" customHeight="1">
      <c r="B232" s="109">
        <v>8030303</v>
      </c>
      <c r="C232" s="109" t="s">
        <v>187</v>
      </c>
      <c r="D232" s="993">
        <v>-339332138</v>
      </c>
      <c r="F232" s="993">
        <f t="shared" si="3"/>
        <v>-339332138</v>
      </c>
    </row>
    <row r="233" spans="2:6" ht="12" customHeight="1">
      <c r="B233" s="109">
        <v>8030305</v>
      </c>
      <c r="C233" s="109" t="s">
        <v>188</v>
      </c>
      <c r="D233" s="993">
        <v>-765593434</v>
      </c>
      <c r="F233" s="993">
        <f t="shared" si="3"/>
        <v>-765593434</v>
      </c>
    </row>
    <row r="234" spans="2:6" ht="12" customHeight="1">
      <c r="B234" s="109">
        <v>8030308</v>
      </c>
      <c r="C234" s="109" t="s">
        <v>189</v>
      </c>
      <c r="D234" s="993">
        <v>-714275</v>
      </c>
      <c r="F234" s="993">
        <f t="shared" si="3"/>
        <v>-714275</v>
      </c>
    </row>
    <row r="235" spans="2:6" ht="12" customHeight="1">
      <c r="B235" s="109">
        <v>8030309</v>
      </c>
      <c r="C235" s="109" t="s">
        <v>190</v>
      </c>
      <c r="D235" s="993">
        <v>-305890513</v>
      </c>
      <c r="F235" s="993">
        <f t="shared" si="3"/>
        <v>-305890513</v>
      </c>
    </row>
    <row r="236" spans="2:6" ht="12" customHeight="1">
      <c r="B236" s="109">
        <v>8030401</v>
      </c>
      <c r="C236" s="109" t="s">
        <v>191</v>
      </c>
      <c r="D236" s="993">
        <v>-60547914</v>
      </c>
      <c r="F236" s="993">
        <f t="shared" si="3"/>
        <v>-60547914</v>
      </c>
    </row>
    <row r="237" spans="2:6" ht="12" customHeight="1">
      <c r="B237" s="109">
        <v>8030402</v>
      </c>
      <c r="C237" s="109" t="s">
        <v>289</v>
      </c>
      <c r="D237" s="993">
        <v>-20012395</v>
      </c>
      <c r="F237" s="993">
        <f t="shared" si="3"/>
        <v>-20012395</v>
      </c>
    </row>
    <row r="238" spans="2:6" ht="12" customHeight="1">
      <c r="B238" s="109">
        <v>8030403</v>
      </c>
      <c r="C238" s="109" t="s">
        <v>468</v>
      </c>
      <c r="D238" s="993">
        <v>-323182</v>
      </c>
      <c r="F238" s="993">
        <f t="shared" si="3"/>
        <v>-323182</v>
      </c>
    </row>
    <row r="239" spans="2:6" ht="12" customHeight="1">
      <c r="B239" s="109">
        <v>8030405</v>
      </c>
      <c r="C239" s="109" t="s">
        <v>193</v>
      </c>
      <c r="D239" s="993">
        <v>-1763637</v>
      </c>
      <c r="F239" s="993">
        <f t="shared" si="3"/>
        <v>-1763637</v>
      </c>
    </row>
    <row r="240" spans="2:6" ht="12" customHeight="1">
      <c r="B240" s="109">
        <v>8030406</v>
      </c>
      <c r="C240" s="109" t="s">
        <v>194</v>
      </c>
      <c r="D240" s="993">
        <v>-105858590</v>
      </c>
      <c r="F240" s="993">
        <f t="shared" si="3"/>
        <v>-105858590</v>
      </c>
    </row>
    <row r="241" spans="2:6" ht="12" customHeight="1">
      <c r="B241" s="109">
        <v>8030407</v>
      </c>
      <c r="C241" s="109" t="s">
        <v>195</v>
      </c>
      <c r="D241" s="993">
        <v>-32872581</v>
      </c>
      <c r="F241" s="993">
        <f t="shared" si="3"/>
        <v>-32872581</v>
      </c>
    </row>
    <row r="242" spans="2:6" ht="12" customHeight="1">
      <c r="B242" s="109">
        <v>8030408</v>
      </c>
      <c r="C242" s="109" t="s">
        <v>196</v>
      </c>
      <c r="D242" s="993">
        <v>-64902311</v>
      </c>
      <c r="F242" s="993">
        <f t="shared" si="3"/>
        <v>-64902311</v>
      </c>
    </row>
    <row r="243" spans="2:6" ht="12" customHeight="1">
      <c r="B243" s="109">
        <v>8030501</v>
      </c>
      <c r="C243" s="109" t="s">
        <v>198</v>
      </c>
      <c r="D243" s="993">
        <v>-10192911</v>
      </c>
      <c r="F243" s="993">
        <f t="shared" si="3"/>
        <v>-10192911</v>
      </c>
    </row>
    <row r="244" spans="2:6" ht="12" customHeight="1">
      <c r="B244" s="109">
        <v>8030506</v>
      </c>
      <c r="C244" s="109" t="s">
        <v>199</v>
      </c>
      <c r="D244" s="993">
        <v>-4431812</v>
      </c>
      <c r="F244" s="993">
        <f t="shared" si="3"/>
        <v>-4431812</v>
      </c>
    </row>
    <row r="245" spans="2:6" ht="12" customHeight="1">
      <c r="B245" s="109">
        <v>8030507</v>
      </c>
      <c r="C245" s="109" t="s">
        <v>200</v>
      </c>
      <c r="D245" s="993">
        <v>-1454544</v>
      </c>
      <c r="F245" s="993">
        <f t="shared" si="3"/>
        <v>-1454544</v>
      </c>
    </row>
    <row r="246" spans="2:6" ht="12" customHeight="1">
      <c r="B246" s="109">
        <v>8030601</v>
      </c>
      <c r="C246" s="109" t="s">
        <v>290</v>
      </c>
      <c r="D246" s="993">
        <v>-1537274962</v>
      </c>
      <c r="F246" s="993">
        <f t="shared" si="3"/>
        <v>-1537274962</v>
      </c>
    </row>
    <row r="247" spans="2:6" ht="12" customHeight="1">
      <c r="B247" s="109">
        <v>8030602</v>
      </c>
      <c r="C247" s="109" t="s">
        <v>202</v>
      </c>
      <c r="D247" s="993">
        <v>-111448003</v>
      </c>
      <c r="F247" s="993">
        <f t="shared" si="3"/>
        <v>-111448003</v>
      </c>
    </row>
    <row r="248" spans="2:6" ht="12" customHeight="1">
      <c r="B248" s="109">
        <v>8030603</v>
      </c>
      <c r="C248" s="109" t="s">
        <v>442</v>
      </c>
      <c r="D248" s="993">
        <v>-16714690</v>
      </c>
      <c r="F248" s="993">
        <f t="shared" si="3"/>
        <v>-16714690</v>
      </c>
    </row>
    <row r="249" spans="2:6" ht="12" customHeight="1">
      <c r="B249" s="109">
        <v>8030609</v>
      </c>
      <c r="C249" s="109" t="s">
        <v>204</v>
      </c>
      <c r="D249" s="993">
        <v>-116054001</v>
      </c>
      <c r="F249" s="993">
        <f t="shared" si="3"/>
        <v>-116054001</v>
      </c>
    </row>
    <row r="250" spans="2:6" ht="12" customHeight="1">
      <c r="B250" s="109">
        <v>8070101</v>
      </c>
      <c r="C250" s="109" t="s">
        <v>166</v>
      </c>
      <c r="D250" s="993">
        <v>-902622100</v>
      </c>
      <c r="F250" s="993">
        <f t="shared" si="3"/>
        <v>-902622100</v>
      </c>
    </row>
    <row r="251" spans="2:6" ht="12" customHeight="1">
      <c r="B251" s="109">
        <v>8070102</v>
      </c>
      <c r="C251" s="109" t="s">
        <v>167</v>
      </c>
      <c r="D251" s="993">
        <v>-143581266</v>
      </c>
      <c r="F251" s="993">
        <f t="shared" si="3"/>
        <v>-143581266</v>
      </c>
    </row>
    <row r="252" spans="2:6" ht="12" customHeight="1">
      <c r="B252" s="109">
        <v>8070103</v>
      </c>
      <c r="C252" s="109" t="s">
        <v>168</v>
      </c>
      <c r="D252" s="993">
        <v>-773502702</v>
      </c>
      <c r="F252" s="993">
        <f t="shared" si="3"/>
        <v>-773502702</v>
      </c>
    </row>
    <row r="253" spans="2:6" ht="12" customHeight="1">
      <c r="B253" s="109">
        <v>8070104</v>
      </c>
      <c r="C253" s="109" t="s">
        <v>229</v>
      </c>
      <c r="D253" s="993">
        <v>-6575025</v>
      </c>
      <c r="F253" s="993">
        <f t="shared" si="3"/>
        <v>-6575025</v>
      </c>
    </row>
    <row r="254" spans="2:6" ht="12" customHeight="1">
      <c r="B254" s="109">
        <v>8070105</v>
      </c>
      <c r="C254" s="109" t="s">
        <v>170</v>
      </c>
      <c r="D254" s="993">
        <v>3860979</v>
      </c>
      <c r="F254" s="993">
        <f t="shared" si="3"/>
        <v>3860979</v>
      </c>
    </row>
    <row r="255" spans="2:6" ht="12" customHeight="1">
      <c r="B255" s="109">
        <v>8070106</v>
      </c>
      <c r="C255" s="109" t="s">
        <v>171</v>
      </c>
      <c r="D255" s="993">
        <v>-10535935</v>
      </c>
      <c r="F255" s="993">
        <f t="shared" si="3"/>
        <v>-10535935</v>
      </c>
    </row>
    <row r="256" spans="2:6" ht="12" customHeight="1">
      <c r="B256" s="109">
        <v>8070107</v>
      </c>
      <c r="C256" s="109" t="s">
        <v>172</v>
      </c>
      <c r="D256" s="993">
        <v>-24665847</v>
      </c>
      <c r="F256" s="993">
        <f t="shared" ref="F256:F310" si="4">+D256+E256</f>
        <v>-24665847</v>
      </c>
    </row>
    <row r="257" spans="2:6" ht="12" customHeight="1">
      <c r="B257" s="109">
        <v>8070109</v>
      </c>
      <c r="C257" s="109" t="s">
        <v>173</v>
      </c>
      <c r="D257" s="993">
        <v>-5360746</v>
      </c>
      <c r="F257" s="993">
        <f t="shared" si="4"/>
        <v>-5360746</v>
      </c>
    </row>
    <row r="258" spans="2:6" ht="12" customHeight="1">
      <c r="B258" s="109">
        <v>8070110</v>
      </c>
      <c r="C258" s="109" t="s">
        <v>174</v>
      </c>
      <c r="D258" s="993">
        <v>-16749999</v>
      </c>
      <c r="F258" s="993">
        <f t="shared" si="4"/>
        <v>-16749999</v>
      </c>
    </row>
    <row r="259" spans="2:6" ht="12" customHeight="1">
      <c r="B259" s="109">
        <v>8070114</v>
      </c>
      <c r="C259" s="109" t="s">
        <v>178</v>
      </c>
      <c r="D259" s="993">
        <v>-25265366</v>
      </c>
      <c r="F259" s="993">
        <f t="shared" si="4"/>
        <v>-25265366</v>
      </c>
    </row>
    <row r="260" spans="2:6" ht="12" customHeight="1">
      <c r="B260" s="109">
        <v>8070117</v>
      </c>
      <c r="C260" s="109" t="s">
        <v>1096</v>
      </c>
      <c r="D260" s="993">
        <v>-18359876</v>
      </c>
      <c r="F260" s="993">
        <f t="shared" si="4"/>
        <v>-18359876</v>
      </c>
    </row>
    <row r="261" spans="2:6" ht="12" customHeight="1">
      <c r="B261" s="109">
        <v>8070118</v>
      </c>
      <c r="C261" s="109" t="s">
        <v>1097</v>
      </c>
      <c r="D261" s="993">
        <v>-4225000</v>
      </c>
      <c r="F261" s="993">
        <f t="shared" si="4"/>
        <v>-4225000</v>
      </c>
    </row>
    <row r="262" spans="2:6" ht="12" customHeight="1">
      <c r="B262" s="109">
        <v>8070201</v>
      </c>
      <c r="C262" s="109" t="s">
        <v>230</v>
      </c>
      <c r="D262" s="993">
        <v>-126978857</v>
      </c>
      <c r="F262" s="993">
        <f t="shared" si="4"/>
        <v>-126978857</v>
      </c>
    </row>
    <row r="263" spans="2:6" ht="12" customHeight="1">
      <c r="B263" s="109">
        <v>8070202</v>
      </c>
      <c r="C263" s="109" t="s">
        <v>179</v>
      </c>
      <c r="D263" s="993">
        <v>-41049421</v>
      </c>
      <c r="F263" s="993">
        <f t="shared" si="4"/>
        <v>-41049421</v>
      </c>
    </row>
    <row r="264" spans="2:6" ht="12" customHeight="1">
      <c r="B264" s="109">
        <v>8070205</v>
      </c>
      <c r="C264" s="109" t="s">
        <v>182</v>
      </c>
      <c r="D264" s="993">
        <v>-6036364</v>
      </c>
      <c r="F264" s="993">
        <f t="shared" si="4"/>
        <v>-6036364</v>
      </c>
    </row>
    <row r="265" spans="2:6" ht="12" customHeight="1">
      <c r="B265" s="109">
        <v>8070206</v>
      </c>
      <c r="C265" s="109" t="s">
        <v>183</v>
      </c>
      <c r="D265" s="993">
        <v>-3970911</v>
      </c>
      <c r="F265" s="993">
        <f t="shared" si="4"/>
        <v>-3970911</v>
      </c>
    </row>
    <row r="266" spans="2:6" ht="12" customHeight="1">
      <c r="B266" s="109">
        <v>8070209</v>
      </c>
      <c r="C266" s="109" t="s">
        <v>231</v>
      </c>
      <c r="D266" s="993">
        <v>-4114400</v>
      </c>
      <c r="F266" s="993">
        <f t="shared" si="4"/>
        <v>-4114400</v>
      </c>
    </row>
    <row r="267" spans="2:6" ht="12" customHeight="1">
      <c r="B267" s="109">
        <v>8070210</v>
      </c>
      <c r="C267" s="109" t="s">
        <v>852</v>
      </c>
      <c r="D267" s="993">
        <v>-4329822</v>
      </c>
      <c r="F267" s="993">
        <f t="shared" si="4"/>
        <v>-4329822</v>
      </c>
    </row>
    <row r="268" spans="2:6" ht="12" customHeight="1">
      <c r="B268" s="109">
        <v>8070301</v>
      </c>
      <c r="C268" s="109" t="s">
        <v>185</v>
      </c>
      <c r="D268" s="993">
        <v>-3841086</v>
      </c>
      <c r="F268" s="993">
        <f t="shared" si="4"/>
        <v>-3841086</v>
      </c>
    </row>
    <row r="269" spans="2:6" ht="12" customHeight="1">
      <c r="B269" s="109">
        <v>8070302</v>
      </c>
      <c r="C269" s="109" t="s">
        <v>186</v>
      </c>
      <c r="D269" s="993">
        <v>-28102035</v>
      </c>
      <c r="F269" s="993">
        <f t="shared" si="4"/>
        <v>-28102035</v>
      </c>
    </row>
    <row r="270" spans="2:6" ht="12" customHeight="1">
      <c r="B270" s="109">
        <v>8070303</v>
      </c>
      <c r="C270" s="109" t="s">
        <v>187</v>
      </c>
      <c r="D270" s="993">
        <v>-10287578</v>
      </c>
      <c r="F270" s="993">
        <f t="shared" si="4"/>
        <v>-10287578</v>
      </c>
    </row>
    <row r="271" spans="2:6" ht="12" customHeight="1">
      <c r="B271" s="109">
        <v>8070306</v>
      </c>
      <c r="C271" s="109" t="s">
        <v>232</v>
      </c>
      <c r="D271" s="993">
        <v>-81809</v>
      </c>
      <c r="F271" s="993">
        <f t="shared" si="4"/>
        <v>-81809</v>
      </c>
    </row>
    <row r="272" spans="2:6" ht="12" customHeight="1">
      <c r="B272" s="109">
        <v>8070401</v>
      </c>
      <c r="C272" s="109" t="s">
        <v>191</v>
      </c>
      <c r="D272" s="993">
        <v>-145359162</v>
      </c>
      <c r="F272" s="993">
        <f t="shared" si="4"/>
        <v>-145359162</v>
      </c>
    </row>
    <row r="273" spans="2:6" ht="12" customHeight="1">
      <c r="B273" s="109">
        <v>8070402</v>
      </c>
      <c r="C273" s="109" t="s">
        <v>297</v>
      </c>
      <c r="D273" s="993">
        <v>-1132909</v>
      </c>
      <c r="F273" s="993">
        <f t="shared" si="4"/>
        <v>-1132909</v>
      </c>
    </row>
    <row r="274" spans="2:6" ht="12" customHeight="1">
      <c r="B274" s="109">
        <v>8070403</v>
      </c>
      <c r="C274" s="109" t="s">
        <v>468</v>
      </c>
      <c r="D274" s="993">
        <v>-342273</v>
      </c>
      <c r="F274" s="993">
        <f t="shared" si="4"/>
        <v>-342273</v>
      </c>
    </row>
    <row r="275" spans="2:6" ht="12" customHeight="1">
      <c r="B275" s="109">
        <v>8070405</v>
      </c>
      <c r="C275" s="109" t="s">
        <v>193</v>
      </c>
      <c r="D275" s="993">
        <v>-3439310</v>
      </c>
      <c r="F275" s="993">
        <f t="shared" si="4"/>
        <v>-3439310</v>
      </c>
    </row>
    <row r="276" spans="2:6" ht="12" customHeight="1">
      <c r="B276" s="109">
        <v>8070406</v>
      </c>
      <c r="C276" s="109" t="s">
        <v>194</v>
      </c>
      <c r="D276" s="993">
        <v>-22293275</v>
      </c>
      <c r="F276" s="993">
        <f t="shared" si="4"/>
        <v>-22293275</v>
      </c>
    </row>
    <row r="277" spans="2:6" ht="12" customHeight="1">
      <c r="B277" s="109">
        <v>8070407</v>
      </c>
      <c r="C277" s="109" t="s">
        <v>195</v>
      </c>
      <c r="D277" s="993">
        <v>-12837684</v>
      </c>
      <c r="F277" s="993">
        <f t="shared" si="4"/>
        <v>-12837684</v>
      </c>
    </row>
    <row r="278" spans="2:6" ht="12" customHeight="1">
      <c r="B278" s="109">
        <v>8070408</v>
      </c>
      <c r="C278" s="109" t="s">
        <v>196</v>
      </c>
      <c r="D278" s="993">
        <v>-170253506</v>
      </c>
      <c r="F278" s="993">
        <f t="shared" si="4"/>
        <v>-170253506</v>
      </c>
    </row>
    <row r="279" spans="2:6" ht="12" customHeight="1">
      <c r="B279" s="109">
        <v>8070409</v>
      </c>
      <c r="C279" s="109" t="s">
        <v>197</v>
      </c>
      <c r="D279" s="993">
        <v>-36085304</v>
      </c>
      <c r="F279" s="993">
        <f t="shared" si="4"/>
        <v>-36085304</v>
      </c>
    </row>
    <row r="280" spans="2:6" ht="12" customHeight="1">
      <c r="B280" s="109">
        <v>8070507</v>
      </c>
      <c r="C280" s="109" t="s">
        <v>200</v>
      </c>
      <c r="D280" s="993">
        <v>-4163490</v>
      </c>
      <c r="F280" s="993">
        <f t="shared" si="4"/>
        <v>-4163490</v>
      </c>
    </row>
    <row r="281" spans="2:6" ht="12" customHeight="1">
      <c r="B281" s="109">
        <v>8070601</v>
      </c>
      <c r="C281" s="109" t="s">
        <v>201</v>
      </c>
      <c r="D281" s="993">
        <v>-568182</v>
      </c>
      <c r="F281" s="993">
        <f t="shared" si="4"/>
        <v>-568182</v>
      </c>
    </row>
    <row r="282" spans="2:6" ht="12" customHeight="1">
      <c r="B282" s="109">
        <v>8040101</v>
      </c>
      <c r="C282" s="109" t="s">
        <v>292</v>
      </c>
      <c r="D282" s="993">
        <v>-7039014</v>
      </c>
      <c r="F282" s="993">
        <f t="shared" si="4"/>
        <v>-7039014</v>
      </c>
    </row>
    <row r="283" spans="2:6" ht="12" customHeight="1">
      <c r="B283" s="109">
        <v>8040103</v>
      </c>
      <c r="C283" s="109" t="s">
        <v>205</v>
      </c>
      <c r="D283" s="993">
        <v>-3831240</v>
      </c>
      <c r="F283" s="993">
        <f t="shared" si="4"/>
        <v>-3831240</v>
      </c>
    </row>
    <row r="284" spans="2:6" ht="12" customHeight="1">
      <c r="B284" s="109">
        <v>8040104</v>
      </c>
      <c r="C284" s="109" t="s">
        <v>206</v>
      </c>
      <c r="D284" s="993">
        <v>-121244667</v>
      </c>
      <c r="F284" s="993">
        <f t="shared" si="4"/>
        <v>-121244667</v>
      </c>
    </row>
    <row r="285" spans="2:6" ht="12" customHeight="1">
      <c r="B285" s="109">
        <v>8040105</v>
      </c>
      <c r="C285" s="109" t="s">
        <v>207</v>
      </c>
      <c r="D285" s="993">
        <v>-1979818286</v>
      </c>
      <c r="F285" s="993">
        <f t="shared" si="4"/>
        <v>-1979818286</v>
      </c>
    </row>
    <row r="286" spans="2:6" ht="12" customHeight="1">
      <c r="B286" s="109">
        <v>8040106</v>
      </c>
      <c r="C286" s="109" t="s">
        <v>208</v>
      </c>
      <c r="D286" s="993">
        <v>-115616975</v>
      </c>
      <c r="F286" s="993">
        <f t="shared" si="4"/>
        <v>-115616975</v>
      </c>
    </row>
    <row r="287" spans="2:6" ht="12" customHeight="1">
      <c r="B287" s="109">
        <v>8040107</v>
      </c>
      <c r="C287" s="109" t="s">
        <v>209</v>
      </c>
      <c r="D287" s="993">
        <v>-9554334</v>
      </c>
      <c r="F287" s="993">
        <f t="shared" si="4"/>
        <v>-9554334</v>
      </c>
    </row>
    <row r="288" spans="2:6" ht="12" customHeight="1">
      <c r="B288" s="109">
        <v>8040109</v>
      </c>
      <c r="C288" s="109" t="s">
        <v>210</v>
      </c>
      <c r="D288" s="993">
        <v>-705941112</v>
      </c>
      <c r="F288" s="993">
        <f t="shared" si="4"/>
        <v>-705941112</v>
      </c>
    </row>
    <row r="289" spans="2:6" ht="12" customHeight="1">
      <c r="B289" s="109">
        <v>8040110</v>
      </c>
      <c r="C289" s="109" t="s">
        <v>293</v>
      </c>
      <c r="D289" s="993">
        <v>-59321638</v>
      </c>
      <c r="F289" s="993">
        <f t="shared" si="4"/>
        <v>-59321638</v>
      </c>
    </row>
    <row r="290" spans="2:6" ht="12" customHeight="1">
      <c r="B290" s="109">
        <v>8040112</v>
      </c>
      <c r="C290" s="109" t="s">
        <v>294</v>
      </c>
      <c r="D290" s="993">
        <v>-208104879</v>
      </c>
      <c r="F290" s="993">
        <f t="shared" si="4"/>
        <v>-208104879</v>
      </c>
    </row>
    <row r="291" spans="2:6" ht="12" customHeight="1">
      <c r="B291" s="109">
        <v>8040113</v>
      </c>
      <c r="C291" s="109" t="s">
        <v>443</v>
      </c>
      <c r="D291" s="993">
        <v>-1656081887</v>
      </c>
      <c r="F291" s="993">
        <f t="shared" si="4"/>
        <v>-1656081887</v>
      </c>
    </row>
    <row r="292" spans="2:6" ht="12" customHeight="1">
      <c r="B292" s="109">
        <v>8040114</v>
      </c>
      <c r="C292" s="109" t="s">
        <v>211</v>
      </c>
      <c r="D292" s="993">
        <v>-3019508560</v>
      </c>
      <c r="F292" s="993">
        <f t="shared" si="4"/>
        <v>-3019508560</v>
      </c>
    </row>
    <row r="293" spans="2:6" ht="12" customHeight="1">
      <c r="B293" s="109">
        <v>8040115</v>
      </c>
      <c r="C293" s="109" t="s">
        <v>212</v>
      </c>
      <c r="D293" s="993">
        <v>-1801891169</v>
      </c>
      <c r="F293" s="993">
        <f t="shared" si="4"/>
        <v>-1801891169</v>
      </c>
    </row>
    <row r="294" spans="2:6" ht="12" customHeight="1">
      <c r="B294" s="109">
        <v>8040116</v>
      </c>
      <c r="C294" s="109" t="s">
        <v>213</v>
      </c>
      <c r="D294" s="993">
        <v>-502856136</v>
      </c>
      <c r="F294" s="993">
        <f t="shared" si="4"/>
        <v>-502856136</v>
      </c>
    </row>
    <row r="295" spans="2:6" ht="12" customHeight="1">
      <c r="B295" s="109">
        <v>8040117</v>
      </c>
      <c r="C295" s="109" t="s">
        <v>214</v>
      </c>
      <c r="D295" s="993">
        <v>-839871048</v>
      </c>
      <c r="F295" s="993">
        <f t="shared" si="4"/>
        <v>-839871048</v>
      </c>
    </row>
    <row r="296" spans="2:6" ht="12" customHeight="1">
      <c r="B296" s="109">
        <v>8040118</v>
      </c>
      <c r="C296" s="109" t="s">
        <v>215</v>
      </c>
      <c r="D296" s="993">
        <v>-157732422</v>
      </c>
      <c r="F296" s="993">
        <f t="shared" si="4"/>
        <v>-157732422</v>
      </c>
    </row>
    <row r="297" spans="2:6" ht="12" customHeight="1">
      <c r="B297" s="109">
        <v>8040119</v>
      </c>
      <c r="C297" s="109" t="s">
        <v>216</v>
      </c>
      <c r="D297" s="993">
        <v>-497528883</v>
      </c>
      <c r="F297" s="993">
        <f t="shared" si="4"/>
        <v>-497528883</v>
      </c>
    </row>
    <row r="298" spans="2:6" ht="12" customHeight="1">
      <c r="B298" s="109">
        <v>8040120</v>
      </c>
      <c r="C298" s="109" t="s">
        <v>217</v>
      </c>
      <c r="D298" s="993">
        <v>-2279218628</v>
      </c>
      <c r="F298" s="993">
        <f t="shared" si="4"/>
        <v>-2279218628</v>
      </c>
    </row>
    <row r="299" spans="2:6" ht="12" customHeight="1">
      <c r="B299" s="109">
        <v>8040122</v>
      </c>
      <c r="C299" s="109" t="s">
        <v>219</v>
      </c>
      <c r="D299" s="993">
        <v>-55030896</v>
      </c>
      <c r="F299" s="993">
        <f t="shared" si="4"/>
        <v>-55030896</v>
      </c>
    </row>
    <row r="300" spans="2:6" ht="12" customHeight="1">
      <c r="B300" s="109">
        <v>8040125</v>
      </c>
      <c r="C300" s="109" t="s">
        <v>907</v>
      </c>
      <c r="D300" s="993">
        <v>9956020</v>
      </c>
      <c r="F300" s="993">
        <f t="shared" si="4"/>
        <v>9956020</v>
      </c>
    </row>
    <row r="301" spans="2:6" ht="12" customHeight="1">
      <c r="B301" s="109">
        <v>8050101</v>
      </c>
      <c r="C301" s="109" t="s">
        <v>221</v>
      </c>
      <c r="D301" s="993">
        <v>-3391617576</v>
      </c>
      <c r="F301" s="993">
        <f t="shared" si="4"/>
        <v>-3391617576</v>
      </c>
    </row>
    <row r="302" spans="2:6" ht="12" customHeight="1">
      <c r="B302" s="109">
        <v>8050102</v>
      </c>
      <c r="C302" s="109" t="s">
        <v>222</v>
      </c>
      <c r="D302" s="993">
        <v>-26570008</v>
      </c>
      <c r="F302" s="993">
        <f t="shared" si="4"/>
        <v>-26570008</v>
      </c>
    </row>
    <row r="303" spans="2:6" ht="12" customHeight="1">
      <c r="B303" s="109">
        <v>8050104</v>
      </c>
      <c r="C303" s="109" t="s">
        <v>224</v>
      </c>
      <c r="D303" s="993">
        <v>-252760926</v>
      </c>
      <c r="F303" s="993">
        <f t="shared" si="4"/>
        <v>-252760926</v>
      </c>
    </row>
    <row r="304" spans="2:6" ht="12" customHeight="1">
      <c r="B304" s="109">
        <v>8050105</v>
      </c>
      <c r="C304" s="109" t="s">
        <v>444</v>
      </c>
      <c r="D304" s="993">
        <v>-33982415</v>
      </c>
      <c r="F304" s="993">
        <f t="shared" si="4"/>
        <v>-33982415</v>
      </c>
    </row>
    <row r="305" spans="2:6" ht="12" customHeight="1">
      <c r="B305" s="109">
        <v>8050107</v>
      </c>
      <c r="C305" s="109" t="s">
        <v>295</v>
      </c>
      <c r="D305" s="993">
        <v>59233954</v>
      </c>
      <c r="F305" s="993">
        <f t="shared" si="4"/>
        <v>59233954</v>
      </c>
    </row>
    <row r="306" spans="2:6" ht="12" customHeight="1">
      <c r="B306" s="109">
        <v>8050108</v>
      </c>
      <c r="C306" s="109" t="s">
        <v>864</v>
      </c>
      <c r="D306" s="993">
        <v>-1786232349</v>
      </c>
      <c r="F306" s="993">
        <f t="shared" si="4"/>
        <v>-1786232349</v>
      </c>
    </row>
    <row r="307" spans="2:6" ht="12" customHeight="1">
      <c r="B307" s="109">
        <v>8050109</v>
      </c>
      <c r="C307" s="109" t="s">
        <v>1150</v>
      </c>
      <c r="D307" s="993">
        <v>-583150351</v>
      </c>
      <c r="F307" s="993">
        <f t="shared" si="4"/>
        <v>-583150351</v>
      </c>
    </row>
    <row r="308" spans="2:6" ht="12" customHeight="1">
      <c r="B308" s="109">
        <v>8050110</v>
      </c>
      <c r="C308" s="109" t="s">
        <v>1151</v>
      </c>
      <c r="D308" s="993">
        <v>-1089994521</v>
      </c>
      <c r="F308" s="993">
        <f t="shared" si="4"/>
        <v>-1089994521</v>
      </c>
    </row>
    <row r="309" spans="2:6" ht="12" customHeight="1">
      <c r="B309" s="109">
        <v>8060103</v>
      </c>
      <c r="C309" s="109" t="s">
        <v>227</v>
      </c>
      <c r="D309" s="993">
        <v>-2962323052</v>
      </c>
      <c r="F309" s="993">
        <f t="shared" si="4"/>
        <v>-2962323052</v>
      </c>
    </row>
    <row r="310" spans="2:6" ht="12" customHeight="1">
      <c r="B310" s="109">
        <v>8060105</v>
      </c>
      <c r="C310" s="109" t="s">
        <v>228</v>
      </c>
      <c r="D310" s="993">
        <v>-5230703</v>
      </c>
      <c r="F310" s="993">
        <f t="shared" si="4"/>
        <v>-5230703</v>
      </c>
    </row>
    <row r="311" spans="2:6" ht="12" customHeight="1">
      <c r="B311" s="109">
        <v>8020103</v>
      </c>
      <c r="C311" s="109" t="s">
        <v>161</v>
      </c>
      <c r="D311" s="993">
        <v>-9943993</v>
      </c>
      <c r="F311" s="993">
        <f>+D311+E311</f>
        <v>-9943993</v>
      </c>
    </row>
    <row r="312" spans="2:6" ht="12" customHeight="1">
      <c r="B312" s="109">
        <v>8030112</v>
      </c>
      <c r="C312" s="109" t="s">
        <v>176</v>
      </c>
      <c r="D312" s="993">
        <v>-3574545</v>
      </c>
      <c r="F312" s="993">
        <f>+D312+E312</f>
        <v>-3574545</v>
      </c>
    </row>
    <row r="313" spans="2:6" ht="12" customHeight="1">
      <c r="B313" s="109">
        <v>8030119</v>
      </c>
      <c r="C313" s="109" t="s">
        <v>1255</v>
      </c>
      <c r="D313" s="993">
        <v>-27286989</v>
      </c>
      <c r="F313" s="993">
        <f>+D313+E313</f>
        <v>-27286989</v>
      </c>
    </row>
    <row r="314" spans="2:6" ht="12" customHeight="1">
      <c r="B314" s="109">
        <v>8030207</v>
      </c>
      <c r="C314" s="109" t="s">
        <v>466</v>
      </c>
      <c r="D314" s="993">
        <v>-381818</v>
      </c>
      <c r="F314" s="993">
        <f>+D314+E314</f>
        <v>-381818</v>
      </c>
    </row>
    <row r="315" spans="2:6" ht="12" customHeight="1">
      <c r="B315" s="109">
        <v>8030409</v>
      </c>
      <c r="C315" s="109" t="s">
        <v>197</v>
      </c>
      <c r="D315" s="993">
        <v>-11830788</v>
      </c>
      <c r="F315" s="993">
        <f>+D315+E315</f>
        <v>-11830788</v>
      </c>
    </row>
    <row r="316" spans="2:6" ht="12" customHeight="1">
      <c r="B316" s="109">
        <v>701010106</v>
      </c>
      <c r="C316" s="109" t="s">
        <v>236</v>
      </c>
      <c r="D316" s="993">
        <v>0</v>
      </c>
      <c r="F316" s="993">
        <f t="shared" ref="F316:F329" si="5">+D316+E316</f>
        <v>0</v>
      </c>
    </row>
    <row r="317" spans="2:6" ht="12" customHeight="1">
      <c r="B317" s="109">
        <v>701010311</v>
      </c>
      <c r="C317" s="109" t="s">
        <v>848</v>
      </c>
      <c r="D317" s="993">
        <v>0</v>
      </c>
      <c r="F317" s="993">
        <f t="shared" si="5"/>
        <v>0</v>
      </c>
    </row>
    <row r="318" spans="2:6" ht="12" customHeight="1">
      <c r="B318" s="109">
        <v>8010203</v>
      </c>
      <c r="C318" s="109" t="s">
        <v>465</v>
      </c>
      <c r="D318" s="993">
        <v>0</v>
      </c>
      <c r="F318" s="993">
        <f t="shared" si="5"/>
        <v>0</v>
      </c>
    </row>
    <row r="319" spans="2:6" ht="12" customHeight="1">
      <c r="B319" s="109">
        <v>8030109</v>
      </c>
      <c r="C319" s="109" t="s">
        <v>173</v>
      </c>
      <c r="D319" s="993">
        <v>0</v>
      </c>
      <c r="F319" s="993">
        <f t="shared" si="5"/>
        <v>0</v>
      </c>
    </row>
    <row r="320" spans="2:6" ht="12" customHeight="1">
      <c r="B320" s="109">
        <v>8030113</v>
      </c>
      <c r="C320" s="109" t="s">
        <v>177</v>
      </c>
      <c r="D320" s="993">
        <v>0</v>
      </c>
      <c r="F320" s="993">
        <f t="shared" si="5"/>
        <v>0</v>
      </c>
    </row>
    <row r="321" spans="2:6" ht="12" customHeight="1">
      <c r="B321" s="109">
        <v>8030202</v>
      </c>
      <c r="C321" s="109" t="s">
        <v>179</v>
      </c>
      <c r="D321" s="993">
        <v>0</v>
      </c>
      <c r="F321" s="993">
        <f t="shared" si="5"/>
        <v>0</v>
      </c>
    </row>
    <row r="322" spans="2:6" ht="12" customHeight="1">
      <c r="B322" s="109">
        <v>8030604</v>
      </c>
      <c r="C322" s="109" t="s">
        <v>291</v>
      </c>
      <c r="D322" s="993">
        <v>0</v>
      </c>
      <c r="F322" s="993">
        <f t="shared" si="5"/>
        <v>0</v>
      </c>
    </row>
    <row r="323" spans="2:6" ht="12" customHeight="1">
      <c r="B323" s="109">
        <v>8060102</v>
      </c>
      <c r="C323" s="109" t="s">
        <v>469</v>
      </c>
      <c r="D323" s="993">
        <v>0</v>
      </c>
      <c r="F323" s="993">
        <f t="shared" si="5"/>
        <v>0</v>
      </c>
    </row>
    <row r="324" spans="2:6" ht="12" customHeight="1">
      <c r="B324" s="109">
        <v>8070204</v>
      </c>
      <c r="C324" s="109" t="s">
        <v>181</v>
      </c>
      <c r="D324" s="993">
        <v>0</v>
      </c>
      <c r="F324" s="993">
        <f t="shared" si="5"/>
        <v>0</v>
      </c>
    </row>
    <row r="325" spans="2:6" ht="12" customHeight="1">
      <c r="B325" s="109">
        <v>8070304</v>
      </c>
      <c r="C325" s="109" t="s">
        <v>296</v>
      </c>
      <c r="D325" s="993">
        <v>0</v>
      </c>
      <c r="F325" s="993">
        <f t="shared" si="5"/>
        <v>0</v>
      </c>
    </row>
    <row r="326" spans="2:6" ht="12" customHeight="1">
      <c r="B326" s="109">
        <v>8070305</v>
      </c>
      <c r="C326" s="109" t="s">
        <v>188</v>
      </c>
      <c r="D326" s="993">
        <v>0</v>
      </c>
      <c r="F326" s="993">
        <f t="shared" si="5"/>
        <v>0</v>
      </c>
    </row>
    <row r="327" spans="2:6" ht="12" customHeight="1">
      <c r="B327" s="109">
        <v>8070602</v>
      </c>
      <c r="C327" s="109" t="s">
        <v>202</v>
      </c>
      <c r="D327" s="993">
        <v>0</v>
      </c>
      <c r="F327" s="993">
        <f t="shared" si="5"/>
        <v>0</v>
      </c>
    </row>
    <row r="328" spans="2:6" ht="12" customHeight="1">
      <c r="B328" s="109">
        <v>8070203</v>
      </c>
      <c r="C328" s="109" t="s">
        <v>180</v>
      </c>
      <c r="D328" s="993">
        <v>0</v>
      </c>
      <c r="F328" s="993">
        <f t="shared" si="5"/>
        <v>0</v>
      </c>
    </row>
    <row r="329" spans="2:6" ht="12" customHeight="1">
      <c r="B329" s="109">
        <v>8050106</v>
      </c>
      <c r="C329" s="109" t="s">
        <v>1237</v>
      </c>
      <c r="D329" s="993">
        <v>0</v>
      </c>
      <c r="F329" s="993">
        <f t="shared" si="5"/>
        <v>0</v>
      </c>
    </row>
    <row r="330" spans="2:6" ht="12" customHeight="1">
      <c r="C330" s="109" t="s">
        <v>1366</v>
      </c>
      <c r="D330" s="993">
        <f>SUM(D181:D329)</f>
        <v>2057363097</v>
      </c>
      <c r="E330" s="993">
        <f>SUM(E181:E329)</f>
        <v>0</v>
      </c>
      <c r="F330" s="993">
        <f>SUM(F181:F329)</f>
        <v>2057363097</v>
      </c>
    </row>
    <row r="331" spans="2:6" ht="12" customHeight="1">
      <c r="C331" s="109" t="s">
        <v>1365</v>
      </c>
      <c r="D331" s="993">
        <v>2057363097</v>
      </c>
    </row>
    <row r="332" spans="2:6" ht="12" customHeight="1">
      <c r="C332" s="109" t="s">
        <v>1367</v>
      </c>
      <c r="D332" s="993">
        <f>+D330-D331</f>
        <v>0</v>
      </c>
    </row>
    <row r="333" spans="2:6" ht="12" customHeight="1"/>
    <row r="334" spans="2:6" ht="12" customHeight="1"/>
    <row r="335" spans="2:6" ht="12" customHeight="1"/>
    <row r="336" spans="2:6" ht="12" customHeight="1"/>
    <row r="337" ht="12" customHeight="1"/>
    <row r="338" ht="12" customHeight="1"/>
    <row r="339" ht="12" customHeight="1"/>
    <row r="340" ht="12" customHeight="1"/>
    <row r="341" ht="12" customHeight="1"/>
    <row r="342" ht="12" customHeight="1"/>
    <row r="343" ht="12" customHeight="1"/>
    <row r="344" ht="12" customHeight="1"/>
    <row r="345" ht="12" customHeight="1"/>
    <row r="346" ht="12" customHeight="1"/>
    <row r="347" ht="12" customHeight="1"/>
    <row r="348" ht="12" customHeight="1"/>
    <row r="349" ht="12" customHeight="1"/>
    <row r="350" ht="12" customHeight="1"/>
  </sheetData>
  <autoFilter ref="A1:H332" xr:uid="{00000000-0001-0000-0500-000000000000}"/>
  <conditionalFormatting sqref="B1:B1048576">
    <cfRule type="duplicateValues" dxfId="15" priority="1"/>
    <cfRule type="duplicateValues" dxfId="14" priority="11"/>
  </conditionalFormatting>
  <pageMargins left="0.70866141732283472" right="0.70866141732283472" top="0.74803149606299213" bottom="0.74803149606299213" header="0.31496062992125984" footer="0.31496062992125984"/>
  <pageSetup scale="85" orientation="portrait" r:id="rId1"/>
  <colBreaks count="1" manualBreakCount="1">
    <brk id="1" max="244" man="1"/>
  </col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DB4E14-3969-44A9-8C05-721DA832C867}">
  <sheetPr codeName="Hoja19">
    <tabColor rgb="FF002060"/>
    <pageSetUpPr fitToPage="1"/>
  </sheetPr>
  <dimension ref="A1:I72"/>
  <sheetViews>
    <sheetView showGridLines="0" tabSelected="1" view="pageBreakPreview" topLeftCell="A56" zoomScaleNormal="100" zoomScaleSheetLayoutView="100" workbookViewId="0">
      <selection activeCell="F62" sqref="F62:G62"/>
    </sheetView>
  </sheetViews>
  <sheetFormatPr baseColWidth="10" defaultColWidth="11.33203125" defaultRowHeight="10.199999999999999"/>
  <cols>
    <col min="1" max="1" width="2.109375" style="139" customWidth="1"/>
    <col min="2" max="2" width="2" style="139" customWidth="1"/>
    <col min="3" max="3" width="2.33203125" style="139" customWidth="1"/>
    <col min="4" max="4" width="61" style="139" customWidth="1"/>
    <col min="5" max="5" width="10.33203125" style="142" customWidth="1"/>
    <col min="6" max="6" width="23" style="139" bestFit="1" customWidth="1"/>
    <col min="7" max="7" width="21.88671875" style="139" customWidth="1"/>
    <col min="8" max="8" width="10" style="139" hidden="1" customWidth="1"/>
    <col min="9" max="9" width="5.88671875" style="139" bestFit="1" customWidth="1"/>
    <col min="10" max="10" width="13.44140625" style="139" bestFit="1" customWidth="1"/>
    <col min="11" max="11" width="12.33203125" style="139" bestFit="1" customWidth="1"/>
    <col min="12" max="16384" width="11.33203125" style="139"/>
  </cols>
  <sheetData>
    <row r="1" spans="1:9" ht="14.4">
      <c r="B1" s="140" t="s">
        <v>1118</v>
      </c>
      <c r="I1" s="141" t="s">
        <v>550</v>
      </c>
    </row>
    <row r="2" spans="1:9" ht="11.25" customHeight="1">
      <c r="D2" s="140"/>
    </row>
    <row r="3" spans="1:9">
      <c r="F3" s="143"/>
    </row>
    <row r="6" spans="1:9">
      <c r="G6" s="144"/>
    </row>
    <row r="7" spans="1:9" ht="13.2">
      <c r="A7" s="1085" t="s">
        <v>551</v>
      </c>
      <c r="B7" s="1085"/>
      <c r="C7" s="1085"/>
      <c r="D7" s="1085"/>
      <c r="E7" s="1085"/>
      <c r="F7" s="1085"/>
      <c r="G7" s="1085"/>
    </row>
    <row r="8" spans="1:9" ht="15" customHeight="1">
      <c r="A8" s="1085" t="str">
        <f>IFERROR(IF(Indice!B6="","Al dia... de mes… de año 2XX2…","Al "&amp;DAY(Indice!B6)&amp;" de "&amp;VLOOKUP(MONTH(Indice!B6),Indice!S:T,2,0)&amp;" de "&amp;YEAR(Indice!B6)),"Al dia... de mes… de año 2XX2…")</f>
        <v>Al 30 de Septiembre de 2024</v>
      </c>
      <c r="B8" s="1085"/>
      <c r="C8" s="1085"/>
      <c r="D8" s="1085"/>
      <c r="E8" s="1085"/>
      <c r="F8" s="1085"/>
      <c r="G8" s="1085"/>
    </row>
    <row r="9" spans="1:9" ht="13.2">
      <c r="A9" s="1086" t="s">
        <v>552</v>
      </c>
      <c r="B9" s="1086"/>
      <c r="C9" s="1086"/>
      <c r="D9" s="1086"/>
      <c r="E9" s="1086"/>
      <c r="F9" s="1086"/>
      <c r="G9" s="1086"/>
    </row>
    <row r="10" spans="1:9" ht="11.4">
      <c r="A10" s="145"/>
      <c r="B10" s="145"/>
      <c r="C10" s="145"/>
      <c r="D10" s="145"/>
      <c r="E10" s="146"/>
      <c r="F10" s="145"/>
      <c r="G10" s="145"/>
    </row>
    <row r="11" spans="1:9" ht="16.2">
      <c r="A11" s="145"/>
      <c r="B11" s="737"/>
      <c r="C11" s="1087"/>
      <c r="D11" s="1087"/>
      <c r="E11" s="738" t="s">
        <v>138</v>
      </c>
      <c r="F11" s="738">
        <f>+Indice!B6</f>
        <v>45565</v>
      </c>
      <c r="G11" s="738">
        <v>45291</v>
      </c>
    </row>
    <row r="12" spans="1:9" ht="16.2">
      <c r="B12" s="1088" t="s">
        <v>553</v>
      </c>
      <c r="C12" s="1088"/>
      <c r="D12" s="1088"/>
      <c r="E12" s="147"/>
    </row>
    <row r="13" spans="1:9" ht="13.2">
      <c r="A13" s="145"/>
      <c r="B13" s="148" t="s">
        <v>554</v>
      </c>
      <c r="C13" s="138"/>
      <c r="D13" s="138"/>
      <c r="E13" s="149"/>
      <c r="F13" s="138"/>
      <c r="G13" s="150"/>
    </row>
    <row r="14" spans="1:9" ht="14.4">
      <c r="A14" s="145"/>
      <c r="B14" s="138"/>
      <c r="C14" s="1089" t="s">
        <v>505</v>
      </c>
      <c r="D14" s="1089"/>
      <c r="E14" s="151">
        <v>3</v>
      </c>
      <c r="F14" s="345">
        <f>'Nota 3'!D17</f>
        <v>9956198406</v>
      </c>
      <c r="G14" s="345">
        <f>'Nota 3'!E17</f>
        <v>6955842820</v>
      </c>
      <c r="H14" s="144">
        <f>+F14-'Armado BG'!C10</f>
        <v>0</v>
      </c>
    </row>
    <row r="15" spans="1:9" ht="14.4">
      <c r="A15" s="145"/>
      <c r="B15" s="138"/>
      <c r="C15" s="1090" t="s">
        <v>1050</v>
      </c>
      <c r="D15" s="1089"/>
      <c r="E15" s="353">
        <v>4</v>
      </c>
      <c r="F15" s="345">
        <f>+'Nota 4'!B20</f>
        <v>0</v>
      </c>
      <c r="G15" s="345">
        <f>+'Nota 4'!C20</f>
        <v>0</v>
      </c>
      <c r="H15" s="144"/>
    </row>
    <row r="16" spans="1:9" ht="14.4">
      <c r="A16" s="145"/>
      <c r="B16" s="138"/>
      <c r="C16" s="1089" t="s">
        <v>507</v>
      </c>
      <c r="D16" s="1089"/>
      <c r="E16" s="353">
        <v>5</v>
      </c>
      <c r="F16" s="345">
        <f>+'Nota 5'!D18</f>
        <v>226138792741</v>
      </c>
      <c r="G16" s="345">
        <f>+'Nota 5'!E18</f>
        <v>143746743184</v>
      </c>
      <c r="H16" s="144"/>
    </row>
    <row r="17" spans="1:8" ht="14.4">
      <c r="A17" s="153"/>
      <c r="B17" s="138"/>
      <c r="C17" s="1089" t="s">
        <v>349</v>
      </c>
      <c r="D17" s="1089"/>
      <c r="E17" s="353">
        <v>6</v>
      </c>
      <c r="F17" s="345">
        <f>'Nota 6'!C24</f>
        <v>6063093568</v>
      </c>
      <c r="G17" s="345">
        <f>'Nota 6'!D24</f>
        <v>6150814045</v>
      </c>
      <c r="H17" s="144">
        <f>+SUM(F16+F17)-'Armado BG'!C11-'Armado BG'!C12-'Armado BG'!C13-'Armado BG'!C15-'Armado BG'!C16</f>
        <v>0</v>
      </c>
    </row>
    <row r="18" spans="1:8" ht="14.4">
      <c r="A18" s="145"/>
      <c r="B18" s="138"/>
      <c r="C18" s="1089" t="s">
        <v>510</v>
      </c>
      <c r="D18" s="1089"/>
      <c r="E18" s="353">
        <v>7</v>
      </c>
      <c r="F18" s="345">
        <f>'Nota 7'!C13</f>
        <v>2044326786</v>
      </c>
      <c r="G18" s="345">
        <f>'Nota 7'!D13</f>
        <v>1143934072</v>
      </c>
      <c r="H18" s="144">
        <f>+F18-'Armado BG'!C14</f>
        <v>0</v>
      </c>
    </row>
    <row r="19" spans="1:8" ht="13.2">
      <c r="A19" s="145"/>
      <c r="B19" s="138"/>
      <c r="C19" s="148" t="s">
        <v>555</v>
      </c>
      <c r="D19" s="138"/>
      <c r="E19" s="149"/>
      <c r="F19" s="346">
        <f>SUM(F14:F18)</f>
        <v>244202411501</v>
      </c>
      <c r="G19" s="346">
        <f>SUM(G14:G18)</f>
        <v>157997334121</v>
      </c>
      <c r="H19" s="144">
        <f>+F19-'Armado BG'!C17</f>
        <v>0</v>
      </c>
    </row>
    <row r="20" spans="1:8" ht="13.2">
      <c r="A20" s="145"/>
      <c r="B20" s="148" t="s">
        <v>556</v>
      </c>
      <c r="C20" s="138"/>
      <c r="D20" s="138"/>
      <c r="E20" s="149"/>
      <c r="F20" s="323"/>
      <c r="G20" s="345"/>
    </row>
    <row r="21" spans="1:8" ht="14.4">
      <c r="A21" s="145"/>
      <c r="B21" s="138"/>
      <c r="C21" s="1089" t="s">
        <v>557</v>
      </c>
      <c r="D21" s="1089"/>
      <c r="E21" s="353">
        <v>6</v>
      </c>
      <c r="F21" s="345">
        <f>'Nota 6'!C33</f>
        <v>5989406600</v>
      </c>
      <c r="G21" s="345">
        <f>'Nota 6'!D33</f>
        <v>6123902657</v>
      </c>
      <c r="H21" s="144">
        <f>+F21-'Armado BG'!C24-'Armado BG'!C25</f>
        <v>0</v>
      </c>
    </row>
    <row r="22" spans="1:8" ht="14.4">
      <c r="A22" s="145"/>
      <c r="B22" s="138"/>
      <c r="C22" s="129" t="s">
        <v>507</v>
      </c>
      <c r="D22" s="129"/>
      <c r="E22" s="353">
        <v>5</v>
      </c>
      <c r="F22" s="345">
        <f>+'Nota 5'!D27</f>
        <v>0</v>
      </c>
      <c r="G22" s="345">
        <f>+'Nota 5'!E27</f>
        <v>87163080</v>
      </c>
    </row>
    <row r="23" spans="1:8" ht="14.4">
      <c r="A23" s="145"/>
      <c r="B23" s="138"/>
      <c r="C23" s="129" t="s">
        <v>1051</v>
      </c>
      <c r="D23" s="129"/>
      <c r="E23" s="353">
        <v>8</v>
      </c>
      <c r="F23" s="345">
        <f>+'Nota 8'!B13</f>
        <v>0</v>
      </c>
      <c r="G23" s="345">
        <f>+'Nota 8'!C13</f>
        <v>0</v>
      </c>
    </row>
    <row r="24" spans="1:8" ht="14.4">
      <c r="A24" s="145"/>
      <c r="B24" s="138"/>
      <c r="C24" s="1089" t="s">
        <v>558</v>
      </c>
      <c r="D24" s="1089"/>
      <c r="E24" s="353">
        <v>9</v>
      </c>
      <c r="F24" s="345">
        <f>+'Nota 9'!N20</f>
        <v>130992631685</v>
      </c>
      <c r="G24" s="345">
        <f>+'Nota 9'!O20</f>
        <v>123855556675</v>
      </c>
      <c r="H24" s="144">
        <f>+F24-'Armado BG'!C21</f>
        <v>0</v>
      </c>
    </row>
    <row r="25" spans="1:8" ht="14.4">
      <c r="A25" s="145"/>
      <c r="B25" s="138"/>
      <c r="C25" s="1090" t="s">
        <v>1052</v>
      </c>
      <c r="D25" s="1089"/>
      <c r="E25" s="353">
        <v>10</v>
      </c>
      <c r="F25" s="345">
        <f>+'Nota 10'!B21</f>
        <v>0</v>
      </c>
      <c r="G25" s="345">
        <f>+'Nota 10'!C21</f>
        <v>0</v>
      </c>
    </row>
    <row r="26" spans="1:8" ht="14.4">
      <c r="A26" s="145"/>
      <c r="B26" s="138"/>
      <c r="C26" s="1089" t="s">
        <v>514</v>
      </c>
      <c r="D26" s="1089"/>
      <c r="E26" s="353">
        <v>11</v>
      </c>
      <c r="F26" s="345">
        <f>'Nota 11'!C13</f>
        <v>42101497298</v>
      </c>
      <c r="G26" s="345">
        <f>'Nota 11'!D13</f>
        <v>44127538995</v>
      </c>
      <c r="H26" s="144">
        <f>+F26-'Armado BG'!C26</f>
        <v>0</v>
      </c>
    </row>
    <row r="27" spans="1:8" ht="14.4">
      <c r="A27" s="145"/>
      <c r="B27" s="138"/>
      <c r="C27" s="1090" t="s">
        <v>960</v>
      </c>
      <c r="D27" s="1089"/>
      <c r="E27" s="353">
        <v>12</v>
      </c>
      <c r="F27" s="345">
        <f>+'Nota 12'!B14</f>
        <v>0</v>
      </c>
      <c r="G27" s="345">
        <f>+'Nota 12'!C14</f>
        <v>0</v>
      </c>
    </row>
    <row r="28" spans="1:8" ht="13.2">
      <c r="A28" s="145"/>
      <c r="B28" s="138"/>
      <c r="C28" s="1094" t="s">
        <v>559</v>
      </c>
      <c r="D28" s="1094"/>
      <c r="E28" s="149"/>
      <c r="F28" s="346">
        <f>SUM(F21:F27)</f>
        <v>179083535583</v>
      </c>
      <c r="G28" s="346">
        <f>SUM(G21:G27)</f>
        <v>174194161407</v>
      </c>
      <c r="H28" s="144">
        <f>+F28-'Armado BG'!C27</f>
        <v>0</v>
      </c>
    </row>
    <row r="29" spans="1:8" ht="16.2" customHeight="1">
      <c r="A29" s="145"/>
      <c r="B29" s="1087" t="s">
        <v>560</v>
      </c>
      <c r="C29" s="1087"/>
      <c r="D29" s="1087"/>
      <c r="E29" s="155"/>
      <c r="F29" s="739">
        <f>+F19+F28</f>
        <v>423285947084</v>
      </c>
      <c r="G29" s="739">
        <f>+G19+G28</f>
        <v>332191495528</v>
      </c>
      <c r="H29" s="144">
        <f>+F29-'Armado BG'!C29</f>
        <v>0</v>
      </c>
    </row>
    <row r="30" spans="1:8" ht="18">
      <c r="B30" s="1093" t="s">
        <v>561</v>
      </c>
      <c r="C30" s="1093"/>
      <c r="D30" s="1093"/>
      <c r="E30" s="147"/>
      <c r="F30" s="347"/>
      <c r="G30" s="348"/>
    </row>
    <row r="31" spans="1:8" ht="13.2">
      <c r="A31" s="145"/>
      <c r="B31" s="148" t="s">
        <v>562</v>
      </c>
      <c r="C31" s="138"/>
      <c r="D31" s="138"/>
      <c r="E31" s="149"/>
      <c r="F31" s="349">
        <v>-1</v>
      </c>
      <c r="G31" s="345"/>
    </row>
    <row r="32" spans="1:8" ht="14.4">
      <c r="A32" s="145"/>
      <c r="B32" s="129"/>
      <c r="C32" s="129" t="s">
        <v>516</v>
      </c>
      <c r="D32" s="129"/>
      <c r="E32" s="353">
        <v>13</v>
      </c>
      <c r="F32" s="345">
        <f>'Nota 13'!E14</f>
        <v>199932102596</v>
      </c>
      <c r="G32" s="345">
        <f>'Nota 13'!F14</f>
        <v>116231528862</v>
      </c>
      <c r="H32" s="144">
        <f>+F32-'Armado BG'!C34</f>
        <v>0</v>
      </c>
    </row>
    <row r="33" spans="1:9" ht="14.4">
      <c r="A33" s="145"/>
      <c r="B33" s="129"/>
      <c r="C33" s="129" t="s">
        <v>563</v>
      </c>
      <c r="D33" s="129"/>
      <c r="E33" s="353">
        <v>14</v>
      </c>
      <c r="F33" s="345">
        <f>+'Nota 14'!F27</f>
        <v>34970373051</v>
      </c>
      <c r="G33" s="345">
        <f>+'Nota 14'!N27</f>
        <v>35864060899</v>
      </c>
      <c r="H33" s="144">
        <f>+F33-'Armado BG'!C37</f>
        <v>0</v>
      </c>
      <c r="I33" s="144"/>
    </row>
    <row r="34" spans="1:9" ht="14.4">
      <c r="A34" s="145"/>
      <c r="B34" s="129"/>
      <c r="C34" s="553" t="s">
        <v>962</v>
      </c>
      <c r="D34" s="129"/>
      <c r="E34" s="693">
        <v>15</v>
      </c>
      <c r="F34" s="345">
        <f>+'Nota 15'!B18</f>
        <v>0</v>
      </c>
      <c r="G34" s="345">
        <f>+'Nota 15'!C18</f>
        <v>0</v>
      </c>
      <c r="H34" s="552"/>
      <c r="I34" s="144"/>
    </row>
    <row r="35" spans="1:9" ht="14.4">
      <c r="A35" s="145"/>
      <c r="B35" s="129"/>
      <c r="C35" s="129" t="s">
        <v>520</v>
      </c>
      <c r="D35" s="129"/>
      <c r="E35" s="353">
        <v>16</v>
      </c>
      <c r="F35" s="345">
        <f>'Nota 16'!C13</f>
        <v>577664108</v>
      </c>
      <c r="G35" s="345">
        <f>'Nota 16'!D13</f>
        <v>1113766548</v>
      </c>
      <c r="H35" s="144">
        <f>+F35+F36-'Armado BG'!C36</f>
        <v>376414532</v>
      </c>
      <c r="I35" s="144"/>
    </row>
    <row r="36" spans="1:9" ht="14.4">
      <c r="A36" s="145"/>
      <c r="B36" s="129"/>
      <c r="C36" s="129" t="s">
        <v>522</v>
      </c>
      <c r="D36" s="129"/>
      <c r="E36" s="353">
        <v>17</v>
      </c>
      <c r="F36" s="345">
        <f>'Nota 17'!C14</f>
        <v>283961435</v>
      </c>
      <c r="G36" s="345">
        <f>'Nota 17'!D14</f>
        <v>446974937</v>
      </c>
      <c r="H36" s="552"/>
      <c r="I36" s="144"/>
    </row>
    <row r="37" spans="1:9" ht="14.4">
      <c r="A37" s="145"/>
      <c r="B37" s="129"/>
      <c r="C37" s="129" t="s">
        <v>362</v>
      </c>
      <c r="D37" s="129"/>
      <c r="E37" s="353">
        <v>18</v>
      </c>
      <c r="F37" s="345">
        <f>'Nota 18'!C12</f>
        <v>740688497</v>
      </c>
      <c r="G37" s="345">
        <f>'Nota 18'!D12</f>
        <v>1718536230</v>
      </c>
      <c r="I37" s="144"/>
    </row>
    <row r="38" spans="1:9" ht="14.4">
      <c r="A38" s="145"/>
      <c r="B38" s="129"/>
      <c r="C38" s="713" t="s">
        <v>1053</v>
      </c>
      <c r="D38" s="129"/>
      <c r="E38" s="353">
        <v>19</v>
      </c>
      <c r="F38" s="345">
        <f>+'Nota 19'!C12</f>
        <v>1236659981</v>
      </c>
      <c r="G38" s="345">
        <f>+'Nota 19'!D12</f>
        <v>732493518</v>
      </c>
      <c r="H38" s="144">
        <f>+F38+F37-'Armado BG'!C38-'Armado BG'!C40</f>
        <v>-376414532</v>
      </c>
      <c r="I38" s="144"/>
    </row>
    <row r="39" spans="1:9" ht="13.65" customHeight="1">
      <c r="A39" s="145"/>
      <c r="B39" s="138"/>
      <c r="C39" s="148" t="s">
        <v>564</v>
      </c>
      <c r="D39" s="138"/>
      <c r="E39" s="149"/>
      <c r="F39" s="346">
        <f>SUM(F32:F38)</f>
        <v>237741449668</v>
      </c>
      <c r="G39" s="346">
        <f>SUM(G32:G38)</f>
        <v>156107360994</v>
      </c>
      <c r="H39" s="322">
        <f>+F39-'Armado BG'!C41</f>
        <v>0</v>
      </c>
      <c r="I39" s="552"/>
    </row>
    <row r="40" spans="1:9" ht="13.2">
      <c r="A40" s="145"/>
      <c r="B40" s="148" t="s">
        <v>565</v>
      </c>
      <c r="C40" s="138"/>
      <c r="D40" s="138"/>
      <c r="E40" s="149"/>
      <c r="F40" s="345"/>
      <c r="G40" s="323"/>
    </row>
    <row r="41" spans="1:9" ht="14.4">
      <c r="A41" s="145"/>
      <c r="B41" s="138"/>
      <c r="C41" s="129" t="s">
        <v>566</v>
      </c>
      <c r="D41" s="129"/>
      <c r="E41" s="353">
        <v>14</v>
      </c>
      <c r="F41" s="345">
        <f>'Nota 14'!F41</f>
        <v>121566667423</v>
      </c>
      <c r="G41" s="345">
        <f>'Nota 14'!N41</f>
        <v>114166667638</v>
      </c>
      <c r="H41" s="976">
        <f>+F41-'Armado BG'!C44-'Armado BG'!C46</f>
        <v>0</v>
      </c>
      <c r="I41" s="144"/>
    </row>
    <row r="42" spans="1:9" ht="14.4">
      <c r="A42" s="145"/>
      <c r="B42" s="138"/>
      <c r="C42" s="129" t="s">
        <v>567</v>
      </c>
      <c r="D42" s="129"/>
      <c r="E42" s="353">
        <v>19</v>
      </c>
      <c r="F42" s="345">
        <f>+'Nota 19'!G12</f>
        <v>312215079</v>
      </c>
      <c r="G42" s="345">
        <f>+'Nota 19'!H12</f>
        <v>309215079</v>
      </c>
      <c r="H42" s="144">
        <f>+F42-'Armado BG'!C48-'Armado BG'!C49</f>
        <v>0</v>
      </c>
    </row>
    <row r="43" spans="1:9" ht="13.2">
      <c r="A43" s="145"/>
      <c r="B43" s="138"/>
      <c r="C43" s="148" t="s">
        <v>568</v>
      </c>
      <c r="D43" s="138"/>
      <c r="E43" s="149"/>
      <c r="F43" s="346">
        <f>SUM(F41:F42)</f>
        <v>121878882502</v>
      </c>
      <c r="G43" s="346">
        <f>SUM(G41:G42)</f>
        <v>114475882717</v>
      </c>
      <c r="H43" s="552">
        <f>+F43-'Armado BG'!C51</f>
        <v>0</v>
      </c>
      <c r="I43" s="552"/>
    </row>
    <row r="44" spans="1:9" ht="6" customHeight="1">
      <c r="A44" s="145"/>
      <c r="B44" s="138"/>
      <c r="C44" s="138"/>
      <c r="D44" s="154"/>
      <c r="E44" s="156"/>
      <c r="F44" s="323"/>
      <c r="G44" s="345"/>
    </row>
    <row r="45" spans="1:9" ht="16.2">
      <c r="A45" s="145"/>
      <c r="B45" s="1093" t="s">
        <v>569</v>
      </c>
      <c r="C45" s="1093"/>
      <c r="D45" s="1093"/>
      <c r="E45" s="157"/>
      <c r="F45" s="739">
        <f>+F39+F43</f>
        <v>359620332170</v>
      </c>
      <c r="G45" s="739">
        <f>+G39+G43</f>
        <v>270583243711</v>
      </c>
      <c r="H45" s="144"/>
      <c r="I45" s="144"/>
    </row>
    <row r="46" spans="1:9" ht="16.2">
      <c r="B46" s="1093" t="s">
        <v>323</v>
      </c>
      <c r="C46" s="1093"/>
      <c r="D46" s="1093"/>
      <c r="E46" s="147"/>
      <c r="F46" s="350"/>
      <c r="G46" s="350"/>
    </row>
    <row r="47" spans="1:9" ht="14.4">
      <c r="A47" s="145"/>
      <c r="B47" s="138"/>
      <c r="C47" s="129" t="s">
        <v>526</v>
      </c>
      <c r="D47" s="129"/>
      <c r="E47" s="354">
        <v>20</v>
      </c>
      <c r="F47" s="345">
        <f>'Nota 20'!C17</f>
        <v>50000000000</v>
      </c>
      <c r="G47" s="345">
        <f>'Nota 20'!D17</f>
        <v>50000000000</v>
      </c>
      <c r="I47" s="552"/>
    </row>
    <row r="48" spans="1:9" ht="14.4">
      <c r="A48" s="145"/>
      <c r="B48" s="138"/>
      <c r="C48" s="129" t="s">
        <v>132</v>
      </c>
      <c r="D48" s="129"/>
      <c r="E48" s="353">
        <v>21</v>
      </c>
      <c r="F48" s="345">
        <f>'Nota 21'!C10</f>
        <v>1857280709</v>
      </c>
      <c r="G48" s="345">
        <f>'Nota 21'!D10</f>
        <v>1857280709</v>
      </c>
      <c r="I48" s="552"/>
    </row>
    <row r="49" spans="1:9" ht="14.4">
      <c r="A49" s="153"/>
      <c r="B49" s="138"/>
      <c r="C49" s="129" t="s">
        <v>326</v>
      </c>
      <c r="D49" s="129"/>
      <c r="E49" s="353">
        <v>21</v>
      </c>
      <c r="F49" s="345">
        <f>'Nota 21'!C15</f>
        <v>766105292</v>
      </c>
      <c r="G49" s="345">
        <f>'Nota 21'!D15</f>
        <v>321728396</v>
      </c>
      <c r="I49" s="552"/>
    </row>
    <row r="50" spans="1:9" ht="14.4">
      <c r="A50" s="153"/>
      <c r="B50" s="138"/>
      <c r="C50" s="736" t="s">
        <v>1161</v>
      </c>
      <c r="D50" s="129"/>
      <c r="E50" s="353">
        <v>21</v>
      </c>
      <c r="F50" s="345">
        <f>+'Nota 21'!C20</f>
        <v>0</v>
      </c>
      <c r="G50" s="345">
        <f>+'Nota 21'!D20</f>
        <v>0</v>
      </c>
      <c r="I50" s="552"/>
    </row>
    <row r="51" spans="1:9" ht="14.4">
      <c r="A51" s="153"/>
      <c r="B51" s="138"/>
      <c r="C51" s="736" t="s">
        <v>1162</v>
      </c>
      <c r="D51" s="129"/>
      <c r="E51" s="353">
        <v>21</v>
      </c>
      <c r="F51" s="345">
        <f>+'Nota 21'!C25</f>
        <v>0</v>
      </c>
      <c r="G51" s="345">
        <f>+'Nota 21'!D25</f>
        <v>0</v>
      </c>
      <c r="I51" s="552"/>
    </row>
    <row r="52" spans="1:9" ht="14.4">
      <c r="A52" s="153"/>
      <c r="B52" s="138"/>
      <c r="C52" s="736" t="s">
        <v>968</v>
      </c>
      <c r="D52" s="129"/>
      <c r="E52" s="353">
        <v>22</v>
      </c>
      <c r="F52" s="345">
        <f>+'Nota 22'!B11</f>
        <v>0</v>
      </c>
      <c r="G52" s="345">
        <f>+'Nota 22'!C11</f>
        <v>0</v>
      </c>
      <c r="I52" s="552"/>
    </row>
    <row r="53" spans="1:9" ht="14.4">
      <c r="A53" s="145"/>
      <c r="B53" s="138"/>
      <c r="C53" s="129" t="s">
        <v>328</v>
      </c>
      <c r="D53" s="129"/>
      <c r="E53" s="353">
        <v>23</v>
      </c>
      <c r="F53" s="345">
        <f>'Nota 23'!C12</f>
        <v>11042228913</v>
      </c>
      <c r="G53" s="345">
        <f>'Nota 23'!D12</f>
        <v>9429242712</v>
      </c>
      <c r="H53" s="144">
        <f>+F53-'Armado BG'!C61-'Armado BG'!C62</f>
        <v>0</v>
      </c>
      <c r="I53" s="552"/>
    </row>
    <row r="54" spans="1:9" ht="13.2">
      <c r="A54" s="145"/>
      <c r="B54" s="138"/>
      <c r="C54" s="148" t="s">
        <v>978</v>
      </c>
      <c r="D54" s="138"/>
      <c r="E54" s="149"/>
      <c r="F54" s="346">
        <f>SUM(F47:F53)</f>
        <v>63665614914</v>
      </c>
      <c r="G54" s="346">
        <f>SUM(G47:G53)</f>
        <v>61608251817</v>
      </c>
      <c r="H54" s="552">
        <f>+F54-'Armado BG'!C64</f>
        <v>0</v>
      </c>
    </row>
    <row r="55" spans="1:9" ht="14.4">
      <c r="A55" s="145"/>
      <c r="B55" s="138"/>
      <c r="C55" s="129" t="s">
        <v>530</v>
      </c>
      <c r="D55" s="129"/>
      <c r="E55" s="353">
        <v>24</v>
      </c>
      <c r="F55" s="345">
        <f>+'Nota 24'!B12</f>
        <v>0</v>
      </c>
      <c r="G55" s="345">
        <f>+'Nota 24'!C12</f>
        <v>0</v>
      </c>
      <c r="H55" s="144"/>
    </row>
    <row r="56" spans="1:9" ht="16.2">
      <c r="A56" s="145"/>
      <c r="B56" s="1093" t="s">
        <v>570</v>
      </c>
      <c r="C56" s="1093"/>
      <c r="D56" s="1093"/>
      <c r="E56" s="157"/>
      <c r="F56" s="739">
        <f>F54</f>
        <v>63665614914</v>
      </c>
      <c r="G56" s="739">
        <f>G54</f>
        <v>61608251817</v>
      </c>
      <c r="H56" s="144"/>
      <c r="I56" s="152"/>
    </row>
    <row r="57" spans="1:9" ht="16.2">
      <c r="A57" s="145"/>
      <c r="B57" s="1093" t="s">
        <v>571</v>
      </c>
      <c r="C57" s="1093"/>
      <c r="D57" s="1093"/>
      <c r="E57" s="158"/>
      <c r="F57" s="739">
        <f>+F45+F56</f>
        <v>423285947084</v>
      </c>
      <c r="G57" s="739">
        <f>+G45+G56</f>
        <v>332191495528</v>
      </c>
      <c r="H57" s="323">
        <f>+F57-F29</f>
        <v>0</v>
      </c>
      <c r="I57" s="323">
        <f>+G57-G29</f>
        <v>0</v>
      </c>
    </row>
    <row r="58" spans="1:9" ht="13.2">
      <c r="A58" s="145"/>
      <c r="B58" s="148"/>
      <c r="C58" s="138"/>
      <c r="D58" s="138"/>
      <c r="E58" s="149"/>
      <c r="F58" s="351"/>
      <c r="G58" s="323"/>
    </row>
    <row r="59" spans="1:9" ht="11.4">
      <c r="B59" s="145" t="s">
        <v>572</v>
      </c>
      <c r="C59" s="145"/>
      <c r="D59" s="145"/>
      <c r="E59" s="159"/>
      <c r="F59" s="153"/>
      <c r="G59" s="153"/>
    </row>
    <row r="60" spans="1:9" ht="12">
      <c r="A60" s="145"/>
      <c r="B60" s="160"/>
      <c r="C60" s="145"/>
      <c r="D60" s="145"/>
      <c r="E60" s="159"/>
      <c r="F60" s="145"/>
      <c r="G60" s="161"/>
    </row>
    <row r="61" spans="1:9" ht="12">
      <c r="A61" s="145"/>
      <c r="B61" s="160"/>
      <c r="C61" s="145"/>
      <c r="D61" s="145"/>
      <c r="E61" s="159"/>
      <c r="F61" s="145"/>
      <c r="G61" s="161"/>
    </row>
    <row r="62" spans="1:9" ht="15">
      <c r="A62" s="145"/>
      <c r="B62" s="160"/>
      <c r="C62" s="145"/>
      <c r="D62" s="145"/>
      <c r="E62" s="159"/>
      <c r="F62" s="1092"/>
      <c r="G62" s="1092"/>
    </row>
    <row r="63" spans="1:9" ht="15">
      <c r="A63" s="145"/>
      <c r="B63" s="160"/>
      <c r="C63" s="145"/>
      <c r="D63" s="145"/>
      <c r="E63" s="159"/>
      <c r="F63" s="984"/>
      <c r="G63" s="984"/>
    </row>
    <row r="64" spans="1:9" ht="15">
      <c r="A64" s="145"/>
      <c r="B64" s="160"/>
      <c r="C64" s="145"/>
      <c r="D64" s="145"/>
      <c r="E64" s="159"/>
      <c r="F64" s="984"/>
      <c r="G64" s="984"/>
    </row>
    <row r="65" spans="1:7" s="162" customFormat="1" ht="15">
      <c r="D65" s="340"/>
      <c r="E65" s="164"/>
    </row>
    <row r="66" spans="1:7" s="162" customFormat="1" ht="15">
      <c r="B66" s="415"/>
      <c r="C66" s="415"/>
      <c r="D66" s="419" t="s">
        <v>574</v>
      </c>
      <c r="E66" s="416"/>
      <c r="F66" s="1091" t="s">
        <v>573</v>
      </c>
      <c r="G66" s="1091"/>
    </row>
    <row r="67" spans="1:7" s="163" customFormat="1" ht="15.6">
      <c r="B67" s="160"/>
      <c r="C67" s="160"/>
      <c r="D67" s="420" t="s">
        <v>854</v>
      </c>
      <c r="E67" s="416"/>
      <c r="F67" s="1091" t="s">
        <v>728</v>
      </c>
      <c r="G67" s="1091"/>
    </row>
    <row r="68" spans="1:7" ht="12">
      <c r="A68" s="145"/>
      <c r="B68" s="145"/>
      <c r="C68" s="417"/>
      <c r="D68" s="418"/>
      <c r="E68" s="1045"/>
      <c r="F68" s="418"/>
      <c r="G68" s="145"/>
    </row>
    <row r="69" spans="1:7" ht="12">
      <c r="A69" s="145"/>
      <c r="B69" s="145"/>
      <c r="C69" s="968"/>
      <c r="D69" s="160"/>
      <c r="E69" s="416"/>
      <c r="F69" s="160"/>
      <c r="G69" s="145"/>
    </row>
    <row r="70" spans="1:7">
      <c r="D70" s="165"/>
      <c r="E70" s="166"/>
      <c r="F70" s="165"/>
    </row>
    <row r="71" spans="1:7" ht="12">
      <c r="A71" s="967"/>
      <c r="D71" s="145"/>
      <c r="E71" s="159"/>
      <c r="F71" s="145"/>
      <c r="G71" s="145"/>
    </row>
    <row r="72" spans="1:7">
      <c r="C72" s="168"/>
      <c r="E72" s="167"/>
    </row>
  </sheetData>
  <mergeCells count="25">
    <mergeCell ref="B45:D45"/>
    <mergeCell ref="B46:D46"/>
    <mergeCell ref="B30:D30"/>
    <mergeCell ref="C24:D24"/>
    <mergeCell ref="C26:D26"/>
    <mergeCell ref="C28:D28"/>
    <mergeCell ref="B29:D29"/>
    <mergeCell ref="C27:D27"/>
    <mergeCell ref="C25:D25"/>
    <mergeCell ref="F67:G67"/>
    <mergeCell ref="F62:G62"/>
    <mergeCell ref="F66:G66"/>
    <mergeCell ref="B57:D57"/>
    <mergeCell ref="B56:D56"/>
    <mergeCell ref="C14:D14"/>
    <mergeCell ref="C16:D16"/>
    <mergeCell ref="C17:D17"/>
    <mergeCell ref="C18:D18"/>
    <mergeCell ref="C21:D21"/>
    <mergeCell ref="C15:D15"/>
    <mergeCell ref="A7:G7"/>
    <mergeCell ref="A8:G8"/>
    <mergeCell ref="A9:G9"/>
    <mergeCell ref="C11:D11"/>
    <mergeCell ref="B12:D12"/>
  </mergeCells>
  <hyperlinks>
    <hyperlink ref="E14" location="'Nota 3'!A1" display="'Nota 3'!A1" xr:uid="{CFBC3AE1-0B3C-478C-BE16-86D12072E7D3}"/>
    <hyperlink ref="E32" location="'Nota 13'!A1" display="'Nota 13'!A1" xr:uid="{ED7F6D89-50C4-4C5B-8FF7-13D056527237}"/>
    <hyperlink ref="E35" location="'Nota 16'!A1" display="'Nota 16'!A1" xr:uid="{CB7F358D-B66D-4A57-BA57-9B86878A4B95}"/>
    <hyperlink ref="E36" location="'Nota 17'!A1" display="'Nota 17'!A1" xr:uid="{F3A02E7A-968E-4726-A77A-11C759C693BD}"/>
    <hyperlink ref="E37" location="'Nota 18'!A1" display="'Nota 18'!A1" xr:uid="{EEEE76B9-918D-4C72-B03D-2F7881CF8AAA}"/>
    <hyperlink ref="E47" location="'Nota 20'!A1" display="'Nota 20'!A1" xr:uid="{991AD918-6484-4B1C-863C-94EC8CB28B3C}"/>
    <hyperlink ref="E48" location="'Nota 21'!A1" display="'Nota 21'!A1" xr:uid="{C7182820-E7EB-459C-B989-FC0A6F82636A}"/>
    <hyperlink ref="I1" location="Indice!A1" display="Indice" xr:uid="{26275725-B407-4B53-9635-47EDD4728B67}"/>
    <hyperlink ref="E49" location="'Nota 21'!A1" display="'Nota 21'!A1" xr:uid="{31650F00-1A6A-4413-B369-57751DC855C2}"/>
    <hyperlink ref="E53" location="'Nota 23'!A1" display="'Nota 23'!A1" xr:uid="{8643EDFF-FF8A-4B1C-AE2E-E53EDCCE3DEC}"/>
    <hyperlink ref="E16" location="'Nota 5'!A1" display="'Nota 5'!A1" xr:uid="{1C2B75DC-7EB2-4497-AEA3-CA23A53E5A09}"/>
    <hyperlink ref="E17" location="'Nota 6'!A1" display="'Nota 6'!A1" xr:uid="{13E98038-43FE-4C3F-893E-F60797C49FB6}"/>
    <hyperlink ref="E18" location="'Nota 7'!A1" display="'Nota 7'!A1" xr:uid="{B93C5CF1-63A9-4D70-AB87-B051AACDE699}"/>
    <hyperlink ref="E21" location="'Nota 6'!A1" display="'Nota 6'!A1" xr:uid="{8745A6CF-5004-4D4A-AB8E-DEA6C47AF3E3}"/>
    <hyperlink ref="E22" location="'Nota 5'!A1" display="'Nota 5'!A1" xr:uid="{8B39A5AB-A665-4D3C-BA00-EF8C64DE8E86}"/>
    <hyperlink ref="E24" location="'Nota 9'!A1" display="'Nota 9'!A1" xr:uid="{B96DF6C0-7ED1-4636-867C-FFB7B6B13F26}"/>
    <hyperlink ref="E26" location="'Nota 11'!A1" display="'Nota 11'!A1" xr:uid="{AAD64375-0D1A-4B76-8232-2E9728A6AABA}"/>
    <hyperlink ref="E33" location="'Nota 14'!A1" display="'Nota 14'!A1" xr:uid="{8EAFD3A1-AA31-4912-AD4F-2CB88ABFCC5E}"/>
    <hyperlink ref="E41" location="'Nota 14'!A1" display="'Nota 14'!A1" xr:uid="{50EDF736-AC40-43AB-929E-9FBAD5BB0A8C}"/>
    <hyperlink ref="E38" location="'Nota 19'!A1" display="'Nota 19'!A1" xr:uid="{EA0812B9-96A1-42F8-9457-F7C1F1C0F27B}"/>
    <hyperlink ref="E34" location="'Nota 15'!A1" display="'Nota 15'!A1" xr:uid="{3B352DBF-FC15-4F53-9DE8-8291428D0566}"/>
    <hyperlink ref="E42" location="'Nota 19'!A1" display="'Nota 19'!A1" xr:uid="{247AAD33-8A00-4CEE-9487-BDE595BF8EAF}"/>
    <hyperlink ref="E15" location="'Nota 4'!E15" display="'Nota 4'!E15" xr:uid="{03CEA23C-2C36-4A2F-9DF4-589D017BD887}"/>
    <hyperlink ref="E27" location="'Nota 12'!E26" display="'Nota 12'!E26" xr:uid="{D45F62CB-0CF4-44BE-A6D3-DB9379647AF6}"/>
    <hyperlink ref="E25" location="'Nota 10'!E25" display="'Nota 10'!E25" xr:uid="{321B121F-BC42-4EB6-94E8-11B0320C9863}"/>
    <hyperlink ref="E50:E51" location="'Nota 21'!A1" display="'Nota 21'!A1" xr:uid="{326A6E8D-5097-4B75-99FC-3B697D332392}"/>
    <hyperlink ref="E52" location="'Nota 22'!E52" display="'Nota 22'!E52" xr:uid="{E0020C84-A8DD-4851-988E-2DAE0911F98C}"/>
    <hyperlink ref="E55" location="'Nota 24'!E55" display="'Nota 24'!E55" xr:uid="{4B46B0D9-A2BF-4CC5-9CC5-535B49811E6B}"/>
    <hyperlink ref="E23" location="'Nota 8'!E23" display="'Nota 8'!E23" xr:uid="{42FD3E08-A527-40E3-BF8C-27F998222714}"/>
  </hyperlinks>
  <pageMargins left="0.70866141732283472" right="0.70866141732283472" top="0.74803149606299213" bottom="0.74803149606299213" header="0.31496062992125984" footer="0.31496062992125984"/>
  <pageSetup paperSize="9" scale="71" orientation="portrait" r:id="rId1"/>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2F761C-D418-4C5F-AC21-AB32B2BEF190}">
  <sheetPr codeName="Hoja20">
    <tabColor rgb="FF002060"/>
    <pageSetUpPr fitToPage="1"/>
  </sheetPr>
  <dimension ref="B1:H43"/>
  <sheetViews>
    <sheetView showGridLines="0" view="pageBreakPreview" topLeftCell="A11" zoomScale="90" zoomScaleNormal="100" zoomScaleSheetLayoutView="90" workbookViewId="0">
      <selection activeCell="G21" sqref="G1:H1048576"/>
    </sheetView>
  </sheetViews>
  <sheetFormatPr baseColWidth="10" defaultColWidth="11.33203125" defaultRowHeight="13.2"/>
  <cols>
    <col min="1" max="1" width="2.44140625" style="138" customWidth="1"/>
    <col min="2" max="2" width="71.5546875" style="138" customWidth="1"/>
    <col min="3" max="3" width="8.44140625" style="149" customWidth="1"/>
    <col min="4" max="5" width="19.33203125" style="556" customWidth="1"/>
    <col min="6" max="6" width="18.5546875" style="467" bestFit="1" customWidth="1"/>
    <col min="7" max="7" width="21.5546875" style="467" hidden="1" customWidth="1"/>
    <col min="8" max="8" width="15.33203125" style="138" hidden="1" customWidth="1"/>
    <col min="9" max="16384" width="11.33203125" style="138"/>
  </cols>
  <sheetData>
    <row r="1" spans="2:8" ht="16.5" customHeight="1">
      <c r="B1" s="169" t="s">
        <v>1118</v>
      </c>
      <c r="C1" s="581" t="s">
        <v>550</v>
      </c>
      <c r="E1" s="556" t="str">
        <f>ER!B5</f>
        <v xml:space="preserve"> </v>
      </c>
    </row>
    <row r="2" spans="2:8" ht="16.5" customHeight="1"/>
    <row r="3" spans="2:8" ht="16.5" customHeight="1"/>
    <row r="4" spans="2:8" ht="16.5" customHeight="1"/>
    <row r="5" spans="2:8" ht="16.5" customHeight="1">
      <c r="B5" s="138" t="s">
        <v>575</v>
      </c>
    </row>
    <row r="6" spans="2:8" ht="16.5" customHeight="1"/>
    <row r="7" spans="2:8" ht="16.5" customHeight="1">
      <c r="B7" s="1085" t="s">
        <v>113</v>
      </c>
      <c r="C7" s="1085"/>
      <c r="D7" s="1085"/>
      <c r="E7" s="1085"/>
    </row>
    <row r="8" spans="2:8" ht="16.5" customHeight="1">
      <c r="B8" s="1085" t="str">
        <f>IFERROR(IF(Indice!B6="","Al dia... de mes… de año 2XX2…","Al "&amp;DAY(Indice!B6)&amp;" de "&amp;VLOOKUP(MONTH(Indice!B6),Indice!S:T,2,0)&amp;" de "&amp;YEAR(Indice!B6)),"Al dia... de mes… de año 2XX2…")</f>
        <v>Al 30 de Septiembre de 2024</v>
      </c>
      <c r="C8" s="1085"/>
      <c r="D8" s="1085"/>
      <c r="E8" s="1085"/>
    </row>
    <row r="9" spans="2:8" ht="16.5" customHeight="1">
      <c r="B9" s="1096" t="s">
        <v>576</v>
      </c>
      <c r="C9" s="1096"/>
      <c r="D9" s="1096"/>
      <c r="E9" s="1096"/>
    </row>
    <row r="10" spans="2:8" ht="16.5" customHeight="1">
      <c r="B10" s="1096" t="s">
        <v>577</v>
      </c>
      <c r="C10" s="1096"/>
      <c r="D10" s="1096"/>
      <c r="E10" s="1096"/>
    </row>
    <row r="11" spans="2:8" ht="16.5" customHeight="1">
      <c r="B11" s="170"/>
      <c r="C11" s="171"/>
      <c r="D11" s="172"/>
    </row>
    <row r="12" spans="2:8" ht="16.5" customHeight="1">
      <c r="B12" s="752"/>
      <c r="C12" s="751" t="s">
        <v>138</v>
      </c>
      <c r="D12" s="777">
        <f>+BG!F11</f>
        <v>45565</v>
      </c>
      <c r="E12" s="777">
        <v>45199</v>
      </c>
    </row>
    <row r="13" spans="2:8" s="798" customFormat="1" ht="16.5" customHeight="1">
      <c r="B13" s="798" t="s">
        <v>533</v>
      </c>
      <c r="C13" s="1051">
        <v>25</v>
      </c>
      <c r="D13" s="800">
        <f>+'Nota 25'!C16</f>
        <v>809777984700</v>
      </c>
      <c r="E13" s="801">
        <f>+'Nota 25'!D16</f>
        <v>845931308651</v>
      </c>
    </row>
    <row r="14" spans="2:8" s="798" customFormat="1" ht="16.5" customHeight="1">
      <c r="B14" s="798" t="s">
        <v>141</v>
      </c>
      <c r="C14" s="799">
        <v>26</v>
      </c>
      <c r="D14" s="803">
        <f>+'Nota 26'!C15</f>
        <v>-772970749405</v>
      </c>
      <c r="E14" s="803">
        <f>+'Nota 26'!D15</f>
        <v>-796398396268</v>
      </c>
    </row>
    <row r="15" spans="2:8" s="798" customFormat="1" ht="16.5" customHeight="1">
      <c r="B15" s="804" t="s">
        <v>578</v>
      </c>
      <c r="C15" s="558"/>
      <c r="D15" s="753">
        <f>D13+D14</f>
        <v>36807235295</v>
      </c>
      <c r="E15" s="753">
        <f>E13+E14</f>
        <v>49532912383</v>
      </c>
    </row>
    <row r="16" spans="2:8" s="798" customFormat="1" ht="16.5" customHeight="1">
      <c r="B16" s="798" t="s">
        <v>536</v>
      </c>
      <c r="C16" s="805">
        <v>27</v>
      </c>
      <c r="D16" s="806">
        <f>+'Nota 27'!C35</f>
        <v>-12611950352</v>
      </c>
      <c r="E16" s="806">
        <f>+'Nota 27'!F35</f>
        <v>-12430979179</v>
      </c>
      <c r="H16" s="807"/>
    </row>
    <row r="17" spans="2:8" s="798" customFormat="1" ht="16.5" customHeight="1">
      <c r="B17" s="798" t="s">
        <v>579</v>
      </c>
      <c r="C17" s="805">
        <v>27</v>
      </c>
      <c r="D17" s="806">
        <f>+'Nota 27'!D35</f>
        <v>-16462655763</v>
      </c>
      <c r="E17" s="806">
        <f>+'Nota 27'!G35</f>
        <v>-14868352583</v>
      </c>
      <c r="F17" s="1007"/>
      <c r="G17" s="1007"/>
      <c r="H17" s="807"/>
    </row>
    <row r="18" spans="2:8" s="798" customFormat="1" ht="16.5" customHeight="1">
      <c r="B18" s="798" t="s">
        <v>580</v>
      </c>
      <c r="C18" s="799">
        <v>28</v>
      </c>
      <c r="D18" s="803">
        <f>+'Nota 28'!C17+'Nota 28'!G17</f>
        <v>1535469064</v>
      </c>
      <c r="E18" s="803">
        <f>+'Nota 28'!D17</f>
        <v>1124030184</v>
      </c>
      <c r="F18" s="1007"/>
      <c r="G18" s="1007"/>
    </row>
    <row r="19" spans="2:8" s="798" customFormat="1" ht="16.5" customHeight="1">
      <c r="B19" s="804" t="s">
        <v>581</v>
      </c>
      <c r="C19" s="558"/>
      <c r="D19" s="753">
        <f>SUM(D15:D18)</f>
        <v>9268098244</v>
      </c>
      <c r="E19" s="753">
        <f>SUM(E15:E18)</f>
        <v>23357610805</v>
      </c>
      <c r="F19" s="1007"/>
      <c r="G19" s="1007"/>
    </row>
    <row r="20" spans="2:8" s="798" customFormat="1" ht="16.5" customHeight="1">
      <c r="B20" s="518" t="s">
        <v>1058</v>
      </c>
      <c r="C20" s="799">
        <v>29</v>
      </c>
      <c r="D20" s="806">
        <f>+'Nota 29'!C15</f>
        <v>25251539</v>
      </c>
      <c r="E20" s="806">
        <f>+'Nota 29'!D15</f>
        <v>-13091046</v>
      </c>
      <c r="F20" s="1007"/>
      <c r="G20" s="1007"/>
    </row>
    <row r="21" spans="2:8" s="798" customFormat="1" ht="16.5" customHeight="1">
      <c r="B21" s="798" t="s">
        <v>582</v>
      </c>
      <c r="C21" s="799">
        <v>29</v>
      </c>
      <c r="D21" s="803">
        <f>+'Nota 29'!G15</f>
        <v>-7130325731</v>
      </c>
      <c r="E21" s="803">
        <f>+'Nota 29'!H15</f>
        <v>-12504700284</v>
      </c>
      <c r="F21" s="1007"/>
      <c r="G21" s="1007"/>
    </row>
    <row r="22" spans="2:8" s="798" customFormat="1" ht="16.5" customHeight="1">
      <c r="B22" s="809" t="s">
        <v>978</v>
      </c>
      <c r="C22" s="157"/>
      <c r="D22" s="810">
        <f>+SUM(D19:D21)</f>
        <v>2163024052</v>
      </c>
      <c r="E22" s="810">
        <f>+SUM(E19:E21)</f>
        <v>10839819475</v>
      </c>
      <c r="F22" s="1007"/>
      <c r="G22" s="1007"/>
    </row>
    <row r="23" spans="2:8" s="798" customFormat="1" ht="16.5" customHeight="1">
      <c r="B23" s="811" t="s">
        <v>971</v>
      </c>
      <c r="C23" s="799">
        <v>30</v>
      </c>
      <c r="D23" s="754">
        <f>+'Nota 30'!B18</f>
        <v>0</v>
      </c>
      <c r="E23" s="754">
        <f>+'Nota 30'!C18</f>
        <v>-472407870</v>
      </c>
      <c r="F23" s="1007"/>
      <c r="G23" s="1007"/>
    </row>
    <row r="24" spans="2:8" s="798" customFormat="1">
      <c r="B24" s="809" t="s">
        <v>1168</v>
      </c>
      <c r="C24" s="157"/>
      <c r="D24" s="810">
        <f>+D22+D23</f>
        <v>2163024052</v>
      </c>
      <c r="E24" s="810">
        <f>+E22+E23</f>
        <v>10367411605</v>
      </c>
      <c r="F24" s="1007"/>
      <c r="G24" s="1007"/>
    </row>
    <row r="25" spans="2:8" s="798" customFormat="1" ht="16.5" customHeight="1">
      <c r="B25" s="811" t="s">
        <v>974</v>
      </c>
      <c r="C25" s="799">
        <v>31</v>
      </c>
      <c r="D25" s="754">
        <f>+'Nota 31'!B14</f>
        <v>0</v>
      </c>
      <c r="E25" s="754">
        <f>+'Nota 31'!C14</f>
        <v>0</v>
      </c>
      <c r="F25" s="1007"/>
      <c r="G25" s="1007"/>
    </row>
    <row r="26" spans="2:8" s="798" customFormat="1" ht="16.5" customHeight="1">
      <c r="B26" s="809" t="s">
        <v>583</v>
      </c>
      <c r="C26" s="157"/>
      <c r="D26" s="810">
        <f>+D24+D25</f>
        <v>2163024052</v>
      </c>
      <c r="E26" s="810">
        <f>+E24+E25</f>
        <v>10367411605</v>
      </c>
      <c r="F26" s="1007"/>
      <c r="G26" s="1007"/>
    </row>
    <row r="27" spans="2:8" s="798" customFormat="1" ht="16.5" customHeight="1">
      <c r="B27" s="798" t="s">
        <v>152</v>
      </c>
      <c r="C27" s="799">
        <v>32</v>
      </c>
      <c r="D27" s="803">
        <f>+'Nota 32'!C16</f>
        <v>-105660955</v>
      </c>
      <c r="E27" s="803">
        <f>+'Nota 32'!D16</f>
        <v>-976851744</v>
      </c>
      <c r="F27" s="1007"/>
      <c r="G27" s="1007"/>
    </row>
    <row r="28" spans="2:8" s="798" customFormat="1" ht="16.5" customHeight="1">
      <c r="B28" s="812" t="s">
        <v>1169</v>
      </c>
      <c r="C28" s="799"/>
      <c r="D28" s="810">
        <f>+D26+D27</f>
        <v>2057363097</v>
      </c>
      <c r="E28" s="810">
        <f>+E26+E27</f>
        <v>9390559861</v>
      </c>
      <c r="F28" s="1007"/>
      <c r="G28" s="1007"/>
      <c r="H28" s="802"/>
    </row>
    <row r="29" spans="2:8" s="798" customFormat="1" ht="16.5" customHeight="1">
      <c r="B29" s="798" t="s">
        <v>1063</v>
      </c>
      <c r="C29" s="799">
        <v>33</v>
      </c>
      <c r="D29" s="753">
        <f>+'Nota 33'!B14</f>
        <v>0</v>
      </c>
      <c r="E29" s="753">
        <f>+'Nota 33'!C14</f>
        <v>0</v>
      </c>
      <c r="F29" s="1007"/>
      <c r="G29" s="1007"/>
      <c r="H29" s="802"/>
    </row>
    <row r="30" spans="2:8" s="798" customFormat="1" ht="16.5" customHeight="1">
      <c r="B30" s="798" t="s">
        <v>976</v>
      </c>
      <c r="C30" s="799">
        <v>34</v>
      </c>
      <c r="D30" s="754">
        <f>+'Nota 34'!B15</f>
        <v>0</v>
      </c>
      <c r="E30" s="754">
        <f>+'Nota 34'!C15</f>
        <v>0</v>
      </c>
      <c r="F30" s="1007"/>
      <c r="G30" s="1007"/>
      <c r="H30" s="802"/>
    </row>
    <row r="31" spans="2:8" s="798" customFormat="1" ht="16.5" customHeight="1">
      <c r="B31" s="797" t="s">
        <v>584</v>
      </c>
      <c r="C31" s="813"/>
      <c r="D31" s="796">
        <f>D28+D29+D30</f>
        <v>2057363097</v>
      </c>
      <c r="E31" s="796">
        <f>E28+E29+E30</f>
        <v>9390559861</v>
      </c>
      <c r="F31" s="1007"/>
      <c r="G31" s="1008">
        <f>+D31-'Armado EERR'!C42</f>
        <v>0</v>
      </c>
      <c r="H31" s="802">
        <f>+D31-Imp.Base!D330</f>
        <v>0</v>
      </c>
    </row>
    <row r="32" spans="2:8" s="798" customFormat="1" ht="16.5" customHeight="1">
      <c r="B32" s="812" t="s">
        <v>541</v>
      </c>
      <c r="C32" s="799">
        <v>35</v>
      </c>
      <c r="D32" s="808">
        <f>+'Nota 35'!C12</f>
        <v>411472.61940000003</v>
      </c>
      <c r="E32" s="806">
        <f>+'Nota 35'!D12</f>
        <v>1972593.5462</v>
      </c>
      <c r="F32" s="1007"/>
      <c r="G32" s="1007">
        <f>+E31-'EERR IMPERIAL'!F176</f>
        <v>-472407870</v>
      </c>
    </row>
    <row r="33" spans="2:5" ht="16.5" customHeight="1"/>
    <row r="34" spans="2:5" ht="16.5" customHeight="1">
      <c r="C34" s="157"/>
      <c r="D34" s="173"/>
      <c r="E34" s="173"/>
    </row>
    <row r="35" spans="2:5" ht="16.5" customHeight="1">
      <c r="B35" s="138" t="s">
        <v>572</v>
      </c>
    </row>
    <row r="36" spans="2:5" ht="16.5" customHeight="1"/>
    <row r="37" spans="2:5" ht="16.5" customHeight="1"/>
    <row r="38" spans="2:5" ht="16.5" customHeight="1">
      <c r="B38" s="555" t="s">
        <v>574</v>
      </c>
      <c r="C38" s="518"/>
      <c r="D38" s="555" t="s">
        <v>573</v>
      </c>
      <c r="E38" s="518"/>
    </row>
    <row r="39" spans="2:5" ht="16.5" customHeight="1">
      <c r="B39" s="554" t="s">
        <v>854</v>
      </c>
      <c r="C39" s="148"/>
      <c r="D39" s="804" t="s">
        <v>728</v>
      </c>
      <c r="E39" s="804"/>
    </row>
    <row r="40" spans="2:5" ht="16.5" customHeight="1">
      <c r="C40" s="138"/>
      <c r="D40" s="150"/>
      <c r="E40" s="333"/>
    </row>
    <row r="41" spans="2:5" ht="16.5" customHeight="1">
      <c r="C41" s="163"/>
      <c r="D41" s="163"/>
      <c r="E41" s="163"/>
    </row>
    <row r="42" spans="2:5">
      <c r="B42" s="139"/>
      <c r="C42" s="139"/>
      <c r="D42" s="139"/>
      <c r="E42" s="165"/>
    </row>
    <row r="43" spans="2:5">
      <c r="B43" s="557"/>
      <c r="D43" s="1095"/>
      <c r="E43" s="1095"/>
    </row>
  </sheetData>
  <mergeCells count="5">
    <mergeCell ref="D43:E43"/>
    <mergeCell ref="B7:E7"/>
    <mergeCell ref="B8:E8"/>
    <mergeCell ref="B9:E9"/>
    <mergeCell ref="B10:E10"/>
  </mergeCells>
  <hyperlinks>
    <hyperlink ref="C16" location="'Nota 27'!A1" display="'Nota 27'!A1" xr:uid="{8697CB34-157D-4AFF-8E2A-4F01B2FAC385}"/>
    <hyperlink ref="C1" location="Indice!A1" display="Indice" xr:uid="{4F231261-C756-4416-A703-714507B6696B}"/>
    <hyperlink ref="C13" location="'Nota 25'!A1" display="'Nota 25'!A1" xr:uid="{CF5667BA-BF7D-4493-B4A8-05A1C7CA46B1}"/>
    <hyperlink ref="C14" location="'Nota 26'!A1" display="'Nota 26'!A1" xr:uid="{5271E42E-DCB4-466B-9DC4-FC02DA3D18DF}"/>
    <hyperlink ref="C18" location="'Nota 28'!A1" display="'Nota 28'!A1" xr:uid="{9804129E-F7CE-4A9A-8557-15866BF7687E}"/>
    <hyperlink ref="C21" location="'Nota 29'!A1" display="'Nota 29'!A1" xr:uid="{85E6221F-9B6D-4991-B2B1-44AFF1CB7430}"/>
    <hyperlink ref="C27" location="'Nota 32'!A1" display="'Nota 32'!A1" xr:uid="{F3ADF870-B2A1-4054-8569-D2FDCF98FCCB}"/>
    <hyperlink ref="C17" location="'Nota 27'!A1" display="'Nota 27'!A1" xr:uid="{C32FF2A2-C1BD-4705-A0EF-26B361B431DC}"/>
    <hyperlink ref="C32" location="'Nota 35'!A1" display="'Nota 35'!A1" xr:uid="{EE419CDF-2D20-4F33-8130-AC12A7D48763}"/>
    <hyperlink ref="C20" location="'Nota 29'!A1" display="'Nota 29'!A1" xr:uid="{2A7B09CD-1F84-4B44-920C-B379BA37927C}"/>
    <hyperlink ref="C23" location="'Nota 30'!E23" display="'Nota 30'!E23" xr:uid="{4A74483B-1528-44BD-BE1D-A2BB8317D20D}"/>
    <hyperlink ref="C25" location="'Nota 31'!E25" display="'Nota 31'!E25" xr:uid="{F5768E8C-D0CF-449B-896D-D9C0148FC1C8}"/>
    <hyperlink ref="C29:C30" location="'Nota 35'!A1" display="'Nota 35'!A1" xr:uid="{87770F6A-1018-4045-A2EC-E4B413F05886}"/>
    <hyperlink ref="C29" location="'Nota 33'!E29" display="'Nota 33'!E29" xr:uid="{2C1118C0-FB72-4927-9757-17333376BAEC}"/>
    <hyperlink ref="C30" location="'Nota 34'!E30" display="'Nota 34'!E30" xr:uid="{ACE6C472-98E4-4CEB-B523-CCD9A2D4A9A3}"/>
  </hyperlinks>
  <pageMargins left="0.28000000000000003" right="0.17" top="0.74803149606299213" bottom="0.74803149606299213" header="0.31496062992125984" footer="0.31496062992125984"/>
  <pageSetup paperSize="9" scale="82" orientation="portrait" r:id="rId1"/>
  <ignoredErrors>
    <ignoredError sqref="D27:E27 D25:E25" formula="1"/>
  </ignoredError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DC7D4D-0B15-4CD4-A129-0EA5632587A7}">
  <sheetPr codeName="Hoja21">
    <tabColor rgb="FF002060"/>
    <pageSetUpPr fitToPage="1"/>
  </sheetPr>
  <dimension ref="A1:W46"/>
  <sheetViews>
    <sheetView showGridLines="0" view="pageBreakPreview" topLeftCell="A11" zoomScale="80" zoomScaleNormal="90" zoomScaleSheetLayoutView="80" workbookViewId="0">
      <selection activeCell="M26" sqref="M26"/>
    </sheetView>
  </sheetViews>
  <sheetFormatPr baseColWidth="10" defaultColWidth="11.33203125" defaultRowHeight="13.2"/>
  <cols>
    <col min="1" max="1" width="3.109375" style="186" customWidth="1"/>
    <col min="2" max="2" width="40.6640625" style="186" customWidth="1"/>
    <col min="3" max="3" width="0.88671875" style="186" customWidth="1"/>
    <col min="4" max="4" width="26" style="187" customWidth="1"/>
    <col min="5" max="5" width="2.6640625" style="187" hidden="1" customWidth="1"/>
    <col min="6" max="6" width="1" style="188" customWidth="1"/>
    <col min="7" max="7" width="18.109375" style="187" customWidth="1"/>
    <col min="8" max="8" width="0.88671875" style="188" customWidth="1"/>
    <col min="9" max="9" width="18.88671875" style="187" customWidth="1"/>
    <col min="10" max="10" width="1" style="188" customWidth="1"/>
    <col min="11" max="11" width="20" style="187" customWidth="1"/>
    <col min="12" max="12" width="0.6640625" style="188" customWidth="1"/>
    <col min="13" max="13" width="18.33203125" style="187" customWidth="1"/>
    <col min="14" max="14" width="0.6640625" style="188" customWidth="1"/>
    <col min="15" max="15" width="29.33203125" style="187" customWidth="1"/>
    <col min="16" max="16" width="1.109375" style="188" customWidth="1"/>
    <col min="17" max="17" width="28.44140625" style="187" bestFit="1" customWidth="1"/>
    <col min="18" max="18" width="22.5546875" style="190" bestFit="1" customWidth="1"/>
    <col min="19" max="19" width="0.33203125" style="186" customWidth="1"/>
    <col min="20" max="20" width="13.88671875" style="186" customWidth="1"/>
    <col min="21" max="21" width="20.88671875" style="186" bestFit="1" customWidth="1"/>
    <col min="22" max="22" width="16.33203125" style="191" customWidth="1"/>
    <col min="23" max="23" width="15.5546875" style="186" bestFit="1" customWidth="1"/>
    <col min="24" max="16384" width="11.33203125" style="186"/>
  </cols>
  <sheetData>
    <row r="1" spans="2:21" ht="14.4">
      <c r="B1" s="185" t="s">
        <v>1118</v>
      </c>
      <c r="I1" s="189" t="s">
        <v>550</v>
      </c>
    </row>
    <row r="3" spans="2:21" ht="13.8">
      <c r="O3" s="192"/>
      <c r="S3" s="193"/>
      <c r="T3" s="193"/>
    </row>
    <row r="4" spans="2:21" ht="13.8">
      <c r="B4" s="1100" t="s">
        <v>586</v>
      </c>
      <c r="C4" s="1100"/>
      <c r="D4" s="1100"/>
      <c r="E4" s="1100"/>
      <c r="F4" s="1100"/>
      <c r="G4" s="1100"/>
      <c r="H4" s="1100"/>
      <c r="I4" s="1100"/>
      <c r="J4" s="1100"/>
      <c r="K4" s="1100"/>
      <c r="L4" s="1100"/>
      <c r="M4" s="1100"/>
      <c r="N4" s="1100"/>
      <c r="O4" s="1100"/>
      <c r="P4" s="1100"/>
      <c r="Q4" s="1100"/>
      <c r="R4" s="1100"/>
      <c r="S4" s="1100"/>
      <c r="T4" s="1100"/>
      <c r="U4" s="1100"/>
    </row>
    <row r="5" spans="2:21" ht="13.8">
      <c r="B5" s="1100" t="str">
        <f>IFERROR(IF(Indice!B6="","Al dia... de mes… de año 2XX2…","Al "&amp;DAY(Indice!B6)&amp;" de "&amp;VLOOKUP(MONTH(Indice!B6),Indice!S:T,2,0)&amp;" de "&amp;YEAR(Indice!B6)),"Al dia... de mes… de año 2XX2…")</f>
        <v>Al 30 de Septiembre de 2024</v>
      </c>
      <c r="C5" s="1100"/>
      <c r="D5" s="1100"/>
      <c r="E5" s="1100"/>
      <c r="F5" s="1100"/>
      <c r="G5" s="1100"/>
      <c r="H5" s="1100"/>
      <c r="I5" s="1100"/>
      <c r="J5" s="1100"/>
      <c r="K5" s="1100"/>
      <c r="L5" s="1100"/>
      <c r="M5" s="1100"/>
      <c r="N5" s="1100"/>
      <c r="O5" s="1100"/>
      <c r="P5" s="1100"/>
      <c r="Q5" s="1100"/>
      <c r="R5" s="1100"/>
      <c r="S5" s="1100"/>
      <c r="T5" s="1100"/>
      <c r="U5" s="1100"/>
    </row>
    <row r="6" spans="2:21" ht="13.8">
      <c r="B6" s="1112" t="s">
        <v>1331</v>
      </c>
      <c r="C6" s="1112"/>
      <c r="D6" s="1112"/>
      <c r="E6" s="1112"/>
      <c r="F6" s="1112"/>
      <c r="G6" s="1112"/>
      <c r="H6" s="1112"/>
      <c r="I6" s="1112"/>
      <c r="J6" s="1112"/>
      <c r="K6" s="1112"/>
      <c r="L6" s="1112"/>
      <c r="M6" s="1112"/>
      <c r="N6" s="1112"/>
      <c r="O6" s="1112"/>
      <c r="P6" s="1112"/>
      <c r="Q6" s="1112"/>
      <c r="R6" s="1112"/>
      <c r="S6" s="1112"/>
      <c r="T6" s="1112"/>
      <c r="U6" s="1112"/>
    </row>
    <row r="7" spans="2:21" ht="13.8">
      <c r="B7" s="1112" t="s">
        <v>552</v>
      </c>
      <c r="C7" s="1112"/>
      <c r="D7" s="1112"/>
      <c r="E7" s="1112"/>
      <c r="F7" s="1112"/>
      <c r="G7" s="1112"/>
      <c r="H7" s="1112"/>
      <c r="I7" s="1112"/>
      <c r="J7" s="1112"/>
      <c r="K7" s="1112"/>
      <c r="L7" s="1112"/>
      <c r="M7" s="1112"/>
      <c r="N7" s="1112"/>
      <c r="O7" s="1112"/>
      <c r="P7" s="1112"/>
      <c r="Q7" s="1112"/>
      <c r="R7" s="1112"/>
      <c r="S7" s="1112"/>
      <c r="T7" s="1112"/>
      <c r="U7" s="1112"/>
    </row>
    <row r="8" spans="2:21" ht="13.8">
      <c r="B8" s="194"/>
      <c r="C8" s="194"/>
      <c r="D8" s="194"/>
      <c r="E8" s="194"/>
      <c r="F8" s="194"/>
      <c r="G8" s="194"/>
      <c r="H8" s="194"/>
      <c r="I8" s="194"/>
      <c r="J8" s="194"/>
      <c r="K8" s="194"/>
      <c r="L8" s="194"/>
      <c r="M8" s="194"/>
      <c r="N8" s="194"/>
      <c r="O8" s="194"/>
      <c r="P8" s="194"/>
      <c r="Q8" s="194"/>
      <c r="S8" s="193"/>
      <c r="T8" s="193"/>
    </row>
    <row r="9" spans="2:21" ht="13.8">
      <c r="B9" s="194"/>
      <c r="C9" s="194"/>
      <c r="D9" s="194"/>
      <c r="E9" s="194"/>
      <c r="F9" s="194"/>
      <c r="G9" s="194"/>
      <c r="H9" s="194"/>
      <c r="I9" s="194"/>
      <c r="J9" s="194"/>
      <c r="K9" s="194"/>
      <c r="L9" s="194"/>
      <c r="M9" s="194"/>
      <c r="N9" s="194"/>
      <c r="O9" s="194"/>
      <c r="P9" s="194"/>
      <c r="Q9" s="194"/>
      <c r="S9" s="193"/>
      <c r="T9" s="193"/>
    </row>
    <row r="10" spans="2:21" ht="25.5" customHeight="1">
      <c r="B10" s="195"/>
      <c r="C10" s="195"/>
      <c r="D10" s="1109" t="s">
        <v>587</v>
      </c>
      <c r="E10" s="1110"/>
      <c r="F10" s="1110"/>
      <c r="G10" s="1111"/>
      <c r="H10" s="194"/>
      <c r="I10" s="1109" t="s">
        <v>102</v>
      </c>
      <c r="J10" s="1110"/>
      <c r="K10" s="1111"/>
      <c r="L10" s="194"/>
      <c r="M10" s="1109" t="s">
        <v>588</v>
      </c>
      <c r="N10" s="1110"/>
      <c r="O10" s="1110"/>
      <c r="P10" s="1110"/>
      <c r="Q10" s="1110"/>
      <c r="R10" s="1111"/>
      <c r="S10" s="193"/>
      <c r="T10" s="1097" t="s">
        <v>1215</v>
      </c>
      <c r="U10" s="1097" t="s">
        <v>248</v>
      </c>
    </row>
    <row r="11" spans="2:21" ht="15" customHeight="1">
      <c r="B11" s="1115"/>
      <c r="D11" s="1113" t="s">
        <v>1263</v>
      </c>
      <c r="E11" s="817" t="s">
        <v>589</v>
      </c>
      <c r="F11" s="817"/>
      <c r="G11" s="1105" t="s">
        <v>1214</v>
      </c>
      <c r="H11" s="194"/>
      <c r="I11" s="1113" t="s">
        <v>132</v>
      </c>
      <c r="J11" s="817"/>
      <c r="K11" s="1105" t="s">
        <v>590</v>
      </c>
      <c r="L11" s="194"/>
      <c r="M11" s="1113" t="s">
        <v>326</v>
      </c>
      <c r="N11" s="817"/>
      <c r="O11" s="1103" t="s">
        <v>591</v>
      </c>
      <c r="P11" s="817"/>
      <c r="Q11" s="1103" t="s">
        <v>328</v>
      </c>
      <c r="R11" s="1105" t="s">
        <v>592</v>
      </c>
      <c r="S11" s="193"/>
      <c r="T11" s="1098"/>
      <c r="U11" s="1098"/>
    </row>
    <row r="12" spans="2:21" ht="21.75" customHeight="1">
      <c r="B12" s="1115"/>
      <c r="D12" s="1114"/>
      <c r="E12" s="818" t="s">
        <v>593</v>
      </c>
      <c r="F12" s="818"/>
      <c r="G12" s="1106"/>
      <c r="H12" s="194"/>
      <c r="I12" s="1114"/>
      <c r="J12" s="818"/>
      <c r="K12" s="1106"/>
      <c r="L12" s="194"/>
      <c r="M12" s="1114"/>
      <c r="N12" s="818"/>
      <c r="O12" s="1104"/>
      <c r="P12" s="818"/>
      <c r="Q12" s="1104" t="s">
        <v>248</v>
      </c>
      <c r="R12" s="1106" t="s">
        <v>248</v>
      </c>
      <c r="S12" s="193"/>
      <c r="T12" s="1099"/>
      <c r="U12" s="1099"/>
    </row>
    <row r="13" spans="2:21" ht="6.75" customHeight="1">
      <c r="F13" s="187"/>
      <c r="H13" s="187"/>
      <c r="J13" s="187"/>
      <c r="L13" s="194"/>
      <c r="N13" s="187"/>
      <c r="P13" s="187"/>
      <c r="R13" s="187"/>
      <c r="S13" s="190"/>
      <c r="T13" s="190"/>
    </row>
    <row r="14" spans="2:21" s="252" customFormat="1" ht="27" customHeight="1">
      <c r="B14" s="788" t="s">
        <v>1332</v>
      </c>
      <c r="C14" s="788"/>
      <c r="D14" s="819">
        <v>50000000000</v>
      </c>
      <c r="E14" s="819"/>
      <c r="F14" s="819"/>
      <c r="G14" s="819">
        <v>0</v>
      </c>
      <c r="H14" s="819"/>
      <c r="I14" s="819">
        <v>1857280709</v>
      </c>
      <c r="J14" s="819"/>
      <c r="K14" s="819">
        <v>0</v>
      </c>
      <c r="L14" s="819"/>
      <c r="M14" s="819">
        <v>321728396</v>
      </c>
      <c r="N14" s="819"/>
      <c r="O14" s="819">
        <v>0</v>
      </c>
      <c r="P14" s="819"/>
      <c r="Q14" s="819">
        <v>6112839524</v>
      </c>
      <c r="R14" s="819">
        <v>-5571134746</v>
      </c>
      <c r="S14" s="819"/>
      <c r="T14" s="819">
        <v>0</v>
      </c>
      <c r="U14" s="819">
        <f>+SUM(D14:T14)</f>
        <v>52720713883</v>
      </c>
    </row>
    <row r="15" spans="2:21" s="201" customFormat="1">
      <c r="B15" s="198" t="s">
        <v>594</v>
      </c>
      <c r="C15" s="186"/>
      <c r="D15" s="187">
        <v>0</v>
      </c>
      <c r="E15" s="187"/>
      <c r="F15" s="187"/>
      <c r="G15" s="187">
        <v>0</v>
      </c>
      <c r="H15" s="187"/>
      <c r="I15" s="187">
        <v>0</v>
      </c>
      <c r="J15" s="187"/>
      <c r="K15" s="187">
        <v>0</v>
      </c>
      <c r="L15" s="187"/>
      <c r="M15" s="187">
        <v>0</v>
      </c>
      <c r="N15" s="187"/>
      <c r="O15" s="202">
        <v>0</v>
      </c>
      <c r="P15" s="187"/>
      <c r="Q15" s="187">
        <v>-5571134746</v>
      </c>
      <c r="R15" s="188">
        <f>-R14</f>
        <v>5571134746</v>
      </c>
      <c r="S15" s="949"/>
      <c r="T15" s="945">
        <v>0</v>
      </c>
      <c r="U15" s="199">
        <f>SUM(D15:T15)</f>
        <v>0</v>
      </c>
    </row>
    <row r="16" spans="2:21" s="201" customFormat="1">
      <c r="B16" s="203" t="s">
        <v>595</v>
      </c>
      <c r="D16" s="199">
        <v>0</v>
      </c>
      <c r="E16" s="199"/>
      <c r="F16" s="199"/>
      <c r="G16" s="199">
        <v>0</v>
      </c>
      <c r="H16" s="199"/>
      <c r="I16" s="199">
        <v>0</v>
      </c>
      <c r="J16" s="199"/>
      <c r="K16" s="199">
        <v>0</v>
      </c>
      <c r="L16" s="199"/>
      <c r="M16" s="199">
        <v>0</v>
      </c>
      <c r="N16" s="199"/>
      <c r="O16" s="199">
        <v>0</v>
      </c>
      <c r="P16" s="199"/>
      <c r="Q16" s="199">
        <v>0</v>
      </c>
      <c r="R16" s="945">
        <v>0</v>
      </c>
      <c r="S16" s="945"/>
      <c r="T16" s="945">
        <v>0</v>
      </c>
      <c r="U16" s="199">
        <f>SUM(D16:T16)</f>
        <v>0</v>
      </c>
    </row>
    <row r="17" spans="2:23" s="201" customFormat="1">
      <c r="B17" s="203" t="s">
        <v>58</v>
      </c>
      <c r="C17" s="204"/>
      <c r="D17" s="199">
        <v>0</v>
      </c>
      <c r="E17" s="199"/>
      <c r="F17" s="199"/>
      <c r="G17" s="199">
        <v>0</v>
      </c>
      <c r="H17" s="199"/>
      <c r="I17" s="199">
        <v>0</v>
      </c>
      <c r="J17" s="199"/>
      <c r="K17" s="199">
        <v>0</v>
      </c>
      <c r="L17" s="199"/>
      <c r="M17" s="199">
        <v>0</v>
      </c>
      <c r="N17" s="199"/>
      <c r="O17" s="202">
        <v>0</v>
      </c>
      <c r="P17" s="199"/>
      <c r="Q17" s="199">
        <f>-M17</f>
        <v>0</v>
      </c>
      <c r="R17" s="945">
        <v>0</v>
      </c>
      <c r="S17" s="945"/>
      <c r="T17" s="945">
        <v>0</v>
      </c>
      <c r="U17" s="199">
        <f>SUM(D17:T17)</f>
        <v>0</v>
      </c>
      <c r="V17" s="200"/>
    </row>
    <row r="18" spans="2:23" s="201" customFormat="1">
      <c r="B18" s="203" t="s">
        <v>596</v>
      </c>
      <c r="C18" s="204"/>
      <c r="D18" s="199">
        <v>0</v>
      </c>
      <c r="E18" s="199"/>
      <c r="F18" s="199"/>
      <c r="G18" s="199">
        <v>0</v>
      </c>
      <c r="H18" s="199"/>
      <c r="I18" s="199">
        <v>0</v>
      </c>
      <c r="J18" s="199"/>
      <c r="K18" s="199"/>
      <c r="L18" s="199"/>
      <c r="M18" s="199"/>
      <c r="N18" s="199"/>
      <c r="O18" s="202"/>
      <c r="P18" s="199"/>
      <c r="Q18" s="199"/>
      <c r="R18" s="945">
        <v>8887537934</v>
      </c>
      <c r="S18" s="945"/>
      <c r="T18" s="945">
        <v>0</v>
      </c>
      <c r="U18" s="199">
        <f>SUM(D18:T18)</f>
        <v>8887537934</v>
      </c>
      <c r="V18" s="200"/>
    </row>
    <row r="19" spans="2:23" s="201" customFormat="1">
      <c r="B19" s="203" t="s">
        <v>597</v>
      </c>
      <c r="D19" s="199">
        <v>0</v>
      </c>
      <c r="E19" s="199"/>
      <c r="F19" s="199"/>
      <c r="G19" s="199">
        <v>0</v>
      </c>
      <c r="H19" s="199"/>
      <c r="I19" s="199">
        <v>0</v>
      </c>
      <c r="J19" s="199"/>
      <c r="K19" s="199">
        <v>0</v>
      </c>
      <c r="L19" s="199"/>
      <c r="M19" s="199">
        <v>0</v>
      </c>
      <c r="N19" s="199"/>
      <c r="O19" s="199">
        <v>0</v>
      </c>
      <c r="P19" s="199"/>
      <c r="Q19" s="199">
        <v>0</v>
      </c>
      <c r="R19" s="945"/>
      <c r="S19" s="945"/>
      <c r="T19" s="945">
        <v>0</v>
      </c>
      <c r="U19" s="199">
        <f>SUM(D19:T19)</f>
        <v>0</v>
      </c>
      <c r="V19" s="200"/>
    </row>
    <row r="20" spans="2:23" ht="6" customHeight="1">
      <c r="B20" s="205"/>
      <c r="C20" s="206"/>
      <c r="D20" s="207"/>
      <c r="E20" s="207"/>
      <c r="F20" s="207"/>
      <c r="G20" s="207"/>
      <c r="H20" s="207"/>
      <c r="I20" s="207"/>
      <c r="J20" s="207"/>
      <c r="K20" s="207"/>
      <c r="L20" s="207"/>
      <c r="M20" s="207"/>
      <c r="N20" s="207"/>
      <c r="O20" s="207"/>
      <c r="P20" s="207"/>
      <c r="Q20" s="207"/>
      <c r="R20" s="946"/>
      <c r="S20" s="946"/>
      <c r="T20" s="946">
        <v>0</v>
      </c>
      <c r="U20" s="207"/>
      <c r="V20" s="197"/>
    </row>
    <row r="21" spans="2:23" s="252" customFormat="1" ht="27" customHeight="1">
      <c r="B21" s="788" t="s">
        <v>1333</v>
      </c>
      <c r="C21" s="788"/>
      <c r="D21" s="819">
        <f>SUM(D14:D20)</f>
        <v>50000000000</v>
      </c>
      <c r="E21" s="819">
        <v>0</v>
      </c>
      <c r="F21" s="819">
        <f>SUM(F14:F20)</f>
        <v>0</v>
      </c>
      <c r="G21" s="819">
        <f>SUM(G14:G20)</f>
        <v>0</v>
      </c>
      <c r="H21" s="819">
        <v>0</v>
      </c>
      <c r="I21" s="819">
        <f>SUM(I14:I20)</f>
        <v>1857280709</v>
      </c>
      <c r="J21" s="819"/>
      <c r="K21" s="819">
        <f>SUM(K15:K20)</f>
        <v>0</v>
      </c>
      <c r="L21" s="819"/>
      <c r="M21" s="819">
        <f>SUM(M14:M20)</f>
        <v>321728396</v>
      </c>
      <c r="N21" s="819"/>
      <c r="O21" s="819">
        <f>SUM(O15:O20)</f>
        <v>0</v>
      </c>
      <c r="P21" s="819"/>
      <c r="Q21" s="819">
        <f>SUM(Q14:Q20)</f>
        <v>541704778</v>
      </c>
      <c r="R21" s="947">
        <f>SUM(R14:R20)</f>
        <v>8887537934</v>
      </c>
      <c r="S21" s="947">
        <f>SUM(S15:S20)</f>
        <v>0</v>
      </c>
      <c r="T21" s="947">
        <f>SUM(T14:T20)</f>
        <v>0</v>
      </c>
      <c r="U21" s="819">
        <f>SUM(U14:U20)</f>
        <v>61608251817</v>
      </c>
      <c r="V21" s="821"/>
      <c r="W21" s="822">
        <f>+U21-BG!G54</f>
        <v>0</v>
      </c>
    </row>
    <row r="22" spans="2:23">
      <c r="B22" s="205"/>
      <c r="C22" s="206"/>
      <c r="D22" s="209"/>
      <c r="E22" s="209"/>
      <c r="F22" s="209"/>
      <c r="G22" s="209"/>
      <c r="H22" s="209"/>
      <c r="I22" s="209"/>
      <c r="J22" s="209"/>
      <c r="K22" s="209"/>
      <c r="L22" s="209"/>
      <c r="M22" s="209"/>
      <c r="N22" s="209"/>
      <c r="O22" s="209"/>
      <c r="P22" s="209"/>
      <c r="Q22" s="209"/>
      <c r="R22" s="948"/>
      <c r="S22" s="948"/>
      <c r="T22" s="948"/>
      <c r="U22" s="209"/>
      <c r="V22" s="197"/>
      <c r="W22" s="208"/>
    </row>
    <row r="23" spans="2:23" s="252" customFormat="1" ht="27" customHeight="1">
      <c r="B23" s="788" t="s">
        <v>1310</v>
      </c>
      <c r="C23" s="788"/>
      <c r="D23" s="819">
        <f>+D21</f>
        <v>50000000000</v>
      </c>
      <c r="E23" s="819"/>
      <c r="F23" s="819"/>
      <c r="G23" s="819">
        <f>+G21</f>
        <v>0</v>
      </c>
      <c r="H23" s="819"/>
      <c r="I23" s="819">
        <f>+I21</f>
        <v>1857280709</v>
      </c>
      <c r="J23" s="819"/>
      <c r="K23" s="819">
        <f>+K21</f>
        <v>0</v>
      </c>
      <c r="L23" s="819"/>
      <c r="M23" s="819">
        <f>+M21</f>
        <v>321728396</v>
      </c>
      <c r="N23" s="819"/>
      <c r="O23" s="819">
        <f>+O21</f>
        <v>0</v>
      </c>
      <c r="P23" s="819"/>
      <c r="Q23" s="819">
        <f>+Q21</f>
        <v>541704778</v>
      </c>
      <c r="R23" s="947">
        <f>+R21</f>
        <v>8887537934</v>
      </c>
      <c r="S23" s="947"/>
      <c r="T23" s="947">
        <f>+T21</f>
        <v>0</v>
      </c>
      <c r="U23" s="819">
        <f>+U21</f>
        <v>61608251817</v>
      </c>
      <c r="V23" s="820"/>
      <c r="W23" s="823"/>
    </row>
    <row r="24" spans="2:23">
      <c r="B24" s="198" t="s">
        <v>594</v>
      </c>
      <c r="D24" s="187">
        <v>0</v>
      </c>
      <c r="F24" s="187"/>
      <c r="G24" s="187">
        <v>0</v>
      </c>
      <c r="H24" s="187"/>
      <c r="I24" s="187">
        <v>0</v>
      </c>
      <c r="J24" s="187"/>
      <c r="K24" s="187">
        <v>0</v>
      </c>
      <c r="L24" s="187"/>
      <c r="M24" s="187">
        <v>0</v>
      </c>
      <c r="N24" s="187"/>
      <c r="O24" s="202">
        <v>0</v>
      </c>
      <c r="P24" s="187"/>
      <c r="Q24" s="187">
        <f>-R24</f>
        <v>8887537934</v>
      </c>
      <c r="R24" s="188">
        <f>-R23</f>
        <v>-8887537934</v>
      </c>
      <c r="S24" s="949"/>
      <c r="T24" s="945">
        <v>0</v>
      </c>
      <c r="U24" s="199">
        <f>SUM(D24:T24)</f>
        <v>0</v>
      </c>
    </row>
    <row r="25" spans="2:23">
      <c r="B25" s="203" t="s">
        <v>595</v>
      </c>
      <c r="D25" s="187">
        <v>0</v>
      </c>
      <c r="F25" s="187"/>
      <c r="G25" s="187">
        <v>0</v>
      </c>
      <c r="H25" s="187"/>
      <c r="I25" s="187">
        <v>0</v>
      </c>
      <c r="J25" s="187"/>
      <c r="L25" s="187"/>
      <c r="M25" s="199"/>
      <c r="N25" s="187"/>
      <c r="O25" s="202">
        <v>0</v>
      </c>
      <c r="P25" s="187"/>
      <c r="Q25" s="187">
        <f>-M25</f>
        <v>0</v>
      </c>
      <c r="R25" s="188">
        <v>0</v>
      </c>
      <c r="S25" s="949"/>
      <c r="T25" s="945">
        <v>0</v>
      </c>
      <c r="U25" s="199">
        <f>SUM(D25:T25)</f>
        <v>0</v>
      </c>
    </row>
    <row r="26" spans="2:23" s="201" customFormat="1">
      <c r="B26" s="198" t="s">
        <v>58</v>
      </c>
      <c r="D26" s="199">
        <v>0</v>
      </c>
      <c r="E26" s="199"/>
      <c r="F26" s="199"/>
      <c r="G26" s="199">
        <v>0</v>
      </c>
      <c r="H26" s="199"/>
      <c r="I26" s="199">
        <v>0</v>
      </c>
      <c r="J26" s="199"/>
      <c r="K26" s="199">
        <v>0</v>
      </c>
      <c r="L26" s="199"/>
      <c r="M26" s="199">
        <v>444376896</v>
      </c>
      <c r="N26" s="199"/>
      <c r="O26" s="199">
        <v>0</v>
      </c>
      <c r="P26" s="199"/>
      <c r="Q26" s="199">
        <f>-M26</f>
        <v>-444376896</v>
      </c>
      <c r="R26" s="945">
        <f>+'Armado EERR'!C42</f>
        <v>2057363097</v>
      </c>
      <c r="S26" s="945"/>
      <c r="T26" s="945">
        <v>0</v>
      </c>
      <c r="U26" s="199">
        <f>SUM(D26:T26)</f>
        <v>2057363097</v>
      </c>
      <c r="V26" s="200"/>
    </row>
    <row r="27" spans="2:23">
      <c r="B27" s="203" t="s">
        <v>597</v>
      </c>
      <c r="C27" s="206"/>
      <c r="D27" s="207"/>
      <c r="E27" s="207"/>
      <c r="F27" s="207"/>
      <c r="G27" s="207"/>
      <c r="H27" s="207"/>
      <c r="I27" s="207"/>
      <c r="J27" s="207"/>
      <c r="K27" s="207"/>
      <c r="L27" s="207"/>
      <c r="M27" s="207"/>
      <c r="N27" s="207"/>
      <c r="O27" s="207"/>
      <c r="P27" s="207"/>
      <c r="Q27" s="207"/>
      <c r="R27" s="946"/>
      <c r="S27" s="946"/>
      <c r="T27" s="945"/>
      <c r="U27" s="207"/>
      <c r="V27" s="197"/>
    </row>
    <row r="28" spans="2:23" s="252" customFormat="1" ht="27" customHeight="1">
      <c r="B28" s="788" t="s">
        <v>1348</v>
      </c>
      <c r="C28" s="788"/>
      <c r="D28" s="819">
        <f>SUM(D23:D27)</f>
        <v>50000000000</v>
      </c>
      <c r="E28" s="819">
        <v>0</v>
      </c>
      <c r="F28" s="819">
        <f t="shared" ref="F28:U28" si="0">SUM(F23:F27)</f>
        <v>0</v>
      </c>
      <c r="G28" s="819">
        <f t="shared" si="0"/>
        <v>0</v>
      </c>
      <c r="H28" s="819">
        <f t="shared" si="0"/>
        <v>0</v>
      </c>
      <c r="I28" s="819">
        <f t="shared" si="0"/>
        <v>1857280709</v>
      </c>
      <c r="J28" s="819">
        <f t="shared" si="0"/>
        <v>0</v>
      </c>
      <c r="K28" s="819">
        <f t="shared" si="0"/>
        <v>0</v>
      </c>
      <c r="L28" s="819">
        <f t="shared" si="0"/>
        <v>0</v>
      </c>
      <c r="M28" s="819">
        <f t="shared" si="0"/>
        <v>766105292</v>
      </c>
      <c r="N28" s="819">
        <f t="shared" si="0"/>
        <v>0</v>
      </c>
      <c r="O28" s="819">
        <f t="shared" si="0"/>
        <v>0</v>
      </c>
      <c r="P28" s="819">
        <f t="shared" si="0"/>
        <v>0</v>
      </c>
      <c r="Q28" s="819">
        <f t="shared" si="0"/>
        <v>8984865816</v>
      </c>
      <c r="R28" s="819">
        <f t="shared" si="0"/>
        <v>2057363097</v>
      </c>
      <c r="S28" s="819">
        <f t="shared" si="0"/>
        <v>0</v>
      </c>
      <c r="T28" s="819">
        <f t="shared" si="0"/>
        <v>0</v>
      </c>
      <c r="U28" s="819">
        <f t="shared" si="0"/>
        <v>63665614914</v>
      </c>
      <c r="V28" s="820"/>
      <c r="W28" s="823">
        <f>+U28-BG!F54</f>
        <v>0</v>
      </c>
    </row>
    <row r="29" spans="2:23">
      <c r="B29" s="205"/>
      <c r="C29" s="206"/>
      <c r="D29" s="209"/>
      <c r="E29" s="209"/>
      <c r="F29" s="209"/>
      <c r="G29" s="209"/>
      <c r="H29" s="209"/>
      <c r="I29" s="209"/>
      <c r="J29" s="209"/>
      <c r="K29" s="209"/>
      <c r="L29" s="209"/>
      <c r="M29" s="209"/>
      <c r="N29" s="209"/>
      <c r="O29" s="209"/>
      <c r="P29" s="209"/>
      <c r="Q29" s="209"/>
      <c r="R29" s="209"/>
      <c r="S29" s="209"/>
      <c r="T29" s="209"/>
      <c r="U29" s="209"/>
      <c r="V29" s="197"/>
      <c r="W29" s="210">
        <f>+Q28+R28-'Armado BG'!C61-'Armado BG'!C62</f>
        <v>0</v>
      </c>
    </row>
    <row r="30" spans="2:23">
      <c r="B30" s="324"/>
      <c r="C30" s="206"/>
      <c r="D30" s="209"/>
      <c r="E30" s="209"/>
      <c r="F30" s="209"/>
      <c r="G30" s="209"/>
      <c r="H30" s="209"/>
      <c r="I30" s="209"/>
      <c r="J30" s="209"/>
      <c r="K30" s="209"/>
      <c r="L30" s="209"/>
      <c r="M30" s="209"/>
      <c r="N30" s="209"/>
      <c r="O30" s="209"/>
      <c r="P30" s="209"/>
      <c r="Q30" s="209"/>
      <c r="R30" s="209"/>
      <c r="S30" s="209"/>
      <c r="T30" s="209"/>
      <c r="U30" s="209"/>
      <c r="V30" s="197"/>
    </row>
    <row r="31" spans="2:23">
      <c r="B31" s="186" t="s">
        <v>598</v>
      </c>
      <c r="D31" s="211"/>
      <c r="E31" s="211"/>
      <c r="F31" s="211"/>
      <c r="G31" s="211"/>
      <c r="H31" s="211"/>
      <c r="I31" s="186"/>
      <c r="J31" s="186"/>
      <c r="L31" s="211"/>
      <c r="M31" s="211"/>
      <c r="N31" s="211"/>
      <c r="O31" s="211"/>
      <c r="P31" s="211"/>
      <c r="Q31" s="211"/>
      <c r="R31" s="211"/>
      <c r="S31" s="190"/>
      <c r="T31" s="190"/>
      <c r="U31" s="210"/>
      <c r="W31" s="210"/>
    </row>
    <row r="32" spans="2:23">
      <c r="U32" s="210"/>
      <c r="W32" s="208"/>
    </row>
    <row r="33" spans="1:23">
      <c r="U33" s="210"/>
      <c r="W33" s="208">
        <f>+W31-W32</f>
        <v>0</v>
      </c>
    </row>
    <row r="34" spans="1:23">
      <c r="U34" s="210"/>
    </row>
    <row r="35" spans="1:23" ht="15">
      <c r="B35" s="422"/>
      <c r="D35" s="424" t="s">
        <v>574</v>
      </c>
      <c r="N35" s="1101" t="s">
        <v>573</v>
      </c>
      <c r="O35" s="1101"/>
      <c r="P35" s="1101"/>
      <c r="R35" s="1108"/>
      <c r="S35" s="1108"/>
      <c r="T35" s="1108"/>
      <c r="U35" s="1108"/>
    </row>
    <row r="36" spans="1:23" ht="15.6">
      <c r="B36" s="163"/>
      <c r="D36" s="423" t="s">
        <v>854</v>
      </c>
      <c r="N36" s="1102" t="s">
        <v>728</v>
      </c>
      <c r="O36" s="1102"/>
      <c r="P36" s="1102"/>
      <c r="R36" s="1107"/>
      <c r="S36" s="1107"/>
      <c r="T36" s="1107"/>
      <c r="U36" s="1107"/>
    </row>
    <row r="37" spans="1:23">
      <c r="A37" s="138"/>
      <c r="B37" s="138"/>
      <c r="C37" s="150"/>
      <c r="D37" s="333"/>
      <c r="E37" s="149"/>
    </row>
    <row r="38" spans="1:23" ht="14.4">
      <c r="A38" s="139"/>
      <c r="B38" s="139"/>
      <c r="C38" s="178"/>
      <c r="D38" s="178"/>
      <c r="E38" s="178"/>
    </row>
    <row r="39" spans="1:23" ht="15.6">
      <c r="A39" s="163"/>
      <c r="B39" s="139"/>
      <c r="N39" s="187"/>
      <c r="P39" s="187"/>
    </row>
    <row r="43" spans="1:23">
      <c r="D43" s="187">
        <f>+D28-'Armado BG'!C56</f>
        <v>0</v>
      </c>
      <c r="I43" s="187">
        <f>+I28-'Armado BG'!C58</f>
        <v>0</v>
      </c>
      <c r="M43" s="187">
        <f>+M28-'Armado BG'!C59</f>
        <v>0</v>
      </c>
      <c r="Q43" s="187">
        <f>+Q28-'Armado BG'!C61</f>
        <v>0</v>
      </c>
      <c r="R43" s="190">
        <f>+R28-'Armado BG'!C62</f>
        <v>0</v>
      </c>
    </row>
    <row r="46" spans="1:23">
      <c r="F46" s="188">
        <v>0</v>
      </c>
      <c r="G46" s="187">
        <v>0</v>
      </c>
    </row>
  </sheetData>
  <mergeCells count="22">
    <mergeCell ref="M11:M12"/>
    <mergeCell ref="B11:B12"/>
    <mergeCell ref="D11:D12"/>
    <mergeCell ref="G11:G12"/>
    <mergeCell ref="I11:I12"/>
    <mergeCell ref="K11:K12"/>
    <mergeCell ref="T10:T12"/>
    <mergeCell ref="B5:U5"/>
    <mergeCell ref="B4:U4"/>
    <mergeCell ref="N35:P35"/>
    <mergeCell ref="N36:P36"/>
    <mergeCell ref="O11:O12"/>
    <mergeCell ref="Q11:Q12"/>
    <mergeCell ref="R11:R12"/>
    <mergeCell ref="R36:U36"/>
    <mergeCell ref="R35:U35"/>
    <mergeCell ref="U10:U12"/>
    <mergeCell ref="D10:G10"/>
    <mergeCell ref="I10:K10"/>
    <mergeCell ref="M10:R10"/>
    <mergeCell ref="B6:U6"/>
    <mergeCell ref="B7:U7"/>
  </mergeCells>
  <hyperlinks>
    <hyperlink ref="I1" location="Indice!A1" display="Indice" xr:uid="{3B139D9D-07DE-4ED2-924C-613250253591}"/>
  </hyperlinks>
  <pageMargins left="0.70866141732283472" right="0.70866141732283472" top="0.74803149606299213" bottom="0.74803149606299213" header="0.31496062992125984" footer="0.31496062992125984"/>
  <pageSetup paperSize="9" scale="49"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A6A131-12B9-4020-BAF7-50C6F6382408}">
  <sheetPr codeName="Hoja49">
    <tabColor rgb="FF002060"/>
    <pageSetUpPr fitToPage="1"/>
  </sheetPr>
  <dimension ref="A1:H49"/>
  <sheetViews>
    <sheetView showGridLines="0" view="pageBreakPreview" topLeftCell="A17" zoomScale="80" zoomScaleNormal="100" zoomScaleSheetLayoutView="80" workbookViewId="0">
      <selection activeCell="F14" sqref="F14"/>
    </sheetView>
  </sheetViews>
  <sheetFormatPr baseColWidth="10" defaultColWidth="11.44140625" defaultRowHeight="13.8"/>
  <cols>
    <col min="1" max="1" width="2.6640625" style="778" customWidth="1"/>
    <col min="2" max="2" width="66.109375" style="778" customWidth="1"/>
    <col min="3" max="3" width="3" style="778" customWidth="1"/>
    <col min="4" max="4" width="20.33203125" style="778" customWidth="1"/>
    <col min="5" max="5" width="1.88671875" style="778" customWidth="1"/>
    <col min="6" max="6" width="20.109375" style="779" bestFit="1" customWidth="1"/>
    <col min="7" max="7" width="18.5546875" style="778" customWidth="1"/>
    <col min="8" max="8" width="18.6640625" style="778" customWidth="1"/>
    <col min="9" max="9" width="16.44140625" style="778" customWidth="1"/>
    <col min="10" max="10" width="16.6640625" style="778" customWidth="1"/>
    <col min="11" max="12" width="11.44140625" style="778" customWidth="1"/>
    <col min="13" max="16384" width="11.44140625" style="778"/>
  </cols>
  <sheetData>
    <row r="1" spans="2:6" ht="15" customHeight="1">
      <c r="B1" s="140" t="s">
        <v>1118</v>
      </c>
      <c r="C1" s="175"/>
      <c r="D1" s="176"/>
      <c r="E1" s="177"/>
    </row>
    <row r="2" spans="2:6" ht="15" customHeight="1">
      <c r="B2" s="179"/>
      <c r="C2" s="179"/>
      <c r="D2" s="180"/>
      <c r="E2" s="181"/>
    </row>
    <row r="3" spans="2:6" ht="15" customHeight="1">
      <c r="B3" s="179"/>
      <c r="C3" s="179"/>
      <c r="D3" s="180"/>
      <c r="E3" s="181"/>
    </row>
    <row r="4" spans="2:6" ht="15" customHeight="1">
      <c r="B4" s="182"/>
      <c r="C4" s="182"/>
      <c r="D4" s="183"/>
      <c r="E4" s="184"/>
      <c r="F4" s="780"/>
    </row>
    <row r="5" spans="2:6" ht="15" customHeight="1">
      <c r="B5" s="1116" t="s">
        <v>1176</v>
      </c>
      <c r="C5" s="1116"/>
      <c r="D5" s="1116"/>
      <c r="E5" s="1116"/>
      <c r="F5" s="1116"/>
    </row>
    <row r="6" spans="2:6" ht="15" customHeight="1">
      <c r="B6" s="1116" t="str">
        <f>IFERROR(IF(Indice!B6="","Al dia... de mes… de año 2XX2…","Al "&amp;DAY(Indice!B6)&amp;" de "&amp;VLOOKUP(MONTH(Indice!B6),Indice!S:T,2,0)&amp;" de "&amp;YEAR(Indice!B6)),"Al dia... de mes… de año 2XX2…")</f>
        <v>Al 30 de Septiembre de 2024</v>
      </c>
      <c r="C6" s="1116"/>
      <c r="D6" s="1116"/>
      <c r="E6" s="1116"/>
      <c r="F6" s="1116"/>
    </row>
    <row r="7" spans="2:6" ht="15" customHeight="1">
      <c r="B7" s="1117" t="s">
        <v>585</v>
      </c>
      <c r="C7" s="1117"/>
      <c r="D7" s="1117"/>
      <c r="E7" s="1117"/>
      <c r="F7" s="1117"/>
    </row>
    <row r="8" spans="2:6" ht="15" customHeight="1">
      <c r="B8" s="1117" t="s">
        <v>552</v>
      </c>
      <c r="C8" s="1117"/>
      <c r="D8" s="1117"/>
      <c r="E8" s="1117"/>
      <c r="F8" s="1117"/>
    </row>
    <row r="9" spans="2:6" ht="15" customHeight="1"/>
    <row r="10" spans="2:6" ht="15" customHeight="1">
      <c r="B10" s="781"/>
      <c r="C10" s="781"/>
      <c r="D10" s="781"/>
      <c r="E10" s="781"/>
      <c r="F10" s="781"/>
    </row>
    <row r="11" spans="2:6" ht="15" customHeight="1">
      <c r="B11" s="782"/>
      <c r="C11" s="751"/>
      <c r="D11" s="777">
        <f>+ER!D12</f>
        <v>45565</v>
      </c>
      <c r="E11" s="777"/>
      <c r="F11" s="777">
        <f>+ER!E12</f>
        <v>45199</v>
      </c>
    </row>
    <row r="12" spans="2:6" ht="15" customHeight="1">
      <c r="B12" s="781"/>
      <c r="C12" s="781"/>
      <c r="D12" s="781"/>
      <c r="E12" s="781"/>
    </row>
    <row r="13" spans="2:6" s="186" customFormat="1" ht="15" customHeight="1">
      <c r="B13" s="214" t="s">
        <v>249</v>
      </c>
      <c r="C13" s="205"/>
      <c r="D13" s="785"/>
      <c r="E13" s="785"/>
      <c r="F13" s="990"/>
    </row>
    <row r="14" spans="2:6" s="186" customFormat="1" ht="15" customHeight="1">
      <c r="B14" s="219" t="s">
        <v>1129</v>
      </c>
      <c r="C14" s="219"/>
      <c r="D14" s="787">
        <f>+'CA EFE 24'!P52</f>
        <v>728629989675</v>
      </c>
      <c r="E14" s="219"/>
      <c r="F14" s="991">
        <v>814929407729</v>
      </c>
    </row>
    <row r="15" spans="2:6" s="186" customFormat="1" ht="15" customHeight="1">
      <c r="B15" s="219" t="s">
        <v>1181</v>
      </c>
      <c r="C15" s="219"/>
      <c r="D15" s="787">
        <f>+'CA EFE 24'!Q52+'CA EFE 24'!S52+'CA EFE 24'!R52</f>
        <v>-727934928853</v>
      </c>
      <c r="E15" s="219"/>
      <c r="F15" s="991">
        <v>-776860998910</v>
      </c>
    </row>
    <row r="16" spans="2:6" s="186" customFormat="1" ht="15" customHeight="1">
      <c r="B16" s="219" t="s">
        <v>1130</v>
      </c>
      <c r="C16" s="219"/>
      <c r="D16" s="787">
        <f>+'CA EFE 24'!W52</f>
        <v>255815989</v>
      </c>
      <c r="E16" s="219"/>
      <c r="F16" s="991">
        <v>-2272155940</v>
      </c>
    </row>
    <row r="17" spans="2:8" s="186" customFormat="1" ht="15" customHeight="1">
      <c r="B17" s="219" t="s">
        <v>353</v>
      </c>
      <c r="C17" s="219"/>
      <c r="D17" s="787">
        <v>0</v>
      </c>
      <c r="E17" s="219"/>
      <c r="F17" s="787">
        <v>0</v>
      </c>
      <c r="H17" s="964"/>
    </row>
    <row r="18" spans="2:8" s="186" customFormat="1" ht="15" customHeight="1">
      <c r="B18" s="219" t="s">
        <v>1182</v>
      </c>
      <c r="C18" s="219"/>
      <c r="D18" s="991">
        <f>+'CA EFE 24'!X52</f>
        <v>-257008171</v>
      </c>
      <c r="E18" s="219"/>
      <c r="F18" s="787">
        <v>-15755051558</v>
      </c>
      <c r="G18" s="323"/>
      <c r="H18" s="964"/>
    </row>
    <row r="19" spans="2:8" s="186" customFormat="1" ht="15" customHeight="1">
      <c r="B19" s="219" t="s">
        <v>1131</v>
      </c>
      <c r="C19" s="219"/>
      <c r="D19" s="787">
        <f>+'CA EFE 24'!U52</f>
        <v>-457332125</v>
      </c>
      <c r="E19" s="219"/>
      <c r="F19" s="787">
        <v>0</v>
      </c>
      <c r="H19" s="964"/>
    </row>
    <row r="20" spans="2:8" s="186" customFormat="1" ht="15" customHeight="1">
      <c r="B20" s="788" t="s">
        <v>251</v>
      </c>
      <c r="C20" s="788"/>
      <c r="D20" s="789">
        <f>SUM(D14:D19)</f>
        <v>236536515</v>
      </c>
      <c r="E20" s="788"/>
      <c r="F20" s="789">
        <f>SUM(F14:F19)</f>
        <v>20041201321</v>
      </c>
      <c r="G20" s="248"/>
      <c r="H20" s="964"/>
    </row>
    <row r="21" spans="2:8" s="186" customFormat="1" ht="15" customHeight="1">
      <c r="B21" s="219"/>
      <c r="C21" s="219"/>
      <c r="D21" s="219"/>
      <c r="E21" s="219"/>
      <c r="F21" s="786"/>
    </row>
    <row r="22" spans="2:8" s="186" customFormat="1" ht="15" customHeight="1">
      <c r="B22" s="785" t="s">
        <v>252</v>
      </c>
      <c r="C22" s="785"/>
      <c r="D22" s="785"/>
      <c r="E22" s="785"/>
      <c r="F22" s="786"/>
      <c r="H22" s="193"/>
    </row>
    <row r="23" spans="2:8" s="186" customFormat="1" ht="15" customHeight="1">
      <c r="B23" s="219" t="s">
        <v>1183</v>
      </c>
      <c r="C23" s="219"/>
      <c r="D23" s="787">
        <f>+'CA EFE 24'!AB52</f>
        <v>3203786805</v>
      </c>
      <c r="E23" s="787"/>
      <c r="F23" s="787">
        <v>-17269410007</v>
      </c>
      <c r="H23" s="964"/>
    </row>
    <row r="24" spans="2:8" s="186" customFormat="1" ht="15" customHeight="1">
      <c r="B24" s="219" t="s">
        <v>314</v>
      </c>
      <c r="C24" s="219"/>
      <c r="D24" s="787">
        <f>+'CA EFE 24'!AA52</f>
        <v>0</v>
      </c>
      <c r="E24" s="787"/>
      <c r="F24" s="787">
        <v>0</v>
      </c>
      <c r="H24" s="964"/>
    </row>
    <row r="25" spans="2:8" s="186" customFormat="1" ht="15" customHeight="1">
      <c r="B25" s="219" t="s">
        <v>1184</v>
      </c>
      <c r="C25" s="219"/>
      <c r="D25" s="787">
        <v>0</v>
      </c>
      <c r="E25" s="787"/>
      <c r="F25" s="787">
        <v>0</v>
      </c>
      <c r="H25" s="964"/>
    </row>
    <row r="26" spans="2:8" s="186" customFormat="1" ht="15" customHeight="1">
      <c r="B26" s="219" t="s">
        <v>1128</v>
      </c>
      <c r="C26" s="219"/>
      <c r="D26" s="787">
        <f>+'CA EFE 24'!AD52</f>
        <v>0</v>
      </c>
      <c r="E26" s="787"/>
      <c r="F26" s="787">
        <v>-494273731</v>
      </c>
      <c r="H26" s="964"/>
    </row>
    <row r="27" spans="2:8" s="186" customFormat="1" ht="15" customHeight="1">
      <c r="B27" s="788" t="s">
        <v>253</v>
      </c>
      <c r="C27" s="788"/>
      <c r="D27" s="789">
        <f>SUM(D23:D26)</f>
        <v>3203786805</v>
      </c>
      <c r="E27" s="788"/>
      <c r="F27" s="789">
        <f>SUM(F23:F26)</f>
        <v>-17763683738</v>
      </c>
    </row>
    <row r="28" spans="2:8" s="186" customFormat="1" ht="15" customHeight="1">
      <c r="B28" s="785"/>
      <c r="C28" s="785"/>
      <c r="D28" s="785"/>
      <c r="E28" s="785"/>
      <c r="F28" s="786"/>
    </row>
    <row r="29" spans="2:8" s="186" customFormat="1" ht="15" customHeight="1">
      <c r="B29" s="785" t="s">
        <v>254</v>
      </c>
      <c r="C29" s="785"/>
      <c r="D29" s="785"/>
      <c r="E29" s="785"/>
      <c r="F29" s="786"/>
    </row>
    <row r="30" spans="2:8" s="186" customFormat="1" ht="15" customHeight="1">
      <c r="B30" s="219" t="s">
        <v>1185</v>
      </c>
      <c r="C30" s="219"/>
      <c r="D30" s="787">
        <f>+'CA EFE 24'!Y52+'CA EFE 24'!Z52+'CA EFE 24'!V52</f>
        <v>-465219273</v>
      </c>
      <c r="E30" s="785"/>
      <c r="F30" s="787">
        <v>-22226001875</v>
      </c>
      <c r="H30" s="248"/>
    </row>
    <row r="31" spans="2:8" s="186" customFormat="1" ht="15" customHeight="1">
      <c r="B31" s="219" t="s">
        <v>1186</v>
      </c>
      <c r="C31" s="219"/>
      <c r="D31" s="787">
        <f>+'CA EFE 24'!AC52</f>
        <v>0</v>
      </c>
      <c r="E31" s="785"/>
      <c r="F31" s="787">
        <v>0</v>
      </c>
      <c r="H31" s="248"/>
    </row>
    <row r="32" spans="2:8" s="186" customFormat="1" ht="15" customHeight="1">
      <c r="B32" s="219" t="s">
        <v>1187</v>
      </c>
      <c r="C32" s="219"/>
      <c r="D32" s="787">
        <v>0</v>
      </c>
      <c r="E32" s="219"/>
      <c r="F32" s="787">
        <v>0</v>
      </c>
      <c r="H32" s="964"/>
    </row>
    <row r="33" spans="1:8" s="186" customFormat="1" ht="15" customHeight="1">
      <c r="B33" s="788" t="s">
        <v>821</v>
      </c>
      <c r="C33" s="788"/>
      <c r="D33" s="789">
        <f>+SUM(D30:D32)</f>
        <v>-465219273</v>
      </c>
      <c r="E33" s="788"/>
      <c r="F33" s="789">
        <f>+SUM(F30:F32)</f>
        <v>-22226001875</v>
      </c>
      <c r="H33" s="964"/>
    </row>
    <row r="34" spans="1:8" s="186" customFormat="1" ht="15" customHeight="1">
      <c r="B34" s="785"/>
      <c r="C34" s="785"/>
      <c r="D34" s="785"/>
      <c r="E34" s="785"/>
      <c r="F34" s="786"/>
      <c r="H34" s="964"/>
    </row>
    <row r="35" spans="1:8">
      <c r="A35" s="186"/>
      <c r="B35" s="794" t="s">
        <v>1177</v>
      </c>
      <c r="C35" s="252"/>
      <c r="D35" s="790">
        <f>+D20+D27+D33</f>
        <v>2975104047</v>
      </c>
      <c r="E35" s="252"/>
      <c r="F35" s="790">
        <v>-19948484292</v>
      </c>
      <c r="G35" s="987"/>
      <c r="H35" s="987"/>
    </row>
    <row r="36" spans="1:8" s="186" customFormat="1" ht="15" customHeight="1">
      <c r="B36" s="794" t="s">
        <v>1178</v>
      </c>
      <c r="C36" s="252"/>
      <c r="D36" s="790">
        <f>+'CA EFE 24'!AE52</f>
        <v>25251539</v>
      </c>
      <c r="E36" s="252"/>
      <c r="F36" s="790">
        <v>-13091046</v>
      </c>
    </row>
    <row r="37" spans="1:8" s="186" customFormat="1" ht="15" customHeight="1">
      <c r="B37" s="794" t="s">
        <v>1179</v>
      </c>
      <c r="C37" s="252"/>
      <c r="D37" s="791">
        <f>+BG!G14</f>
        <v>6955842820</v>
      </c>
      <c r="E37" s="252"/>
      <c r="F37" s="791">
        <v>26839193715</v>
      </c>
    </row>
    <row r="38" spans="1:8" s="186" customFormat="1" ht="15" customHeight="1">
      <c r="B38" s="785"/>
      <c r="C38" s="785"/>
      <c r="D38" s="792"/>
      <c r="E38" s="785"/>
      <c r="F38" s="792"/>
      <c r="G38" s="552"/>
    </row>
    <row r="39" spans="1:8" s="186" customFormat="1" ht="15" customHeight="1">
      <c r="B39" s="788" t="s">
        <v>1180</v>
      </c>
      <c r="C39" s="788"/>
      <c r="D39" s="789">
        <f>SUM(D35:D38)</f>
        <v>9956198406</v>
      </c>
      <c r="E39" s="788"/>
      <c r="F39" s="789">
        <f>SUM(F35:F38)</f>
        <v>6877618377</v>
      </c>
      <c r="G39" s="552">
        <f>+D39-'Armado BG'!C10</f>
        <v>0</v>
      </c>
      <c r="H39" s="552">
        <f>+F39-'Armado BG'!G10</f>
        <v>0</v>
      </c>
    </row>
    <row r="40" spans="1:8" s="186" customFormat="1" ht="15" customHeight="1">
      <c r="F40" s="793"/>
      <c r="G40" s="552"/>
    </row>
    <row r="41" spans="1:8" ht="15" customHeight="1">
      <c r="B41" s="795" t="s">
        <v>572</v>
      </c>
      <c r="D41" s="779"/>
      <c r="G41" s="552"/>
      <c r="H41" s="779"/>
    </row>
    <row r="42" spans="1:8" ht="15" customHeight="1">
      <c r="D42" s="779"/>
      <c r="E42" s="783"/>
      <c r="G42" s="552"/>
    </row>
    <row r="43" spans="1:8" ht="15" customHeight="1">
      <c r="D43" s="779"/>
      <c r="E43" s="783"/>
    </row>
    <row r="44" spans="1:8" ht="15" customHeight="1">
      <c r="D44" s="779"/>
      <c r="E44" s="783"/>
    </row>
    <row r="45" spans="1:8" ht="15" customHeight="1"/>
    <row r="46" spans="1:8" s="215" customFormat="1" ht="15" customHeight="1">
      <c r="B46" s="421" t="s">
        <v>574</v>
      </c>
      <c r="C46" s="1118" t="s">
        <v>573</v>
      </c>
      <c r="D46" s="1118"/>
      <c r="E46" s="1118"/>
      <c r="F46" s="784"/>
    </row>
    <row r="47" spans="1:8" s="215" customFormat="1" ht="15" customHeight="1">
      <c r="B47" s="420" t="s">
        <v>854</v>
      </c>
      <c r="C47" s="1091" t="s">
        <v>728</v>
      </c>
      <c r="D47" s="1091"/>
      <c r="E47" s="1091"/>
      <c r="F47" s="784"/>
    </row>
    <row r="48" spans="1:8" ht="15" customHeight="1">
      <c r="A48" s="138"/>
      <c r="B48" s="138"/>
      <c r="C48" s="150"/>
      <c r="D48" s="333"/>
      <c r="E48" s="149"/>
      <c r="F48" s="333"/>
      <c r="G48" s="138"/>
      <c r="H48" s="139"/>
    </row>
    <row r="49" spans="2:5" ht="15" customHeight="1">
      <c r="B49" s="174"/>
      <c r="C49" s="174"/>
      <c r="D49" s="174"/>
      <c r="E49" s="166"/>
    </row>
  </sheetData>
  <mergeCells count="6">
    <mergeCell ref="C47:E47"/>
    <mergeCell ref="B5:F5"/>
    <mergeCell ref="B6:F6"/>
    <mergeCell ref="B7:F7"/>
    <mergeCell ref="B8:F8"/>
    <mergeCell ref="C46:E46"/>
  </mergeCells>
  <pageMargins left="0.70866141732283472" right="0.70866141732283472" top="0.74803149606299213" bottom="0.74803149606299213" header="0.31496062992125984" footer="0.31496062992125984"/>
  <pageSetup paperSize="9" scale="76"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5EA19-C868-450C-9FAE-190BB9EEFEB4}">
  <sheetPr codeName="Hoja22">
    <tabColor rgb="FF002060"/>
    <pageSetUpPr fitToPage="1"/>
  </sheetPr>
  <dimension ref="A1:K34"/>
  <sheetViews>
    <sheetView showGridLines="0" view="pageBreakPreview" zoomScaleNormal="100" zoomScaleSheetLayoutView="100" workbookViewId="0">
      <selection activeCell="B9" sqref="B9:J9"/>
    </sheetView>
  </sheetViews>
  <sheetFormatPr baseColWidth="10" defaultColWidth="11.44140625" defaultRowHeight="13.2"/>
  <cols>
    <col min="1" max="1" width="1.44140625" style="186" customWidth="1"/>
    <col min="2" max="2" width="18.5546875" style="186" customWidth="1"/>
    <col min="3" max="7" width="11.44140625" style="186"/>
    <col min="8" max="8" width="7" style="186" customWidth="1"/>
    <col min="9" max="9" width="11.88671875" style="186" customWidth="1"/>
    <col min="10" max="10" width="16.88671875" style="186" customWidth="1"/>
    <col min="11" max="16384" width="11.44140625" style="186"/>
  </cols>
  <sheetData>
    <row r="1" spans="2:10">
      <c r="B1" s="185" t="s">
        <v>1118</v>
      </c>
    </row>
    <row r="8" spans="2:10" ht="22.5" customHeight="1">
      <c r="B8" s="750" t="s">
        <v>1167</v>
      </c>
      <c r="C8" s="750"/>
      <c r="D8" s="750"/>
      <c r="E8" s="750"/>
      <c r="F8" s="750"/>
      <c r="G8" s="750"/>
      <c r="H8" s="750"/>
      <c r="I8" s="750" t="str">
        <f>IFERROR(IF(Indice!B6="","Al dia... de mes… de año 2XX2…","Al "&amp;DAY(Indice!B6)&amp;" de "&amp;VLOOKUP(MONTH(Indice!B6),Indice!S:T,2,0)&amp;" de "&amp;YEAR(Indice!B6)),"Al dia... de mes… de año 2XX2…")</f>
        <v>Al 30 de Septiembre de 2024</v>
      </c>
      <c r="J8" s="750"/>
    </row>
    <row r="9" spans="2:10" ht="39.75" customHeight="1">
      <c r="B9" s="1121" t="s">
        <v>1349</v>
      </c>
      <c r="C9" s="1122"/>
      <c r="D9" s="1122"/>
      <c r="E9" s="1122"/>
      <c r="F9" s="1122"/>
      <c r="G9" s="1122"/>
      <c r="H9" s="1122"/>
      <c r="I9" s="1122"/>
      <c r="J9" s="1123"/>
    </row>
    <row r="10" spans="2:10" ht="35.25" customHeight="1">
      <c r="B10" s="1124" t="s">
        <v>1361</v>
      </c>
      <c r="C10" s="1125"/>
      <c r="D10" s="1125"/>
      <c r="E10" s="1125"/>
      <c r="F10" s="1125"/>
      <c r="G10" s="1125"/>
      <c r="H10" s="1125"/>
      <c r="I10" s="1125"/>
      <c r="J10" s="1126"/>
    </row>
    <row r="13" spans="2:10" ht="19.5" customHeight="1">
      <c r="B13" s="1127" t="s">
        <v>599</v>
      </c>
      <c r="C13" s="1127"/>
      <c r="D13" s="1127"/>
      <c r="E13" s="1127"/>
      <c r="F13" s="1127"/>
      <c r="G13" s="1127"/>
      <c r="H13" s="1127"/>
      <c r="I13" s="1127"/>
      <c r="J13" s="1127"/>
    </row>
    <row r="14" spans="2:10" ht="19.5" customHeight="1">
      <c r="B14" s="978" t="s">
        <v>600</v>
      </c>
      <c r="C14" s="1120" t="s">
        <v>1118</v>
      </c>
      <c r="D14" s="1120"/>
      <c r="E14" s="1120"/>
      <c r="F14" s="1120"/>
      <c r="G14" s="1120"/>
      <c r="H14" s="1120"/>
      <c r="I14" s="1120"/>
      <c r="J14" s="1120"/>
    </row>
    <row r="15" spans="2:10" ht="19.5" customHeight="1">
      <c r="B15" s="978" t="s">
        <v>601</v>
      </c>
      <c r="C15" s="1120" t="s">
        <v>924</v>
      </c>
      <c r="D15" s="1120"/>
      <c r="E15" s="1120"/>
      <c r="F15" s="1120"/>
      <c r="G15" s="1120"/>
      <c r="H15" s="1120"/>
      <c r="I15" s="1120"/>
      <c r="J15" s="1120"/>
    </row>
    <row r="16" spans="2:10" ht="33" customHeight="1">
      <c r="B16" s="978" t="s">
        <v>602</v>
      </c>
      <c r="C16" s="1120" t="s">
        <v>603</v>
      </c>
      <c r="D16" s="1120"/>
      <c r="E16" s="1120"/>
      <c r="F16" s="1120"/>
      <c r="G16" s="1120"/>
      <c r="H16" s="1120"/>
      <c r="I16" s="1120"/>
      <c r="J16" s="1120"/>
    </row>
    <row r="17" spans="1:11" ht="33" customHeight="1">
      <c r="B17" s="1120" t="s">
        <v>1119</v>
      </c>
      <c r="C17" s="1120"/>
      <c r="D17" s="1120"/>
      <c r="E17" s="1120"/>
      <c r="F17" s="1120"/>
      <c r="G17" s="1120"/>
      <c r="H17" s="1120"/>
      <c r="I17" s="1120"/>
      <c r="J17" s="1120"/>
    </row>
    <row r="22" spans="1:11" s="429" customFormat="1">
      <c r="A22" s="427"/>
      <c r="B22" s="1129" t="s">
        <v>574</v>
      </c>
      <c r="C22" s="1129"/>
      <c r="D22" s="1129"/>
      <c r="E22" s="427"/>
      <c r="F22" s="427"/>
      <c r="G22" s="427"/>
      <c r="H22" s="427"/>
      <c r="J22" s="428" t="s">
        <v>573</v>
      </c>
      <c r="K22" s="428"/>
    </row>
    <row r="23" spans="1:11" ht="15" customHeight="1">
      <c r="A23" s="215"/>
      <c r="B23" s="1128" t="s">
        <v>854</v>
      </c>
      <c r="C23" s="1128"/>
      <c r="D23" s="1128"/>
      <c r="E23" s="427"/>
      <c r="F23" s="437"/>
      <c r="G23" s="427"/>
      <c r="H23" s="427"/>
      <c r="I23" s="1128" t="s">
        <v>728</v>
      </c>
      <c r="J23" s="1128"/>
      <c r="K23" s="1128"/>
    </row>
    <row r="24" spans="1:11">
      <c r="A24" s="215"/>
      <c r="B24" s="215"/>
      <c r="C24" s="215"/>
      <c r="D24" s="215"/>
      <c r="E24" s="215"/>
      <c r="F24" s="215"/>
      <c r="G24" s="215"/>
      <c r="H24" s="215"/>
      <c r="I24" s="215"/>
      <c r="J24" s="215"/>
      <c r="K24" s="215"/>
    </row>
    <row r="25" spans="1:11">
      <c r="A25" s="215"/>
      <c r="B25" s="215"/>
      <c r="C25" s="215"/>
      <c r="D25" s="215"/>
      <c r="E25" s="215"/>
      <c r="F25" s="1129"/>
      <c r="G25" s="1129"/>
      <c r="H25" s="215"/>
      <c r="I25" s="215"/>
      <c r="J25" s="215"/>
      <c r="K25" s="215"/>
    </row>
    <row r="26" spans="1:11">
      <c r="A26" s="215"/>
      <c r="B26" s="215"/>
      <c r="C26" s="215"/>
      <c r="D26" s="215"/>
      <c r="E26" s="215"/>
      <c r="F26" s="1128"/>
      <c r="G26" s="1128"/>
      <c r="H26" s="215"/>
      <c r="I26" s="215"/>
      <c r="J26" s="215"/>
      <c r="K26" s="215"/>
    </row>
    <row r="27" spans="1:11">
      <c r="A27" s="215"/>
      <c r="B27" s="215"/>
      <c r="C27" s="215"/>
      <c r="D27" s="215"/>
      <c r="E27" s="215"/>
      <c r="F27" s="215"/>
      <c r="G27" s="215"/>
      <c r="H27" s="215"/>
      <c r="I27" s="215"/>
      <c r="J27" s="215"/>
      <c r="K27" s="215"/>
    </row>
    <row r="28" spans="1:11" s="215" customFormat="1" ht="12">
      <c r="B28" s="415"/>
      <c r="D28" s="415"/>
      <c r="E28" s="415"/>
    </row>
    <row r="29" spans="1:11" s="215" customFormat="1" ht="12">
      <c r="B29" s="969"/>
      <c r="D29" s="970"/>
      <c r="E29" s="970"/>
      <c r="I29" s="431"/>
      <c r="J29" s="431"/>
      <c r="K29" s="431"/>
    </row>
    <row r="30" spans="1:11" s="215" customFormat="1" ht="12">
      <c r="B30" s="971"/>
      <c r="D30" s="415"/>
      <c r="E30" s="415"/>
      <c r="I30" s="1119"/>
      <c r="J30" s="1119"/>
      <c r="K30" s="1119"/>
    </row>
    <row r="31" spans="1:11" s="215" customFormat="1" ht="12">
      <c r="B31" s="971"/>
      <c r="D31" s="415"/>
      <c r="E31" s="415"/>
    </row>
    <row r="32" spans="1:11" s="215" customFormat="1" ht="12">
      <c r="B32" s="972"/>
      <c r="D32" s="160"/>
      <c r="E32" s="160"/>
    </row>
    <row r="33" spans="2:2" s="215" customFormat="1" ht="11.4"/>
    <row r="34" spans="2:2" s="215" customFormat="1" ht="12">
      <c r="B34" s="967"/>
    </row>
  </sheetData>
  <mergeCells count="13">
    <mergeCell ref="I30:K30"/>
    <mergeCell ref="C15:J15"/>
    <mergeCell ref="B9:J9"/>
    <mergeCell ref="B10:J10"/>
    <mergeCell ref="B13:J13"/>
    <mergeCell ref="C14:J14"/>
    <mergeCell ref="B23:D23"/>
    <mergeCell ref="B22:D22"/>
    <mergeCell ref="C16:J16"/>
    <mergeCell ref="B17:J17"/>
    <mergeCell ref="F25:G25"/>
    <mergeCell ref="F26:G26"/>
    <mergeCell ref="I23:K23"/>
  </mergeCells>
  <pageMargins left="0.70866141732283472" right="0.70866141732283472" top="0.74803149606299213" bottom="0.74803149606299213" header="0.31496062992125984" footer="0.31496062992125984"/>
  <pageSetup paperSize="9" scale="7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070050-7B5C-4260-9C85-EA990EDEF80E}">
  <sheetPr codeName="Hoja23">
    <tabColor rgb="FF002060"/>
  </sheetPr>
  <dimension ref="B1:P93"/>
  <sheetViews>
    <sheetView showGridLines="0" view="pageBreakPreview" topLeftCell="A2" zoomScaleNormal="100" zoomScaleSheetLayoutView="100" workbookViewId="0">
      <selection activeCell="B15" sqref="B15:J15"/>
    </sheetView>
  </sheetViews>
  <sheetFormatPr baseColWidth="10" defaultColWidth="11.33203125" defaultRowHeight="10.199999999999999"/>
  <cols>
    <col min="1" max="1" width="3.88671875" style="895" customWidth="1"/>
    <col min="2" max="2" width="22.109375" style="895" customWidth="1"/>
    <col min="3" max="3" width="21.109375" style="895" customWidth="1"/>
    <col min="4" max="4" width="15.33203125" style="895" customWidth="1"/>
    <col min="5" max="5" width="18.109375" style="895" customWidth="1"/>
    <col min="6" max="6" width="12.5546875" style="895" customWidth="1"/>
    <col min="7" max="7" width="16.44140625" style="895" customWidth="1"/>
    <col min="8" max="8" width="15.33203125" style="895" customWidth="1"/>
    <col min="9" max="9" width="16.109375" style="895" bestFit="1" customWidth="1"/>
    <col min="10" max="10" width="21.33203125" style="895" customWidth="1"/>
    <col min="11" max="11" width="11.33203125" style="895"/>
    <col min="12" max="17" width="0" style="895" hidden="1" customWidth="1"/>
    <col min="18" max="16384" width="11.33203125" style="895"/>
  </cols>
  <sheetData>
    <row r="1" spans="2:10" ht="15" customHeight="1">
      <c r="B1" s="894" t="s">
        <v>1118</v>
      </c>
      <c r="J1" s="896" t="s">
        <v>503</v>
      </c>
    </row>
    <row r="2" spans="2:10" ht="15" customHeight="1"/>
    <row r="3" spans="2:10" ht="15" customHeight="1"/>
    <row r="4" spans="2:10" ht="15" customHeight="1"/>
    <row r="5" spans="2:10" ht="15" customHeight="1"/>
    <row r="6" spans="2:10" ht="15" customHeight="1">
      <c r="B6" s="1169" t="s">
        <v>604</v>
      </c>
      <c r="C6" s="1170"/>
      <c r="D6" s="1170"/>
      <c r="E6" s="1170"/>
      <c r="F6" s="1170"/>
      <c r="G6" s="1170"/>
      <c r="H6" s="1170"/>
      <c r="I6" s="1170"/>
      <c r="J6" s="1171"/>
    </row>
    <row r="7" spans="2:10" ht="26.4" customHeight="1">
      <c r="B7" s="1172" t="s">
        <v>605</v>
      </c>
      <c r="C7" s="1173"/>
      <c r="D7" s="1173"/>
      <c r="E7" s="1173"/>
      <c r="F7" s="1173"/>
      <c r="G7" s="1173"/>
      <c r="H7" s="1173"/>
      <c r="I7" s="1173"/>
      <c r="J7" s="1174"/>
    </row>
    <row r="8" spans="2:10" s="941" customFormat="1" ht="15" customHeight="1">
      <c r="B8" s="1175" t="s">
        <v>606</v>
      </c>
      <c r="C8" s="1176"/>
      <c r="D8" s="1176"/>
      <c r="E8" s="1176"/>
      <c r="F8" s="1176"/>
      <c r="G8" s="1176"/>
      <c r="H8" s="1176"/>
      <c r="I8" s="1176"/>
      <c r="J8" s="1177"/>
    </row>
    <row r="9" spans="2:10" ht="23.25" customHeight="1">
      <c r="B9" s="1148" t="s">
        <v>772</v>
      </c>
      <c r="C9" s="1149"/>
      <c r="D9" s="1149"/>
      <c r="E9" s="1149"/>
      <c r="F9" s="1149"/>
      <c r="G9" s="1149"/>
      <c r="H9" s="1149"/>
      <c r="I9" s="1149"/>
      <c r="J9" s="1150"/>
    </row>
    <row r="10" spans="2:10" ht="23.25" customHeight="1">
      <c r="B10" s="1178" t="s">
        <v>1350</v>
      </c>
      <c r="C10" s="1179"/>
      <c r="D10" s="1179"/>
      <c r="E10" s="1179"/>
      <c r="F10" s="1179"/>
      <c r="G10" s="1179"/>
      <c r="H10" s="1179"/>
      <c r="I10" s="1179"/>
      <c r="J10" s="1180"/>
    </row>
    <row r="11" spans="2:10" ht="26.25" customHeight="1">
      <c r="B11" s="1157" t="s">
        <v>773</v>
      </c>
      <c r="C11" s="1158"/>
      <c r="D11" s="1158"/>
      <c r="E11" s="1158"/>
      <c r="F11" s="1158"/>
      <c r="G11" s="1158"/>
      <c r="H11" s="1158"/>
      <c r="I11" s="1158"/>
      <c r="J11" s="1159"/>
    </row>
    <row r="12" spans="2:10" s="941" customFormat="1" ht="15" customHeight="1">
      <c r="B12" s="1166" t="s">
        <v>607</v>
      </c>
      <c r="C12" s="1167"/>
      <c r="D12" s="1167"/>
      <c r="E12" s="1167"/>
      <c r="F12" s="1167"/>
      <c r="G12" s="1167"/>
      <c r="H12" s="1167"/>
      <c r="I12" s="1167"/>
      <c r="J12" s="1168"/>
    </row>
    <row r="13" spans="2:10" ht="27" customHeight="1">
      <c r="B13" s="1157" t="s">
        <v>608</v>
      </c>
      <c r="C13" s="1158"/>
      <c r="D13" s="1158"/>
      <c r="E13" s="1158"/>
      <c r="F13" s="1158"/>
      <c r="G13" s="1158"/>
      <c r="H13" s="1158"/>
      <c r="I13" s="1158"/>
      <c r="J13" s="1159"/>
    </row>
    <row r="14" spans="2:10" s="941" customFormat="1" ht="15" customHeight="1">
      <c r="B14" s="1166" t="s">
        <v>609</v>
      </c>
      <c r="C14" s="1167"/>
      <c r="D14" s="1167"/>
      <c r="E14" s="1167"/>
      <c r="F14" s="1167"/>
      <c r="G14" s="1167"/>
      <c r="H14" s="1167"/>
      <c r="I14" s="1167"/>
      <c r="J14" s="1168"/>
    </row>
    <row r="15" spans="2:10" ht="25.5" customHeight="1">
      <c r="B15" s="1157" t="s">
        <v>1351</v>
      </c>
      <c r="C15" s="1158"/>
      <c r="D15" s="1158"/>
      <c r="E15" s="1158"/>
      <c r="F15" s="1158"/>
      <c r="G15" s="1158"/>
      <c r="H15" s="1158"/>
      <c r="I15" s="1158"/>
      <c r="J15" s="1159"/>
    </row>
    <row r="16" spans="2:10" ht="16.5" customHeight="1">
      <c r="B16" s="1157" t="s">
        <v>610</v>
      </c>
      <c r="C16" s="1158"/>
      <c r="D16" s="1158"/>
      <c r="E16" s="1158"/>
      <c r="F16" s="1158"/>
      <c r="G16" s="1158"/>
      <c r="H16" s="1158"/>
      <c r="I16" s="1158"/>
      <c r="J16" s="1159"/>
    </row>
    <row r="17" spans="2:16" ht="15" customHeight="1">
      <c r="B17" s="902"/>
      <c r="C17" s="903"/>
      <c r="D17" s="903"/>
      <c r="E17" s="903"/>
      <c r="F17" s="903"/>
      <c r="G17" s="903"/>
      <c r="H17" s="903"/>
      <c r="I17" s="903"/>
      <c r="J17" s="904"/>
    </row>
    <row r="18" spans="2:16" ht="15" customHeight="1">
      <c r="B18" s="905"/>
      <c r="C18" s="906"/>
      <c r="D18" s="907">
        <f>+BG!F11</f>
        <v>45565</v>
      </c>
      <c r="E18" s="906"/>
      <c r="F18" s="908"/>
      <c r="G18" s="909"/>
      <c r="H18" s="1164">
        <v>45291</v>
      </c>
      <c r="I18" s="1164"/>
      <c r="J18" s="1165"/>
      <c r="K18" s="908"/>
      <c r="L18" s="908"/>
    </row>
    <row r="19" spans="2:16" ht="27.75" customHeight="1">
      <c r="B19" s="905"/>
      <c r="C19" s="940" t="s">
        <v>611</v>
      </c>
      <c r="D19" s="940" t="s">
        <v>612</v>
      </c>
      <c r="E19" s="940" t="s">
        <v>613</v>
      </c>
      <c r="F19" s="941"/>
      <c r="G19" s="939"/>
      <c r="H19" s="942" t="s">
        <v>611</v>
      </c>
      <c r="I19" s="943" t="s">
        <v>612</v>
      </c>
      <c r="J19" s="944" t="s">
        <v>613</v>
      </c>
    </row>
    <row r="20" spans="2:16" ht="14.25" customHeight="1">
      <c r="B20" s="905" t="s">
        <v>614</v>
      </c>
      <c r="C20" s="908" t="s">
        <v>615</v>
      </c>
      <c r="D20" s="910" t="s">
        <v>471</v>
      </c>
      <c r="E20" s="911">
        <v>3715821298</v>
      </c>
      <c r="F20" s="908"/>
      <c r="G20" s="908" t="s">
        <v>614</v>
      </c>
      <c r="H20" s="910" t="s">
        <v>615</v>
      </c>
      <c r="I20" s="937" t="s">
        <v>471</v>
      </c>
      <c r="J20" s="911">
        <f>((505752.27)*H29)</f>
        <v>3673577130.8493004</v>
      </c>
      <c r="K20" s="908"/>
      <c r="L20" s="912"/>
    </row>
    <row r="21" spans="2:16" ht="7.5" customHeight="1">
      <c r="B21" s="905"/>
      <c r="C21" s="908"/>
      <c r="D21" s="910"/>
      <c r="E21" s="911"/>
      <c r="F21" s="908"/>
      <c r="G21" s="908"/>
      <c r="H21" s="910"/>
      <c r="I21" s="938"/>
      <c r="J21" s="911"/>
      <c r="K21" s="908"/>
      <c r="L21" s="912"/>
    </row>
    <row r="22" spans="2:16" ht="11.25" customHeight="1">
      <c r="B22" s="905" t="s">
        <v>616</v>
      </c>
      <c r="C22" s="908" t="s">
        <v>615</v>
      </c>
      <c r="D22" s="910" t="s">
        <v>471</v>
      </c>
      <c r="E22" s="911">
        <v>-4278440410</v>
      </c>
      <c r="F22" s="908"/>
      <c r="G22" s="908" t="s">
        <v>616</v>
      </c>
      <c r="H22" s="910" t="s">
        <v>615</v>
      </c>
      <c r="I22" s="938" t="s">
        <v>471</v>
      </c>
      <c r="J22" s="911">
        <f>-((752138.22)*I29)</f>
        <v>-5478288981.9563999</v>
      </c>
      <c r="K22" s="908"/>
      <c r="L22" s="912"/>
    </row>
    <row r="23" spans="2:16" ht="7.5" customHeight="1">
      <c r="B23" s="905"/>
      <c r="C23" s="913"/>
      <c r="D23" s="936"/>
      <c r="E23" s="989"/>
      <c r="G23" s="913"/>
      <c r="H23" s="913"/>
      <c r="I23" s="914"/>
      <c r="J23" s="989"/>
    </row>
    <row r="24" spans="2:16" ht="15" customHeight="1">
      <c r="B24" s="915" t="s">
        <v>617</v>
      </c>
      <c r="C24" s="916"/>
      <c r="D24" s="916"/>
      <c r="E24" s="917">
        <f>+E20+E22</f>
        <v>-562619112</v>
      </c>
      <c r="G24" s="916" t="s">
        <v>617</v>
      </c>
      <c r="H24" s="916"/>
      <c r="I24" s="918"/>
      <c r="J24" s="919">
        <f>+J20+J22</f>
        <v>-1804711851.1070995</v>
      </c>
    </row>
    <row r="25" spans="2:16" ht="23.25" customHeight="1">
      <c r="B25" s="1181" t="s">
        <v>618</v>
      </c>
      <c r="C25" s="1182"/>
      <c r="D25" s="1182"/>
      <c r="E25" s="1182"/>
      <c r="F25" s="1182"/>
      <c r="G25" s="1182"/>
      <c r="H25" s="1182"/>
      <c r="I25" s="1182"/>
      <c r="J25" s="1183"/>
    </row>
    <row r="26" spans="2:16" ht="15" customHeight="1">
      <c r="B26" s="902"/>
      <c r="C26" s="906"/>
      <c r="D26" s="907">
        <f>+D18</f>
        <v>45565</v>
      </c>
      <c r="E26" s="906"/>
      <c r="F26" s="903"/>
      <c r="G26" s="906"/>
      <c r="H26" s="907">
        <f>+H18</f>
        <v>45291</v>
      </c>
      <c r="I26" s="906"/>
      <c r="J26" s="904"/>
    </row>
    <row r="27" spans="2:16" ht="15" customHeight="1">
      <c r="B27" s="902"/>
      <c r="C27" s="920"/>
      <c r="D27" s="1160" t="s">
        <v>619</v>
      </c>
      <c r="E27" s="1160"/>
      <c r="F27" s="903"/>
      <c r="G27" s="920"/>
      <c r="H27" s="1160" t="s">
        <v>619</v>
      </c>
      <c r="I27" s="1160"/>
      <c r="J27" s="977"/>
    </row>
    <row r="28" spans="2:16" ht="15" customHeight="1">
      <c r="B28" s="902"/>
      <c r="C28" s="921" t="s">
        <v>611</v>
      </c>
      <c r="D28" s="922" t="s">
        <v>620</v>
      </c>
      <c r="E28" s="922" t="s">
        <v>621</v>
      </c>
      <c r="F28" s="903"/>
      <c r="G28" s="921" t="s">
        <v>611</v>
      </c>
      <c r="H28" s="922" t="s">
        <v>620</v>
      </c>
      <c r="I28" s="922" t="s">
        <v>621</v>
      </c>
      <c r="J28" s="904"/>
      <c r="L28" s="923"/>
    </row>
    <row r="29" spans="2:16" ht="15" customHeight="1">
      <c r="B29" s="902"/>
      <c r="C29" s="924" t="s">
        <v>615</v>
      </c>
      <c r="D29" s="925">
        <v>7789.9</v>
      </c>
      <c r="E29" s="925">
        <v>7796.79</v>
      </c>
      <c r="F29" s="903"/>
      <c r="G29" s="924" t="s">
        <v>615</v>
      </c>
      <c r="H29" s="925">
        <v>7263.59</v>
      </c>
      <c r="I29" s="925">
        <v>7283.62</v>
      </c>
      <c r="J29" s="904"/>
      <c r="K29" s="926"/>
      <c r="L29" s="927">
        <f>+H29-D29</f>
        <v>-526.30999999999949</v>
      </c>
      <c r="M29" s="927">
        <f>+I29-E29</f>
        <v>-513.17000000000007</v>
      </c>
      <c r="N29" s="928"/>
      <c r="O29" s="928"/>
    </row>
    <row r="30" spans="2:16" ht="15" customHeight="1">
      <c r="B30" s="915"/>
      <c r="C30" s="916"/>
      <c r="D30" s="916"/>
      <c r="E30" s="916"/>
      <c r="G30" s="916"/>
      <c r="H30" s="916"/>
      <c r="I30" s="918"/>
      <c r="J30" s="898"/>
      <c r="L30" s="929">
        <f>+L29/D29</f>
        <v>-6.7563126612665059E-2</v>
      </c>
      <c r="M30" s="929">
        <f>+M29/E29</f>
        <v>-6.5818112325713538E-2</v>
      </c>
      <c r="N30" s="929"/>
    </row>
    <row r="31" spans="2:16" ht="21.75" customHeight="1">
      <c r="B31" s="1144" t="s">
        <v>622</v>
      </c>
      <c r="C31" s="1145"/>
      <c r="D31" s="1145"/>
      <c r="E31" s="1145"/>
      <c r="F31" s="1145"/>
      <c r="G31" s="1145"/>
      <c r="H31" s="1145"/>
      <c r="I31" s="1145"/>
      <c r="J31" s="1146"/>
      <c r="K31" s="897"/>
      <c r="L31" s="897"/>
      <c r="M31" s="895" t="s">
        <v>867</v>
      </c>
      <c r="N31" s="931">
        <v>6826</v>
      </c>
      <c r="O31" s="932">
        <f>+N31-D29</f>
        <v>-963.89999999999964</v>
      </c>
      <c r="P31" s="929">
        <f>+O31/N31</f>
        <v>-0.14121007910928796</v>
      </c>
    </row>
    <row r="32" spans="2:16" ht="13.5" customHeight="1">
      <c r="B32" s="1148" t="s">
        <v>925</v>
      </c>
      <c r="C32" s="1149"/>
      <c r="D32" s="1149"/>
      <c r="E32" s="1149"/>
      <c r="F32" s="1149"/>
      <c r="G32" s="1149"/>
      <c r="H32" s="1149"/>
      <c r="I32" s="1149"/>
      <c r="J32" s="1150"/>
      <c r="M32" s="895" t="s">
        <v>868</v>
      </c>
      <c r="N32" s="931">
        <v>6830</v>
      </c>
      <c r="O32" s="928">
        <f>+N32-E29</f>
        <v>-966.79</v>
      </c>
      <c r="P32" s="929">
        <f>+O32/N32</f>
        <v>-0.14155051244509517</v>
      </c>
    </row>
    <row r="33" spans="2:12" ht="15" customHeight="1">
      <c r="B33" s="1161" t="s">
        <v>748</v>
      </c>
      <c r="C33" s="1162"/>
      <c r="D33" s="1162"/>
      <c r="E33" s="1162"/>
      <c r="F33" s="1162"/>
      <c r="G33" s="1162"/>
      <c r="H33" s="1162"/>
      <c r="I33" s="1162"/>
      <c r="J33" s="1163"/>
      <c r="K33" s="897"/>
      <c r="L33" s="897"/>
    </row>
    <row r="34" spans="2:12" ht="33" customHeight="1">
      <c r="B34" s="1138" t="s">
        <v>623</v>
      </c>
      <c r="C34" s="1139"/>
      <c r="D34" s="1139"/>
      <c r="E34" s="1139"/>
      <c r="F34" s="1139"/>
      <c r="G34" s="1139"/>
      <c r="H34" s="1139"/>
      <c r="I34" s="1139"/>
      <c r="J34" s="1140"/>
    </row>
    <row r="35" spans="2:12" s="941" customFormat="1" ht="15" customHeight="1">
      <c r="B35" s="1144" t="s">
        <v>749</v>
      </c>
      <c r="C35" s="1145"/>
      <c r="D35" s="1145"/>
      <c r="E35" s="1145"/>
      <c r="F35" s="1145"/>
      <c r="G35" s="1145"/>
      <c r="H35" s="1145"/>
      <c r="I35" s="1145"/>
      <c r="J35" s="1146"/>
      <c r="K35" s="897"/>
      <c r="L35" s="897"/>
    </row>
    <row r="36" spans="2:12" ht="17.25" customHeight="1">
      <c r="B36" s="1184" t="s">
        <v>624</v>
      </c>
      <c r="C36" s="1185"/>
      <c r="D36" s="1185"/>
      <c r="E36" s="1185"/>
      <c r="F36" s="1185"/>
      <c r="G36" s="1185"/>
      <c r="H36" s="1185"/>
      <c r="I36" s="1185"/>
      <c r="J36" s="1186"/>
      <c r="K36" s="897"/>
      <c r="L36" s="897"/>
    </row>
    <row r="37" spans="2:12" ht="19.5" customHeight="1">
      <c r="B37" s="1144" t="s">
        <v>750</v>
      </c>
      <c r="C37" s="1145"/>
      <c r="D37" s="1145"/>
      <c r="E37" s="1145"/>
      <c r="F37" s="1145"/>
      <c r="G37" s="1145"/>
      <c r="H37" s="1145"/>
      <c r="I37" s="1145"/>
      <c r="J37" s="1146"/>
      <c r="K37" s="1139"/>
      <c r="L37" s="1139"/>
    </row>
    <row r="38" spans="2:12" ht="32.25" customHeight="1">
      <c r="B38" s="1131" t="s">
        <v>739</v>
      </c>
      <c r="C38" s="1132"/>
      <c r="D38" s="1132"/>
      <c r="E38" s="1132"/>
      <c r="F38" s="1132"/>
      <c r="G38" s="1132"/>
      <c r="H38" s="1132"/>
      <c r="I38" s="1132"/>
      <c r="J38" s="1133"/>
      <c r="K38" s="901"/>
      <c r="L38" s="901"/>
    </row>
    <row r="39" spans="2:12" ht="48.75" customHeight="1">
      <c r="B39" s="1131" t="s">
        <v>1359</v>
      </c>
      <c r="C39" s="1132"/>
      <c r="D39" s="1132"/>
      <c r="E39" s="1132"/>
      <c r="F39" s="1132"/>
      <c r="G39" s="1132"/>
      <c r="H39" s="1132"/>
      <c r="I39" s="1132"/>
      <c r="J39" s="1133"/>
      <c r="K39" s="901"/>
      <c r="L39" s="901"/>
    </row>
    <row r="40" spans="2:12" ht="13.5" customHeight="1">
      <c r="B40" s="1131" t="s">
        <v>1157</v>
      </c>
      <c r="C40" s="1132"/>
      <c r="D40" s="1132"/>
      <c r="E40" s="1132"/>
      <c r="F40" s="1132"/>
      <c r="G40" s="1132"/>
      <c r="H40" s="1132"/>
      <c r="I40" s="1132"/>
      <c r="J40" s="1133"/>
      <c r="K40" s="901"/>
      <c r="L40" s="901"/>
    </row>
    <row r="41" spans="2:12" ht="11.25" customHeight="1">
      <c r="B41" s="933" t="s">
        <v>1158</v>
      </c>
      <c r="C41" s="903"/>
      <c r="D41" s="903"/>
      <c r="E41" s="903"/>
      <c r="F41" s="903"/>
      <c r="G41" s="903"/>
      <c r="H41" s="903"/>
      <c r="I41" s="903"/>
      <c r="J41" s="904"/>
      <c r="K41" s="901"/>
      <c r="L41" s="901"/>
    </row>
    <row r="42" spans="2:12" ht="11.25" customHeight="1">
      <c r="B42" s="933"/>
      <c r="C42" s="903"/>
      <c r="D42" s="903"/>
      <c r="E42" s="903"/>
      <c r="F42" s="903"/>
      <c r="G42" s="903"/>
      <c r="H42" s="903"/>
      <c r="I42" s="903"/>
      <c r="J42" s="904"/>
      <c r="K42" s="901"/>
      <c r="L42" s="901"/>
    </row>
    <row r="43" spans="2:12" ht="24" customHeight="1">
      <c r="B43" s="933"/>
      <c r="C43" s="1038" t="s">
        <v>744</v>
      </c>
      <c r="D43" s="1039"/>
      <c r="E43" s="1038" t="s">
        <v>1299</v>
      </c>
      <c r="F43" s="1038" t="s">
        <v>745</v>
      </c>
      <c r="G43" s="1033"/>
      <c r="H43" s="1033"/>
      <c r="I43" s="1033"/>
      <c r="J43" s="1034"/>
      <c r="K43" s="901"/>
      <c r="L43" s="901"/>
    </row>
    <row r="44" spans="2:12" ht="14.25" customHeight="1">
      <c r="B44" s="933"/>
      <c r="C44" s="1035" t="s">
        <v>1294</v>
      </c>
      <c r="E44" s="1036">
        <v>40</v>
      </c>
      <c r="F44" s="1037">
        <v>0.2</v>
      </c>
      <c r="G44" s="1033"/>
      <c r="H44" s="1033"/>
      <c r="I44" s="1033"/>
      <c r="J44" s="1034"/>
      <c r="K44" s="901"/>
      <c r="L44" s="901"/>
    </row>
    <row r="45" spans="2:12" ht="14.25" customHeight="1">
      <c r="B45" s="933"/>
      <c r="C45" s="1035" t="s">
        <v>1295</v>
      </c>
      <c r="E45" s="1036">
        <v>10</v>
      </c>
      <c r="F45" s="1037">
        <v>0.1</v>
      </c>
      <c r="G45" s="1033"/>
      <c r="H45" s="1033"/>
      <c r="I45" s="1033"/>
      <c r="J45" s="1034"/>
      <c r="K45" s="901"/>
      <c r="L45" s="901"/>
    </row>
    <row r="46" spans="2:12" ht="14.25" customHeight="1">
      <c r="B46" s="933"/>
      <c r="C46" s="1035" t="s">
        <v>1296</v>
      </c>
      <c r="E46" s="1036">
        <v>10</v>
      </c>
      <c r="F46" s="1037">
        <v>0.1</v>
      </c>
      <c r="G46" s="1033"/>
      <c r="H46" s="1033"/>
      <c r="I46" s="1033"/>
      <c r="J46" s="1034"/>
      <c r="K46" s="901"/>
      <c r="L46" s="901"/>
    </row>
    <row r="47" spans="2:12" ht="14.25" customHeight="1">
      <c r="B47" s="933"/>
      <c r="C47" s="1035" t="s">
        <v>15</v>
      </c>
      <c r="E47" s="1036">
        <v>10</v>
      </c>
      <c r="F47" s="1037">
        <v>0.2</v>
      </c>
      <c r="G47" s="1033"/>
      <c r="H47" s="1033"/>
      <c r="I47" s="1033"/>
      <c r="J47" s="1034"/>
      <c r="K47" s="901"/>
      <c r="L47" s="901"/>
    </row>
    <row r="48" spans="2:12" ht="14.25" customHeight="1">
      <c r="B48" s="933"/>
      <c r="C48" s="1035" t="s">
        <v>1297</v>
      </c>
      <c r="E48" s="1036">
        <v>10</v>
      </c>
      <c r="F48" s="1037">
        <v>0.2</v>
      </c>
      <c r="G48" s="1033"/>
      <c r="H48" s="1033"/>
      <c r="I48" s="1033"/>
      <c r="J48" s="1034"/>
      <c r="K48" s="901"/>
      <c r="L48" s="901"/>
    </row>
    <row r="49" spans="2:12" ht="14.25" customHeight="1">
      <c r="B49" s="933"/>
      <c r="C49" s="1035" t="s">
        <v>1298</v>
      </c>
      <c r="E49" s="1036">
        <v>2</v>
      </c>
      <c r="F49" s="1037">
        <v>0.1</v>
      </c>
      <c r="G49" s="1033"/>
      <c r="H49" s="1033"/>
      <c r="I49" s="1033"/>
      <c r="J49" s="1034"/>
      <c r="K49" s="901"/>
      <c r="L49" s="901"/>
    </row>
    <row r="50" spans="2:12" ht="14.25" customHeight="1">
      <c r="B50" s="933"/>
      <c r="C50" s="1035" t="s">
        <v>746</v>
      </c>
      <c r="E50" s="1036">
        <v>5</v>
      </c>
      <c r="F50" s="1037">
        <v>0.2</v>
      </c>
      <c r="G50" s="1033"/>
      <c r="H50" s="1033"/>
      <c r="I50" s="1033"/>
      <c r="J50" s="1034"/>
      <c r="K50" s="901"/>
      <c r="L50" s="901"/>
    </row>
    <row r="51" spans="2:12" ht="14.25" customHeight="1">
      <c r="B51" s="933"/>
      <c r="C51" s="1035" t="s">
        <v>1300</v>
      </c>
      <c r="E51" s="1036">
        <v>5</v>
      </c>
      <c r="F51" s="1037">
        <v>0.1</v>
      </c>
      <c r="G51" s="1033"/>
      <c r="H51" s="1033"/>
      <c r="I51" s="1033"/>
      <c r="J51" s="1034"/>
      <c r="K51" s="901"/>
      <c r="L51" s="901"/>
    </row>
    <row r="52" spans="2:12" ht="14.25" customHeight="1">
      <c r="B52" s="933"/>
      <c r="C52" s="1035" t="s">
        <v>1301</v>
      </c>
      <c r="E52" s="1036">
        <v>30</v>
      </c>
      <c r="F52" s="1037">
        <v>0.2</v>
      </c>
      <c r="G52" s="1033"/>
      <c r="H52" s="1033"/>
      <c r="I52" s="1033"/>
      <c r="J52" s="1034"/>
      <c r="K52" s="901"/>
      <c r="L52" s="901"/>
    </row>
    <row r="53" spans="2:12" ht="14.25" customHeight="1">
      <c r="B53" s="933"/>
      <c r="C53" s="1035" t="s">
        <v>1302</v>
      </c>
      <c r="E53" s="1036">
        <v>10</v>
      </c>
      <c r="F53" s="1037">
        <v>0</v>
      </c>
      <c r="G53" s="1033"/>
      <c r="H53" s="1033"/>
      <c r="I53" s="1033"/>
      <c r="J53" s="1034"/>
      <c r="K53" s="901"/>
      <c r="L53" s="901"/>
    </row>
    <row r="54" spans="2:12" ht="14.25" customHeight="1">
      <c r="B54" s="933"/>
      <c r="C54" s="1035" t="s">
        <v>1303</v>
      </c>
      <c r="E54" s="1036">
        <v>20</v>
      </c>
      <c r="F54" s="1037">
        <v>0</v>
      </c>
      <c r="G54" s="1033"/>
      <c r="H54" s="1033"/>
      <c r="I54" s="1033"/>
      <c r="J54" s="1034"/>
      <c r="K54" s="901"/>
      <c r="L54" s="901"/>
    </row>
    <row r="55" spans="2:12" ht="9.75" customHeight="1">
      <c r="B55" s="1040" t="s">
        <v>1304</v>
      </c>
      <c r="C55" s="1035"/>
      <c r="D55" s="1035"/>
      <c r="E55" s="1035"/>
      <c r="F55" s="1031"/>
      <c r="G55" s="1031"/>
      <c r="H55" s="1031"/>
      <c r="I55" s="1031"/>
      <c r="J55" s="1032"/>
      <c r="K55" s="901"/>
      <c r="L55" s="901"/>
    </row>
    <row r="56" spans="2:12" ht="16.5" customHeight="1">
      <c r="B56" s="1131" t="s">
        <v>1159</v>
      </c>
      <c r="C56" s="1132"/>
      <c r="D56" s="1132"/>
      <c r="E56" s="1132"/>
      <c r="F56" s="1132"/>
      <c r="G56" s="1132"/>
      <c r="H56" s="1132"/>
      <c r="I56" s="1132"/>
      <c r="J56" s="1133"/>
      <c r="K56" s="901"/>
      <c r="L56" s="901"/>
    </row>
    <row r="57" spans="2:12" s="941" customFormat="1" ht="15" customHeight="1">
      <c r="B57" s="1144" t="s">
        <v>751</v>
      </c>
      <c r="C57" s="1145"/>
      <c r="D57" s="1145"/>
      <c r="E57" s="1145"/>
      <c r="F57" s="1145"/>
      <c r="G57" s="1145"/>
      <c r="H57" s="1145"/>
      <c r="I57" s="1145"/>
      <c r="J57" s="1146"/>
      <c r="K57" s="1147"/>
      <c r="L57" s="1147"/>
    </row>
    <row r="58" spans="2:12" ht="15.75" customHeight="1">
      <c r="B58" s="1148" t="s">
        <v>741</v>
      </c>
      <c r="C58" s="1149"/>
      <c r="D58" s="1149"/>
      <c r="E58" s="1149"/>
      <c r="F58" s="1149"/>
      <c r="G58" s="1149"/>
      <c r="H58" s="1149"/>
      <c r="I58" s="1149"/>
      <c r="J58" s="1150"/>
      <c r="K58" s="901"/>
      <c r="L58" s="901"/>
    </row>
    <row r="59" spans="2:12" ht="16.95" customHeight="1">
      <c r="B59" s="1138" t="s">
        <v>742</v>
      </c>
      <c r="C59" s="1139"/>
      <c r="D59" s="1139"/>
      <c r="E59" s="1139"/>
      <c r="F59" s="1139"/>
      <c r="G59" s="1139"/>
      <c r="H59" s="1139"/>
      <c r="I59" s="1139"/>
      <c r="J59" s="1140"/>
      <c r="K59" s="901"/>
      <c r="L59" s="901"/>
    </row>
    <row r="60" spans="2:12" ht="16.95" customHeight="1">
      <c r="B60" s="1138" t="s">
        <v>1216</v>
      </c>
      <c r="C60" s="1139"/>
      <c r="D60" s="1139"/>
      <c r="E60" s="1139"/>
      <c r="F60" s="1139"/>
      <c r="G60" s="1139"/>
      <c r="H60" s="1139"/>
      <c r="I60" s="1139"/>
      <c r="J60" s="1140"/>
      <c r="K60" s="901"/>
      <c r="L60" s="901"/>
    </row>
    <row r="61" spans="2:12" ht="16.95" customHeight="1">
      <c r="B61" s="1138" t="s">
        <v>743</v>
      </c>
      <c r="C61" s="1139"/>
      <c r="D61" s="1139"/>
      <c r="E61" s="1139"/>
      <c r="F61" s="1139"/>
      <c r="G61" s="1139"/>
      <c r="H61" s="1139"/>
      <c r="I61" s="1139"/>
      <c r="J61" s="1140"/>
      <c r="K61" s="901"/>
      <c r="L61" s="901"/>
    </row>
    <row r="62" spans="2:12" s="935" customFormat="1" ht="15" customHeight="1">
      <c r="B62" s="1144" t="s">
        <v>752</v>
      </c>
      <c r="C62" s="1145"/>
      <c r="D62" s="1145"/>
      <c r="E62" s="1145"/>
      <c r="F62" s="1145"/>
      <c r="G62" s="1145"/>
      <c r="H62" s="1145"/>
      <c r="I62" s="1145"/>
      <c r="J62" s="1146"/>
      <c r="K62" s="934"/>
      <c r="L62" s="934"/>
    </row>
    <row r="63" spans="2:12" s="935" customFormat="1" ht="15" customHeight="1">
      <c r="B63" s="1148" t="s">
        <v>926</v>
      </c>
      <c r="C63" s="1149"/>
      <c r="D63" s="1149"/>
      <c r="E63" s="1149"/>
      <c r="F63" s="1149"/>
      <c r="G63" s="1149"/>
      <c r="H63" s="1149"/>
      <c r="I63" s="1149"/>
      <c r="J63" s="1150"/>
      <c r="K63" s="934"/>
      <c r="L63" s="934"/>
    </row>
    <row r="64" spans="2:12" ht="15" customHeight="1">
      <c r="B64" s="1144" t="s">
        <v>753</v>
      </c>
      <c r="C64" s="1145"/>
      <c r="D64" s="1145"/>
      <c r="E64" s="1145"/>
      <c r="F64" s="1145"/>
      <c r="G64" s="1145"/>
      <c r="H64" s="1145"/>
      <c r="I64" s="1145"/>
      <c r="J64" s="1146"/>
      <c r="K64" s="1139"/>
      <c r="L64" s="1139"/>
    </row>
    <row r="65" spans="2:10" ht="15" customHeight="1">
      <c r="B65" s="930" t="s">
        <v>913</v>
      </c>
      <c r="C65" s="899"/>
      <c r="D65" s="899"/>
      <c r="E65" s="899"/>
      <c r="F65" s="899"/>
      <c r="G65" s="899"/>
      <c r="H65" s="899"/>
      <c r="I65" s="899"/>
      <c r="J65" s="900"/>
    </row>
    <row r="66" spans="2:10" ht="39.75" customHeight="1">
      <c r="B66" s="1151" t="s">
        <v>1352</v>
      </c>
      <c r="C66" s="1152"/>
      <c r="D66" s="1152"/>
      <c r="E66" s="1152"/>
      <c r="F66" s="1152"/>
      <c r="G66" s="1152"/>
      <c r="H66" s="1152"/>
      <c r="I66" s="1152"/>
      <c r="J66" s="1153"/>
    </row>
    <row r="67" spans="2:10" ht="18" customHeight="1">
      <c r="B67" s="950" t="s">
        <v>908</v>
      </c>
      <c r="C67" s="903"/>
      <c r="D67" s="903"/>
      <c r="E67" s="903"/>
      <c r="F67" s="903"/>
      <c r="G67" s="903"/>
      <c r="H67" s="903"/>
      <c r="I67" s="903"/>
      <c r="J67" s="904"/>
    </row>
    <row r="68" spans="2:10" ht="27" customHeight="1">
      <c r="B68" s="1135" t="s">
        <v>912</v>
      </c>
      <c r="C68" s="1136"/>
      <c r="D68" s="1136"/>
      <c r="E68" s="1136"/>
      <c r="F68" s="1136"/>
      <c r="G68" s="1136"/>
      <c r="H68" s="1136"/>
      <c r="I68" s="1136"/>
      <c r="J68" s="1137"/>
    </row>
    <row r="69" spans="2:10">
      <c r="B69" s="1141" t="s">
        <v>754</v>
      </c>
      <c r="C69" s="1142"/>
      <c r="D69" s="1142"/>
      <c r="E69" s="1142"/>
      <c r="F69" s="1142"/>
      <c r="G69" s="1142"/>
      <c r="H69" s="1142"/>
      <c r="I69" s="1142"/>
      <c r="J69" s="1143"/>
    </row>
    <row r="70" spans="2:10" ht="33.75" customHeight="1">
      <c r="B70" s="1135" t="s">
        <v>733</v>
      </c>
      <c r="C70" s="1136"/>
      <c r="D70" s="1136"/>
      <c r="E70" s="1136"/>
      <c r="F70" s="1136"/>
      <c r="G70" s="1136"/>
      <c r="H70" s="1136"/>
      <c r="I70" s="1136"/>
      <c r="J70" s="1137"/>
    </row>
    <row r="71" spans="2:10" ht="13.5" customHeight="1">
      <c r="B71" s="1141" t="s">
        <v>1291</v>
      </c>
      <c r="C71" s="1142"/>
      <c r="D71" s="1142"/>
      <c r="E71" s="1142"/>
      <c r="F71" s="1142"/>
      <c r="G71" s="1142"/>
      <c r="H71" s="1142"/>
      <c r="I71" s="1142"/>
      <c r="J71" s="1143"/>
    </row>
    <row r="72" spans="2:10" ht="26.25" customHeight="1">
      <c r="B72" s="1135" t="s">
        <v>1290</v>
      </c>
      <c r="C72" s="1136"/>
      <c r="D72" s="1136"/>
      <c r="E72" s="1136"/>
      <c r="F72" s="1136"/>
      <c r="G72" s="1136"/>
      <c r="H72" s="1136"/>
      <c r="I72" s="1136"/>
      <c r="J72" s="1137"/>
    </row>
    <row r="73" spans="2:10" ht="14.25" customHeight="1">
      <c r="B73" s="1141" t="s">
        <v>1292</v>
      </c>
      <c r="C73" s="1142"/>
      <c r="D73" s="1142"/>
      <c r="E73" s="1142"/>
      <c r="F73" s="1142"/>
      <c r="G73" s="1142"/>
      <c r="H73" s="1142"/>
      <c r="I73" s="1142"/>
      <c r="J73" s="1143"/>
    </row>
    <row r="74" spans="2:10" ht="33.75" customHeight="1">
      <c r="B74" s="1135" t="s">
        <v>1293</v>
      </c>
      <c r="C74" s="1136"/>
      <c r="D74" s="1136"/>
      <c r="E74" s="1136"/>
      <c r="F74" s="1136"/>
      <c r="G74" s="1136"/>
      <c r="H74" s="1136"/>
      <c r="I74" s="1136"/>
      <c r="J74" s="1137"/>
    </row>
    <row r="75" spans="2:10" ht="33.75" customHeight="1">
      <c r="B75" s="1025"/>
      <c r="C75" s="1026"/>
      <c r="D75" s="1026"/>
      <c r="E75" s="1026"/>
      <c r="F75" s="1026"/>
      <c r="G75" s="1026"/>
      <c r="H75" s="1026"/>
      <c r="I75" s="1026"/>
      <c r="J75" s="1027"/>
    </row>
    <row r="76" spans="2:10" s="935" customFormat="1" ht="15" customHeight="1">
      <c r="B76" s="1154"/>
      <c r="C76" s="1155"/>
      <c r="D76" s="1155"/>
      <c r="E76" s="1155"/>
      <c r="F76" s="1155"/>
      <c r="G76" s="1155"/>
      <c r="H76" s="1155"/>
      <c r="I76" s="1155"/>
      <c r="J76" s="1156"/>
    </row>
    <row r="77" spans="2:10" ht="15" customHeight="1"/>
    <row r="78" spans="2:10" ht="15" customHeight="1">
      <c r="B78" s="1130" t="s">
        <v>574</v>
      </c>
      <c r="C78" s="1130"/>
      <c r="H78" s="1130" t="s">
        <v>573</v>
      </c>
      <c r="I78" s="1130"/>
      <c r="J78" s="1130"/>
    </row>
    <row r="79" spans="2:10" ht="15" customHeight="1">
      <c r="B79" s="1134" t="s">
        <v>854</v>
      </c>
      <c r="C79" s="1134"/>
      <c r="H79" s="1134" t="s">
        <v>728</v>
      </c>
      <c r="I79" s="1134"/>
      <c r="J79" s="1134"/>
    </row>
    <row r="80" spans="2:10" ht="15" customHeight="1"/>
    <row r="81" spans="2:15" ht="15" customHeight="1">
      <c r="B81" s="1130"/>
      <c r="C81" s="1130"/>
      <c r="H81" s="1130"/>
      <c r="I81" s="1130"/>
      <c r="J81" s="1130"/>
    </row>
    <row r="82" spans="2:15" ht="15" customHeight="1">
      <c r="B82" s="1134"/>
      <c r="C82" s="1134"/>
      <c r="H82" s="1134"/>
      <c r="I82" s="1134"/>
      <c r="J82" s="1134"/>
    </row>
    <row r="83" spans="2:15" ht="15" customHeight="1"/>
    <row r="84" spans="2:15" ht="15" customHeight="1"/>
    <row r="85" spans="2:15" ht="15" customHeight="1"/>
    <row r="86" spans="2:15" ht="15" customHeight="1"/>
    <row r="87" spans="2:15" ht="15" customHeight="1"/>
    <row r="88" spans="2:15" ht="15" customHeight="1"/>
    <row r="89" spans="2:15" ht="15" customHeight="1"/>
    <row r="93" spans="2:15">
      <c r="G93" s="1136"/>
      <c r="H93" s="1136"/>
      <c r="I93" s="1136"/>
      <c r="J93" s="1136"/>
      <c r="K93" s="1136"/>
      <c r="L93" s="1136"/>
      <c r="M93" s="1136"/>
      <c r="N93" s="1136"/>
      <c r="O93" s="1136"/>
    </row>
  </sheetData>
  <mergeCells count="55">
    <mergeCell ref="B40:J40"/>
    <mergeCell ref="B13:J13"/>
    <mergeCell ref="B14:J14"/>
    <mergeCell ref="B59:J59"/>
    <mergeCell ref="B39:J39"/>
    <mergeCell ref="B15:J15"/>
    <mergeCell ref="B32:J32"/>
    <mergeCell ref="B25:J25"/>
    <mergeCell ref="B37:J37"/>
    <mergeCell ref="B38:J38"/>
    <mergeCell ref="B36:J36"/>
    <mergeCell ref="B12:J12"/>
    <mergeCell ref="B6:J6"/>
    <mergeCell ref="B7:J7"/>
    <mergeCell ref="B8:J8"/>
    <mergeCell ref="B9:J9"/>
    <mergeCell ref="B10:J10"/>
    <mergeCell ref="B11:J11"/>
    <mergeCell ref="K37:L37"/>
    <mergeCell ref="B16:J16"/>
    <mergeCell ref="D27:E27"/>
    <mergeCell ref="H27:I27"/>
    <mergeCell ref="B31:J31"/>
    <mergeCell ref="B33:J33"/>
    <mergeCell ref="B34:J34"/>
    <mergeCell ref="B35:J35"/>
    <mergeCell ref="H18:J18"/>
    <mergeCell ref="G93:O93"/>
    <mergeCell ref="B79:C79"/>
    <mergeCell ref="H79:J79"/>
    <mergeCell ref="B69:J69"/>
    <mergeCell ref="B57:J57"/>
    <mergeCell ref="K57:L57"/>
    <mergeCell ref="B58:J58"/>
    <mergeCell ref="B60:J60"/>
    <mergeCell ref="B62:J62"/>
    <mergeCell ref="B63:J63"/>
    <mergeCell ref="B64:J64"/>
    <mergeCell ref="K64:L64"/>
    <mergeCell ref="B66:J66"/>
    <mergeCell ref="B70:J70"/>
    <mergeCell ref="B76:J76"/>
    <mergeCell ref="B78:C78"/>
    <mergeCell ref="H78:J78"/>
    <mergeCell ref="B56:J56"/>
    <mergeCell ref="B81:C81"/>
    <mergeCell ref="B82:C82"/>
    <mergeCell ref="H81:J81"/>
    <mergeCell ref="H82:J82"/>
    <mergeCell ref="B68:J68"/>
    <mergeCell ref="B61:J61"/>
    <mergeCell ref="B71:J71"/>
    <mergeCell ref="B72:J72"/>
    <mergeCell ref="B73:J73"/>
    <mergeCell ref="B74:J74"/>
  </mergeCells>
  <hyperlinks>
    <hyperlink ref="J1" location="BG!A1" display="BG" xr:uid="{FD4B8A86-F88B-490A-8418-81400C6F8DAD}"/>
  </hyperlinks>
  <pageMargins left="0.70866141732283472" right="0.70866141732283472" top="0.74803149606299213" bottom="0.74803149606299213" header="0.31496062992125984" footer="0.31496062992125984"/>
  <pageSetup paperSize="9" scale="44"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C8243B-5840-49A3-B59F-DC8DB57B9AA4}">
  <sheetPr codeName="Hoja24">
    <tabColor rgb="FF002060"/>
    <pageSetUpPr fitToPage="1"/>
  </sheetPr>
  <dimension ref="B1:F28"/>
  <sheetViews>
    <sheetView showGridLines="0" view="pageBreakPreview" zoomScale="90" zoomScaleNormal="90" zoomScaleSheetLayoutView="90" workbookViewId="0">
      <selection activeCell="F1" sqref="F1"/>
    </sheetView>
  </sheetViews>
  <sheetFormatPr baseColWidth="10" defaultColWidth="11.33203125" defaultRowHeight="13.2"/>
  <cols>
    <col min="1" max="1" width="3.33203125" style="186" customWidth="1"/>
    <col min="2" max="2" width="45.33203125" style="186" customWidth="1"/>
    <col min="3" max="3" width="5.88671875" style="186" customWidth="1"/>
    <col min="4" max="4" width="16.5546875" style="186" bestFit="1" customWidth="1"/>
    <col min="5" max="5" width="15.6640625" style="186" customWidth="1"/>
    <col min="6" max="8" width="11.33203125" style="186"/>
    <col min="9" max="9" width="14.5546875" style="186" bestFit="1" customWidth="1"/>
    <col min="10" max="16384" width="11.33203125" style="186"/>
  </cols>
  <sheetData>
    <row r="1" spans="2:6" ht="14.4">
      <c r="B1" s="185" t="s">
        <v>1118</v>
      </c>
      <c r="F1" s="213" t="s">
        <v>503</v>
      </c>
    </row>
    <row r="7" spans="2:6" ht="15.75" customHeight="1">
      <c r="B7" s="788" t="s">
        <v>625</v>
      </c>
      <c r="C7" s="788"/>
      <c r="D7" s="788"/>
      <c r="E7" s="788"/>
    </row>
    <row r="8" spans="2:6" ht="21" customHeight="1">
      <c r="B8" s="226" t="s">
        <v>626</v>
      </c>
      <c r="C8" s="218"/>
    </row>
    <row r="9" spans="2:6">
      <c r="B9" s="219" t="s">
        <v>627</v>
      </c>
    </row>
    <row r="10" spans="2:6">
      <c r="B10" s="219"/>
    </row>
    <row r="11" spans="2:6">
      <c r="B11" s="220" t="s">
        <v>628</v>
      </c>
      <c r="C11" s="221"/>
      <c r="D11" s="824">
        <f>+BG!F11</f>
        <v>45565</v>
      </c>
      <c r="E11" s="824">
        <f>+BG!G11</f>
        <v>45291</v>
      </c>
    </row>
    <row r="12" spans="2:6">
      <c r="B12" s="222"/>
      <c r="C12" s="221"/>
      <c r="D12" s="223"/>
      <c r="E12" s="223"/>
    </row>
    <row r="13" spans="2:6">
      <c r="B13" s="224" t="s">
        <v>255</v>
      </c>
      <c r="C13" s="221"/>
      <c r="D13" s="343">
        <f>SUMIF('Balance imperial'!H$2:H$280,'Nota 3'!B13,'Balance imperial'!I$2:I$280)</f>
        <v>0</v>
      </c>
      <c r="E13" s="343">
        <f>SUMIF('Balance imperial'!H$2:H$271,'Nota 3'!B13,'Balance imperial'!J$2:J$271)</f>
        <v>3018275</v>
      </c>
    </row>
    <row r="14" spans="2:6">
      <c r="B14" s="226" t="s">
        <v>367</v>
      </c>
      <c r="C14" s="224"/>
      <c r="D14" s="343">
        <f>SUMIF('Balance imperial'!H$2:H$280,'Nota 3'!B14,'Balance imperial'!I$2:I$280)</f>
        <v>3211499650</v>
      </c>
      <c r="E14" s="343">
        <f>SUMIF('Balance imperial'!H$2:H$271,'Nota 3'!B14,'Balance imperial'!J$2:J$271)</f>
        <v>2088231987</v>
      </c>
    </row>
    <row r="15" spans="2:6">
      <c r="B15" s="224" t="s">
        <v>629</v>
      </c>
      <c r="C15" s="224"/>
      <c r="D15" s="343">
        <f>SUMIF('Balance imperial'!H$2:H$280,'Nota 3'!B15,'Balance imperial'!I$2:I$280)</f>
        <v>3721849417.5</v>
      </c>
      <c r="E15" s="343">
        <f>SUMIF('Balance imperial'!H$2:H$271,'Nota 3'!B15,'Balance imperial'!J$2:J$271)</f>
        <v>4488541613</v>
      </c>
    </row>
    <row r="16" spans="2:6">
      <c r="B16" s="224" t="s">
        <v>630</v>
      </c>
      <c r="C16" s="224"/>
      <c r="D16" s="343">
        <f>SUMIF('Balance imperial'!H$2:H$280,'Nota 3'!B16,'Balance imperial'!I$2:I$280)</f>
        <v>3022849338.5</v>
      </c>
      <c r="E16" s="343">
        <f>SUMIF('Balance imperial'!H$2:H$271,'Nota 3'!B16,'Balance imperial'!J$2:J$271)</f>
        <v>376050945</v>
      </c>
    </row>
    <row r="17" spans="2:6" ht="13.8" thickBot="1">
      <c r="B17" s="227" t="s">
        <v>248</v>
      </c>
      <c r="C17" s="227"/>
      <c r="D17" s="344">
        <f>SUM(D13:D16)</f>
        <v>9956198406</v>
      </c>
      <c r="E17" s="344">
        <f>SUM(E13:E16)</f>
        <v>6955842820</v>
      </c>
    </row>
    <row r="18" spans="2:6" ht="13.8" thickTop="1">
      <c r="D18" s="210"/>
    </row>
    <row r="19" spans="2:6">
      <c r="D19" s="228"/>
      <c r="E19" s="228"/>
    </row>
    <row r="20" spans="2:6">
      <c r="D20" s="210"/>
      <c r="E20" s="210"/>
    </row>
    <row r="21" spans="2:6">
      <c r="E21" s="210"/>
    </row>
    <row r="23" spans="2:6" s="215" customFormat="1" ht="12">
      <c r="B23" s="430" t="s">
        <v>574</v>
      </c>
      <c r="D23" s="1187" t="s">
        <v>573</v>
      </c>
      <c r="E23" s="1187"/>
      <c r="F23" s="1187"/>
    </row>
    <row r="24" spans="2:6" s="215" customFormat="1" ht="11.4">
      <c r="B24" s="428" t="s">
        <v>854</v>
      </c>
      <c r="D24" s="1188" t="s">
        <v>728</v>
      </c>
      <c r="E24" s="1188"/>
      <c r="F24" s="1188"/>
    </row>
    <row r="25" spans="2:6" s="215" customFormat="1" ht="11.4"/>
    <row r="27" spans="2:6" ht="15.6">
      <c r="B27" s="336"/>
      <c r="D27" s="1189"/>
      <c r="E27" s="1189"/>
      <c r="F27" s="1189"/>
    </row>
    <row r="28" spans="2:6" ht="15">
      <c r="B28" s="337"/>
      <c r="D28" s="1190"/>
      <c r="E28" s="1190"/>
      <c r="F28" s="1190"/>
    </row>
  </sheetData>
  <mergeCells count="4">
    <mergeCell ref="D23:F23"/>
    <mergeCell ref="D24:F24"/>
    <mergeCell ref="D27:F27"/>
    <mergeCell ref="D28:F28"/>
  </mergeCells>
  <hyperlinks>
    <hyperlink ref="F1" location="BG!A1" display="BG" xr:uid="{B8EC52B7-1895-4678-A31F-C4D93F927B7D}"/>
  </hyperlinks>
  <pageMargins left="0.70866141732283472" right="0.70866141732283472" top="0.74803149606299213" bottom="0.74803149606299213" header="0.31496062992125984" footer="0.31496062992125984"/>
  <pageSetup paperSize="9" scale="88"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E04302-F708-48F7-BBE1-333C17C1A37F}">
  <sheetPr codeName="Hoja9">
    <tabColor rgb="FF002060"/>
  </sheetPr>
  <dimension ref="A1:D29"/>
  <sheetViews>
    <sheetView view="pageBreakPreview" zoomScale="80" zoomScaleNormal="100" zoomScaleSheetLayoutView="80" workbookViewId="0">
      <selection activeCell="C24" sqref="C24"/>
    </sheetView>
  </sheetViews>
  <sheetFormatPr baseColWidth="10" defaultColWidth="11.44140625" defaultRowHeight="13.2"/>
  <cols>
    <col min="1" max="1" width="86.88671875" style="661" customWidth="1"/>
    <col min="2" max="2" width="16.109375" style="661" customWidth="1"/>
    <col min="3" max="3" width="18.33203125" style="661" customWidth="1"/>
    <col min="4" max="16384" width="11.44140625" style="661"/>
  </cols>
  <sheetData>
    <row r="1" spans="1:4">
      <c r="A1" s="185" t="s">
        <v>1118</v>
      </c>
      <c r="B1" s="658"/>
      <c r="C1" s="658"/>
      <c r="D1" s="496" t="s">
        <v>503</v>
      </c>
    </row>
    <row r="2" spans="1:4">
      <c r="A2" s="658"/>
      <c r="B2" s="658"/>
      <c r="C2" s="658"/>
      <c r="D2" s="658"/>
    </row>
    <row r="3" spans="1:4">
      <c r="A3" s="658"/>
      <c r="B3" s="658"/>
      <c r="C3" s="658"/>
      <c r="D3" s="658"/>
    </row>
    <row r="4" spans="1:4">
      <c r="A4" s="658"/>
      <c r="B4" s="658"/>
      <c r="C4" s="658"/>
      <c r="D4" s="658"/>
    </row>
    <row r="5" spans="1:4">
      <c r="A5" s="658"/>
      <c r="B5" s="658"/>
      <c r="C5" s="658"/>
      <c r="D5" s="658"/>
    </row>
    <row r="6" spans="1:4">
      <c r="A6" s="788" t="s">
        <v>1003</v>
      </c>
      <c r="B6" s="788"/>
      <c r="C6" s="788"/>
      <c r="D6" s="658"/>
    </row>
    <row r="7" spans="1:4">
      <c r="A7" s="658"/>
      <c r="B7" s="658"/>
      <c r="C7" s="658"/>
      <c r="D7" s="658"/>
    </row>
    <row r="8" spans="1:4">
      <c r="A8" s="659" t="s">
        <v>627</v>
      </c>
      <c r="B8" s="658"/>
      <c r="C8" s="658"/>
      <c r="D8" s="658"/>
    </row>
    <row r="9" spans="1:4">
      <c r="A9" s="659"/>
      <c r="B9" s="1191" t="s">
        <v>953</v>
      </c>
      <c r="C9" s="1191"/>
      <c r="D9" s="658"/>
    </row>
    <row r="10" spans="1:4">
      <c r="A10" s="220" t="s">
        <v>628</v>
      </c>
      <c r="B10" s="824">
        <f>+'Nota 3'!D11</f>
        <v>45565</v>
      </c>
      <c r="C10" s="824">
        <f>+'Nota 3'!E11</f>
        <v>45291</v>
      </c>
      <c r="D10" s="658"/>
    </row>
    <row r="11" spans="1:4">
      <c r="A11" s="658" t="s">
        <v>1004</v>
      </c>
      <c r="B11" s="658"/>
      <c r="C11" s="658"/>
      <c r="D11" s="658"/>
    </row>
    <row r="12" spans="1:4">
      <c r="A12" s="658" t="s">
        <v>1005</v>
      </c>
      <c r="B12" s="658"/>
      <c r="C12" s="658"/>
      <c r="D12" s="658"/>
    </row>
    <row r="13" spans="1:4">
      <c r="A13" s="658" t="s">
        <v>1006</v>
      </c>
      <c r="B13" s="658"/>
      <c r="C13" s="658"/>
      <c r="D13" s="658"/>
    </row>
    <row r="14" spans="1:4">
      <c r="A14" s="658" t="s">
        <v>1007</v>
      </c>
      <c r="B14" s="658"/>
      <c r="C14" s="658"/>
      <c r="D14" s="658"/>
    </row>
    <row r="15" spans="1:4">
      <c r="A15" s="658" t="s">
        <v>1008</v>
      </c>
      <c r="B15" s="658"/>
      <c r="C15" s="658"/>
      <c r="D15" s="658"/>
    </row>
    <row r="16" spans="1:4">
      <c r="A16" s="658" t="s">
        <v>1009</v>
      </c>
      <c r="B16" s="658"/>
      <c r="C16" s="658"/>
      <c r="D16" s="658"/>
    </row>
    <row r="17" spans="1:4">
      <c r="A17" s="658" t="s">
        <v>1010</v>
      </c>
      <c r="B17" s="658"/>
      <c r="C17" s="658"/>
      <c r="D17" s="658"/>
    </row>
    <row r="18" spans="1:4">
      <c r="A18" s="658" t="s">
        <v>1011</v>
      </c>
      <c r="B18" s="658"/>
      <c r="C18" s="658"/>
      <c r="D18" s="658"/>
    </row>
    <row r="19" spans="1:4" s="658" customFormat="1">
      <c r="A19" s="658" t="s">
        <v>1012</v>
      </c>
    </row>
    <row r="20" spans="1:4" s="658" customFormat="1" ht="13.8" thickBot="1">
      <c r="A20" s="227" t="s">
        <v>248</v>
      </c>
      <c r="B20" s="660">
        <f>SUM($B$11:B19)</f>
        <v>0</v>
      </c>
      <c r="C20" s="660">
        <f>SUM($C$11:C19)</f>
        <v>0</v>
      </c>
    </row>
    <row r="21" spans="1:4" s="658" customFormat="1" ht="13.8" thickTop="1"/>
    <row r="22" spans="1:4" s="658" customFormat="1"/>
    <row r="23" spans="1:4" s="658" customFormat="1">
      <c r="A23" s="658" t="s">
        <v>1194</v>
      </c>
    </row>
    <row r="24" spans="1:4" s="658" customFormat="1"/>
    <row r="25" spans="1:4" s="658" customFormat="1"/>
    <row r="26" spans="1:4" s="658" customFormat="1"/>
    <row r="28" spans="1:4">
      <c r="A28" s="430" t="s">
        <v>574</v>
      </c>
      <c r="B28" s="1187" t="s">
        <v>573</v>
      </c>
      <c r="C28" s="1187"/>
      <c r="D28" s="425"/>
    </row>
    <row r="29" spans="1:4">
      <c r="A29" s="428" t="s">
        <v>854</v>
      </c>
      <c r="B29" s="1188" t="s">
        <v>728</v>
      </c>
      <c r="C29" s="1188"/>
      <c r="D29" s="426"/>
    </row>
  </sheetData>
  <mergeCells count="3">
    <mergeCell ref="B9:C9"/>
    <mergeCell ref="B28:C28"/>
    <mergeCell ref="B29:C29"/>
  </mergeCells>
  <hyperlinks>
    <hyperlink ref="D1" location="BG!A1" display="BG" xr:uid="{F137285F-688B-4F0B-B698-563108DD426F}"/>
  </hyperlinks>
  <pageMargins left="0.7" right="0.7" top="0.75" bottom="0.75" header="0.3" footer="0.3"/>
  <pageSetup paperSize="9" scale="65"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34C827-3600-452E-9D06-DA0BB0A6CB99}">
  <sheetPr codeName="Hoja26">
    <tabColor rgb="FF002060"/>
  </sheetPr>
  <dimension ref="B1:H55"/>
  <sheetViews>
    <sheetView showGridLines="0" view="pageBreakPreview" zoomScaleNormal="100" zoomScaleSheetLayoutView="100" workbookViewId="0"/>
  </sheetViews>
  <sheetFormatPr baseColWidth="10" defaultColWidth="11.33203125" defaultRowHeight="13.2"/>
  <cols>
    <col min="1" max="1" width="3.6640625" style="226" customWidth="1"/>
    <col min="2" max="2" width="44.33203125" style="226" customWidth="1"/>
    <col min="3" max="3" width="30.5546875" style="226" customWidth="1"/>
    <col min="4" max="4" width="17" style="226" customWidth="1"/>
    <col min="5" max="5" width="16.5546875" style="226" customWidth="1"/>
    <col min="6" max="6" width="4.88671875" style="226" customWidth="1"/>
    <col min="7" max="7" width="29.88671875" style="236" customWidth="1"/>
    <col min="8" max="8" width="16.88671875" style="226" bestFit="1" customWidth="1"/>
    <col min="9" max="9" width="27.88671875" style="226" bestFit="1" customWidth="1"/>
    <col min="10" max="16384" width="11.33203125" style="226"/>
  </cols>
  <sheetData>
    <row r="1" spans="2:8" ht="13.8">
      <c r="B1" s="232" t="s">
        <v>1118</v>
      </c>
      <c r="G1" s="370" t="s">
        <v>503</v>
      </c>
    </row>
    <row r="2" spans="2:8" ht="13.8">
      <c r="G2" s="370"/>
    </row>
    <row r="3" spans="2:8" ht="13.8">
      <c r="G3" s="370"/>
    </row>
    <row r="4" spans="2:8" ht="13.8">
      <c r="B4" s="233"/>
      <c r="C4" s="234"/>
      <c r="G4" s="370"/>
    </row>
    <row r="5" spans="2:8">
      <c r="D5" s="235"/>
    </row>
    <row r="6" spans="2:8" ht="19.5" customHeight="1">
      <c r="B6" s="788" t="s">
        <v>1014</v>
      </c>
      <c r="C6" s="788"/>
      <c r="D6" s="788"/>
      <c r="E6" s="788"/>
      <c r="F6" s="205"/>
    </row>
    <row r="7" spans="2:8" ht="20.25" customHeight="1">
      <c r="B7" s="1192" t="s">
        <v>631</v>
      </c>
      <c r="C7" s="1192"/>
      <c r="F7" s="235"/>
    </row>
    <row r="8" spans="2:8" ht="18.75" customHeight="1">
      <c r="B8" s="186" t="s">
        <v>632</v>
      </c>
      <c r="C8" s="186"/>
      <c r="F8" s="235"/>
    </row>
    <row r="10" spans="2:8">
      <c r="B10" s="231" t="s">
        <v>633</v>
      </c>
      <c r="C10" s="205"/>
      <c r="D10" s="205"/>
      <c r="E10" s="205"/>
    </row>
    <row r="11" spans="2:8">
      <c r="B11" s="186" t="s">
        <v>634</v>
      </c>
      <c r="C11" s="186"/>
      <c r="D11" s="236"/>
    </row>
    <row r="12" spans="2:8">
      <c r="B12" s="230"/>
      <c r="C12" s="230"/>
      <c r="D12" s="1193"/>
      <c r="E12" s="1193"/>
    </row>
    <row r="13" spans="2:8">
      <c r="D13" s="824">
        <f>+'Nota 3'!D11</f>
        <v>45565</v>
      </c>
      <c r="E13" s="824">
        <f>+'Nota 3'!E11</f>
        <v>45291</v>
      </c>
    </row>
    <row r="14" spans="2:8">
      <c r="B14" s="212" t="s">
        <v>375</v>
      </c>
      <c r="C14" s="212" t="s">
        <v>635</v>
      </c>
      <c r="D14" s="371">
        <f>SUMIF('Balance imperial'!H3:H274,'Nota 5'!B14,'Balance imperial'!I3:I274)-D15-7252724791</f>
        <v>101214396308</v>
      </c>
      <c r="E14" s="371">
        <f>SUMIF('Balance imperial'!H3:H274,'Nota 5'!B14,'Balance imperial'!J3:J274)-E15</f>
        <v>56162370564.543686</v>
      </c>
      <c r="H14" s="241"/>
    </row>
    <row r="15" spans="2:8">
      <c r="B15" s="212" t="s">
        <v>636</v>
      </c>
      <c r="C15" s="212" t="s">
        <v>635</v>
      </c>
      <c r="D15" s="371">
        <f>+'Nota 40'!C24</f>
        <v>128413834883</v>
      </c>
      <c r="E15" s="371">
        <f>+'Nota 40'!D24</f>
        <v>92185539364.456314</v>
      </c>
      <c r="G15" s="236">
        <f>+D15-'Nota 40'!C24</f>
        <v>0</v>
      </c>
    </row>
    <row r="16" spans="2:8">
      <c r="B16" s="212" t="s">
        <v>374</v>
      </c>
      <c r="C16" s="212" t="s">
        <v>635</v>
      </c>
      <c r="D16" s="371">
        <f>SUMIF('Balance imperial'!H2:H271,'Nota 5'!B16,'Balance imperial'!I2:I271)</f>
        <v>665830616</v>
      </c>
      <c r="E16" s="371">
        <f>SUMIF('Balance imperial'!H5:H276,'Nota 5'!B16,'Balance imperial'!J5:J276)</f>
        <v>149268479</v>
      </c>
    </row>
    <row r="17" spans="2:6">
      <c r="B17" s="237" t="s">
        <v>637</v>
      </c>
      <c r="C17" s="212" t="s">
        <v>635</v>
      </c>
      <c r="D17" s="371">
        <f>SUMIF('Balance imperial'!H5:H276,'Nota 5'!B17,'Balance imperial'!I5:I276)</f>
        <v>-4155269066</v>
      </c>
      <c r="E17" s="371">
        <f>SUMIF('Balance imperial'!H6:H277,'Nota 5'!B17,'Balance imperial'!J6:J277)</f>
        <v>-4750435224</v>
      </c>
    </row>
    <row r="18" spans="2:6">
      <c r="B18" s="238" t="s">
        <v>248</v>
      </c>
      <c r="C18" s="238"/>
      <c r="D18" s="239">
        <f>SUM(D14:D17)</f>
        <v>226138792741</v>
      </c>
      <c r="E18" s="239">
        <f>SUM(E14:E17)</f>
        <v>143746743184</v>
      </c>
    </row>
    <row r="19" spans="2:6">
      <c r="B19" s="186"/>
      <c r="C19" s="186"/>
      <c r="D19" s="236"/>
      <c r="E19" s="236"/>
    </row>
    <row r="20" spans="2:6">
      <c r="D20" s="240"/>
      <c r="E20" s="240"/>
      <c r="F20" s="232"/>
    </row>
    <row r="21" spans="2:6">
      <c r="D21" s="241"/>
    </row>
    <row r="22" spans="2:6">
      <c r="B22" s="231" t="s">
        <v>638</v>
      </c>
      <c r="C22" s="205"/>
      <c r="D22" s="205"/>
      <c r="E22" s="205"/>
    </row>
    <row r="23" spans="2:6">
      <c r="B23" s="186" t="s">
        <v>639</v>
      </c>
      <c r="C23" s="186"/>
    </row>
    <row r="24" spans="2:6">
      <c r="B24" s="230"/>
      <c r="C24" s="230"/>
      <c r="D24" s="1193"/>
      <c r="E24" s="1193"/>
    </row>
    <row r="25" spans="2:6">
      <c r="D25" s="824">
        <f>+D13</f>
        <v>45565</v>
      </c>
      <c r="E25" s="824">
        <f>+E13</f>
        <v>45291</v>
      </c>
    </row>
    <row r="26" spans="2:6">
      <c r="B26" s="212" t="s">
        <v>1217</v>
      </c>
      <c r="C26" s="212" t="s">
        <v>635</v>
      </c>
      <c r="D26" s="371">
        <f>SUMIF('Balance imperial'!H17:H285,'Nota 5'!B26,'Balance imperial'!I17:I285)</f>
        <v>0</v>
      </c>
      <c r="E26" s="371">
        <f>SUMIF('Balance imperial'!H18:H286,'Nota 5'!B26,'Balance imperial'!J18:J286)</f>
        <v>87163080</v>
      </c>
    </row>
    <row r="27" spans="2:6">
      <c r="B27" s="238" t="s">
        <v>248</v>
      </c>
      <c r="C27" s="238"/>
      <c r="D27" s="239">
        <f>SUM(D26:D26)</f>
        <v>0</v>
      </c>
      <c r="E27" s="239">
        <f>SUM(E26:E26)</f>
        <v>87163080</v>
      </c>
    </row>
    <row r="28" spans="2:6">
      <c r="D28" s="241"/>
      <c r="E28" s="241"/>
    </row>
    <row r="30" spans="2:6" ht="18.75" customHeight="1">
      <c r="B30" s="1194" t="s">
        <v>1354</v>
      </c>
      <c r="C30" s="1194"/>
      <c r="D30" s="1194"/>
      <c r="E30" s="1194"/>
    </row>
    <row r="31" spans="2:6">
      <c r="B31" s="215"/>
      <c r="C31" s="215"/>
      <c r="D31" s="215"/>
      <c r="E31" s="215"/>
      <c r="F31" s="215"/>
    </row>
    <row r="32" spans="2:6">
      <c r="B32" s="1195" t="s">
        <v>640</v>
      </c>
      <c r="C32" s="1196"/>
      <c r="D32" s="1199" t="s">
        <v>641</v>
      </c>
      <c r="E32" s="215"/>
      <c r="F32" s="236"/>
    </row>
    <row r="33" spans="2:6">
      <c r="B33" s="1197"/>
      <c r="C33" s="1198"/>
      <c r="D33" s="1200"/>
      <c r="E33" s="215"/>
      <c r="F33" s="236"/>
    </row>
    <row r="34" spans="2:6">
      <c r="B34" s="1201" t="s">
        <v>642</v>
      </c>
      <c r="C34" s="1201"/>
      <c r="D34" s="372">
        <f>100992800993.051-7252724791</f>
        <v>93740076202.050995</v>
      </c>
      <c r="E34" s="979"/>
      <c r="F34" s="236"/>
    </row>
    <row r="35" spans="2:6">
      <c r="B35" s="1202" t="s">
        <v>643</v>
      </c>
      <c r="C35" s="1202"/>
      <c r="D35" s="372">
        <f>+SUM(D37:D41)</f>
        <v>136553985604.90634</v>
      </c>
      <c r="E35" s="980"/>
      <c r="F35" s="236"/>
    </row>
    <row r="36" spans="2:6">
      <c r="B36" s="1201" t="s">
        <v>644</v>
      </c>
      <c r="C36" s="1201"/>
      <c r="D36" s="372"/>
      <c r="E36" s="980"/>
      <c r="F36" s="236"/>
    </row>
    <row r="37" spans="2:6">
      <c r="B37" s="373"/>
      <c r="C37" s="707" t="s">
        <v>1120</v>
      </c>
      <c r="D37" s="708">
        <v>34116334580.441807</v>
      </c>
      <c r="E37" s="980"/>
      <c r="F37" s="236"/>
    </row>
    <row r="38" spans="2:6">
      <c r="B38" s="373"/>
      <c r="C38" s="374" t="s">
        <v>1121</v>
      </c>
      <c r="D38" s="375">
        <v>29388150471.111328</v>
      </c>
      <c r="E38" s="980"/>
      <c r="F38" s="236"/>
    </row>
    <row r="39" spans="2:6">
      <c r="B39" s="373"/>
      <c r="C39" s="374" t="s">
        <v>1122</v>
      </c>
      <c r="D39" s="375">
        <v>12161125126.826338</v>
      </c>
      <c r="E39" s="979"/>
      <c r="F39" s="236"/>
    </row>
    <row r="40" spans="2:6">
      <c r="B40" s="373"/>
      <c r="C40" s="374" t="s">
        <v>1123</v>
      </c>
      <c r="D40" s="375">
        <v>8995143172.5651894</v>
      </c>
      <c r="E40" s="980"/>
      <c r="F40" s="236"/>
    </row>
    <row r="41" spans="2:6">
      <c r="B41" s="373"/>
      <c r="C41" s="374" t="s">
        <v>1124</v>
      </c>
      <c r="D41" s="375">
        <v>51893232253.961693</v>
      </c>
      <c r="E41" s="980"/>
      <c r="F41" s="236"/>
    </row>
    <row r="42" spans="2:6">
      <c r="B42" s="376"/>
      <c r="C42" s="377"/>
      <c r="D42" s="378"/>
      <c r="E42" s="979"/>
      <c r="F42" s="236"/>
    </row>
    <row r="43" spans="2:6">
      <c r="B43" s="1203" t="s">
        <v>1279</v>
      </c>
      <c r="C43" s="1204"/>
      <c r="D43" s="378">
        <f>+D34+D35</f>
        <v>230294061806.95734</v>
      </c>
      <c r="E43" s="980"/>
      <c r="F43" s="236"/>
    </row>
    <row r="44" spans="2:6">
      <c r="B44" s="1203" t="s">
        <v>1280</v>
      </c>
      <c r="C44" s="1204"/>
      <c r="D44" s="378">
        <f>+D17</f>
        <v>-4155269066</v>
      </c>
      <c r="E44" s="467"/>
      <c r="F44" s="236"/>
    </row>
    <row r="45" spans="2:6">
      <c r="B45" s="1205" t="s">
        <v>1353</v>
      </c>
      <c r="C45" s="1206"/>
      <c r="D45" s="825">
        <f>+D43+D44</f>
        <v>226138792740.95734</v>
      </c>
      <c r="E45" s="980"/>
      <c r="F45" s="236"/>
    </row>
    <row r="46" spans="2:6">
      <c r="B46" s="215"/>
      <c r="C46" s="215"/>
      <c r="D46" s="215"/>
      <c r="E46" s="215"/>
      <c r="F46" s="236"/>
    </row>
    <row r="47" spans="2:6">
      <c r="D47" s="492"/>
    </row>
    <row r="48" spans="2:6">
      <c r="D48" s="241"/>
    </row>
    <row r="49" spans="2:7">
      <c r="D49" s="241"/>
      <c r="G49" s="515">
        <f>+D45-D18-D27</f>
        <v>-4.266357421875E-2</v>
      </c>
    </row>
    <row r="51" spans="2:7" s="433" customFormat="1" ht="12">
      <c r="B51" s="430" t="s">
        <v>574</v>
      </c>
      <c r="C51" s="215"/>
      <c r="D51" s="1187" t="s">
        <v>573</v>
      </c>
      <c r="E51" s="1187"/>
      <c r="F51" s="1187"/>
      <c r="G51" s="434"/>
    </row>
    <row r="52" spans="2:7" s="435" customFormat="1" ht="12">
      <c r="B52" s="428" t="s">
        <v>854</v>
      </c>
      <c r="C52" s="215"/>
      <c r="D52" s="1188" t="s">
        <v>728</v>
      </c>
      <c r="E52" s="1188"/>
      <c r="F52" s="1188"/>
      <c r="G52" s="436"/>
    </row>
    <row r="54" spans="2:7" ht="15.6">
      <c r="B54" s="334"/>
      <c r="D54" s="1189"/>
      <c r="E54" s="1189"/>
      <c r="F54" s="1189"/>
    </row>
    <row r="55" spans="2:7" ht="15">
      <c r="B55" s="317"/>
      <c r="D55" s="1190"/>
      <c r="E55" s="1190"/>
      <c r="F55" s="1190"/>
    </row>
  </sheetData>
  <mergeCells count="16">
    <mergeCell ref="D54:F54"/>
    <mergeCell ref="D55:F55"/>
    <mergeCell ref="D52:F52"/>
    <mergeCell ref="B7:C7"/>
    <mergeCell ref="D12:E12"/>
    <mergeCell ref="D24:E24"/>
    <mergeCell ref="B30:E30"/>
    <mergeCell ref="B32:C33"/>
    <mergeCell ref="D32:D33"/>
    <mergeCell ref="D51:F51"/>
    <mergeCell ref="B34:C34"/>
    <mergeCell ref="B35:C35"/>
    <mergeCell ref="B36:C36"/>
    <mergeCell ref="B43:C43"/>
    <mergeCell ref="B44:C44"/>
    <mergeCell ref="B45:C45"/>
  </mergeCells>
  <hyperlinks>
    <hyperlink ref="G1" location="BG!A1" display="BG" xr:uid="{A9A179B0-5421-41F0-8BF2-8E7EFE08F592}"/>
  </hyperlinks>
  <pageMargins left="0.70866141732283472" right="0.70866141732283472" top="0.74803149606299213" bottom="0.74803149606299213" header="0.31496062992125984" footer="0.31496062992125984"/>
  <pageSetup paperSize="9" scale="66"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ADA3D2-0E84-40B9-AFD7-55C4356CFBD7}">
  <sheetPr codeName="Hoja27">
    <tabColor rgb="FF002060"/>
  </sheetPr>
  <dimension ref="B1:E42"/>
  <sheetViews>
    <sheetView showGridLines="0" view="pageBreakPreview" zoomScaleNormal="100" zoomScaleSheetLayoutView="100" workbookViewId="0">
      <selection activeCell="C17" sqref="C17"/>
    </sheetView>
  </sheetViews>
  <sheetFormatPr baseColWidth="10" defaultColWidth="11.33203125" defaultRowHeight="13.2"/>
  <cols>
    <col min="1" max="1" width="4.6640625" style="186" customWidth="1"/>
    <col min="2" max="2" width="44.109375" style="186" bestFit="1" customWidth="1"/>
    <col min="3" max="3" width="20.88671875" style="186" customWidth="1"/>
    <col min="4" max="4" width="19.44140625" style="186" bestFit="1" customWidth="1"/>
    <col min="5" max="5" width="3.33203125" style="186" bestFit="1" customWidth="1"/>
    <col min="6" max="6" width="38.88671875" style="186" bestFit="1" customWidth="1"/>
    <col min="7" max="7" width="18.33203125" style="186" bestFit="1" customWidth="1"/>
    <col min="8" max="8" width="14.33203125" style="186" customWidth="1"/>
    <col min="9" max="16384" width="11.33203125" style="186"/>
  </cols>
  <sheetData>
    <row r="1" spans="2:5" ht="14.4">
      <c r="B1" s="214" t="s">
        <v>1118</v>
      </c>
      <c r="E1" s="213" t="s">
        <v>503</v>
      </c>
    </row>
    <row r="2" spans="2:5" ht="14.4">
      <c r="B2" s="214"/>
      <c r="E2" s="213"/>
    </row>
    <row r="3" spans="2:5" ht="14.4">
      <c r="B3" s="214"/>
      <c r="E3" s="213"/>
    </row>
    <row r="4" spans="2:5" ht="14.4">
      <c r="B4" s="214"/>
      <c r="E4" s="213"/>
    </row>
    <row r="5" spans="2:5" ht="14.4">
      <c r="B5" s="214"/>
      <c r="E5" s="213"/>
    </row>
    <row r="6" spans="2:5">
      <c r="B6" s="214"/>
    </row>
    <row r="7" spans="2:5">
      <c r="B7" s="788" t="s">
        <v>1015</v>
      </c>
      <c r="C7" s="788"/>
      <c r="D7" s="788"/>
    </row>
    <row r="8" spans="2:5" ht="13.8">
      <c r="B8" s="226" t="s">
        <v>626</v>
      </c>
      <c r="C8" s="242"/>
    </row>
    <row r="9" spans="2:5">
      <c r="B9" s="186" t="s">
        <v>645</v>
      </c>
    </row>
    <row r="11" spans="2:5">
      <c r="B11" s="232" t="s">
        <v>646</v>
      </c>
      <c r="C11" s="226"/>
      <c r="D11" s="226"/>
    </row>
    <row r="12" spans="2:5">
      <c r="B12" s="226"/>
    </row>
    <row r="13" spans="2:5">
      <c r="B13" s="243" t="s">
        <v>628</v>
      </c>
      <c r="C13" s="740">
        <f>+'Nota 5'!D13</f>
        <v>45565</v>
      </c>
      <c r="D13" s="740">
        <f>+'Nota 5'!E13</f>
        <v>45291</v>
      </c>
    </row>
    <row r="14" spans="2:5" hidden="1">
      <c r="B14" s="186" t="s">
        <v>905</v>
      </c>
      <c r="C14" s="343">
        <v>0</v>
      </c>
      <c r="D14" s="244">
        <v>0</v>
      </c>
    </row>
    <row r="15" spans="2:5">
      <c r="B15" s="186" t="s">
        <v>1195</v>
      </c>
      <c r="C15" s="225">
        <f>SUMIF('Balance imperial'!H:H,'Nota 6'!B15,'Balance imperial'!I:I)</f>
        <v>2574283918</v>
      </c>
      <c r="D15" s="244">
        <f>SUMIF('Balance imperial'!H:H,'Nota 6'!B15,'Balance imperial'!J:J)</f>
        <v>3021766456</v>
      </c>
    </row>
    <row r="16" spans="2:5">
      <c r="B16" s="226" t="s">
        <v>649</v>
      </c>
      <c r="C16" s="225">
        <f>SUMIF('Balance imperial'!H:H,'Nota 6'!B16,'Balance imperial'!I:I)</f>
        <v>2114312114</v>
      </c>
      <c r="D16" s="244">
        <f>SUMIF('Balance imperial'!H:H,'Nota 6'!B16,'Balance imperial'!J:J)</f>
        <v>2631372122</v>
      </c>
    </row>
    <row r="17" spans="2:4">
      <c r="B17" s="226" t="s">
        <v>89</v>
      </c>
      <c r="C17" s="225">
        <f>SUMIF('Balance imperial'!H:H,'Nota 6'!B17,'Balance imperial'!I:I)</f>
        <v>72080990</v>
      </c>
      <c r="D17" s="244">
        <v>0</v>
      </c>
    </row>
    <row r="18" spans="2:4">
      <c r="B18" s="226" t="s">
        <v>647</v>
      </c>
      <c r="C18" s="343">
        <f>SUMIF('Balance imperial'!H:H,'Nota 6'!B18,'Balance imperial'!I:I)</f>
        <v>0</v>
      </c>
      <c r="D18" s="244">
        <v>0</v>
      </c>
    </row>
    <row r="19" spans="2:4">
      <c r="B19" s="226" t="s">
        <v>1281</v>
      </c>
      <c r="C19" s="225">
        <f>SUMIF('Balance imperial'!H:H,'Nota 6'!B19,'Balance imperial'!I:I)</f>
        <v>312380223</v>
      </c>
      <c r="D19" s="244">
        <f>SUMIF('Balance imperial'!H:H,'Nota 6'!B19,'Balance imperial'!J:J)</f>
        <v>312380223</v>
      </c>
    </row>
    <row r="20" spans="2:4">
      <c r="B20" s="226" t="s">
        <v>90</v>
      </c>
      <c r="C20" s="225">
        <f>SUMIF('Balance imperial'!H:H,'Nota 6'!B20,'Balance imperial'!I:I)</f>
        <v>261553002</v>
      </c>
      <c r="D20" s="244">
        <f>SUMIF('Balance imperial'!H:H,'Nota 6'!B20,'Balance imperial'!J:J)</f>
        <v>120805552</v>
      </c>
    </row>
    <row r="21" spans="2:4">
      <c r="B21" s="226" t="s">
        <v>650</v>
      </c>
      <c r="C21" s="225">
        <f>SUMIF('Balance imperial'!H:H,'Nota 6'!B21,'Balance imperial'!I:I)</f>
        <v>66572404</v>
      </c>
      <c r="D21" s="244">
        <f>SUMIF('Balance imperial'!H:H,'Nota 6'!B21,'Balance imperial'!J:J)</f>
        <v>64489692</v>
      </c>
    </row>
    <row r="22" spans="2:4">
      <c r="B22" s="226" t="s">
        <v>648</v>
      </c>
      <c r="C22" s="343">
        <f>SUMIF('Balance imperial'!H:H,'Nota 6'!B22,'Balance imperial'!I:I)</f>
        <v>651185728</v>
      </c>
      <c r="D22" s="244">
        <f>SUMIF('Balance imperial'!H:H,'Nota 6'!B22,'Balance imperial'!J:J)</f>
        <v>0</v>
      </c>
    </row>
    <row r="23" spans="2:4" hidden="1">
      <c r="B23" s="226" t="s">
        <v>452</v>
      </c>
      <c r="C23" s="343">
        <f>SUMIF('Balance imperial'!H:H,'Nota 6'!B23,'Balance imperial'!I:I)</f>
        <v>10725189</v>
      </c>
      <c r="D23" s="244">
        <f>SUMIF('Balance imperial'!H:H,'Nota 6'!B23,'Balance imperial'!J:J)</f>
        <v>0</v>
      </c>
    </row>
    <row r="24" spans="2:4" ht="13.8" thickBot="1">
      <c r="B24" s="232" t="s">
        <v>248</v>
      </c>
      <c r="C24" s="245">
        <f>SUM(C14:C23)</f>
        <v>6063093568</v>
      </c>
      <c r="D24" s="245">
        <f>SUM(D14:D23)</f>
        <v>6150814045</v>
      </c>
    </row>
    <row r="25" spans="2:4" ht="13.8" thickTop="1">
      <c r="B25" s="232"/>
      <c r="C25" s="246"/>
      <c r="D25" s="246"/>
    </row>
    <row r="26" spans="2:4">
      <c r="C26" s="247"/>
      <c r="D26" s="247"/>
    </row>
    <row r="27" spans="2:4">
      <c r="C27" s="248"/>
    </row>
    <row r="28" spans="2:4">
      <c r="B28" s="232" t="s">
        <v>651</v>
      </c>
      <c r="C28" s="249"/>
      <c r="D28" s="226"/>
    </row>
    <row r="29" spans="2:4" ht="13.8">
      <c r="B29" s="226"/>
      <c r="C29" s="250"/>
      <c r="D29" s="250"/>
    </row>
    <row r="30" spans="2:4">
      <c r="B30" s="243" t="s">
        <v>628</v>
      </c>
      <c r="C30" s="740">
        <f>+C13</f>
        <v>45565</v>
      </c>
      <c r="D30" s="740">
        <f>+D13</f>
        <v>45291</v>
      </c>
    </row>
    <row r="31" spans="2:4">
      <c r="B31" s="226" t="s">
        <v>1211</v>
      </c>
      <c r="C31" s="225">
        <f>SUMIF('Balance imperial'!H:H,'Nota 6'!B31,'Balance imperial'!I:I)</f>
        <v>5265799660</v>
      </c>
      <c r="D31" s="244">
        <f>SUMIF('Balance imperial'!H:H,'Nota 6'!B31,'Balance imperial'!J:J)</f>
        <v>5434452569</v>
      </c>
    </row>
    <row r="32" spans="2:4">
      <c r="B32" s="226" t="s">
        <v>908</v>
      </c>
      <c r="C32" s="225">
        <f>SUMIF('Balance imperial'!H:H,'Nota 6'!B32,'Balance imperial'!I:I)</f>
        <v>723606940</v>
      </c>
      <c r="D32" s="244">
        <f>SUMIF('Balance imperial'!H:H,'Nota 6'!B32,'Balance imperial'!J:J)</f>
        <v>689450088</v>
      </c>
    </row>
    <row r="33" spans="2:5" ht="13.8" thickBot="1">
      <c r="B33" s="232" t="s">
        <v>248</v>
      </c>
      <c r="C33" s="245">
        <f>SUM(C31:C32)</f>
        <v>5989406600</v>
      </c>
      <c r="D33" s="245">
        <f>SUM(D31:D32)</f>
        <v>6123902657</v>
      </c>
    </row>
    <row r="34" spans="2:5" s="178" customFormat="1" ht="15" thickTop="1"/>
    <row r="35" spans="2:5" s="178" customFormat="1" ht="14.4"/>
    <row r="36" spans="2:5" s="178" customFormat="1" ht="14.4"/>
    <row r="37" spans="2:5" s="215" customFormat="1" ht="11.4"/>
    <row r="38" spans="2:5" s="427" customFormat="1" ht="12">
      <c r="B38" s="430" t="s">
        <v>574</v>
      </c>
      <c r="C38" s="215"/>
      <c r="D38" s="430" t="s">
        <v>573</v>
      </c>
      <c r="E38" s="425"/>
    </row>
    <row r="39" spans="2:5" s="437" customFormat="1" ht="12">
      <c r="B39" s="428" t="s">
        <v>854</v>
      </c>
      <c r="C39" s="215"/>
      <c r="D39" s="426" t="s">
        <v>728</v>
      </c>
      <c r="E39" s="426"/>
    </row>
    <row r="40" spans="2:5" s="215" customFormat="1" ht="11.4"/>
    <row r="41" spans="2:5" ht="15.6">
      <c r="B41" s="334"/>
      <c r="C41" s="1189"/>
      <c r="D41" s="1189"/>
      <c r="E41" s="1189"/>
    </row>
    <row r="42" spans="2:5" ht="15">
      <c r="B42" s="317"/>
      <c r="C42" s="1190"/>
      <c r="D42" s="1190"/>
      <c r="E42" s="1190"/>
    </row>
  </sheetData>
  <mergeCells count="2">
    <mergeCell ref="C41:E41"/>
    <mergeCell ref="C42:E42"/>
  </mergeCells>
  <hyperlinks>
    <hyperlink ref="E1" location="BG!A1" display="BG" xr:uid="{C08E856E-19C7-4835-B27E-DB9E04B678EC}"/>
  </hyperlinks>
  <pageMargins left="0.70866141732283472" right="0.70866141732283472" top="0.74803149606299213" bottom="0.74803149606299213" header="0.31496062992125984" footer="0.31496062992125984"/>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14">
    <tabColor rgb="FFFFC000"/>
  </sheetPr>
  <dimension ref="B1:AG75"/>
  <sheetViews>
    <sheetView showGridLines="0" topLeftCell="B1" zoomScale="80" zoomScaleNormal="80" workbookViewId="0">
      <pane xSplit="1" ySplit="3" topLeftCell="C31" activePane="bottomRight" state="frozen"/>
      <selection activeCell="E193" sqref="E193"/>
      <selection pane="topRight" activeCell="E193" sqref="E193"/>
      <selection pane="bottomLeft" activeCell="E193" sqref="E193"/>
      <selection pane="bottomRight" activeCell="E193" sqref="E193"/>
    </sheetView>
  </sheetViews>
  <sheetFormatPr baseColWidth="10" defaultColWidth="12.6640625" defaultRowHeight="13.8"/>
  <cols>
    <col min="1" max="1" width="3.5546875" style="1" customWidth="1"/>
    <col min="2" max="2" width="48.109375" style="1" customWidth="1"/>
    <col min="3" max="3" width="19.109375" style="1" bestFit="1" customWidth="1"/>
    <col min="4" max="4" width="17.88671875" style="1" customWidth="1"/>
    <col min="5" max="5" width="15.109375" style="1" customWidth="1"/>
    <col min="6" max="6" width="15.109375" style="1" bestFit="1" customWidth="1"/>
    <col min="7" max="7" width="16.33203125" style="1" bestFit="1" customWidth="1"/>
    <col min="8" max="8" width="17.33203125" style="1" customWidth="1"/>
    <col min="9" max="9" width="15.109375" style="1" bestFit="1" customWidth="1"/>
    <col min="10" max="10" width="16.33203125" style="1" bestFit="1" customWidth="1"/>
    <col min="11" max="11" width="6.33203125" style="1" customWidth="1"/>
    <col min="12" max="12" width="19" style="1" customWidth="1"/>
    <col min="13" max="13" width="18.5546875" style="3" customWidth="1"/>
    <col min="14" max="14" width="20.5546875" style="1" customWidth="1"/>
    <col min="15" max="15" width="3.5546875" style="1" customWidth="1"/>
    <col min="16" max="16" width="20.109375" style="1" customWidth="1"/>
    <col min="17" max="17" width="20.33203125" style="1" customWidth="1"/>
    <col min="18" max="18" width="17.44140625" style="1" customWidth="1"/>
    <col min="19" max="20" width="19.33203125" style="1" customWidth="1"/>
    <col min="21" max="21" width="15.5546875" style="1" customWidth="1"/>
    <col min="22" max="22" width="16" style="1" customWidth="1"/>
    <col min="23" max="23" width="17.33203125" style="1" customWidth="1"/>
    <col min="24" max="24" width="16.33203125" style="1" customWidth="1"/>
    <col min="25" max="26" width="18.109375" style="1" customWidth="1"/>
    <col min="27" max="28" width="16" style="1" customWidth="1"/>
    <col min="29" max="30" width="20.5546875" style="1" customWidth="1"/>
    <col min="31" max="31" width="18.5546875" style="1" customWidth="1"/>
    <col min="32" max="32" width="16" style="1" bestFit="1" customWidth="1"/>
    <col min="33" max="33" width="17.5546875" style="1" bestFit="1" customWidth="1"/>
    <col min="34" max="34" width="15" style="1" bestFit="1" customWidth="1"/>
    <col min="35" max="258" width="12.6640625" style="1"/>
    <col min="259" max="259" width="3.5546875" style="1" customWidth="1"/>
    <col min="260" max="260" width="40.88671875" style="1" customWidth="1"/>
    <col min="261" max="261" width="18.5546875" style="1" customWidth="1"/>
    <col min="262" max="262" width="21.44140625" style="1" customWidth="1"/>
    <col min="263" max="263" width="18.5546875" style="1" bestFit="1" customWidth="1"/>
    <col min="264" max="265" width="17.5546875" style="1" bestFit="1" customWidth="1"/>
    <col min="266" max="267" width="15" style="1" customWidth="1"/>
    <col min="268" max="269" width="14.6640625" style="1" customWidth="1"/>
    <col min="270" max="270" width="16.44140625" style="1" bestFit="1" customWidth="1"/>
    <col min="271" max="271" width="6.33203125" style="1" customWidth="1"/>
    <col min="272" max="272" width="16" style="1" customWidth="1"/>
    <col min="273" max="273" width="18.5546875" style="1" customWidth="1"/>
    <col min="274" max="274" width="18.33203125" style="1" customWidth="1"/>
    <col min="275" max="275" width="3.5546875" style="1" customWidth="1"/>
    <col min="276" max="276" width="15.33203125" style="1" bestFit="1" customWidth="1"/>
    <col min="277" max="277" width="15.44140625" style="1" bestFit="1" customWidth="1"/>
    <col min="278" max="278" width="19.33203125" style="1" bestFit="1" customWidth="1"/>
    <col min="279" max="279" width="15.5546875" style="1" bestFit="1" customWidth="1"/>
    <col min="280" max="280" width="16" style="1" customWidth="1"/>
    <col min="281" max="281" width="17.33203125" style="1" customWidth="1"/>
    <col min="282" max="282" width="14.33203125" style="1" customWidth="1"/>
    <col min="283" max="283" width="18.109375" style="1" customWidth="1"/>
    <col min="284" max="284" width="16" style="1" customWidth="1"/>
    <col min="285" max="286" width="16" style="1" bestFit="1" customWidth="1"/>
    <col min="287" max="287" width="17.6640625" style="1" customWidth="1"/>
    <col min="288" max="288" width="16" style="1" bestFit="1" customWidth="1"/>
    <col min="289" max="289" width="17.5546875" style="1" bestFit="1" customWidth="1"/>
    <col min="290" max="290" width="15" style="1" bestFit="1" customWidth="1"/>
    <col min="291" max="514" width="12.6640625" style="1"/>
    <col min="515" max="515" width="3.5546875" style="1" customWidth="1"/>
    <col min="516" max="516" width="40.88671875" style="1" customWidth="1"/>
    <col min="517" max="517" width="18.5546875" style="1" customWidth="1"/>
    <col min="518" max="518" width="21.44140625" style="1" customWidth="1"/>
    <col min="519" max="519" width="18.5546875" style="1" bestFit="1" customWidth="1"/>
    <col min="520" max="521" width="17.5546875" style="1" bestFit="1" customWidth="1"/>
    <col min="522" max="523" width="15" style="1" customWidth="1"/>
    <col min="524" max="525" width="14.6640625" style="1" customWidth="1"/>
    <col min="526" max="526" width="16.44140625" style="1" bestFit="1" customWidth="1"/>
    <col min="527" max="527" width="6.33203125" style="1" customWidth="1"/>
    <col min="528" max="528" width="16" style="1" customWidth="1"/>
    <col min="529" max="529" width="18.5546875" style="1" customWidth="1"/>
    <col min="530" max="530" width="18.33203125" style="1" customWidth="1"/>
    <col min="531" max="531" width="3.5546875" style="1" customWidth="1"/>
    <col min="532" max="532" width="15.33203125" style="1" bestFit="1" customWidth="1"/>
    <col min="533" max="533" width="15.44140625" style="1" bestFit="1" customWidth="1"/>
    <col min="534" max="534" width="19.33203125" style="1" bestFit="1" customWidth="1"/>
    <col min="535" max="535" width="15.5546875" style="1" bestFit="1" customWidth="1"/>
    <col min="536" max="536" width="16" style="1" customWidth="1"/>
    <col min="537" max="537" width="17.33203125" style="1" customWidth="1"/>
    <col min="538" max="538" width="14.33203125" style="1" customWidth="1"/>
    <col min="539" max="539" width="18.109375" style="1" customWidth="1"/>
    <col min="540" max="540" width="16" style="1" customWidth="1"/>
    <col min="541" max="542" width="16" style="1" bestFit="1" customWidth="1"/>
    <col min="543" max="543" width="17.6640625" style="1" customWidth="1"/>
    <col min="544" max="544" width="16" style="1" bestFit="1" customWidth="1"/>
    <col min="545" max="545" width="17.5546875" style="1" bestFit="1" customWidth="1"/>
    <col min="546" max="546" width="15" style="1" bestFit="1" customWidth="1"/>
    <col min="547" max="770" width="12.6640625" style="1"/>
    <col min="771" max="771" width="3.5546875" style="1" customWidth="1"/>
    <col min="772" max="772" width="40.88671875" style="1" customWidth="1"/>
    <col min="773" max="773" width="18.5546875" style="1" customWidth="1"/>
    <col min="774" max="774" width="21.44140625" style="1" customWidth="1"/>
    <col min="775" max="775" width="18.5546875" style="1" bestFit="1" customWidth="1"/>
    <col min="776" max="777" width="17.5546875" style="1" bestFit="1" customWidth="1"/>
    <col min="778" max="779" width="15" style="1" customWidth="1"/>
    <col min="780" max="781" width="14.6640625" style="1" customWidth="1"/>
    <col min="782" max="782" width="16.44140625" style="1" bestFit="1" customWidth="1"/>
    <col min="783" max="783" width="6.33203125" style="1" customWidth="1"/>
    <col min="784" max="784" width="16" style="1" customWidth="1"/>
    <col min="785" max="785" width="18.5546875" style="1" customWidth="1"/>
    <col min="786" max="786" width="18.33203125" style="1" customWidth="1"/>
    <col min="787" max="787" width="3.5546875" style="1" customWidth="1"/>
    <col min="788" max="788" width="15.33203125" style="1" bestFit="1" customWidth="1"/>
    <col min="789" max="789" width="15.44140625" style="1" bestFit="1" customWidth="1"/>
    <col min="790" max="790" width="19.33203125" style="1" bestFit="1" customWidth="1"/>
    <col min="791" max="791" width="15.5546875" style="1" bestFit="1" customWidth="1"/>
    <col min="792" max="792" width="16" style="1" customWidth="1"/>
    <col min="793" max="793" width="17.33203125" style="1" customWidth="1"/>
    <col min="794" max="794" width="14.33203125" style="1" customWidth="1"/>
    <col min="795" max="795" width="18.109375" style="1" customWidth="1"/>
    <col min="796" max="796" width="16" style="1" customWidth="1"/>
    <col min="797" max="798" width="16" style="1" bestFit="1" customWidth="1"/>
    <col min="799" max="799" width="17.6640625" style="1" customWidth="1"/>
    <col min="800" max="800" width="16" style="1" bestFit="1" customWidth="1"/>
    <col min="801" max="801" width="17.5546875" style="1" bestFit="1" customWidth="1"/>
    <col min="802" max="802" width="15" style="1" bestFit="1" customWidth="1"/>
    <col min="803" max="1026" width="12.6640625" style="1"/>
    <col min="1027" max="1027" width="3.5546875" style="1" customWidth="1"/>
    <col min="1028" max="1028" width="40.88671875" style="1" customWidth="1"/>
    <col min="1029" max="1029" width="18.5546875" style="1" customWidth="1"/>
    <col min="1030" max="1030" width="21.44140625" style="1" customWidth="1"/>
    <col min="1031" max="1031" width="18.5546875" style="1" bestFit="1" customWidth="1"/>
    <col min="1032" max="1033" width="17.5546875" style="1" bestFit="1" customWidth="1"/>
    <col min="1034" max="1035" width="15" style="1" customWidth="1"/>
    <col min="1036" max="1037" width="14.6640625" style="1" customWidth="1"/>
    <col min="1038" max="1038" width="16.44140625" style="1" bestFit="1" customWidth="1"/>
    <col min="1039" max="1039" width="6.33203125" style="1" customWidth="1"/>
    <col min="1040" max="1040" width="16" style="1" customWidth="1"/>
    <col min="1041" max="1041" width="18.5546875" style="1" customWidth="1"/>
    <col min="1042" max="1042" width="18.33203125" style="1" customWidth="1"/>
    <col min="1043" max="1043" width="3.5546875" style="1" customWidth="1"/>
    <col min="1044" max="1044" width="15.33203125" style="1" bestFit="1" customWidth="1"/>
    <col min="1045" max="1045" width="15.44140625" style="1" bestFit="1" customWidth="1"/>
    <col min="1046" max="1046" width="19.33203125" style="1" bestFit="1" customWidth="1"/>
    <col min="1047" max="1047" width="15.5546875" style="1" bestFit="1" customWidth="1"/>
    <col min="1048" max="1048" width="16" style="1" customWidth="1"/>
    <col min="1049" max="1049" width="17.33203125" style="1" customWidth="1"/>
    <col min="1050" max="1050" width="14.33203125" style="1" customWidth="1"/>
    <col min="1051" max="1051" width="18.109375" style="1" customWidth="1"/>
    <col min="1052" max="1052" width="16" style="1" customWidth="1"/>
    <col min="1053" max="1054" width="16" style="1" bestFit="1" customWidth="1"/>
    <col min="1055" max="1055" width="17.6640625" style="1" customWidth="1"/>
    <col min="1056" max="1056" width="16" style="1" bestFit="1" customWidth="1"/>
    <col min="1057" max="1057" width="17.5546875" style="1" bestFit="1" customWidth="1"/>
    <col min="1058" max="1058" width="15" style="1" bestFit="1" customWidth="1"/>
    <col min="1059" max="1282" width="12.6640625" style="1"/>
    <col min="1283" max="1283" width="3.5546875" style="1" customWidth="1"/>
    <col min="1284" max="1284" width="40.88671875" style="1" customWidth="1"/>
    <col min="1285" max="1285" width="18.5546875" style="1" customWidth="1"/>
    <col min="1286" max="1286" width="21.44140625" style="1" customWidth="1"/>
    <col min="1287" max="1287" width="18.5546875" style="1" bestFit="1" customWidth="1"/>
    <col min="1288" max="1289" width="17.5546875" style="1" bestFit="1" customWidth="1"/>
    <col min="1290" max="1291" width="15" style="1" customWidth="1"/>
    <col min="1292" max="1293" width="14.6640625" style="1" customWidth="1"/>
    <col min="1294" max="1294" width="16.44140625" style="1" bestFit="1" customWidth="1"/>
    <col min="1295" max="1295" width="6.33203125" style="1" customWidth="1"/>
    <col min="1296" max="1296" width="16" style="1" customWidth="1"/>
    <col min="1297" max="1297" width="18.5546875" style="1" customWidth="1"/>
    <col min="1298" max="1298" width="18.33203125" style="1" customWidth="1"/>
    <col min="1299" max="1299" width="3.5546875" style="1" customWidth="1"/>
    <col min="1300" max="1300" width="15.33203125" style="1" bestFit="1" customWidth="1"/>
    <col min="1301" max="1301" width="15.44140625" style="1" bestFit="1" customWidth="1"/>
    <col min="1302" max="1302" width="19.33203125" style="1" bestFit="1" customWidth="1"/>
    <col min="1303" max="1303" width="15.5546875" style="1" bestFit="1" customWidth="1"/>
    <col min="1304" max="1304" width="16" style="1" customWidth="1"/>
    <col min="1305" max="1305" width="17.33203125" style="1" customWidth="1"/>
    <col min="1306" max="1306" width="14.33203125" style="1" customWidth="1"/>
    <col min="1307" max="1307" width="18.109375" style="1" customWidth="1"/>
    <col min="1308" max="1308" width="16" style="1" customWidth="1"/>
    <col min="1309" max="1310" width="16" style="1" bestFit="1" customWidth="1"/>
    <col min="1311" max="1311" width="17.6640625" style="1" customWidth="1"/>
    <col min="1312" max="1312" width="16" style="1" bestFit="1" customWidth="1"/>
    <col min="1313" max="1313" width="17.5546875" style="1" bestFit="1" customWidth="1"/>
    <col min="1314" max="1314" width="15" style="1" bestFit="1" customWidth="1"/>
    <col min="1315" max="1538" width="12.6640625" style="1"/>
    <col min="1539" max="1539" width="3.5546875" style="1" customWidth="1"/>
    <col min="1540" max="1540" width="40.88671875" style="1" customWidth="1"/>
    <col min="1541" max="1541" width="18.5546875" style="1" customWidth="1"/>
    <col min="1542" max="1542" width="21.44140625" style="1" customWidth="1"/>
    <col min="1543" max="1543" width="18.5546875" style="1" bestFit="1" customWidth="1"/>
    <col min="1544" max="1545" width="17.5546875" style="1" bestFit="1" customWidth="1"/>
    <col min="1546" max="1547" width="15" style="1" customWidth="1"/>
    <col min="1548" max="1549" width="14.6640625" style="1" customWidth="1"/>
    <col min="1550" max="1550" width="16.44140625" style="1" bestFit="1" customWidth="1"/>
    <col min="1551" max="1551" width="6.33203125" style="1" customWidth="1"/>
    <col min="1552" max="1552" width="16" style="1" customWidth="1"/>
    <col min="1553" max="1553" width="18.5546875" style="1" customWidth="1"/>
    <col min="1554" max="1554" width="18.33203125" style="1" customWidth="1"/>
    <col min="1555" max="1555" width="3.5546875" style="1" customWidth="1"/>
    <col min="1556" max="1556" width="15.33203125" style="1" bestFit="1" customWidth="1"/>
    <col min="1557" max="1557" width="15.44140625" style="1" bestFit="1" customWidth="1"/>
    <col min="1558" max="1558" width="19.33203125" style="1" bestFit="1" customWidth="1"/>
    <col min="1559" max="1559" width="15.5546875" style="1" bestFit="1" customWidth="1"/>
    <col min="1560" max="1560" width="16" style="1" customWidth="1"/>
    <col min="1561" max="1561" width="17.33203125" style="1" customWidth="1"/>
    <col min="1562" max="1562" width="14.33203125" style="1" customWidth="1"/>
    <col min="1563" max="1563" width="18.109375" style="1" customWidth="1"/>
    <col min="1564" max="1564" width="16" style="1" customWidth="1"/>
    <col min="1565" max="1566" width="16" style="1" bestFit="1" customWidth="1"/>
    <col min="1567" max="1567" width="17.6640625" style="1" customWidth="1"/>
    <col min="1568" max="1568" width="16" style="1" bestFit="1" customWidth="1"/>
    <col min="1569" max="1569" width="17.5546875" style="1" bestFit="1" customWidth="1"/>
    <col min="1570" max="1570" width="15" style="1" bestFit="1" customWidth="1"/>
    <col min="1571" max="1794" width="12.6640625" style="1"/>
    <col min="1795" max="1795" width="3.5546875" style="1" customWidth="1"/>
    <col min="1796" max="1796" width="40.88671875" style="1" customWidth="1"/>
    <col min="1797" max="1797" width="18.5546875" style="1" customWidth="1"/>
    <col min="1798" max="1798" width="21.44140625" style="1" customWidth="1"/>
    <col min="1799" max="1799" width="18.5546875" style="1" bestFit="1" customWidth="1"/>
    <col min="1800" max="1801" width="17.5546875" style="1" bestFit="1" customWidth="1"/>
    <col min="1802" max="1803" width="15" style="1" customWidth="1"/>
    <col min="1804" max="1805" width="14.6640625" style="1" customWidth="1"/>
    <col min="1806" max="1806" width="16.44140625" style="1" bestFit="1" customWidth="1"/>
    <col min="1807" max="1807" width="6.33203125" style="1" customWidth="1"/>
    <col min="1808" max="1808" width="16" style="1" customWidth="1"/>
    <col min="1809" max="1809" width="18.5546875" style="1" customWidth="1"/>
    <col min="1810" max="1810" width="18.33203125" style="1" customWidth="1"/>
    <col min="1811" max="1811" width="3.5546875" style="1" customWidth="1"/>
    <col min="1812" max="1812" width="15.33203125" style="1" bestFit="1" customWidth="1"/>
    <col min="1813" max="1813" width="15.44140625" style="1" bestFit="1" customWidth="1"/>
    <col min="1814" max="1814" width="19.33203125" style="1" bestFit="1" customWidth="1"/>
    <col min="1815" max="1815" width="15.5546875" style="1" bestFit="1" customWidth="1"/>
    <col min="1816" max="1816" width="16" style="1" customWidth="1"/>
    <col min="1817" max="1817" width="17.33203125" style="1" customWidth="1"/>
    <col min="1818" max="1818" width="14.33203125" style="1" customWidth="1"/>
    <col min="1819" max="1819" width="18.109375" style="1" customWidth="1"/>
    <col min="1820" max="1820" width="16" style="1" customWidth="1"/>
    <col min="1821" max="1822" width="16" style="1" bestFit="1" customWidth="1"/>
    <col min="1823" max="1823" width="17.6640625" style="1" customWidth="1"/>
    <col min="1824" max="1824" width="16" style="1" bestFit="1" customWidth="1"/>
    <col min="1825" max="1825" width="17.5546875" style="1" bestFit="1" customWidth="1"/>
    <col min="1826" max="1826" width="15" style="1" bestFit="1" customWidth="1"/>
    <col min="1827" max="2050" width="12.6640625" style="1"/>
    <col min="2051" max="2051" width="3.5546875" style="1" customWidth="1"/>
    <col min="2052" max="2052" width="40.88671875" style="1" customWidth="1"/>
    <col min="2053" max="2053" width="18.5546875" style="1" customWidth="1"/>
    <col min="2054" max="2054" width="21.44140625" style="1" customWidth="1"/>
    <col min="2055" max="2055" width="18.5546875" style="1" bestFit="1" customWidth="1"/>
    <col min="2056" max="2057" width="17.5546875" style="1" bestFit="1" customWidth="1"/>
    <col min="2058" max="2059" width="15" style="1" customWidth="1"/>
    <col min="2060" max="2061" width="14.6640625" style="1" customWidth="1"/>
    <col min="2062" max="2062" width="16.44140625" style="1" bestFit="1" customWidth="1"/>
    <col min="2063" max="2063" width="6.33203125" style="1" customWidth="1"/>
    <col min="2064" max="2064" width="16" style="1" customWidth="1"/>
    <col min="2065" max="2065" width="18.5546875" style="1" customWidth="1"/>
    <col min="2066" max="2066" width="18.33203125" style="1" customWidth="1"/>
    <col min="2067" max="2067" width="3.5546875" style="1" customWidth="1"/>
    <col min="2068" max="2068" width="15.33203125" style="1" bestFit="1" customWidth="1"/>
    <col min="2069" max="2069" width="15.44140625" style="1" bestFit="1" customWidth="1"/>
    <col min="2070" max="2070" width="19.33203125" style="1" bestFit="1" customWidth="1"/>
    <col min="2071" max="2071" width="15.5546875" style="1" bestFit="1" customWidth="1"/>
    <col min="2072" max="2072" width="16" style="1" customWidth="1"/>
    <col min="2073" max="2073" width="17.33203125" style="1" customWidth="1"/>
    <col min="2074" max="2074" width="14.33203125" style="1" customWidth="1"/>
    <col min="2075" max="2075" width="18.109375" style="1" customWidth="1"/>
    <col min="2076" max="2076" width="16" style="1" customWidth="1"/>
    <col min="2077" max="2078" width="16" style="1" bestFit="1" customWidth="1"/>
    <col min="2079" max="2079" width="17.6640625" style="1" customWidth="1"/>
    <col min="2080" max="2080" width="16" style="1" bestFit="1" customWidth="1"/>
    <col min="2081" max="2081" width="17.5546875" style="1" bestFit="1" customWidth="1"/>
    <col min="2082" max="2082" width="15" style="1" bestFit="1" customWidth="1"/>
    <col min="2083" max="2306" width="12.6640625" style="1"/>
    <col min="2307" max="2307" width="3.5546875" style="1" customWidth="1"/>
    <col min="2308" max="2308" width="40.88671875" style="1" customWidth="1"/>
    <col min="2309" max="2309" width="18.5546875" style="1" customWidth="1"/>
    <col min="2310" max="2310" width="21.44140625" style="1" customWidth="1"/>
    <col min="2311" max="2311" width="18.5546875" style="1" bestFit="1" customWidth="1"/>
    <col min="2312" max="2313" width="17.5546875" style="1" bestFit="1" customWidth="1"/>
    <col min="2314" max="2315" width="15" style="1" customWidth="1"/>
    <col min="2316" max="2317" width="14.6640625" style="1" customWidth="1"/>
    <col min="2318" max="2318" width="16.44140625" style="1" bestFit="1" customWidth="1"/>
    <col min="2319" max="2319" width="6.33203125" style="1" customWidth="1"/>
    <col min="2320" max="2320" width="16" style="1" customWidth="1"/>
    <col min="2321" max="2321" width="18.5546875" style="1" customWidth="1"/>
    <col min="2322" max="2322" width="18.33203125" style="1" customWidth="1"/>
    <col min="2323" max="2323" width="3.5546875" style="1" customWidth="1"/>
    <col min="2324" max="2324" width="15.33203125" style="1" bestFit="1" customWidth="1"/>
    <col min="2325" max="2325" width="15.44140625" style="1" bestFit="1" customWidth="1"/>
    <col min="2326" max="2326" width="19.33203125" style="1" bestFit="1" customWidth="1"/>
    <col min="2327" max="2327" width="15.5546875" style="1" bestFit="1" customWidth="1"/>
    <col min="2328" max="2328" width="16" style="1" customWidth="1"/>
    <col min="2329" max="2329" width="17.33203125" style="1" customWidth="1"/>
    <col min="2330" max="2330" width="14.33203125" style="1" customWidth="1"/>
    <col min="2331" max="2331" width="18.109375" style="1" customWidth="1"/>
    <col min="2332" max="2332" width="16" style="1" customWidth="1"/>
    <col min="2333" max="2334" width="16" style="1" bestFit="1" customWidth="1"/>
    <col min="2335" max="2335" width="17.6640625" style="1" customWidth="1"/>
    <col min="2336" max="2336" width="16" style="1" bestFit="1" customWidth="1"/>
    <col min="2337" max="2337" width="17.5546875" style="1" bestFit="1" customWidth="1"/>
    <col min="2338" max="2338" width="15" style="1" bestFit="1" customWidth="1"/>
    <col min="2339" max="2562" width="12.6640625" style="1"/>
    <col min="2563" max="2563" width="3.5546875" style="1" customWidth="1"/>
    <col min="2564" max="2564" width="40.88671875" style="1" customWidth="1"/>
    <col min="2565" max="2565" width="18.5546875" style="1" customWidth="1"/>
    <col min="2566" max="2566" width="21.44140625" style="1" customWidth="1"/>
    <col min="2567" max="2567" width="18.5546875" style="1" bestFit="1" customWidth="1"/>
    <col min="2568" max="2569" width="17.5546875" style="1" bestFit="1" customWidth="1"/>
    <col min="2570" max="2571" width="15" style="1" customWidth="1"/>
    <col min="2572" max="2573" width="14.6640625" style="1" customWidth="1"/>
    <col min="2574" max="2574" width="16.44140625" style="1" bestFit="1" customWidth="1"/>
    <col min="2575" max="2575" width="6.33203125" style="1" customWidth="1"/>
    <col min="2576" max="2576" width="16" style="1" customWidth="1"/>
    <col min="2577" max="2577" width="18.5546875" style="1" customWidth="1"/>
    <col min="2578" max="2578" width="18.33203125" style="1" customWidth="1"/>
    <col min="2579" max="2579" width="3.5546875" style="1" customWidth="1"/>
    <col min="2580" max="2580" width="15.33203125" style="1" bestFit="1" customWidth="1"/>
    <col min="2581" max="2581" width="15.44140625" style="1" bestFit="1" customWidth="1"/>
    <col min="2582" max="2582" width="19.33203125" style="1" bestFit="1" customWidth="1"/>
    <col min="2583" max="2583" width="15.5546875" style="1" bestFit="1" customWidth="1"/>
    <col min="2584" max="2584" width="16" style="1" customWidth="1"/>
    <col min="2585" max="2585" width="17.33203125" style="1" customWidth="1"/>
    <col min="2586" max="2586" width="14.33203125" style="1" customWidth="1"/>
    <col min="2587" max="2587" width="18.109375" style="1" customWidth="1"/>
    <col min="2588" max="2588" width="16" style="1" customWidth="1"/>
    <col min="2589" max="2590" width="16" style="1" bestFit="1" customWidth="1"/>
    <col min="2591" max="2591" width="17.6640625" style="1" customWidth="1"/>
    <col min="2592" max="2592" width="16" style="1" bestFit="1" customWidth="1"/>
    <col min="2593" max="2593" width="17.5546875" style="1" bestFit="1" customWidth="1"/>
    <col min="2594" max="2594" width="15" style="1" bestFit="1" customWidth="1"/>
    <col min="2595" max="2818" width="12.6640625" style="1"/>
    <col min="2819" max="2819" width="3.5546875" style="1" customWidth="1"/>
    <col min="2820" max="2820" width="40.88671875" style="1" customWidth="1"/>
    <col min="2821" max="2821" width="18.5546875" style="1" customWidth="1"/>
    <col min="2822" max="2822" width="21.44140625" style="1" customWidth="1"/>
    <col min="2823" max="2823" width="18.5546875" style="1" bestFit="1" customWidth="1"/>
    <col min="2824" max="2825" width="17.5546875" style="1" bestFit="1" customWidth="1"/>
    <col min="2826" max="2827" width="15" style="1" customWidth="1"/>
    <col min="2828" max="2829" width="14.6640625" style="1" customWidth="1"/>
    <col min="2830" max="2830" width="16.44140625" style="1" bestFit="1" customWidth="1"/>
    <col min="2831" max="2831" width="6.33203125" style="1" customWidth="1"/>
    <col min="2832" max="2832" width="16" style="1" customWidth="1"/>
    <col min="2833" max="2833" width="18.5546875" style="1" customWidth="1"/>
    <col min="2834" max="2834" width="18.33203125" style="1" customWidth="1"/>
    <col min="2835" max="2835" width="3.5546875" style="1" customWidth="1"/>
    <col min="2836" max="2836" width="15.33203125" style="1" bestFit="1" customWidth="1"/>
    <col min="2837" max="2837" width="15.44140625" style="1" bestFit="1" customWidth="1"/>
    <col min="2838" max="2838" width="19.33203125" style="1" bestFit="1" customWidth="1"/>
    <col min="2839" max="2839" width="15.5546875" style="1" bestFit="1" customWidth="1"/>
    <col min="2840" max="2840" width="16" style="1" customWidth="1"/>
    <col min="2841" max="2841" width="17.33203125" style="1" customWidth="1"/>
    <col min="2842" max="2842" width="14.33203125" style="1" customWidth="1"/>
    <col min="2843" max="2843" width="18.109375" style="1" customWidth="1"/>
    <col min="2844" max="2844" width="16" style="1" customWidth="1"/>
    <col min="2845" max="2846" width="16" style="1" bestFit="1" customWidth="1"/>
    <col min="2847" max="2847" width="17.6640625" style="1" customWidth="1"/>
    <col min="2848" max="2848" width="16" style="1" bestFit="1" customWidth="1"/>
    <col min="2849" max="2849" width="17.5546875" style="1" bestFit="1" customWidth="1"/>
    <col min="2850" max="2850" width="15" style="1" bestFit="1" customWidth="1"/>
    <col min="2851" max="3074" width="12.6640625" style="1"/>
    <col min="3075" max="3075" width="3.5546875" style="1" customWidth="1"/>
    <col min="3076" max="3076" width="40.88671875" style="1" customWidth="1"/>
    <col min="3077" max="3077" width="18.5546875" style="1" customWidth="1"/>
    <col min="3078" max="3078" width="21.44140625" style="1" customWidth="1"/>
    <col min="3079" max="3079" width="18.5546875" style="1" bestFit="1" customWidth="1"/>
    <col min="3080" max="3081" width="17.5546875" style="1" bestFit="1" customWidth="1"/>
    <col min="3082" max="3083" width="15" style="1" customWidth="1"/>
    <col min="3084" max="3085" width="14.6640625" style="1" customWidth="1"/>
    <col min="3086" max="3086" width="16.44140625" style="1" bestFit="1" customWidth="1"/>
    <col min="3087" max="3087" width="6.33203125" style="1" customWidth="1"/>
    <col min="3088" max="3088" width="16" style="1" customWidth="1"/>
    <col min="3089" max="3089" width="18.5546875" style="1" customWidth="1"/>
    <col min="3090" max="3090" width="18.33203125" style="1" customWidth="1"/>
    <col min="3091" max="3091" width="3.5546875" style="1" customWidth="1"/>
    <col min="3092" max="3092" width="15.33203125" style="1" bestFit="1" customWidth="1"/>
    <col min="3093" max="3093" width="15.44140625" style="1" bestFit="1" customWidth="1"/>
    <col min="3094" max="3094" width="19.33203125" style="1" bestFit="1" customWidth="1"/>
    <col min="3095" max="3095" width="15.5546875" style="1" bestFit="1" customWidth="1"/>
    <col min="3096" max="3096" width="16" style="1" customWidth="1"/>
    <col min="3097" max="3097" width="17.33203125" style="1" customWidth="1"/>
    <col min="3098" max="3098" width="14.33203125" style="1" customWidth="1"/>
    <col min="3099" max="3099" width="18.109375" style="1" customWidth="1"/>
    <col min="3100" max="3100" width="16" style="1" customWidth="1"/>
    <col min="3101" max="3102" width="16" style="1" bestFit="1" customWidth="1"/>
    <col min="3103" max="3103" width="17.6640625" style="1" customWidth="1"/>
    <col min="3104" max="3104" width="16" style="1" bestFit="1" customWidth="1"/>
    <col min="3105" max="3105" width="17.5546875" style="1" bestFit="1" customWidth="1"/>
    <col min="3106" max="3106" width="15" style="1" bestFit="1" customWidth="1"/>
    <col min="3107" max="3330" width="12.6640625" style="1"/>
    <col min="3331" max="3331" width="3.5546875" style="1" customWidth="1"/>
    <col min="3332" max="3332" width="40.88671875" style="1" customWidth="1"/>
    <col min="3333" max="3333" width="18.5546875" style="1" customWidth="1"/>
    <col min="3334" max="3334" width="21.44140625" style="1" customWidth="1"/>
    <col min="3335" max="3335" width="18.5546875" style="1" bestFit="1" customWidth="1"/>
    <col min="3336" max="3337" width="17.5546875" style="1" bestFit="1" customWidth="1"/>
    <col min="3338" max="3339" width="15" style="1" customWidth="1"/>
    <col min="3340" max="3341" width="14.6640625" style="1" customWidth="1"/>
    <col min="3342" max="3342" width="16.44140625" style="1" bestFit="1" customWidth="1"/>
    <col min="3343" max="3343" width="6.33203125" style="1" customWidth="1"/>
    <col min="3344" max="3344" width="16" style="1" customWidth="1"/>
    <col min="3345" max="3345" width="18.5546875" style="1" customWidth="1"/>
    <col min="3346" max="3346" width="18.33203125" style="1" customWidth="1"/>
    <col min="3347" max="3347" width="3.5546875" style="1" customWidth="1"/>
    <col min="3348" max="3348" width="15.33203125" style="1" bestFit="1" customWidth="1"/>
    <col min="3349" max="3349" width="15.44140625" style="1" bestFit="1" customWidth="1"/>
    <col min="3350" max="3350" width="19.33203125" style="1" bestFit="1" customWidth="1"/>
    <col min="3351" max="3351" width="15.5546875" style="1" bestFit="1" customWidth="1"/>
    <col min="3352" max="3352" width="16" style="1" customWidth="1"/>
    <col min="3353" max="3353" width="17.33203125" style="1" customWidth="1"/>
    <col min="3354" max="3354" width="14.33203125" style="1" customWidth="1"/>
    <col min="3355" max="3355" width="18.109375" style="1" customWidth="1"/>
    <col min="3356" max="3356" width="16" style="1" customWidth="1"/>
    <col min="3357" max="3358" width="16" style="1" bestFit="1" customWidth="1"/>
    <col min="3359" max="3359" width="17.6640625" style="1" customWidth="1"/>
    <col min="3360" max="3360" width="16" style="1" bestFit="1" customWidth="1"/>
    <col min="3361" max="3361" width="17.5546875" style="1" bestFit="1" customWidth="1"/>
    <col min="3362" max="3362" width="15" style="1" bestFit="1" customWidth="1"/>
    <col min="3363" max="3586" width="12.6640625" style="1"/>
    <col min="3587" max="3587" width="3.5546875" style="1" customWidth="1"/>
    <col min="3588" max="3588" width="40.88671875" style="1" customWidth="1"/>
    <col min="3589" max="3589" width="18.5546875" style="1" customWidth="1"/>
    <col min="3590" max="3590" width="21.44140625" style="1" customWidth="1"/>
    <col min="3591" max="3591" width="18.5546875" style="1" bestFit="1" customWidth="1"/>
    <col min="3592" max="3593" width="17.5546875" style="1" bestFit="1" customWidth="1"/>
    <col min="3594" max="3595" width="15" style="1" customWidth="1"/>
    <col min="3596" max="3597" width="14.6640625" style="1" customWidth="1"/>
    <col min="3598" max="3598" width="16.44140625" style="1" bestFit="1" customWidth="1"/>
    <col min="3599" max="3599" width="6.33203125" style="1" customWidth="1"/>
    <col min="3600" max="3600" width="16" style="1" customWidth="1"/>
    <col min="3601" max="3601" width="18.5546875" style="1" customWidth="1"/>
    <col min="3602" max="3602" width="18.33203125" style="1" customWidth="1"/>
    <col min="3603" max="3603" width="3.5546875" style="1" customWidth="1"/>
    <col min="3604" max="3604" width="15.33203125" style="1" bestFit="1" customWidth="1"/>
    <col min="3605" max="3605" width="15.44140625" style="1" bestFit="1" customWidth="1"/>
    <col min="3606" max="3606" width="19.33203125" style="1" bestFit="1" customWidth="1"/>
    <col min="3607" max="3607" width="15.5546875" style="1" bestFit="1" customWidth="1"/>
    <col min="3608" max="3608" width="16" style="1" customWidth="1"/>
    <col min="3609" max="3609" width="17.33203125" style="1" customWidth="1"/>
    <col min="3610" max="3610" width="14.33203125" style="1" customWidth="1"/>
    <col min="3611" max="3611" width="18.109375" style="1" customWidth="1"/>
    <col min="3612" max="3612" width="16" style="1" customWidth="1"/>
    <col min="3613" max="3614" width="16" style="1" bestFit="1" customWidth="1"/>
    <col min="3615" max="3615" width="17.6640625" style="1" customWidth="1"/>
    <col min="3616" max="3616" width="16" style="1" bestFit="1" customWidth="1"/>
    <col min="3617" max="3617" width="17.5546875" style="1" bestFit="1" customWidth="1"/>
    <col min="3618" max="3618" width="15" style="1" bestFit="1" customWidth="1"/>
    <col min="3619" max="3842" width="12.6640625" style="1"/>
    <col min="3843" max="3843" width="3.5546875" style="1" customWidth="1"/>
    <col min="3844" max="3844" width="40.88671875" style="1" customWidth="1"/>
    <col min="3845" max="3845" width="18.5546875" style="1" customWidth="1"/>
    <col min="3846" max="3846" width="21.44140625" style="1" customWidth="1"/>
    <col min="3847" max="3847" width="18.5546875" style="1" bestFit="1" customWidth="1"/>
    <col min="3848" max="3849" width="17.5546875" style="1" bestFit="1" customWidth="1"/>
    <col min="3850" max="3851" width="15" style="1" customWidth="1"/>
    <col min="3852" max="3853" width="14.6640625" style="1" customWidth="1"/>
    <col min="3854" max="3854" width="16.44140625" style="1" bestFit="1" customWidth="1"/>
    <col min="3855" max="3855" width="6.33203125" style="1" customWidth="1"/>
    <col min="3856" max="3856" width="16" style="1" customWidth="1"/>
    <col min="3857" max="3857" width="18.5546875" style="1" customWidth="1"/>
    <col min="3858" max="3858" width="18.33203125" style="1" customWidth="1"/>
    <col min="3859" max="3859" width="3.5546875" style="1" customWidth="1"/>
    <col min="3860" max="3860" width="15.33203125" style="1" bestFit="1" customWidth="1"/>
    <col min="3861" max="3861" width="15.44140625" style="1" bestFit="1" customWidth="1"/>
    <col min="3862" max="3862" width="19.33203125" style="1" bestFit="1" customWidth="1"/>
    <col min="3863" max="3863" width="15.5546875" style="1" bestFit="1" customWidth="1"/>
    <col min="3864" max="3864" width="16" style="1" customWidth="1"/>
    <col min="3865" max="3865" width="17.33203125" style="1" customWidth="1"/>
    <col min="3866" max="3866" width="14.33203125" style="1" customWidth="1"/>
    <col min="3867" max="3867" width="18.109375" style="1" customWidth="1"/>
    <col min="3868" max="3868" width="16" style="1" customWidth="1"/>
    <col min="3869" max="3870" width="16" style="1" bestFit="1" customWidth="1"/>
    <col min="3871" max="3871" width="17.6640625" style="1" customWidth="1"/>
    <col min="3872" max="3872" width="16" style="1" bestFit="1" customWidth="1"/>
    <col min="3873" max="3873" width="17.5546875" style="1" bestFit="1" customWidth="1"/>
    <col min="3874" max="3874" width="15" style="1" bestFit="1" customWidth="1"/>
    <col min="3875" max="4098" width="12.6640625" style="1"/>
    <col min="4099" max="4099" width="3.5546875" style="1" customWidth="1"/>
    <col min="4100" max="4100" width="40.88671875" style="1" customWidth="1"/>
    <col min="4101" max="4101" width="18.5546875" style="1" customWidth="1"/>
    <col min="4102" max="4102" width="21.44140625" style="1" customWidth="1"/>
    <col min="4103" max="4103" width="18.5546875" style="1" bestFit="1" customWidth="1"/>
    <col min="4104" max="4105" width="17.5546875" style="1" bestFit="1" customWidth="1"/>
    <col min="4106" max="4107" width="15" style="1" customWidth="1"/>
    <col min="4108" max="4109" width="14.6640625" style="1" customWidth="1"/>
    <col min="4110" max="4110" width="16.44140625" style="1" bestFit="1" customWidth="1"/>
    <col min="4111" max="4111" width="6.33203125" style="1" customWidth="1"/>
    <col min="4112" max="4112" width="16" style="1" customWidth="1"/>
    <col min="4113" max="4113" width="18.5546875" style="1" customWidth="1"/>
    <col min="4114" max="4114" width="18.33203125" style="1" customWidth="1"/>
    <col min="4115" max="4115" width="3.5546875" style="1" customWidth="1"/>
    <col min="4116" max="4116" width="15.33203125" style="1" bestFit="1" customWidth="1"/>
    <col min="4117" max="4117" width="15.44140625" style="1" bestFit="1" customWidth="1"/>
    <col min="4118" max="4118" width="19.33203125" style="1" bestFit="1" customWidth="1"/>
    <col min="4119" max="4119" width="15.5546875" style="1" bestFit="1" customWidth="1"/>
    <col min="4120" max="4120" width="16" style="1" customWidth="1"/>
    <col min="4121" max="4121" width="17.33203125" style="1" customWidth="1"/>
    <col min="4122" max="4122" width="14.33203125" style="1" customWidth="1"/>
    <col min="4123" max="4123" width="18.109375" style="1" customWidth="1"/>
    <col min="4124" max="4124" width="16" style="1" customWidth="1"/>
    <col min="4125" max="4126" width="16" style="1" bestFit="1" customWidth="1"/>
    <col min="4127" max="4127" width="17.6640625" style="1" customWidth="1"/>
    <col min="4128" max="4128" width="16" style="1" bestFit="1" customWidth="1"/>
    <col min="4129" max="4129" width="17.5546875" style="1" bestFit="1" customWidth="1"/>
    <col min="4130" max="4130" width="15" style="1" bestFit="1" customWidth="1"/>
    <col min="4131" max="4354" width="12.6640625" style="1"/>
    <col min="4355" max="4355" width="3.5546875" style="1" customWidth="1"/>
    <col min="4356" max="4356" width="40.88671875" style="1" customWidth="1"/>
    <col min="4357" max="4357" width="18.5546875" style="1" customWidth="1"/>
    <col min="4358" max="4358" width="21.44140625" style="1" customWidth="1"/>
    <col min="4359" max="4359" width="18.5546875" style="1" bestFit="1" customWidth="1"/>
    <col min="4360" max="4361" width="17.5546875" style="1" bestFit="1" customWidth="1"/>
    <col min="4362" max="4363" width="15" style="1" customWidth="1"/>
    <col min="4364" max="4365" width="14.6640625" style="1" customWidth="1"/>
    <col min="4366" max="4366" width="16.44140625" style="1" bestFit="1" customWidth="1"/>
    <col min="4367" max="4367" width="6.33203125" style="1" customWidth="1"/>
    <col min="4368" max="4368" width="16" style="1" customWidth="1"/>
    <col min="4369" max="4369" width="18.5546875" style="1" customWidth="1"/>
    <col min="4370" max="4370" width="18.33203125" style="1" customWidth="1"/>
    <col min="4371" max="4371" width="3.5546875" style="1" customWidth="1"/>
    <col min="4372" max="4372" width="15.33203125" style="1" bestFit="1" customWidth="1"/>
    <col min="4373" max="4373" width="15.44140625" style="1" bestFit="1" customWidth="1"/>
    <col min="4374" max="4374" width="19.33203125" style="1" bestFit="1" customWidth="1"/>
    <col min="4375" max="4375" width="15.5546875" style="1" bestFit="1" customWidth="1"/>
    <col min="4376" max="4376" width="16" style="1" customWidth="1"/>
    <col min="4377" max="4377" width="17.33203125" style="1" customWidth="1"/>
    <col min="4378" max="4378" width="14.33203125" style="1" customWidth="1"/>
    <col min="4379" max="4379" width="18.109375" style="1" customWidth="1"/>
    <col min="4380" max="4380" width="16" style="1" customWidth="1"/>
    <col min="4381" max="4382" width="16" style="1" bestFit="1" customWidth="1"/>
    <col min="4383" max="4383" width="17.6640625" style="1" customWidth="1"/>
    <col min="4384" max="4384" width="16" style="1" bestFit="1" customWidth="1"/>
    <col min="4385" max="4385" width="17.5546875" style="1" bestFit="1" customWidth="1"/>
    <col min="4386" max="4386" width="15" style="1" bestFit="1" customWidth="1"/>
    <col min="4387" max="4610" width="12.6640625" style="1"/>
    <col min="4611" max="4611" width="3.5546875" style="1" customWidth="1"/>
    <col min="4612" max="4612" width="40.88671875" style="1" customWidth="1"/>
    <col min="4613" max="4613" width="18.5546875" style="1" customWidth="1"/>
    <col min="4614" max="4614" width="21.44140625" style="1" customWidth="1"/>
    <col min="4615" max="4615" width="18.5546875" style="1" bestFit="1" customWidth="1"/>
    <col min="4616" max="4617" width="17.5546875" style="1" bestFit="1" customWidth="1"/>
    <col min="4618" max="4619" width="15" style="1" customWidth="1"/>
    <col min="4620" max="4621" width="14.6640625" style="1" customWidth="1"/>
    <col min="4622" max="4622" width="16.44140625" style="1" bestFit="1" customWidth="1"/>
    <col min="4623" max="4623" width="6.33203125" style="1" customWidth="1"/>
    <col min="4624" max="4624" width="16" style="1" customWidth="1"/>
    <col min="4625" max="4625" width="18.5546875" style="1" customWidth="1"/>
    <col min="4626" max="4626" width="18.33203125" style="1" customWidth="1"/>
    <col min="4627" max="4627" width="3.5546875" style="1" customWidth="1"/>
    <col min="4628" max="4628" width="15.33203125" style="1" bestFit="1" customWidth="1"/>
    <col min="4629" max="4629" width="15.44140625" style="1" bestFit="1" customWidth="1"/>
    <col min="4630" max="4630" width="19.33203125" style="1" bestFit="1" customWidth="1"/>
    <col min="4631" max="4631" width="15.5546875" style="1" bestFit="1" customWidth="1"/>
    <col min="4632" max="4632" width="16" style="1" customWidth="1"/>
    <col min="4633" max="4633" width="17.33203125" style="1" customWidth="1"/>
    <col min="4634" max="4634" width="14.33203125" style="1" customWidth="1"/>
    <col min="4635" max="4635" width="18.109375" style="1" customWidth="1"/>
    <col min="4636" max="4636" width="16" style="1" customWidth="1"/>
    <col min="4637" max="4638" width="16" style="1" bestFit="1" customWidth="1"/>
    <col min="4639" max="4639" width="17.6640625" style="1" customWidth="1"/>
    <col min="4640" max="4640" width="16" style="1" bestFit="1" customWidth="1"/>
    <col min="4641" max="4641" width="17.5546875" style="1" bestFit="1" customWidth="1"/>
    <col min="4642" max="4642" width="15" style="1" bestFit="1" customWidth="1"/>
    <col min="4643" max="4866" width="12.6640625" style="1"/>
    <col min="4867" max="4867" width="3.5546875" style="1" customWidth="1"/>
    <col min="4868" max="4868" width="40.88671875" style="1" customWidth="1"/>
    <col min="4869" max="4869" width="18.5546875" style="1" customWidth="1"/>
    <col min="4870" max="4870" width="21.44140625" style="1" customWidth="1"/>
    <col min="4871" max="4871" width="18.5546875" style="1" bestFit="1" customWidth="1"/>
    <col min="4872" max="4873" width="17.5546875" style="1" bestFit="1" customWidth="1"/>
    <col min="4874" max="4875" width="15" style="1" customWidth="1"/>
    <col min="4876" max="4877" width="14.6640625" style="1" customWidth="1"/>
    <col min="4878" max="4878" width="16.44140625" style="1" bestFit="1" customWidth="1"/>
    <col min="4879" max="4879" width="6.33203125" style="1" customWidth="1"/>
    <col min="4880" max="4880" width="16" style="1" customWidth="1"/>
    <col min="4881" max="4881" width="18.5546875" style="1" customWidth="1"/>
    <col min="4882" max="4882" width="18.33203125" style="1" customWidth="1"/>
    <col min="4883" max="4883" width="3.5546875" style="1" customWidth="1"/>
    <col min="4884" max="4884" width="15.33203125" style="1" bestFit="1" customWidth="1"/>
    <col min="4885" max="4885" width="15.44140625" style="1" bestFit="1" customWidth="1"/>
    <col min="4886" max="4886" width="19.33203125" style="1" bestFit="1" customWidth="1"/>
    <col min="4887" max="4887" width="15.5546875" style="1" bestFit="1" customWidth="1"/>
    <col min="4888" max="4888" width="16" style="1" customWidth="1"/>
    <col min="4889" max="4889" width="17.33203125" style="1" customWidth="1"/>
    <col min="4890" max="4890" width="14.33203125" style="1" customWidth="1"/>
    <col min="4891" max="4891" width="18.109375" style="1" customWidth="1"/>
    <col min="4892" max="4892" width="16" style="1" customWidth="1"/>
    <col min="4893" max="4894" width="16" style="1" bestFit="1" customWidth="1"/>
    <col min="4895" max="4895" width="17.6640625" style="1" customWidth="1"/>
    <col min="4896" max="4896" width="16" style="1" bestFit="1" customWidth="1"/>
    <col min="4897" max="4897" width="17.5546875" style="1" bestFit="1" customWidth="1"/>
    <col min="4898" max="4898" width="15" style="1" bestFit="1" customWidth="1"/>
    <col min="4899" max="5122" width="12.6640625" style="1"/>
    <col min="5123" max="5123" width="3.5546875" style="1" customWidth="1"/>
    <col min="5124" max="5124" width="40.88671875" style="1" customWidth="1"/>
    <col min="5125" max="5125" width="18.5546875" style="1" customWidth="1"/>
    <col min="5126" max="5126" width="21.44140625" style="1" customWidth="1"/>
    <col min="5127" max="5127" width="18.5546875" style="1" bestFit="1" customWidth="1"/>
    <col min="5128" max="5129" width="17.5546875" style="1" bestFit="1" customWidth="1"/>
    <col min="5130" max="5131" width="15" style="1" customWidth="1"/>
    <col min="5132" max="5133" width="14.6640625" style="1" customWidth="1"/>
    <col min="5134" max="5134" width="16.44140625" style="1" bestFit="1" customWidth="1"/>
    <col min="5135" max="5135" width="6.33203125" style="1" customWidth="1"/>
    <col min="5136" max="5136" width="16" style="1" customWidth="1"/>
    <col min="5137" max="5137" width="18.5546875" style="1" customWidth="1"/>
    <col min="5138" max="5138" width="18.33203125" style="1" customWidth="1"/>
    <col min="5139" max="5139" width="3.5546875" style="1" customWidth="1"/>
    <col min="5140" max="5140" width="15.33203125" style="1" bestFit="1" customWidth="1"/>
    <col min="5141" max="5141" width="15.44140625" style="1" bestFit="1" customWidth="1"/>
    <col min="5142" max="5142" width="19.33203125" style="1" bestFit="1" customWidth="1"/>
    <col min="5143" max="5143" width="15.5546875" style="1" bestFit="1" customWidth="1"/>
    <col min="5144" max="5144" width="16" style="1" customWidth="1"/>
    <col min="5145" max="5145" width="17.33203125" style="1" customWidth="1"/>
    <col min="5146" max="5146" width="14.33203125" style="1" customWidth="1"/>
    <col min="5147" max="5147" width="18.109375" style="1" customWidth="1"/>
    <col min="5148" max="5148" width="16" style="1" customWidth="1"/>
    <col min="5149" max="5150" width="16" style="1" bestFit="1" customWidth="1"/>
    <col min="5151" max="5151" width="17.6640625" style="1" customWidth="1"/>
    <col min="5152" max="5152" width="16" style="1" bestFit="1" customWidth="1"/>
    <col min="5153" max="5153" width="17.5546875" style="1" bestFit="1" customWidth="1"/>
    <col min="5154" max="5154" width="15" style="1" bestFit="1" customWidth="1"/>
    <col min="5155" max="5378" width="12.6640625" style="1"/>
    <col min="5379" max="5379" width="3.5546875" style="1" customWidth="1"/>
    <col min="5380" max="5380" width="40.88671875" style="1" customWidth="1"/>
    <col min="5381" max="5381" width="18.5546875" style="1" customWidth="1"/>
    <col min="5382" max="5382" width="21.44140625" style="1" customWidth="1"/>
    <col min="5383" max="5383" width="18.5546875" style="1" bestFit="1" customWidth="1"/>
    <col min="5384" max="5385" width="17.5546875" style="1" bestFit="1" customWidth="1"/>
    <col min="5386" max="5387" width="15" style="1" customWidth="1"/>
    <col min="5388" max="5389" width="14.6640625" style="1" customWidth="1"/>
    <col min="5390" max="5390" width="16.44140625" style="1" bestFit="1" customWidth="1"/>
    <col min="5391" max="5391" width="6.33203125" style="1" customWidth="1"/>
    <col min="5392" max="5392" width="16" style="1" customWidth="1"/>
    <col min="5393" max="5393" width="18.5546875" style="1" customWidth="1"/>
    <col min="5394" max="5394" width="18.33203125" style="1" customWidth="1"/>
    <col min="5395" max="5395" width="3.5546875" style="1" customWidth="1"/>
    <col min="5396" max="5396" width="15.33203125" style="1" bestFit="1" customWidth="1"/>
    <col min="5397" max="5397" width="15.44140625" style="1" bestFit="1" customWidth="1"/>
    <col min="5398" max="5398" width="19.33203125" style="1" bestFit="1" customWidth="1"/>
    <col min="5399" max="5399" width="15.5546875" style="1" bestFit="1" customWidth="1"/>
    <col min="5400" max="5400" width="16" style="1" customWidth="1"/>
    <col min="5401" max="5401" width="17.33203125" style="1" customWidth="1"/>
    <col min="5402" max="5402" width="14.33203125" style="1" customWidth="1"/>
    <col min="5403" max="5403" width="18.109375" style="1" customWidth="1"/>
    <col min="5404" max="5404" width="16" style="1" customWidth="1"/>
    <col min="5405" max="5406" width="16" style="1" bestFit="1" customWidth="1"/>
    <col min="5407" max="5407" width="17.6640625" style="1" customWidth="1"/>
    <col min="5408" max="5408" width="16" style="1" bestFit="1" customWidth="1"/>
    <col min="5409" max="5409" width="17.5546875" style="1" bestFit="1" customWidth="1"/>
    <col min="5410" max="5410" width="15" style="1" bestFit="1" customWidth="1"/>
    <col min="5411" max="5634" width="12.6640625" style="1"/>
    <col min="5635" max="5635" width="3.5546875" style="1" customWidth="1"/>
    <col min="5636" max="5636" width="40.88671875" style="1" customWidth="1"/>
    <col min="5637" max="5637" width="18.5546875" style="1" customWidth="1"/>
    <col min="5638" max="5638" width="21.44140625" style="1" customWidth="1"/>
    <col min="5639" max="5639" width="18.5546875" style="1" bestFit="1" customWidth="1"/>
    <col min="5640" max="5641" width="17.5546875" style="1" bestFit="1" customWidth="1"/>
    <col min="5642" max="5643" width="15" style="1" customWidth="1"/>
    <col min="5644" max="5645" width="14.6640625" style="1" customWidth="1"/>
    <col min="5646" max="5646" width="16.44140625" style="1" bestFit="1" customWidth="1"/>
    <col min="5647" max="5647" width="6.33203125" style="1" customWidth="1"/>
    <col min="5648" max="5648" width="16" style="1" customWidth="1"/>
    <col min="5649" max="5649" width="18.5546875" style="1" customWidth="1"/>
    <col min="5650" max="5650" width="18.33203125" style="1" customWidth="1"/>
    <col min="5651" max="5651" width="3.5546875" style="1" customWidth="1"/>
    <col min="5652" max="5652" width="15.33203125" style="1" bestFit="1" customWidth="1"/>
    <col min="5653" max="5653" width="15.44140625" style="1" bestFit="1" customWidth="1"/>
    <col min="5654" max="5654" width="19.33203125" style="1" bestFit="1" customWidth="1"/>
    <col min="5655" max="5655" width="15.5546875" style="1" bestFit="1" customWidth="1"/>
    <col min="5656" max="5656" width="16" style="1" customWidth="1"/>
    <col min="5657" max="5657" width="17.33203125" style="1" customWidth="1"/>
    <col min="5658" max="5658" width="14.33203125" style="1" customWidth="1"/>
    <col min="5659" max="5659" width="18.109375" style="1" customWidth="1"/>
    <col min="5660" max="5660" width="16" style="1" customWidth="1"/>
    <col min="5661" max="5662" width="16" style="1" bestFit="1" customWidth="1"/>
    <col min="5663" max="5663" width="17.6640625" style="1" customWidth="1"/>
    <col min="5664" max="5664" width="16" style="1" bestFit="1" customWidth="1"/>
    <col min="5665" max="5665" width="17.5546875" style="1" bestFit="1" customWidth="1"/>
    <col min="5666" max="5666" width="15" style="1" bestFit="1" customWidth="1"/>
    <col min="5667" max="5890" width="12.6640625" style="1"/>
    <col min="5891" max="5891" width="3.5546875" style="1" customWidth="1"/>
    <col min="5892" max="5892" width="40.88671875" style="1" customWidth="1"/>
    <col min="5893" max="5893" width="18.5546875" style="1" customWidth="1"/>
    <col min="5894" max="5894" width="21.44140625" style="1" customWidth="1"/>
    <col min="5895" max="5895" width="18.5546875" style="1" bestFit="1" customWidth="1"/>
    <col min="5896" max="5897" width="17.5546875" style="1" bestFit="1" customWidth="1"/>
    <col min="5898" max="5899" width="15" style="1" customWidth="1"/>
    <col min="5900" max="5901" width="14.6640625" style="1" customWidth="1"/>
    <col min="5902" max="5902" width="16.44140625" style="1" bestFit="1" customWidth="1"/>
    <col min="5903" max="5903" width="6.33203125" style="1" customWidth="1"/>
    <col min="5904" max="5904" width="16" style="1" customWidth="1"/>
    <col min="5905" max="5905" width="18.5546875" style="1" customWidth="1"/>
    <col min="5906" max="5906" width="18.33203125" style="1" customWidth="1"/>
    <col min="5907" max="5907" width="3.5546875" style="1" customWidth="1"/>
    <col min="5908" max="5908" width="15.33203125" style="1" bestFit="1" customWidth="1"/>
    <col min="5909" max="5909" width="15.44140625" style="1" bestFit="1" customWidth="1"/>
    <col min="5910" max="5910" width="19.33203125" style="1" bestFit="1" customWidth="1"/>
    <col min="5911" max="5911" width="15.5546875" style="1" bestFit="1" customWidth="1"/>
    <col min="5912" max="5912" width="16" style="1" customWidth="1"/>
    <col min="5913" max="5913" width="17.33203125" style="1" customWidth="1"/>
    <col min="5914" max="5914" width="14.33203125" style="1" customWidth="1"/>
    <col min="5915" max="5915" width="18.109375" style="1" customWidth="1"/>
    <col min="5916" max="5916" width="16" style="1" customWidth="1"/>
    <col min="5917" max="5918" width="16" style="1" bestFit="1" customWidth="1"/>
    <col min="5919" max="5919" width="17.6640625" style="1" customWidth="1"/>
    <col min="5920" max="5920" width="16" style="1" bestFit="1" customWidth="1"/>
    <col min="5921" max="5921" width="17.5546875" style="1" bestFit="1" customWidth="1"/>
    <col min="5922" max="5922" width="15" style="1" bestFit="1" customWidth="1"/>
    <col min="5923" max="6146" width="12.6640625" style="1"/>
    <col min="6147" max="6147" width="3.5546875" style="1" customWidth="1"/>
    <col min="6148" max="6148" width="40.88671875" style="1" customWidth="1"/>
    <col min="6149" max="6149" width="18.5546875" style="1" customWidth="1"/>
    <col min="6150" max="6150" width="21.44140625" style="1" customWidth="1"/>
    <col min="6151" max="6151" width="18.5546875" style="1" bestFit="1" customWidth="1"/>
    <col min="6152" max="6153" width="17.5546875" style="1" bestFit="1" customWidth="1"/>
    <col min="6154" max="6155" width="15" style="1" customWidth="1"/>
    <col min="6156" max="6157" width="14.6640625" style="1" customWidth="1"/>
    <col min="6158" max="6158" width="16.44140625" style="1" bestFit="1" customWidth="1"/>
    <col min="6159" max="6159" width="6.33203125" style="1" customWidth="1"/>
    <col min="6160" max="6160" width="16" style="1" customWidth="1"/>
    <col min="6161" max="6161" width="18.5546875" style="1" customWidth="1"/>
    <col min="6162" max="6162" width="18.33203125" style="1" customWidth="1"/>
    <col min="6163" max="6163" width="3.5546875" style="1" customWidth="1"/>
    <col min="6164" max="6164" width="15.33203125" style="1" bestFit="1" customWidth="1"/>
    <col min="6165" max="6165" width="15.44140625" style="1" bestFit="1" customWidth="1"/>
    <col min="6166" max="6166" width="19.33203125" style="1" bestFit="1" customWidth="1"/>
    <col min="6167" max="6167" width="15.5546875" style="1" bestFit="1" customWidth="1"/>
    <col min="6168" max="6168" width="16" style="1" customWidth="1"/>
    <col min="6169" max="6169" width="17.33203125" style="1" customWidth="1"/>
    <col min="6170" max="6170" width="14.33203125" style="1" customWidth="1"/>
    <col min="6171" max="6171" width="18.109375" style="1" customWidth="1"/>
    <col min="6172" max="6172" width="16" style="1" customWidth="1"/>
    <col min="6173" max="6174" width="16" style="1" bestFit="1" customWidth="1"/>
    <col min="6175" max="6175" width="17.6640625" style="1" customWidth="1"/>
    <col min="6176" max="6176" width="16" style="1" bestFit="1" customWidth="1"/>
    <col min="6177" max="6177" width="17.5546875" style="1" bestFit="1" customWidth="1"/>
    <col min="6178" max="6178" width="15" style="1" bestFit="1" customWidth="1"/>
    <col min="6179" max="6402" width="12.6640625" style="1"/>
    <col min="6403" max="6403" width="3.5546875" style="1" customWidth="1"/>
    <col min="6404" max="6404" width="40.88671875" style="1" customWidth="1"/>
    <col min="6405" max="6405" width="18.5546875" style="1" customWidth="1"/>
    <col min="6406" max="6406" width="21.44140625" style="1" customWidth="1"/>
    <col min="6407" max="6407" width="18.5546875" style="1" bestFit="1" customWidth="1"/>
    <col min="6408" max="6409" width="17.5546875" style="1" bestFit="1" customWidth="1"/>
    <col min="6410" max="6411" width="15" style="1" customWidth="1"/>
    <col min="6412" max="6413" width="14.6640625" style="1" customWidth="1"/>
    <col min="6414" max="6414" width="16.44140625" style="1" bestFit="1" customWidth="1"/>
    <col min="6415" max="6415" width="6.33203125" style="1" customWidth="1"/>
    <col min="6416" max="6416" width="16" style="1" customWidth="1"/>
    <col min="6417" max="6417" width="18.5546875" style="1" customWidth="1"/>
    <col min="6418" max="6418" width="18.33203125" style="1" customWidth="1"/>
    <col min="6419" max="6419" width="3.5546875" style="1" customWidth="1"/>
    <col min="6420" max="6420" width="15.33203125" style="1" bestFit="1" customWidth="1"/>
    <col min="6421" max="6421" width="15.44140625" style="1" bestFit="1" customWidth="1"/>
    <col min="6422" max="6422" width="19.33203125" style="1" bestFit="1" customWidth="1"/>
    <col min="6423" max="6423" width="15.5546875" style="1" bestFit="1" customWidth="1"/>
    <col min="6424" max="6424" width="16" style="1" customWidth="1"/>
    <col min="6425" max="6425" width="17.33203125" style="1" customWidth="1"/>
    <col min="6426" max="6426" width="14.33203125" style="1" customWidth="1"/>
    <col min="6427" max="6427" width="18.109375" style="1" customWidth="1"/>
    <col min="6428" max="6428" width="16" style="1" customWidth="1"/>
    <col min="6429" max="6430" width="16" style="1" bestFit="1" customWidth="1"/>
    <col min="6431" max="6431" width="17.6640625" style="1" customWidth="1"/>
    <col min="6432" max="6432" width="16" style="1" bestFit="1" customWidth="1"/>
    <col min="6433" max="6433" width="17.5546875" style="1" bestFit="1" customWidth="1"/>
    <col min="6434" max="6434" width="15" style="1" bestFit="1" customWidth="1"/>
    <col min="6435" max="6658" width="12.6640625" style="1"/>
    <col min="6659" max="6659" width="3.5546875" style="1" customWidth="1"/>
    <col min="6660" max="6660" width="40.88671875" style="1" customWidth="1"/>
    <col min="6661" max="6661" width="18.5546875" style="1" customWidth="1"/>
    <col min="6662" max="6662" width="21.44140625" style="1" customWidth="1"/>
    <col min="6663" max="6663" width="18.5546875" style="1" bestFit="1" customWidth="1"/>
    <col min="6664" max="6665" width="17.5546875" style="1" bestFit="1" customWidth="1"/>
    <col min="6666" max="6667" width="15" style="1" customWidth="1"/>
    <col min="6668" max="6669" width="14.6640625" style="1" customWidth="1"/>
    <col min="6670" max="6670" width="16.44140625" style="1" bestFit="1" customWidth="1"/>
    <col min="6671" max="6671" width="6.33203125" style="1" customWidth="1"/>
    <col min="6672" max="6672" width="16" style="1" customWidth="1"/>
    <col min="6673" max="6673" width="18.5546875" style="1" customWidth="1"/>
    <col min="6674" max="6674" width="18.33203125" style="1" customWidth="1"/>
    <col min="6675" max="6675" width="3.5546875" style="1" customWidth="1"/>
    <col min="6676" max="6676" width="15.33203125" style="1" bestFit="1" customWidth="1"/>
    <col min="6677" max="6677" width="15.44140625" style="1" bestFit="1" customWidth="1"/>
    <col min="6678" max="6678" width="19.33203125" style="1" bestFit="1" customWidth="1"/>
    <col min="6679" max="6679" width="15.5546875" style="1" bestFit="1" customWidth="1"/>
    <col min="6680" max="6680" width="16" style="1" customWidth="1"/>
    <col min="6681" max="6681" width="17.33203125" style="1" customWidth="1"/>
    <col min="6682" max="6682" width="14.33203125" style="1" customWidth="1"/>
    <col min="6683" max="6683" width="18.109375" style="1" customWidth="1"/>
    <col min="6684" max="6684" width="16" style="1" customWidth="1"/>
    <col min="6685" max="6686" width="16" style="1" bestFit="1" customWidth="1"/>
    <col min="6687" max="6687" width="17.6640625" style="1" customWidth="1"/>
    <col min="6688" max="6688" width="16" style="1" bestFit="1" customWidth="1"/>
    <col min="6689" max="6689" width="17.5546875" style="1" bestFit="1" customWidth="1"/>
    <col min="6690" max="6690" width="15" style="1" bestFit="1" customWidth="1"/>
    <col min="6691" max="6914" width="12.6640625" style="1"/>
    <col min="6915" max="6915" width="3.5546875" style="1" customWidth="1"/>
    <col min="6916" max="6916" width="40.88671875" style="1" customWidth="1"/>
    <col min="6917" max="6917" width="18.5546875" style="1" customWidth="1"/>
    <col min="6918" max="6918" width="21.44140625" style="1" customWidth="1"/>
    <col min="6919" max="6919" width="18.5546875" style="1" bestFit="1" customWidth="1"/>
    <col min="6920" max="6921" width="17.5546875" style="1" bestFit="1" customWidth="1"/>
    <col min="6922" max="6923" width="15" style="1" customWidth="1"/>
    <col min="6924" max="6925" width="14.6640625" style="1" customWidth="1"/>
    <col min="6926" max="6926" width="16.44140625" style="1" bestFit="1" customWidth="1"/>
    <col min="6927" max="6927" width="6.33203125" style="1" customWidth="1"/>
    <col min="6928" max="6928" width="16" style="1" customWidth="1"/>
    <col min="6929" max="6929" width="18.5546875" style="1" customWidth="1"/>
    <col min="6930" max="6930" width="18.33203125" style="1" customWidth="1"/>
    <col min="6931" max="6931" width="3.5546875" style="1" customWidth="1"/>
    <col min="6932" max="6932" width="15.33203125" style="1" bestFit="1" customWidth="1"/>
    <col min="6933" max="6933" width="15.44140625" style="1" bestFit="1" customWidth="1"/>
    <col min="6934" max="6934" width="19.33203125" style="1" bestFit="1" customWidth="1"/>
    <col min="6935" max="6935" width="15.5546875" style="1" bestFit="1" customWidth="1"/>
    <col min="6936" max="6936" width="16" style="1" customWidth="1"/>
    <col min="6937" max="6937" width="17.33203125" style="1" customWidth="1"/>
    <col min="6938" max="6938" width="14.33203125" style="1" customWidth="1"/>
    <col min="6939" max="6939" width="18.109375" style="1" customWidth="1"/>
    <col min="6940" max="6940" width="16" style="1" customWidth="1"/>
    <col min="6941" max="6942" width="16" style="1" bestFit="1" customWidth="1"/>
    <col min="6943" max="6943" width="17.6640625" style="1" customWidth="1"/>
    <col min="6944" max="6944" width="16" style="1" bestFit="1" customWidth="1"/>
    <col min="6945" max="6945" width="17.5546875" style="1" bestFit="1" customWidth="1"/>
    <col min="6946" max="6946" width="15" style="1" bestFit="1" customWidth="1"/>
    <col min="6947" max="7170" width="12.6640625" style="1"/>
    <col min="7171" max="7171" width="3.5546875" style="1" customWidth="1"/>
    <col min="7172" max="7172" width="40.88671875" style="1" customWidth="1"/>
    <col min="7173" max="7173" width="18.5546875" style="1" customWidth="1"/>
    <col min="7174" max="7174" width="21.44140625" style="1" customWidth="1"/>
    <col min="7175" max="7175" width="18.5546875" style="1" bestFit="1" customWidth="1"/>
    <col min="7176" max="7177" width="17.5546875" style="1" bestFit="1" customWidth="1"/>
    <col min="7178" max="7179" width="15" style="1" customWidth="1"/>
    <col min="7180" max="7181" width="14.6640625" style="1" customWidth="1"/>
    <col min="7182" max="7182" width="16.44140625" style="1" bestFit="1" customWidth="1"/>
    <col min="7183" max="7183" width="6.33203125" style="1" customWidth="1"/>
    <col min="7184" max="7184" width="16" style="1" customWidth="1"/>
    <col min="7185" max="7185" width="18.5546875" style="1" customWidth="1"/>
    <col min="7186" max="7186" width="18.33203125" style="1" customWidth="1"/>
    <col min="7187" max="7187" width="3.5546875" style="1" customWidth="1"/>
    <col min="7188" max="7188" width="15.33203125" style="1" bestFit="1" customWidth="1"/>
    <col min="7189" max="7189" width="15.44140625" style="1" bestFit="1" customWidth="1"/>
    <col min="7190" max="7190" width="19.33203125" style="1" bestFit="1" customWidth="1"/>
    <col min="7191" max="7191" width="15.5546875" style="1" bestFit="1" customWidth="1"/>
    <col min="7192" max="7192" width="16" style="1" customWidth="1"/>
    <col min="7193" max="7193" width="17.33203125" style="1" customWidth="1"/>
    <col min="7194" max="7194" width="14.33203125" style="1" customWidth="1"/>
    <col min="7195" max="7195" width="18.109375" style="1" customWidth="1"/>
    <col min="7196" max="7196" width="16" style="1" customWidth="1"/>
    <col min="7197" max="7198" width="16" style="1" bestFit="1" customWidth="1"/>
    <col min="7199" max="7199" width="17.6640625" style="1" customWidth="1"/>
    <col min="7200" max="7200" width="16" style="1" bestFit="1" customWidth="1"/>
    <col min="7201" max="7201" width="17.5546875" style="1" bestFit="1" customWidth="1"/>
    <col min="7202" max="7202" width="15" style="1" bestFit="1" customWidth="1"/>
    <col min="7203" max="7426" width="12.6640625" style="1"/>
    <col min="7427" max="7427" width="3.5546875" style="1" customWidth="1"/>
    <col min="7428" max="7428" width="40.88671875" style="1" customWidth="1"/>
    <col min="7429" max="7429" width="18.5546875" style="1" customWidth="1"/>
    <col min="7430" max="7430" width="21.44140625" style="1" customWidth="1"/>
    <col min="7431" max="7431" width="18.5546875" style="1" bestFit="1" customWidth="1"/>
    <col min="7432" max="7433" width="17.5546875" style="1" bestFit="1" customWidth="1"/>
    <col min="7434" max="7435" width="15" style="1" customWidth="1"/>
    <col min="7436" max="7437" width="14.6640625" style="1" customWidth="1"/>
    <col min="7438" max="7438" width="16.44140625" style="1" bestFit="1" customWidth="1"/>
    <col min="7439" max="7439" width="6.33203125" style="1" customWidth="1"/>
    <col min="7440" max="7440" width="16" style="1" customWidth="1"/>
    <col min="7441" max="7441" width="18.5546875" style="1" customWidth="1"/>
    <col min="7442" max="7442" width="18.33203125" style="1" customWidth="1"/>
    <col min="7443" max="7443" width="3.5546875" style="1" customWidth="1"/>
    <col min="7444" max="7444" width="15.33203125" style="1" bestFit="1" customWidth="1"/>
    <col min="7445" max="7445" width="15.44140625" style="1" bestFit="1" customWidth="1"/>
    <col min="7446" max="7446" width="19.33203125" style="1" bestFit="1" customWidth="1"/>
    <col min="7447" max="7447" width="15.5546875" style="1" bestFit="1" customWidth="1"/>
    <col min="7448" max="7448" width="16" style="1" customWidth="1"/>
    <col min="7449" max="7449" width="17.33203125" style="1" customWidth="1"/>
    <col min="7450" max="7450" width="14.33203125" style="1" customWidth="1"/>
    <col min="7451" max="7451" width="18.109375" style="1" customWidth="1"/>
    <col min="7452" max="7452" width="16" style="1" customWidth="1"/>
    <col min="7453" max="7454" width="16" style="1" bestFit="1" customWidth="1"/>
    <col min="7455" max="7455" width="17.6640625" style="1" customWidth="1"/>
    <col min="7456" max="7456" width="16" style="1" bestFit="1" customWidth="1"/>
    <col min="7457" max="7457" width="17.5546875" style="1" bestFit="1" customWidth="1"/>
    <col min="7458" max="7458" width="15" style="1" bestFit="1" customWidth="1"/>
    <col min="7459" max="7682" width="12.6640625" style="1"/>
    <col min="7683" max="7683" width="3.5546875" style="1" customWidth="1"/>
    <col min="7684" max="7684" width="40.88671875" style="1" customWidth="1"/>
    <col min="7685" max="7685" width="18.5546875" style="1" customWidth="1"/>
    <col min="7686" max="7686" width="21.44140625" style="1" customWidth="1"/>
    <col min="7687" max="7687" width="18.5546875" style="1" bestFit="1" customWidth="1"/>
    <col min="7688" max="7689" width="17.5546875" style="1" bestFit="1" customWidth="1"/>
    <col min="7690" max="7691" width="15" style="1" customWidth="1"/>
    <col min="7692" max="7693" width="14.6640625" style="1" customWidth="1"/>
    <col min="7694" max="7694" width="16.44140625" style="1" bestFit="1" customWidth="1"/>
    <col min="7695" max="7695" width="6.33203125" style="1" customWidth="1"/>
    <col min="7696" max="7696" width="16" style="1" customWidth="1"/>
    <col min="7697" max="7697" width="18.5546875" style="1" customWidth="1"/>
    <col min="7698" max="7698" width="18.33203125" style="1" customWidth="1"/>
    <col min="7699" max="7699" width="3.5546875" style="1" customWidth="1"/>
    <col min="7700" max="7700" width="15.33203125" style="1" bestFit="1" customWidth="1"/>
    <col min="7701" max="7701" width="15.44140625" style="1" bestFit="1" customWidth="1"/>
    <col min="7702" max="7702" width="19.33203125" style="1" bestFit="1" customWidth="1"/>
    <col min="7703" max="7703" width="15.5546875" style="1" bestFit="1" customWidth="1"/>
    <col min="7704" max="7704" width="16" style="1" customWidth="1"/>
    <col min="7705" max="7705" width="17.33203125" style="1" customWidth="1"/>
    <col min="7706" max="7706" width="14.33203125" style="1" customWidth="1"/>
    <col min="7707" max="7707" width="18.109375" style="1" customWidth="1"/>
    <col min="7708" max="7708" width="16" style="1" customWidth="1"/>
    <col min="7709" max="7710" width="16" style="1" bestFit="1" customWidth="1"/>
    <col min="7711" max="7711" width="17.6640625" style="1" customWidth="1"/>
    <col min="7712" max="7712" width="16" style="1" bestFit="1" customWidth="1"/>
    <col min="7713" max="7713" width="17.5546875" style="1" bestFit="1" customWidth="1"/>
    <col min="7714" max="7714" width="15" style="1" bestFit="1" customWidth="1"/>
    <col min="7715" max="7938" width="12.6640625" style="1"/>
    <col min="7939" max="7939" width="3.5546875" style="1" customWidth="1"/>
    <col min="7940" max="7940" width="40.88671875" style="1" customWidth="1"/>
    <col min="7941" max="7941" width="18.5546875" style="1" customWidth="1"/>
    <col min="7942" max="7942" width="21.44140625" style="1" customWidth="1"/>
    <col min="7943" max="7943" width="18.5546875" style="1" bestFit="1" customWidth="1"/>
    <col min="7944" max="7945" width="17.5546875" style="1" bestFit="1" customWidth="1"/>
    <col min="7946" max="7947" width="15" style="1" customWidth="1"/>
    <col min="7948" max="7949" width="14.6640625" style="1" customWidth="1"/>
    <col min="7950" max="7950" width="16.44140625" style="1" bestFit="1" customWidth="1"/>
    <col min="7951" max="7951" width="6.33203125" style="1" customWidth="1"/>
    <col min="7952" max="7952" width="16" style="1" customWidth="1"/>
    <col min="7953" max="7953" width="18.5546875" style="1" customWidth="1"/>
    <col min="7954" max="7954" width="18.33203125" style="1" customWidth="1"/>
    <col min="7955" max="7955" width="3.5546875" style="1" customWidth="1"/>
    <col min="7956" max="7956" width="15.33203125" style="1" bestFit="1" customWidth="1"/>
    <col min="7957" max="7957" width="15.44140625" style="1" bestFit="1" customWidth="1"/>
    <col min="7958" max="7958" width="19.33203125" style="1" bestFit="1" customWidth="1"/>
    <col min="7959" max="7959" width="15.5546875" style="1" bestFit="1" customWidth="1"/>
    <col min="7960" max="7960" width="16" style="1" customWidth="1"/>
    <col min="7961" max="7961" width="17.33203125" style="1" customWidth="1"/>
    <col min="7962" max="7962" width="14.33203125" style="1" customWidth="1"/>
    <col min="7963" max="7963" width="18.109375" style="1" customWidth="1"/>
    <col min="7964" max="7964" width="16" style="1" customWidth="1"/>
    <col min="7965" max="7966" width="16" style="1" bestFit="1" customWidth="1"/>
    <col min="7967" max="7967" width="17.6640625" style="1" customWidth="1"/>
    <col min="7968" max="7968" width="16" style="1" bestFit="1" customWidth="1"/>
    <col min="7969" max="7969" width="17.5546875" style="1" bestFit="1" customWidth="1"/>
    <col min="7970" max="7970" width="15" style="1" bestFit="1" customWidth="1"/>
    <col min="7971" max="8194" width="12.6640625" style="1"/>
    <col min="8195" max="8195" width="3.5546875" style="1" customWidth="1"/>
    <col min="8196" max="8196" width="40.88671875" style="1" customWidth="1"/>
    <col min="8197" max="8197" width="18.5546875" style="1" customWidth="1"/>
    <col min="8198" max="8198" width="21.44140625" style="1" customWidth="1"/>
    <col min="8199" max="8199" width="18.5546875" style="1" bestFit="1" customWidth="1"/>
    <col min="8200" max="8201" width="17.5546875" style="1" bestFit="1" customWidth="1"/>
    <col min="8202" max="8203" width="15" style="1" customWidth="1"/>
    <col min="8204" max="8205" width="14.6640625" style="1" customWidth="1"/>
    <col min="8206" max="8206" width="16.44140625" style="1" bestFit="1" customWidth="1"/>
    <col min="8207" max="8207" width="6.33203125" style="1" customWidth="1"/>
    <col min="8208" max="8208" width="16" style="1" customWidth="1"/>
    <col min="8209" max="8209" width="18.5546875" style="1" customWidth="1"/>
    <col min="8210" max="8210" width="18.33203125" style="1" customWidth="1"/>
    <col min="8211" max="8211" width="3.5546875" style="1" customWidth="1"/>
    <col min="8212" max="8212" width="15.33203125" style="1" bestFit="1" customWidth="1"/>
    <col min="8213" max="8213" width="15.44140625" style="1" bestFit="1" customWidth="1"/>
    <col min="8214" max="8214" width="19.33203125" style="1" bestFit="1" customWidth="1"/>
    <col min="8215" max="8215" width="15.5546875" style="1" bestFit="1" customWidth="1"/>
    <col min="8216" max="8216" width="16" style="1" customWidth="1"/>
    <col min="8217" max="8217" width="17.33203125" style="1" customWidth="1"/>
    <col min="8218" max="8218" width="14.33203125" style="1" customWidth="1"/>
    <col min="8219" max="8219" width="18.109375" style="1" customWidth="1"/>
    <col min="8220" max="8220" width="16" style="1" customWidth="1"/>
    <col min="8221" max="8222" width="16" style="1" bestFit="1" customWidth="1"/>
    <col min="8223" max="8223" width="17.6640625" style="1" customWidth="1"/>
    <col min="8224" max="8224" width="16" style="1" bestFit="1" customWidth="1"/>
    <col min="8225" max="8225" width="17.5546875" style="1" bestFit="1" customWidth="1"/>
    <col min="8226" max="8226" width="15" style="1" bestFit="1" customWidth="1"/>
    <col min="8227" max="8450" width="12.6640625" style="1"/>
    <col min="8451" max="8451" width="3.5546875" style="1" customWidth="1"/>
    <col min="8452" max="8452" width="40.88671875" style="1" customWidth="1"/>
    <col min="8453" max="8453" width="18.5546875" style="1" customWidth="1"/>
    <col min="8454" max="8454" width="21.44140625" style="1" customWidth="1"/>
    <col min="8455" max="8455" width="18.5546875" style="1" bestFit="1" customWidth="1"/>
    <col min="8456" max="8457" width="17.5546875" style="1" bestFit="1" customWidth="1"/>
    <col min="8458" max="8459" width="15" style="1" customWidth="1"/>
    <col min="8460" max="8461" width="14.6640625" style="1" customWidth="1"/>
    <col min="8462" max="8462" width="16.44140625" style="1" bestFit="1" customWidth="1"/>
    <col min="8463" max="8463" width="6.33203125" style="1" customWidth="1"/>
    <col min="8464" max="8464" width="16" style="1" customWidth="1"/>
    <col min="8465" max="8465" width="18.5546875" style="1" customWidth="1"/>
    <col min="8466" max="8466" width="18.33203125" style="1" customWidth="1"/>
    <col min="8467" max="8467" width="3.5546875" style="1" customWidth="1"/>
    <col min="8468" max="8468" width="15.33203125" style="1" bestFit="1" customWidth="1"/>
    <col min="8469" max="8469" width="15.44140625" style="1" bestFit="1" customWidth="1"/>
    <col min="8470" max="8470" width="19.33203125" style="1" bestFit="1" customWidth="1"/>
    <col min="8471" max="8471" width="15.5546875" style="1" bestFit="1" customWidth="1"/>
    <col min="8472" max="8472" width="16" style="1" customWidth="1"/>
    <col min="8473" max="8473" width="17.33203125" style="1" customWidth="1"/>
    <col min="8474" max="8474" width="14.33203125" style="1" customWidth="1"/>
    <col min="8475" max="8475" width="18.109375" style="1" customWidth="1"/>
    <col min="8476" max="8476" width="16" style="1" customWidth="1"/>
    <col min="8477" max="8478" width="16" style="1" bestFit="1" customWidth="1"/>
    <col min="8479" max="8479" width="17.6640625" style="1" customWidth="1"/>
    <col min="8480" max="8480" width="16" style="1" bestFit="1" customWidth="1"/>
    <col min="8481" max="8481" width="17.5546875" style="1" bestFit="1" customWidth="1"/>
    <col min="8482" max="8482" width="15" style="1" bestFit="1" customWidth="1"/>
    <col min="8483" max="8706" width="12.6640625" style="1"/>
    <col min="8707" max="8707" width="3.5546875" style="1" customWidth="1"/>
    <col min="8708" max="8708" width="40.88671875" style="1" customWidth="1"/>
    <col min="8709" max="8709" width="18.5546875" style="1" customWidth="1"/>
    <col min="8710" max="8710" width="21.44140625" style="1" customWidth="1"/>
    <col min="8711" max="8711" width="18.5546875" style="1" bestFit="1" customWidth="1"/>
    <col min="8712" max="8713" width="17.5546875" style="1" bestFit="1" customWidth="1"/>
    <col min="8714" max="8715" width="15" style="1" customWidth="1"/>
    <col min="8716" max="8717" width="14.6640625" style="1" customWidth="1"/>
    <col min="8718" max="8718" width="16.44140625" style="1" bestFit="1" customWidth="1"/>
    <col min="8719" max="8719" width="6.33203125" style="1" customWidth="1"/>
    <col min="8720" max="8720" width="16" style="1" customWidth="1"/>
    <col min="8721" max="8721" width="18.5546875" style="1" customWidth="1"/>
    <col min="8722" max="8722" width="18.33203125" style="1" customWidth="1"/>
    <col min="8723" max="8723" width="3.5546875" style="1" customWidth="1"/>
    <col min="8724" max="8724" width="15.33203125" style="1" bestFit="1" customWidth="1"/>
    <col min="8725" max="8725" width="15.44140625" style="1" bestFit="1" customWidth="1"/>
    <col min="8726" max="8726" width="19.33203125" style="1" bestFit="1" customWidth="1"/>
    <col min="8727" max="8727" width="15.5546875" style="1" bestFit="1" customWidth="1"/>
    <col min="8728" max="8728" width="16" style="1" customWidth="1"/>
    <col min="8729" max="8729" width="17.33203125" style="1" customWidth="1"/>
    <col min="8730" max="8730" width="14.33203125" style="1" customWidth="1"/>
    <col min="8731" max="8731" width="18.109375" style="1" customWidth="1"/>
    <col min="8732" max="8732" width="16" style="1" customWidth="1"/>
    <col min="8733" max="8734" width="16" style="1" bestFit="1" customWidth="1"/>
    <col min="8735" max="8735" width="17.6640625" style="1" customWidth="1"/>
    <col min="8736" max="8736" width="16" style="1" bestFit="1" customWidth="1"/>
    <col min="8737" max="8737" width="17.5546875" style="1" bestFit="1" customWidth="1"/>
    <col min="8738" max="8738" width="15" style="1" bestFit="1" customWidth="1"/>
    <col min="8739" max="8962" width="12.6640625" style="1"/>
    <col min="8963" max="8963" width="3.5546875" style="1" customWidth="1"/>
    <col min="8964" max="8964" width="40.88671875" style="1" customWidth="1"/>
    <col min="8965" max="8965" width="18.5546875" style="1" customWidth="1"/>
    <col min="8966" max="8966" width="21.44140625" style="1" customWidth="1"/>
    <col min="8967" max="8967" width="18.5546875" style="1" bestFit="1" customWidth="1"/>
    <col min="8968" max="8969" width="17.5546875" style="1" bestFit="1" customWidth="1"/>
    <col min="8970" max="8971" width="15" style="1" customWidth="1"/>
    <col min="8972" max="8973" width="14.6640625" style="1" customWidth="1"/>
    <col min="8974" max="8974" width="16.44140625" style="1" bestFit="1" customWidth="1"/>
    <col min="8975" max="8975" width="6.33203125" style="1" customWidth="1"/>
    <col min="8976" max="8976" width="16" style="1" customWidth="1"/>
    <col min="8977" max="8977" width="18.5546875" style="1" customWidth="1"/>
    <col min="8978" max="8978" width="18.33203125" style="1" customWidth="1"/>
    <col min="8979" max="8979" width="3.5546875" style="1" customWidth="1"/>
    <col min="8980" max="8980" width="15.33203125" style="1" bestFit="1" customWidth="1"/>
    <col min="8981" max="8981" width="15.44140625" style="1" bestFit="1" customWidth="1"/>
    <col min="8982" max="8982" width="19.33203125" style="1" bestFit="1" customWidth="1"/>
    <col min="8983" max="8983" width="15.5546875" style="1" bestFit="1" customWidth="1"/>
    <col min="8984" max="8984" width="16" style="1" customWidth="1"/>
    <col min="8985" max="8985" width="17.33203125" style="1" customWidth="1"/>
    <col min="8986" max="8986" width="14.33203125" style="1" customWidth="1"/>
    <col min="8987" max="8987" width="18.109375" style="1" customWidth="1"/>
    <col min="8988" max="8988" width="16" style="1" customWidth="1"/>
    <col min="8989" max="8990" width="16" style="1" bestFit="1" customWidth="1"/>
    <col min="8991" max="8991" width="17.6640625" style="1" customWidth="1"/>
    <col min="8992" max="8992" width="16" style="1" bestFit="1" customWidth="1"/>
    <col min="8993" max="8993" width="17.5546875" style="1" bestFit="1" customWidth="1"/>
    <col min="8994" max="8994" width="15" style="1" bestFit="1" customWidth="1"/>
    <col min="8995" max="9218" width="12.6640625" style="1"/>
    <col min="9219" max="9219" width="3.5546875" style="1" customWidth="1"/>
    <col min="9220" max="9220" width="40.88671875" style="1" customWidth="1"/>
    <col min="9221" max="9221" width="18.5546875" style="1" customWidth="1"/>
    <col min="9222" max="9222" width="21.44140625" style="1" customWidth="1"/>
    <col min="9223" max="9223" width="18.5546875" style="1" bestFit="1" customWidth="1"/>
    <col min="9224" max="9225" width="17.5546875" style="1" bestFit="1" customWidth="1"/>
    <col min="9226" max="9227" width="15" style="1" customWidth="1"/>
    <col min="9228" max="9229" width="14.6640625" style="1" customWidth="1"/>
    <col min="9230" max="9230" width="16.44140625" style="1" bestFit="1" customWidth="1"/>
    <col min="9231" max="9231" width="6.33203125" style="1" customWidth="1"/>
    <col min="9232" max="9232" width="16" style="1" customWidth="1"/>
    <col min="9233" max="9233" width="18.5546875" style="1" customWidth="1"/>
    <col min="9234" max="9234" width="18.33203125" style="1" customWidth="1"/>
    <col min="9235" max="9235" width="3.5546875" style="1" customWidth="1"/>
    <col min="9236" max="9236" width="15.33203125" style="1" bestFit="1" customWidth="1"/>
    <col min="9237" max="9237" width="15.44140625" style="1" bestFit="1" customWidth="1"/>
    <col min="9238" max="9238" width="19.33203125" style="1" bestFit="1" customWidth="1"/>
    <col min="9239" max="9239" width="15.5546875" style="1" bestFit="1" customWidth="1"/>
    <col min="9240" max="9240" width="16" style="1" customWidth="1"/>
    <col min="9241" max="9241" width="17.33203125" style="1" customWidth="1"/>
    <col min="9242" max="9242" width="14.33203125" style="1" customWidth="1"/>
    <col min="9243" max="9243" width="18.109375" style="1" customWidth="1"/>
    <col min="9244" max="9244" width="16" style="1" customWidth="1"/>
    <col min="9245" max="9246" width="16" style="1" bestFit="1" customWidth="1"/>
    <col min="9247" max="9247" width="17.6640625" style="1" customWidth="1"/>
    <col min="9248" max="9248" width="16" style="1" bestFit="1" customWidth="1"/>
    <col min="9249" max="9249" width="17.5546875" style="1" bestFit="1" customWidth="1"/>
    <col min="9250" max="9250" width="15" style="1" bestFit="1" customWidth="1"/>
    <col min="9251" max="9474" width="12.6640625" style="1"/>
    <col min="9475" max="9475" width="3.5546875" style="1" customWidth="1"/>
    <col min="9476" max="9476" width="40.88671875" style="1" customWidth="1"/>
    <col min="9477" max="9477" width="18.5546875" style="1" customWidth="1"/>
    <col min="9478" max="9478" width="21.44140625" style="1" customWidth="1"/>
    <col min="9479" max="9479" width="18.5546875" style="1" bestFit="1" customWidth="1"/>
    <col min="9480" max="9481" width="17.5546875" style="1" bestFit="1" customWidth="1"/>
    <col min="9482" max="9483" width="15" style="1" customWidth="1"/>
    <col min="9484" max="9485" width="14.6640625" style="1" customWidth="1"/>
    <col min="9486" max="9486" width="16.44140625" style="1" bestFit="1" customWidth="1"/>
    <col min="9487" max="9487" width="6.33203125" style="1" customWidth="1"/>
    <col min="9488" max="9488" width="16" style="1" customWidth="1"/>
    <col min="9489" max="9489" width="18.5546875" style="1" customWidth="1"/>
    <col min="9490" max="9490" width="18.33203125" style="1" customWidth="1"/>
    <col min="9491" max="9491" width="3.5546875" style="1" customWidth="1"/>
    <col min="9492" max="9492" width="15.33203125" style="1" bestFit="1" customWidth="1"/>
    <col min="9493" max="9493" width="15.44140625" style="1" bestFit="1" customWidth="1"/>
    <col min="9494" max="9494" width="19.33203125" style="1" bestFit="1" customWidth="1"/>
    <col min="9495" max="9495" width="15.5546875" style="1" bestFit="1" customWidth="1"/>
    <col min="9496" max="9496" width="16" style="1" customWidth="1"/>
    <col min="9497" max="9497" width="17.33203125" style="1" customWidth="1"/>
    <col min="9498" max="9498" width="14.33203125" style="1" customWidth="1"/>
    <col min="9499" max="9499" width="18.109375" style="1" customWidth="1"/>
    <col min="9500" max="9500" width="16" style="1" customWidth="1"/>
    <col min="9501" max="9502" width="16" style="1" bestFit="1" customWidth="1"/>
    <col min="9503" max="9503" width="17.6640625" style="1" customWidth="1"/>
    <col min="9504" max="9504" width="16" style="1" bestFit="1" customWidth="1"/>
    <col min="9505" max="9505" width="17.5546875" style="1" bestFit="1" customWidth="1"/>
    <col min="9506" max="9506" width="15" style="1" bestFit="1" customWidth="1"/>
    <col min="9507" max="9730" width="12.6640625" style="1"/>
    <col min="9731" max="9731" width="3.5546875" style="1" customWidth="1"/>
    <col min="9732" max="9732" width="40.88671875" style="1" customWidth="1"/>
    <col min="9733" max="9733" width="18.5546875" style="1" customWidth="1"/>
    <col min="9734" max="9734" width="21.44140625" style="1" customWidth="1"/>
    <col min="9735" max="9735" width="18.5546875" style="1" bestFit="1" customWidth="1"/>
    <col min="9736" max="9737" width="17.5546875" style="1" bestFit="1" customWidth="1"/>
    <col min="9738" max="9739" width="15" style="1" customWidth="1"/>
    <col min="9740" max="9741" width="14.6640625" style="1" customWidth="1"/>
    <col min="9742" max="9742" width="16.44140625" style="1" bestFit="1" customWidth="1"/>
    <col min="9743" max="9743" width="6.33203125" style="1" customWidth="1"/>
    <col min="9744" max="9744" width="16" style="1" customWidth="1"/>
    <col min="9745" max="9745" width="18.5546875" style="1" customWidth="1"/>
    <col min="9746" max="9746" width="18.33203125" style="1" customWidth="1"/>
    <col min="9747" max="9747" width="3.5546875" style="1" customWidth="1"/>
    <col min="9748" max="9748" width="15.33203125" style="1" bestFit="1" customWidth="1"/>
    <col min="9749" max="9749" width="15.44140625" style="1" bestFit="1" customWidth="1"/>
    <col min="9750" max="9750" width="19.33203125" style="1" bestFit="1" customWidth="1"/>
    <col min="9751" max="9751" width="15.5546875" style="1" bestFit="1" customWidth="1"/>
    <col min="9752" max="9752" width="16" style="1" customWidth="1"/>
    <col min="9753" max="9753" width="17.33203125" style="1" customWidth="1"/>
    <col min="9754" max="9754" width="14.33203125" style="1" customWidth="1"/>
    <col min="9755" max="9755" width="18.109375" style="1" customWidth="1"/>
    <col min="9756" max="9756" width="16" style="1" customWidth="1"/>
    <col min="9757" max="9758" width="16" style="1" bestFit="1" customWidth="1"/>
    <col min="9759" max="9759" width="17.6640625" style="1" customWidth="1"/>
    <col min="9760" max="9760" width="16" style="1" bestFit="1" customWidth="1"/>
    <col min="9761" max="9761" width="17.5546875" style="1" bestFit="1" customWidth="1"/>
    <col min="9762" max="9762" width="15" style="1" bestFit="1" customWidth="1"/>
    <col min="9763" max="9986" width="12.6640625" style="1"/>
    <col min="9987" max="9987" width="3.5546875" style="1" customWidth="1"/>
    <col min="9988" max="9988" width="40.88671875" style="1" customWidth="1"/>
    <col min="9989" max="9989" width="18.5546875" style="1" customWidth="1"/>
    <col min="9990" max="9990" width="21.44140625" style="1" customWidth="1"/>
    <col min="9991" max="9991" width="18.5546875" style="1" bestFit="1" customWidth="1"/>
    <col min="9992" max="9993" width="17.5546875" style="1" bestFit="1" customWidth="1"/>
    <col min="9994" max="9995" width="15" style="1" customWidth="1"/>
    <col min="9996" max="9997" width="14.6640625" style="1" customWidth="1"/>
    <col min="9998" max="9998" width="16.44140625" style="1" bestFit="1" customWidth="1"/>
    <col min="9999" max="9999" width="6.33203125" style="1" customWidth="1"/>
    <col min="10000" max="10000" width="16" style="1" customWidth="1"/>
    <col min="10001" max="10001" width="18.5546875" style="1" customWidth="1"/>
    <col min="10002" max="10002" width="18.33203125" style="1" customWidth="1"/>
    <col min="10003" max="10003" width="3.5546875" style="1" customWidth="1"/>
    <col min="10004" max="10004" width="15.33203125" style="1" bestFit="1" customWidth="1"/>
    <col min="10005" max="10005" width="15.44140625" style="1" bestFit="1" customWidth="1"/>
    <col min="10006" max="10006" width="19.33203125" style="1" bestFit="1" customWidth="1"/>
    <col min="10007" max="10007" width="15.5546875" style="1" bestFit="1" customWidth="1"/>
    <col min="10008" max="10008" width="16" style="1" customWidth="1"/>
    <col min="10009" max="10009" width="17.33203125" style="1" customWidth="1"/>
    <col min="10010" max="10010" width="14.33203125" style="1" customWidth="1"/>
    <col min="10011" max="10011" width="18.109375" style="1" customWidth="1"/>
    <col min="10012" max="10012" width="16" style="1" customWidth="1"/>
    <col min="10013" max="10014" width="16" style="1" bestFit="1" customWidth="1"/>
    <col min="10015" max="10015" width="17.6640625" style="1" customWidth="1"/>
    <col min="10016" max="10016" width="16" style="1" bestFit="1" customWidth="1"/>
    <col min="10017" max="10017" width="17.5546875" style="1" bestFit="1" customWidth="1"/>
    <col min="10018" max="10018" width="15" style="1" bestFit="1" customWidth="1"/>
    <col min="10019" max="10242" width="12.6640625" style="1"/>
    <col min="10243" max="10243" width="3.5546875" style="1" customWidth="1"/>
    <col min="10244" max="10244" width="40.88671875" style="1" customWidth="1"/>
    <col min="10245" max="10245" width="18.5546875" style="1" customWidth="1"/>
    <col min="10246" max="10246" width="21.44140625" style="1" customWidth="1"/>
    <col min="10247" max="10247" width="18.5546875" style="1" bestFit="1" customWidth="1"/>
    <col min="10248" max="10249" width="17.5546875" style="1" bestFit="1" customWidth="1"/>
    <col min="10250" max="10251" width="15" style="1" customWidth="1"/>
    <col min="10252" max="10253" width="14.6640625" style="1" customWidth="1"/>
    <col min="10254" max="10254" width="16.44140625" style="1" bestFit="1" customWidth="1"/>
    <col min="10255" max="10255" width="6.33203125" style="1" customWidth="1"/>
    <col min="10256" max="10256" width="16" style="1" customWidth="1"/>
    <col min="10257" max="10257" width="18.5546875" style="1" customWidth="1"/>
    <col min="10258" max="10258" width="18.33203125" style="1" customWidth="1"/>
    <col min="10259" max="10259" width="3.5546875" style="1" customWidth="1"/>
    <col min="10260" max="10260" width="15.33203125" style="1" bestFit="1" customWidth="1"/>
    <col min="10261" max="10261" width="15.44140625" style="1" bestFit="1" customWidth="1"/>
    <col min="10262" max="10262" width="19.33203125" style="1" bestFit="1" customWidth="1"/>
    <col min="10263" max="10263" width="15.5546875" style="1" bestFit="1" customWidth="1"/>
    <col min="10264" max="10264" width="16" style="1" customWidth="1"/>
    <col min="10265" max="10265" width="17.33203125" style="1" customWidth="1"/>
    <col min="10266" max="10266" width="14.33203125" style="1" customWidth="1"/>
    <col min="10267" max="10267" width="18.109375" style="1" customWidth="1"/>
    <col min="10268" max="10268" width="16" style="1" customWidth="1"/>
    <col min="10269" max="10270" width="16" style="1" bestFit="1" customWidth="1"/>
    <col min="10271" max="10271" width="17.6640625" style="1" customWidth="1"/>
    <col min="10272" max="10272" width="16" style="1" bestFit="1" customWidth="1"/>
    <col min="10273" max="10273" width="17.5546875" style="1" bestFit="1" customWidth="1"/>
    <col min="10274" max="10274" width="15" style="1" bestFit="1" customWidth="1"/>
    <col min="10275" max="10498" width="12.6640625" style="1"/>
    <col min="10499" max="10499" width="3.5546875" style="1" customWidth="1"/>
    <col min="10500" max="10500" width="40.88671875" style="1" customWidth="1"/>
    <col min="10501" max="10501" width="18.5546875" style="1" customWidth="1"/>
    <col min="10502" max="10502" width="21.44140625" style="1" customWidth="1"/>
    <col min="10503" max="10503" width="18.5546875" style="1" bestFit="1" customWidth="1"/>
    <col min="10504" max="10505" width="17.5546875" style="1" bestFit="1" customWidth="1"/>
    <col min="10506" max="10507" width="15" style="1" customWidth="1"/>
    <col min="10508" max="10509" width="14.6640625" style="1" customWidth="1"/>
    <col min="10510" max="10510" width="16.44140625" style="1" bestFit="1" customWidth="1"/>
    <col min="10511" max="10511" width="6.33203125" style="1" customWidth="1"/>
    <col min="10512" max="10512" width="16" style="1" customWidth="1"/>
    <col min="10513" max="10513" width="18.5546875" style="1" customWidth="1"/>
    <col min="10514" max="10514" width="18.33203125" style="1" customWidth="1"/>
    <col min="10515" max="10515" width="3.5546875" style="1" customWidth="1"/>
    <col min="10516" max="10516" width="15.33203125" style="1" bestFit="1" customWidth="1"/>
    <col min="10517" max="10517" width="15.44140625" style="1" bestFit="1" customWidth="1"/>
    <col min="10518" max="10518" width="19.33203125" style="1" bestFit="1" customWidth="1"/>
    <col min="10519" max="10519" width="15.5546875" style="1" bestFit="1" customWidth="1"/>
    <col min="10520" max="10520" width="16" style="1" customWidth="1"/>
    <col min="10521" max="10521" width="17.33203125" style="1" customWidth="1"/>
    <col min="10522" max="10522" width="14.33203125" style="1" customWidth="1"/>
    <col min="10523" max="10523" width="18.109375" style="1" customWidth="1"/>
    <col min="10524" max="10524" width="16" style="1" customWidth="1"/>
    <col min="10525" max="10526" width="16" style="1" bestFit="1" customWidth="1"/>
    <col min="10527" max="10527" width="17.6640625" style="1" customWidth="1"/>
    <col min="10528" max="10528" width="16" style="1" bestFit="1" customWidth="1"/>
    <col min="10529" max="10529" width="17.5546875" style="1" bestFit="1" customWidth="1"/>
    <col min="10530" max="10530" width="15" style="1" bestFit="1" customWidth="1"/>
    <col min="10531" max="10754" width="12.6640625" style="1"/>
    <col min="10755" max="10755" width="3.5546875" style="1" customWidth="1"/>
    <col min="10756" max="10756" width="40.88671875" style="1" customWidth="1"/>
    <col min="10757" max="10757" width="18.5546875" style="1" customWidth="1"/>
    <col min="10758" max="10758" width="21.44140625" style="1" customWidth="1"/>
    <col min="10759" max="10759" width="18.5546875" style="1" bestFit="1" customWidth="1"/>
    <col min="10760" max="10761" width="17.5546875" style="1" bestFit="1" customWidth="1"/>
    <col min="10762" max="10763" width="15" style="1" customWidth="1"/>
    <col min="10764" max="10765" width="14.6640625" style="1" customWidth="1"/>
    <col min="10766" max="10766" width="16.44140625" style="1" bestFit="1" customWidth="1"/>
    <col min="10767" max="10767" width="6.33203125" style="1" customWidth="1"/>
    <col min="10768" max="10768" width="16" style="1" customWidth="1"/>
    <col min="10769" max="10769" width="18.5546875" style="1" customWidth="1"/>
    <col min="10770" max="10770" width="18.33203125" style="1" customWidth="1"/>
    <col min="10771" max="10771" width="3.5546875" style="1" customWidth="1"/>
    <col min="10772" max="10772" width="15.33203125" style="1" bestFit="1" customWidth="1"/>
    <col min="10773" max="10773" width="15.44140625" style="1" bestFit="1" customWidth="1"/>
    <col min="10774" max="10774" width="19.33203125" style="1" bestFit="1" customWidth="1"/>
    <col min="10775" max="10775" width="15.5546875" style="1" bestFit="1" customWidth="1"/>
    <col min="10776" max="10776" width="16" style="1" customWidth="1"/>
    <col min="10777" max="10777" width="17.33203125" style="1" customWidth="1"/>
    <col min="10778" max="10778" width="14.33203125" style="1" customWidth="1"/>
    <col min="10779" max="10779" width="18.109375" style="1" customWidth="1"/>
    <col min="10780" max="10780" width="16" style="1" customWidth="1"/>
    <col min="10781" max="10782" width="16" style="1" bestFit="1" customWidth="1"/>
    <col min="10783" max="10783" width="17.6640625" style="1" customWidth="1"/>
    <col min="10784" max="10784" width="16" style="1" bestFit="1" customWidth="1"/>
    <col min="10785" max="10785" width="17.5546875" style="1" bestFit="1" customWidth="1"/>
    <col min="10786" max="10786" width="15" style="1" bestFit="1" customWidth="1"/>
    <col min="10787" max="11010" width="12.6640625" style="1"/>
    <col min="11011" max="11011" width="3.5546875" style="1" customWidth="1"/>
    <col min="11012" max="11012" width="40.88671875" style="1" customWidth="1"/>
    <col min="11013" max="11013" width="18.5546875" style="1" customWidth="1"/>
    <col min="11014" max="11014" width="21.44140625" style="1" customWidth="1"/>
    <col min="11015" max="11015" width="18.5546875" style="1" bestFit="1" customWidth="1"/>
    <col min="11016" max="11017" width="17.5546875" style="1" bestFit="1" customWidth="1"/>
    <col min="11018" max="11019" width="15" style="1" customWidth="1"/>
    <col min="11020" max="11021" width="14.6640625" style="1" customWidth="1"/>
    <col min="11022" max="11022" width="16.44140625" style="1" bestFit="1" customWidth="1"/>
    <col min="11023" max="11023" width="6.33203125" style="1" customWidth="1"/>
    <col min="11024" max="11024" width="16" style="1" customWidth="1"/>
    <col min="11025" max="11025" width="18.5546875" style="1" customWidth="1"/>
    <col min="11026" max="11026" width="18.33203125" style="1" customWidth="1"/>
    <col min="11027" max="11027" width="3.5546875" style="1" customWidth="1"/>
    <col min="11028" max="11028" width="15.33203125" style="1" bestFit="1" customWidth="1"/>
    <col min="11029" max="11029" width="15.44140625" style="1" bestFit="1" customWidth="1"/>
    <col min="11030" max="11030" width="19.33203125" style="1" bestFit="1" customWidth="1"/>
    <col min="11031" max="11031" width="15.5546875" style="1" bestFit="1" customWidth="1"/>
    <col min="11032" max="11032" width="16" style="1" customWidth="1"/>
    <col min="11033" max="11033" width="17.33203125" style="1" customWidth="1"/>
    <col min="11034" max="11034" width="14.33203125" style="1" customWidth="1"/>
    <col min="11035" max="11035" width="18.109375" style="1" customWidth="1"/>
    <col min="11036" max="11036" width="16" style="1" customWidth="1"/>
    <col min="11037" max="11038" width="16" style="1" bestFit="1" customWidth="1"/>
    <col min="11039" max="11039" width="17.6640625" style="1" customWidth="1"/>
    <col min="11040" max="11040" width="16" style="1" bestFit="1" customWidth="1"/>
    <col min="11041" max="11041" width="17.5546875" style="1" bestFit="1" customWidth="1"/>
    <col min="11042" max="11042" width="15" style="1" bestFit="1" customWidth="1"/>
    <col min="11043" max="11266" width="12.6640625" style="1"/>
    <col min="11267" max="11267" width="3.5546875" style="1" customWidth="1"/>
    <col min="11268" max="11268" width="40.88671875" style="1" customWidth="1"/>
    <col min="11269" max="11269" width="18.5546875" style="1" customWidth="1"/>
    <col min="11270" max="11270" width="21.44140625" style="1" customWidth="1"/>
    <col min="11271" max="11271" width="18.5546875" style="1" bestFit="1" customWidth="1"/>
    <col min="11272" max="11273" width="17.5546875" style="1" bestFit="1" customWidth="1"/>
    <col min="11274" max="11275" width="15" style="1" customWidth="1"/>
    <col min="11276" max="11277" width="14.6640625" style="1" customWidth="1"/>
    <col min="11278" max="11278" width="16.44140625" style="1" bestFit="1" customWidth="1"/>
    <col min="11279" max="11279" width="6.33203125" style="1" customWidth="1"/>
    <col min="11280" max="11280" width="16" style="1" customWidth="1"/>
    <col min="11281" max="11281" width="18.5546875" style="1" customWidth="1"/>
    <col min="11282" max="11282" width="18.33203125" style="1" customWidth="1"/>
    <col min="11283" max="11283" width="3.5546875" style="1" customWidth="1"/>
    <col min="11284" max="11284" width="15.33203125" style="1" bestFit="1" customWidth="1"/>
    <col min="11285" max="11285" width="15.44140625" style="1" bestFit="1" customWidth="1"/>
    <col min="11286" max="11286" width="19.33203125" style="1" bestFit="1" customWidth="1"/>
    <col min="11287" max="11287" width="15.5546875" style="1" bestFit="1" customWidth="1"/>
    <col min="11288" max="11288" width="16" style="1" customWidth="1"/>
    <col min="11289" max="11289" width="17.33203125" style="1" customWidth="1"/>
    <col min="11290" max="11290" width="14.33203125" style="1" customWidth="1"/>
    <col min="11291" max="11291" width="18.109375" style="1" customWidth="1"/>
    <col min="11292" max="11292" width="16" style="1" customWidth="1"/>
    <col min="11293" max="11294" width="16" style="1" bestFit="1" customWidth="1"/>
    <col min="11295" max="11295" width="17.6640625" style="1" customWidth="1"/>
    <col min="11296" max="11296" width="16" style="1" bestFit="1" customWidth="1"/>
    <col min="11297" max="11297" width="17.5546875" style="1" bestFit="1" customWidth="1"/>
    <col min="11298" max="11298" width="15" style="1" bestFit="1" customWidth="1"/>
    <col min="11299" max="11522" width="12.6640625" style="1"/>
    <col min="11523" max="11523" width="3.5546875" style="1" customWidth="1"/>
    <col min="11524" max="11524" width="40.88671875" style="1" customWidth="1"/>
    <col min="11525" max="11525" width="18.5546875" style="1" customWidth="1"/>
    <col min="11526" max="11526" width="21.44140625" style="1" customWidth="1"/>
    <col min="11527" max="11527" width="18.5546875" style="1" bestFit="1" customWidth="1"/>
    <col min="11528" max="11529" width="17.5546875" style="1" bestFit="1" customWidth="1"/>
    <col min="11530" max="11531" width="15" style="1" customWidth="1"/>
    <col min="11532" max="11533" width="14.6640625" style="1" customWidth="1"/>
    <col min="11534" max="11534" width="16.44140625" style="1" bestFit="1" customWidth="1"/>
    <col min="11535" max="11535" width="6.33203125" style="1" customWidth="1"/>
    <col min="11536" max="11536" width="16" style="1" customWidth="1"/>
    <col min="11537" max="11537" width="18.5546875" style="1" customWidth="1"/>
    <col min="11538" max="11538" width="18.33203125" style="1" customWidth="1"/>
    <col min="11539" max="11539" width="3.5546875" style="1" customWidth="1"/>
    <col min="11540" max="11540" width="15.33203125" style="1" bestFit="1" customWidth="1"/>
    <col min="11541" max="11541" width="15.44140625" style="1" bestFit="1" customWidth="1"/>
    <col min="11542" max="11542" width="19.33203125" style="1" bestFit="1" customWidth="1"/>
    <col min="11543" max="11543" width="15.5546875" style="1" bestFit="1" customWidth="1"/>
    <col min="11544" max="11544" width="16" style="1" customWidth="1"/>
    <col min="11545" max="11545" width="17.33203125" style="1" customWidth="1"/>
    <col min="11546" max="11546" width="14.33203125" style="1" customWidth="1"/>
    <col min="11547" max="11547" width="18.109375" style="1" customWidth="1"/>
    <col min="11548" max="11548" width="16" style="1" customWidth="1"/>
    <col min="11549" max="11550" width="16" style="1" bestFit="1" customWidth="1"/>
    <col min="11551" max="11551" width="17.6640625" style="1" customWidth="1"/>
    <col min="11552" max="11552" width="16" style="1" bestFit="1" customWidth="1"/>
    <col min="11553" max="11553" width="17.5546875" style="1" bestFit="1" customWidth="1"/>
    <col min="11554" max="11554" width="15" style="1" bestFit="1" customWidth="1"/>
    <col min="11555" max="11778" width="12.6640625" style="1"/>
    <col min="11779" max="11779" width="3.5546875" style="1" customWidth="1"/>
    <col min="11780" max="11780" width="40.88671875" style="1" customWidth="1"/>
    <col min="11781" max="11781" width="18.5546875" style="1" customWidth="1"/>
    <col min="11782" max="11782" width="21.44140625" style="1" customWidth="1"/>
    <col min="11783" max="11783" width="18.5546875" style="1" bestFit="1" customWidth="1"/>
    <col min="11784" max="11785" width="17.5546875" style="1" bestFit="1" customWidth="1"/>
    <col min="11786" max="11787" width="15" style="1" customWidth="1"/>
    <col min="11788" max="11789" width="14.6640625" style="1" customWidth="1"/>
    <col min="11790" max="11790" width="16.44140625" style="1" bestFit="1" customWidth="1"/>
    <col min="11791" max="11791" width="6.33203125" style="1" customWidth="1"/>
    <col min="11792" max="11792" width="16" style="1" customWidth="1"/>
    <col min="11793" max="11793" width="18.5546875" style="1" customWidth="1"/>
    <col min="11794" max="11794" width="18.33203125" style="1" customWidth="1"/>
    <col min="11795" max="11795" width="3.5546875" style="1" customWidth="1"/>
    <col min="11796" max="11796" width="15.33203125" style="1" bestFit="1" customWidth="1"/>
    <col min="11797" max="11797" width="15.44140625" style="1" bestFit="1" customWidth="1"/>
    <col min="11798" max="11798" width="19.33203125" style="1" bestFit="1" customWidth="1"/>
    <col min="11799" max="11799" width="15.5546875" style="1" bestFit="1" customWidth="1"/>
    <col min="11800" max="11800" width="16" style="1" customWidth="1"/>
    <col min="11801" max="11801" width="17.33203125" style="1" customWidth="1"/>
    <col min="11802" max="11802" width="14.33203125" style="1" customWidth="1"/>
    <col min="11803" max="11803" width="18.109375" style="1" customWidth="1"/>
    <col min="11804" max="11804" width="16" style="1" customWidth="1"/>
    <col min="11805" max="11806" width="16" style="1" bestFit="1" customWidth="1"/>
    <col min="11807" max="11807" width="17.6640625" style="1" customWidth="1"/>
    <col min="11808" max="11808" width="16" style="1" bestFit="1" customWidth="1"/>
    <col min="11809" max="11809" width="17.5546875" style="1" bestFit="1" customWidth="1"/>
    <col min="11810" max="11810" width="15" style="1" bestFit="1" customWidth="1"/>
    <col min="11811" max="12034" width="12.6640625" style="1"/>
    <col min="12035" max="12035" width="3.5546875" style="1" customWidth="1"/>
    <col min="12036" max="12036" width="40.88671875" style="1" customWidth="1"/>
    <col min="12037" max="12037" width="18.5546875" style="1" customWidth="1"/>
    <col min="12038" max="12038" width="21.44140625" style="1" customWidth="1"/>
    <col min="12039" max="12039" width="18.5546875" style="1" bestFit="1" customWidth="1"/>
    <col min="12040" max="12041" width="17.5546875" style="1" bestFit="1" customWidth="1"/>
    <col min="12042" max="12043" width="15" style="1" customWidth="1"/>
    <col min="12044" max="12045" width="14.6640625" style="1" customWidth="1"/>
    <col min="12046" max="12046" width="16.44140625" style="1" bestFit="1" customWidth="1"/>
    <col min="12047" max="12047" width="6.33203125" style="1" customWidth="1"/>
    <col min="12048" max="12048" width="16" style="1" customWidth="1"/>
    <col min="12049" max="12049" width="18.5546875" style="1" customWidth="1"/>
    <col min="12050" max="12050" width="18.33203125" style="1" customWidth="1"/>
    <col min="12051" max="12051" width="3.5546875" style="1" customWidth="1"/>
    <col min="12052" max="12052" width="15.33203125" style="1" bestFit="1" customWidth="1"/>
    <col min="12053" max="12053" width="15.44140625" style="1" bestFit="1" customWidth="1"/>
    <col min="12054" max="12054" width="19.33203125" style="1" bestFit="1" customWidth="1"/>
    <col min="12055" max="12055" width="15.5546875" style="1" bestFit="1" customWidth="1"/>
    <col min="12056" max="12056" width="16" style="1" customWidth="1"/>
    <col min="12057" max="12057" width="17.33203125" style="1" customWidth="1"/>
    <col min="12058" max="12058" width="14.33203125" style="1" customWidth="1"/>
    <col min="12059" max="12059" width="18.109375" style="1" customWidth="1"/>
    <col min="12060" max="12060" width="16" style="1" customWidth="1"/>
    <col min="12061" max="12062" width="16" style="1" bestFit="1" customWidth="1"/>
    <col min="12063" max="12063" width="17.6640625" style="1" customWidth="1"/>
    <col min="12064" max="12064" width="16" style="1" bestFit="1" customWidth="1"/>
    <col min="12065" max="12065" width="17.5546875" style="1" bestFit="1" customWidth="1"/>
    <col min="12066" max="12066" width="15" style="1" bestFit="1" customWidth="1"/>
    <col min="12067" max="12290" width="12.6640625" style="1"/>
    <col min="12291" max="12291" width="3.5546875" style="1" customWidth="1"/>
    <col min="12292" max="12292" width="40.88671875" style="1" customWidth="1"/>
    <col min="12293" max="12293" width="18.5546875" style="1" customWidth="1"/>
    <col min="12294" max="12294" width="21.44140625" style="1" customWidth="1"/>
    <col min="12295" max="12295" width="18.5546875" style="1" bestFit="1" customWidth="1"/>
    <col min="12296" max="12297" width="17.5546875" style="1" bestFit="1" customWidth="1"/>
    <col min="12298" max="12299" width="15" style="1" customWidth="1"/>
    <col min="12300" max="12301" width="14.6640625" style="1" customWidth="1"/>
    <col min="12302" max="12302" width="16.44140625" style="1" bestFit="1" customWidth="1"/>
    <col min="12303" max="12303" width="6.33203125" style="1" customWidth="1"/>
    <col min="12304" max="12304" width="16" style="1" customWidth="1"/>
    <col min="12305" max="12305" width="18.5546875" style="1" customWidth="1"/>
    <col min="12306" max="12306" width="18.33203125" style="1" customWidth="1"/>
    <col min="12307" max="12307" width="3.5546875" style="1" customWidth="1"/>
    <col min="12308" max="12308" width="15.33203125" style="1" bestFit="1" customWidth="1"/>
    <col min="12309" max="12309" width="15.44140625" style="1" bestFit="1" customWidth="1"/>
    <col min="12310" max="12310" width="19.33203125" style="1" bestFit="1" customWidth="1"/>
    <col min="12311" max="12311" width="15.5546875" style="1" bestFit="1" customWidth="1"/>
    <col min="12312" max="12312" width="16" style="1" customWidth="1"/>
    <col min="12313" max="12313" width="17.33203125" style="1" customWidth="1"/>
    <col min="12314" max="12314" width="14.33203125" style="1" customWidth="1"/>
    <col min="12315" max="12315" width="18.109375" style="1" customWidth="1"/>
    <col min="12316" max="12316" width="16" style="1" customWidth="1"/>
    <col min="12317" max="12318" width="16" style="1" bestFit="1" customWidth="1"/>
    <col min="12319" max="12319" width="17.6640625" style="1" customWidth="1"/>
    <col min="12320" max="12320" width="16" style="1" bestFit="1" customWidth="1"/>
    <col min="12321" max="12321" width="17.5546875" style="1" bestFit="1" customWidth="1"/>
    <col min="12322" max="12322" width="15" style="1" bestFit="1" customWidth="1"/>
    <col min="12323" max="12546" width="12.6640625" style="1"/>
    <col min="12547" max="12547" width="3.5546875" style="1" customWidth="1"/>
    <col min="12548" max="12548" width="40.88671875" style="1" customWidth="1"/>
    <col min="12549" max="12549" width="18.5546875" style="1" customWidth="1"/>
    <col min="12550" max="12550" width="21.44140625" style="1" customWidth="1"/>
    <col min="12551" max="12551" width="18.5546875" style="1" bestFit="1" customWidth="1"/>
    <col min="12552" max="12553" width="17.5546875" style="1" bestFit="1" customWidth="1"/>
    <col min="12554" max="12555" width="15" style="1" customWidth="1"/>
    <col min="12556" max="12557" width="14.6640625" style="1" customWidth="1"/>
    <col min="12558" max="12558" width="16.44140625" style="1" bestFit="1" customWidth="1"/>
    <col min="12559" max="12559" width="6.33203125" style="1" customWidth="1"/>
    <col min="12560" max="12560" width="16" style="1" customWidth="1"/>
    <col min="12561" max="12561" width="18.5546875" style="1" customWidth="1"/>
    <col min="12562" max="12562" width="18.33203125" style="1" customWidth="1"/>
    <col min="12563" max="12563" width="3.5546875" style="1" customWidth="1"/>
    <col min="12564" max="12564" width="15.33203125" style="1" bestFit="1" customWidth="1"/>
    <col min="12565" max="12565" width="15.44140625" style="1" bestFit="1" customWidth="1"/>
    <col min="12566" max="12566" width="19.33203125" style="1" bestFit="1" customWidth="1"/>
    <col min="12567" max="12567" width="15.5546875" style="1" bestFit="1" customWidth="1"/>
    <col min="12568" max="12568" width="16" style="1" customWidth="1"/>
    <col min="12569" max="12569" width="17.33203125" style="1" customWidth="1"/>
    <col min="12570" max="12570" width="14.33203125" style="1" customWidth="1"/>
    <col min="12571" max="12571" width="18.109375" style="1" customWidth="1"/>
    <col min="12572" max="12572" width="16" style="1" customWidth="1"/>
    <col min="12573" max="12574" width="16" style="1" bestFit="1" customWidth="1"/>
    <col min="12575" max="12575" width="17.6640625" style="1" customWidth="1"/>
    <col min="12576" max="12576" width="16" style="1" bestFit="1" customWidth="1"/>
    <col min="12577" max="12577" width="17.5546875" style="1" bestFit="1" customWidth="1"/>
    <col min="12578" max="12578" width="15" style="1" bestFit="1" customWidth="1"/>
    <col min="12579" max="12802" width="12.6640625" style="1"/>
    <col min="12803" max="12803" width="3.5546875" style="1" customWidth="1"/>
    <col min="12804" max="12804" width="40.88671875" style="1" customWidth="1"/>
    <col min="12805" max="12805" width="18.5546875" style="1" customWidth="1"/>
    <col min="12806" max="12806" width="21.44140625" style="1" customWidth="1"/>
    <col min="12807" max="12807" width="18.5546875" style="1" bestFit="1" customWidth="1"/>
    <col min="12808" max="12809" width="17.5546875" style="1" bestFit="1" customWidth="1"/>
    <col min="12810" max="12811" width="15" style="1" customWidth="1"/>
    <col min="12812" max="12813" width="14.6640625" style="1" customWidth="1"/>
    <col min="12814" max="12814" width="16.44140625" style="1" bestFit="1" customWidth="1"/>
    <col min="12815" max="12815" width="6.33203125" style="1" customWidth="1"/>
    <col min="12816" max="12816" width="16" style="1" customWidth="1"/>
    <col min="12817" max="12817" width="18.5546875" style="1" customWidth="1"/>
    <col min="12818" max="12818" width="18.33203125" style="1" customWidth="1"/>
    <col min="12819" max="12819" width="3.5546875" style="1" customWidth="1"/>
    <col min="12820" max="12820" width="15.33203125" style="1" bestFit="1" customWidth="1"/>
    <col min="12821" max="12821" width="15.44140625" style="1" bestFit="1" customWidth="1"/>
    <col min="12822" max="12822" width="19.33203125" style="1" bestFit="1" customWidth="1"/>
    <col min="12823" max="12823" width="15.5546875" style="1" bestFit="1" customWidth="1"/>
    <col min="12824" max="12824" width="16" style="1" customWidth="1"/>
    <col min="12825" max="12825" width="17.33203125" style="1" customWidth="1"/>
    <col min="12826" max="12826" width="14.33203125" style="1" customWidth="1"/>
    <col min="12827" max="12827" width="18.109375" style="1" customWidth="1"/>
    <col min="12828" max="12828" width="16" style="1" customWidth="1"/>
    <col min="12829" max="12830" width="16" style="1" bestFit="1" customWidth="1"/>
    <col min="12831" max="12831" width="17.6640625" style="1" customWidth="1"/>
    <col min="12832" max="12832" width="16" style="1" bestFit="1" customWidth="1"/>
    <col min="12833" max="12833" width="17.5546875" style="1" bestFit="1" customWidth="1"/>
    <col min="12834" max="12834" width="15" style="1" bestFit="1" customWidth="1"/>
    <col min="12835" max="13058" width="12.6640625" style="1"/>
    <col min="13059" max="13059" width="3.5546875" style="1" customWidth="1"/>
    <col min="13060" max="13060" width="40.88671875" style="1" customWidth="1"/>
    <col min="13061" max="13061" width="18.5546875" style="1" customWidth="1"/>
    <col min="13062" max="13062" width="21.44140625" style="1" customWidth="1"/>
    <col min="13063" max="13063" width="18.5546875" style="1" bestFit="1" customWidth="1"/>
    <col min="13064" max="13065" width="17.5546875" style="1" bestFit="1" customWidth="1"/>
    <col min="13066" max="13067" width="15" style="1" customWidth="1"/>
    <col min="13068" max="13069" width="14.6640625" style="1" customWidth="1"/>
    <col min="13070" max="13070" width="16.44140625" style="1" bestFit="1" customWidth="1"/>
    <col min="13071" max="13071" width="6.33203125" style="1" customWidth="1"/>
    <col min="13072" max="13072" width="16" style="1" customWidth="1"/>
    <col min="13073" max="13073" width="18.5546875" style="1" customWidth="1"/>
    <col min="13074" max="13074" width="18.33203125" style="1" customWidth="1"/>
    <col min="13075" max="13075" width="3.5546875" style="1" customWidth="1"/>
    <col min="13076" max="13076" width="15.33203125" style="1" bestFit="1" customWidth="1"/>
    <col min="13077" max="13077" width="15.44140625" style="1" bestFit="1" customWidth="1"/>
    <col min="13078" max="13078" width="19.33203125" style="1" bestFit="1" customWidth="1"/>
    <col min="13079" max="13079" width="15.5546875" style="1" bestFit="1" customWidth="1"/>
    <col min="13080" max="13080" width="16" style="1" customWidth="1"/>
    <col min="13081" max="13081" width="17.33203125" style="1" customWidth="1"/>
    <col min="13082" max="13082" width="14.33203125" style="1" customWidth="1"/>
    <col min="13083" max="13083" width="18.109375" style="1" customWidth="1"/>
    <col min="13084" max="13084" width="16" style="1" customWidth="1"/>
    <col min="13085" max="13086" width="16" style="1" bestFit="1" customWidth="1"/>
    <col min="13087" max="13087" width="17.6640625" style="1" customWidth="1"/>
    <col min="13088" max="13088" width="16" style="1" bestFit="1" customWidth="1"/>
    <col min="13089" max="13089" width="17.5546875" style="1" bestFit="1" customWidth="1"/>
    <col min="13090" max="13090" width="15" style="1" bestFit="1" customWidth="1"/>
    <col min="13091" max="13314" width="12.6640625" style="1"/>
    <col min="13315" max="13315" width="3.5546875" style="1" customWidth="1"/>
    <col min="13316" max="13316" width="40.88671875" style="1" customWidth="1"/>
    <col min="13317" max="13317" width="18.5546875" style="1" customWidth="1"/>
    <col min="13318" max="13318" width="21.44140625" style="1" customWidth="1"/>
    <col min="13319" max="13319" width="18.5546875" style="1" bestFit="1" customWidth="1"/>
    <col min="13320" max="13321" width="17.5546875" style="1" bestFit="1" customWidth="1"/>
    <col min="13322" max="13323" width="15" style="1" customWidth="1"/>
    <col min="13324" max="13325" width="14.6640625" style="1" customWidth="1"/>
    <col min="13326" max="13326" width="16.44140625" style="1" bestFit="1" customWidth="1"/>
    <col min="13327" max="13327" width="6.33203125" style="1" customWidth="1"/>
    <col min="13328" max="13328" width="16" style="1" customWidth="1"/>
    <col min="13329" max="13329" width="18.5546875" style="1" customWidth="1"/>
    <col min="13330" max="13330" width="18.33203125" style="1" customWidth="1"/>
    <col min="13331" max="13331" width="3.5546875" style="1" customWidth="1"/>
    <col min="13332" max="13332" width="15.33203125" style="1" bestFit="1" customWidth="1"/>
    <col min="13333" max="13333" width="15.44140625" style="1" bestFit="1" customWidth="1"/>
    <col min="13334" max="13334" width="19.33203125" style="1" bestFit="1" customWidth="1"/>
    <col min="13335" max="13335" width="15.5546875" style="1" bestFit="1" customWidth="1"/>
    <col min="13336" max="13336" width="16" style="1" customWidth="1"/>
    <col min="13337" max="13337" width="17.33203125" style="1" customWidth="1"/>
    <col min="13338" max="13338" width="14.33203125" style="1" customWidth="1"/>
    <col min="13339" max="13339" width="18.109375" style="1" customWidth="1"/>
    <col min="13340" max="13340" width="16" style="1" customWidth="1"/>
    <col min="13341" max="13342" width="16" style="1" bestFit="1" customWidth="1"/>
    <col min="13343" max="13343" width="17.6640625" style="1" customWidth="1"/>
    <col min="13344" max="13344" width="16" style="1" bestFit="1" customWidth="1"/>
    <col min="13345" max="13345" width="17.5546875" style="1" bestFit="1" customWidth="1"/>
    <col min="13346" max="13346" width="15" style="1" bestFit="1" customWidth="1"/>
    <col min="13347" max="13570" width="12.6640625" style="1"/>
    <col min="13571" max="13571" width="3.5546875" style="1" customWidth="1"/>
    <col min="13572" max="13572" width="40.88671875" style="1" customWidth="1"/>
    <col min="13573" max="13573" width="18.5546875" style="1" customWidth="1"/>
    <col min="13574" max="13574" width="21.44140625" style="1" customWidth="1"/>
    <col min="13575" max="13575" width="18.5546875" style="1" bestFit="1" customWidth="1"/>
    <col min="13576" max="13577" width="17.5546875" style="1" bestFit="1" customWidth="1"/>
    <col min="13578" max="13579" width="15" style="1" customWidth="1"/>
    <col min="13580" max="13581" width="14.6640625" style="1" customWidth="1"/>
    <col min="13582" max="13582" width="16.44140625" style="1" bestFit="1" customWidth="1"/>
    <col min="13583" max="13583" width="6.33203125" style="1" customWidth="1"/>
    <col min="13584" max="13584" width="16" style="1" customWidth="1"/>
    <col min="13585" max="13585" width="18.5546875" style="1" customWidth="1"/>
    <col min="13586" max="13586" width="18.33203125" style="1" customWidth="1"/>
    <col min="13587" max="13587" width="3.5546875" style="1" customWidth="1"/>
    <col min="13588" max="13588" width="15.33203125" style="1" bestFit="1" customWidth="1"/>
    <col min="13589" max="13589" width="15.44140625" style="1" bestFit="1" customWidth="1"/>
    <col min="13590" max="13590" width="19.33203125" style="1" bestFit="1" customWidth="1"/>
    <col min="13591" max="13591" width="15.5546875" style="1" bestFit="1" customWidth="1"/>
    <col min="13592" max="13592" width="16" style="1" customWidth="1"/>
    <col min="13593" max="13593" width="17.33203125" style="1" customWidth="1"/>
    <col min="13594" max="13594" width="14.33203125" style="1" customWidth="1"/>
    <col min="13595" max="13595" width="18.109375" style="1" customWidth="1"/>
    <col min="13596" max="13596" width="16" style="1" customWidth="1"/>
    <col min="13597" max="13598" width="16" style="1" bestFit="1" customWidth="1"/>
    <col min="13599" max="13599" width="17.6640625" style="1" customWidth="1"/>
    <col min="13600" max="13600" width="16" style="1" bestFit="1" customWidth="1"/>
    <col min="13601" max="13601" width="17.5546875" style="1" bestFit="1" customWidth="1"/>
    <col min="13602" max="13602" width="15" style="1" bestFit="1" customWidth="1"/>
    <col min="13603" max="13826" width="12.6640625" style="1"/>
    <col min="13827" max="13827" width="3.5546875" style="1" customWidth="1"/>
    <col min="13828" max="13828" width="40.88671875" style="1" customWidth="1"/>
    <col min="13829" max="13829" width="18.5546875" style="1" customWidth="1"/>
    <col min="13830" max="13830" width="21.44140625" style="1" customWidth="1"/>
    <col min="13831" max="13831" width="18.5546875" style="1" bestFit="1" customWidth="1"/>
    <col min="13832" max="13833" width="17.5546875" style="1" bestFit="1" customWidth="1"/>
    <col min="13834" max="13835" width="15" style="1" customWidth="1"/>
    <col min="13836" max="13837" width="14.6640625" style="1" customWidth="1"/>
    <col min="13838" max="13838" width="16.44140625" style="1" bestFit="1" customWidth="1"/>
    <col min="13839" max="13839" width="6.33203125" style="1" customWidth="1"/>
    <col min="13840" max="13840" width="16" style="1" customWidth="1"/>
    <col min="13841" max="13841" width="18.5546875" style="1" customWidth="1"/>
    <col min="13842" max="13842" width="18.33203125" style="1" customWidth="1"/>
    <col min="13843" max="13843" width="3.5546875" style="1" customWidth="1"/>
    <col min="13844" max="13844" width="15.33203125" style="1" bestFit="1" customWidth="1"/>
    <col min="13845" max="13845" width="15.44140625" style="1" bestFit="1" customWidth="1"/>
    <col min="13846" max="13846" width="19.33203125" style="1" bestFit="1" customWidth="1"/>
    <col min="13847" max="13847" width="15.5546875" style="1" bestFit="1" customWidth="1"/>
    <col min="13848" max="13848" width="16" style="1" customWidth="1"/>
    <col min="13849" max="13849" width="17.33203125" style="1" customWidth="1"/>
    <col min="13850" max="13850" width="14.33203125" style="1" customWidth="1"/>
    <col min="13851" max="13851" width="18.109375" style="1" customWidth="1"/>
    <col min="13852" max="13852" width="16" style="1" customWidth="1"/>
    <col min="13853" max="13854" width="16" style="1" bestFit="1" customWidth="1"/>
    <col min="13855" max="13855" width="17.6640625" style="1" customWidth="1"/>
    <col min="13856" max="13856" width="16" style="1" bestFit="1" customWidth="1"/>
    <col min="13857" max="13857" width="17.5546875" style="1" bestFit="1" customWidth="1"/>
    <col min="13858" max="13858" width="15" style="1" bestFit="1" customWidth="1"/>
    <col min="13859" max="14082" width="12.6640625" style="1"/>
    <col min="14083" max="14083" width="3.5546875" style="1" customWidth="1"/>
    <col min="14084" max="14084" width="40.88671875" style="1" customWidth="1"/>
    <col min="14085" max="14085" width="18.5546875" style="1" customWidth="1"/>
    <col min="14086" max="14086" width="21.44140625" style="1" customWidth="1"/>
    <col min="14087" max="14087" width="18.5546875" style="1" bestFit="1" customWidth="1"/>
    <col min="14088" max="14089" width="17.5546875" style="1" bestFit="1" customWidth="1"/>
    <col min="14090" max="14091" width="15" style="1" customWidth="1"/>
    <col min="14092" max="14093" width="14.6640625" style="1" customWidth="1"/>
    <col min="14094" max="14094" width="16.44140625" style="1" bestFit="1" customWidth="1"/>
    <col min="14095" max="14095" width="6.33203125" style="1" customWidth="1"/>
    <col min="14096" max="14096" width="16" style="1" customWidth="1"/>
    <col min="14097" max="14097" width="18.5546875" style="1" customWidth="1"/>
    <col min="14098" max="14098" width="18.33203125" style="1" customWidth="1"/>
    <col min="14099" max="14099" width="3.5546875" style="1" customWidth="1"/>
    <col min="14100" max="14100" width="15.33203125" style="1" bestFit="1" customWidth="1"/>
    <col min="14101" max="14101" width="15.44140625" style="1" bestFit="1" customWidth="1"/>
    <col min="14102" max="14102" width="19.33203125" style="1" bestFit="1" customWidth="1"/>
    <col min="14103" max="14103" width="15.5546875" style="1" bestFit="1" customWidth="1"/>
    <col min="14104" max="14104" width="16" style="1" customWidth="1"/>
    <col min="14105" max="14105" width="17.33203125" style="1" customWidth="1"/>
    <col min="14106" max="14106" width="14.33203125" style="1" customWidth="1"/>
    <col min="14107" max="14107" width="18.109375" style="1" customWidth="1"/>
    <col min="14108" max="14108" width="16" style="1" customWidth="1"/>
    <col min="14109" max="14110" width="16" style="1" bestFit="1" customWidth="1"/>
    <col min="14111" max="14111" width="17.6640625" style="1" customWidth="1"/>
    <col min="14112" max="14112" width="16" style="1" bestFit="1" customWidth="1"/>
    <col min="14113" max="14113" width="17.5546875" style="1" bestFit="1" customWidth="1"/>
    <col min="14114" max="14114" width="15" style="1" bestFit="1" customWidth="1"/>
    <col min="14115" max="14338" width="12.6640625" style="1"/>
    <col min="14339" max="14339" width="3.5546875" style="1" customWidth="1"/>
    <col min="14340" max="14340" width="40.88671875" style="1" customWidth="1"/>
    <col min="14341" max="14341" width="18.5546875" style="1" customWidth="1"/>
    <col min="14342" max="14342" width="21.44140625" style="1" customWidth="1"/>
    <col min="14343" max="14343" width="18.5546875" style="1" bestFit="1" customWidth="1"/>
    <col min="14344" max="14345" width="17.5546875" style="1" bestFit="1" customWidth="1"/>
    <col min="14346" max="14347" width="15" style="1" customWidth="1"/>
    <col min="14348" max="14349" width="14.6640625" style="1" customWidth="1"/>
    <col min="14350" max="14350" width="16.44140625" style="1" bestFit="1" customWidth="1"/>
    <col min="14351" max="14351" width="6.33203125" style="1" customWidth="1"/>
    <col min="14352" max="14352" width="16" style="1" customWidth="1"/>
    <col min="14353" max="14353" width="18.5546875" style="1" customWidth="1"/>
    <col min="14354" max="14354" width="18.33203125" style="1" customWidth="1"/>
    <col min="14355" max="14355" width="3.5546875" style="1" customWidth="1"/>
    <col min="14356" max="14356" width="15.33203125" style="1" bestFit="1" customWidth="1"/>
    <col min="14357" max="14357" width="15.44140625" style="1" bestFit="1" customWidth="1"/>
    <col min="14358" max="14358" width="19.33203125" style="1" bestFit="1" customWidth="1"/>
    <col min="14359" max="14359" width="15.5546875" style="1" bestFit="1" customWidth="1"/>
    <col min="14360" max="14360" width="16" style="1" customWidth="1"/>
    <col min="14361" max="14361" width="17.33203125" style="1" customWidth="1"/>
    <col min="14362" max="14362" width="14.33203125" style="1" customWidth="1"/>
    <col min="14363" max="14363" width="18.109375" style="1" customWidth="1"/>
    <col min="14364" max="14364" width="16" style="1" customWidth="1"/>
    <col min="14365" max="14366" width="16" style="1" bestFit="1" customWidth="1"/>
    <col min="14367" max="14367" width="17.6640625" style="1" customWidth="1"/>
    <col min="14368" max="14368" width="16" style="1" bestFit="1" customWidth="1"/>
    <col min="14369" max="14369" width="17.5546875" style="1" bestFit="1" customWidth="1"/>
    <col min="14370" max="14370" width="15" style="1" bestFit="1" customWidth="1"/>
    <col min="14371" max="14594" width="12.6640625" style="1"/>
    <col min="14595" max="14595" width="3.5546875" style="1" customWidth="1"/>
    <col min="14596" max="14596" width="40.88671875" style="1" customWidth="1"/>
    <col min="14597" max="14597" width="18.5546875" style="1" customWidth="1"/>
    <col min="14598" max="14598" width="21.44140625" style="1" customWidth="1"/>
    <col min="14599" max="14599" width="18.5546875" style="1" bestFit="1" customWidth="1"/>
    <col min="14600" max="14601" width="17.5546875" style="1" bestFit="1" customWidth="1"/>
    <col min="14602" max="14603" width="15" style="1" customWidth="1"/>
    <col min="14604" max="14605" width="14.6640625" style="1" customWidth="1"/>
    <col min="14606" max="14606" width="16.44140625" style="1" bestFit="1" customWidth="1"/>
    <col min="14607" max="14607" width="6.33203125" style="1" customWidth="1"/>
    <col min="14608" max="14608" width="16" style="1" customWidth="1"/>
    <col min="14609" max="14609" width="18.5546875" style="1" customWidth="1"/>
    <col min="14610" max="14610" width="18.33203125" style="1" customWidth="1"/>
    <col min="14611" max="14611" width="3.5546875" style="1" customWidth="1"/>
    <col min="14612" max="14612" width="15.33203125" style="1" bestFit="1" customWidth="1"/>
    <col min="14613" max="14613" width="15.44140625" style="1" bestFit="1" customWidth="1"/>
    <col min="14614" max="14614" width="19.33203125" style="1" bestFit="1" customWidth="1"/>
    <col min="14615" max="14615" width="15.5546875" style="1" bestFit="1" customWidth="1"/>
    <col min="14616" max="14616" width="16" style="1" customWidth="1"/>
    <col min="14617" max="14617" width="17.33203125" style="1" customWidth="1"/>
    <col min="14618" max="14618" width="14.33203125" style="1" customWidth="1"/>
    <col min="14619" max="14619" width="18.109375" style="1" customWidth="1"/>
    <col min="14620" max="14620" width="16" style="1" customWidth="1"/>
    <col min="14621" max="14622" width="16" style="1" bestFit="1" customWidth="1"/>
    <col min="14623" max="14623" width="17.6640625" style="1" customWidth="1"/>
    <col min="14624" max="14624" width="16" style="1" bestFit="1" customWidth="1"/>
    <col min="14625" max="14625" width="17.5546875" style="1" bestFit="1" customWidth="1"/>
    <col min="14626" max="14626" width="15" style="1" bestFit="1" customWidth="1"/>
    <col min="14627" max="14850" width="12.6640625" style="1"/>
    <col min="14851" max="14851" width="3.5546875" style="1" customWidth="1"/>
    <col min="14852" max="14852" width="40.88671875" style="1" customWidth="1"/>
    <col min="14853" max="14853" width="18.5546875" style="1" customWidth="1"/>
    <col min="14854" max="14854" width="21.44140625" style="1" customWidth="1"/>
    <col min="14855" max="14855" width="18.5546875" style="1" bestFit="1" customWidth="1"/>
    <col min="14856" max="14857" width="17.5546875" style="1" bestFit="1" customWidth="1"/>
    <col min="14858" max="14859" width="15" style="1" customWidth="1"/>
    <col min="14860" max="14861" width="14.6640625" style="1" customWidth="1"/>
    <col min="14862" max="14862" width="16.44140625" style="1" bestFit="1" customWidth="1"/>
    <col min="14863" max="14863" width="6.33203125" style="1" customWidth="1"/>
    <col min="14864" max="14864" width="16" style="1" customWidth="1"/>
    <col min="14865" max="14865" width="18.5546875" style="1" customWidth="1"/>
    <col min="14866" max="14866" width="18.33203125" style="1" customWidth="1"/>
    <col min="14867" max="14867" width="3.5546875" style="1" customWidth="1"/>
    <col min="14868" max="14868" width="15.33203125" style="1" bestFit="1" customWidth="1"/>
    <col min="14869" max="14869" width="15.44140625" style="1" bestFit="1" customWidth="1"/>
    <col min="14870" max="14870" width="19.33203125" style="1" bestFit="1" customWidth="1"/>
    <col min="14871" max="14871" width="15.5546875" style="1" bestFit="1" customWidth="1"/>
    <col min="14872" max="14872" width="16" style="1" customWidth="1"/>
    <col min="14873" max="14873" width="17.33203125" style="1" customWidth="1"/>
    <col min="14874" max="14874" width="14.33203125" style="1" customWidth="1"/>
    <col min="14875" max="14875" width="18.109375" style="1" customWidth="1"/>
    <col min="14876" max="14876" width="16" style="1" customWidth="1"/>
    <col min="14877" max="14878" width="16" style="1" bestFit="1" customWidth="1"/>
    <col min="14879" max="14879" width="17.6640625" style="1" customWidth="1"/>
    <col min="14880" max="14880" width="16" style="1" bestFit="1" customWidth="1"/>
    <col min="14881" max="14881" width="17.5546875" style="1" bestFit="1" customWidth="1"/>
    <col min="14882" max="14882" width="15" style="1" bestFit="1" customWidth="1"/>
    <col min="14883" max="15106" width="12.6640625" style="1"/>
    <col min="15107" max="15107" width="3.5546875" style="1" customWidth="1"/>
    <col min="15108" max="15108" width="40.88671875" style="1" customWidth="1"/>
    <col min="15109" max="15109" width="18.5546875" style="1" customWidth="1"/>
    <col min="15110" max="15110" width="21.44140625" style="1" customWidth="1"/>
    <col min="15111" max="15111" width="18.5546875" style="1" bestFit="1" customWidth="1"/>
    <col min="15112" max="15113" width="17.5546875" style="1" bestFit="1" customWidth="1"/>
    <col min="15114" max="15115" width="15" style="1" customWidth="1"/>
    <col min="15116" max="15117" width="14.6640625" style="1" customWidth="1"/>
    <col min="15118" max="15118" width="16.44140625" style="1" bestFit="1" customWidth="1"/>
    <col min="15119" max="15119" width="6.33203125" style="1" customWidth="1"/>
    <col min="15120" max="15120" width="16" style="1" customWidth="1"/>
    <col min="15121" max="15121" width="18.5546875" style="1" customWidth="1"/>
    <col min="15122" max="15122" width="18.33203125" style="1" customWidth="1"/>
    <col min="15123" max="15123" width="3.5546875" style="1" customWidth="1"/>
    <col min="15124" max="15124" width="15.33203125" style="1" bestFit="1" customWidth="1"/>
    <col min="15125" max="15125" width="15.44140625" style="1" bestFit="1" customWidth="1"/>
    <col min="15126" max="15126" width="19.33203125" style="1" bestFit="1" customWidth="1"/>
    <col min="15127" max="15127" width="15.5546875" style="1" bestFit="1" customWidth="1"/>
    <col min="15128" max="15128" width="16" style="1" customWidth="1"/>
    <col min="15129" max="15129" width="17.33203125" style="1" customWidth="1"/>
    <col min="15130" max="15130" width="14.33203125" style="1" customWidth="1"/>
    <col min="15131" max="15131" width="18.109375" style="1" customWidth="1"/>
    <col min="15132" max="15132" width="16" style="1" customWidth="1"/>
    <col min="15133" max="15134" width="16" style="1" bestFit="1" customWidth="1"/>
    <col min="15135" max="15135" width="17.6640625" style="1" customWidth="1"/>
    <col min="15136" max="15136" width="16" style="1" bestFit="1" customWidth="1"/>
    <col min="15137" max="15137" width="17.5546875" style="1" bestFit="1" customWidth="1"/>
    <col min="15138" max="15138" width="15" style="1" bestFit="1" customWidth="1"/>
    <col min="15139" max="15362" width="12.6640625" style="1"/>
    <col min="15363" max="15363" width="3.5546875" style="1" customWidth="1"/>
    <col min="15364" max="15364" width="40.88671875" style="1" customWidth="1"/>
    <col min="15365" max="15365" width="18.5546875" style="1" customWidth="1"/>
    <col min="15366" max="15366" width="21.44140625" style="1" customWidth="1"/>
    <col min="15367" max="15367" width="18.5546875" style="1" bestFit="1" customWidth="1"/>
    <col min="15368" max="15369" width="17.5546875" style="1" bestFit="1" customWidth="1"/>
    <col min="15370" max="15371" width="15" style="1" customWidth="1"/>
    <col min="15372" max="15373" width="14.6640625" style="1" customWidth="1"/>
    <col min="15374" max="15374" width="16.44140625" style="1" bestFit="1" customWidth="1"/>
    <col min="15375" max="15375" width="6.33203125" style="1" customWidth="1"/>
    <col min="15376" max="15376" width="16" style="1" customWidth="1"/>
    <col min="15377" max="15377" width="18.5546875" style="1" customWidth="1"/>
    <col min="15378" max="15378" width="18.33203125" style="1" customWidth="1"/>
    <col min="15379" max="15379" width="3.5546875" style="1" customWidth="1"/>
    <col min="15380" max="15380" width="15.33203125" style="1" bestFit="1" customWidth="1"/>
    <col min="15381" max="15381" width="15.44140625" style="1" bestFit="1" customWidth="1"/>
    <col min="15382" max="15382" width="19.33203125" style="1" bestFit="1" customWidth="1"/>
    <col min="15383" max="15383" width="15.5546875" style="1" bestFit="1" customWidth="1"/>
    <col min="15384" max="15384" width="16" style="1" customWidth="1"/>
    <col min="15385" max="15385" width="17.33203125" style="1" customWidth="1"/>
    <col min="15386" max="15386" width="14.33203125" style="1" customWidth="1"/>
    <col min="15387" max="15387" width="18.109375" style="1" customWidth="1"/>
    <col min="15388" max="15388" width="16" style="1" customWidth="1"/>
    <col min="15389" max="15390" width="16" style="1" bestFit="1" customWidth="1"/>
    <col min="15391" max="15391" width="17.6640625" style="1" customWidth="1"/>
    <col min="15392" max="15392" width="16" style="1" bestFit="1" customWidth="1"/>
    <col min="15393" max="15393" width="17.5546875" style="1" bestFit="1" customWidth="1"/>
    <col min="15394" max="15394" width="15" style="1" bestFit="1" customWidth="1"/>
    <col min="15395" max="15618" width="12.6640625" style="1"/>
    <col min="15619" max="15619" width="3.5546875" style="1" customWidth="1"/>
    <col min="15620" max="15620" width="40.88671875" style="1" customWidth="1"/>
    <col min="15621" max="15621" width="18.5546875" style="1" customWidth="1"/>
    <col min="15622" max="15622" width="21.44140625" style="1" customWidth="1"/>
    <col min="15623" max="15623" width="18.5546875" style="1" bestFit="1" customWidth="1"/>
    <col min="15624" max="15625" width="17.5546875" style="1" bestFit="1" customWidth="1"/>
    <col min="15626" max="15627" width="15" style="1" customWidth="1"/>
    <col min="15628" max="15629" width="14.6640625" style="1" customWidth="1"/>
    <col min="15630" max="15630" width="16.44140625" style="1" bestFit="1" customWidth="1"/>
    <col min="15631" max="15631" width="6.33203125" style="1" customWidth="1"/>
    <col min="15632" max="15632" width="16" style="1" customWidth="1"/>
    <col min="15633" max="15633" width="18.5546875" style="1" customWidth="1"/>
    <col min="15634" max="15634" width="18.33203125" style="1" customWidth="1"/>
    <col min="15635" max="15635" width="3.5546875" style="1" customWidth="1"/>
    <col min="15636" max="15636" width="15.33203125" style="1" bestFit="1" customWidth="1"/>
    <col min="15637" max="15637" width="15.44140625" style="1" bestFit="1" customWidth="1"/>
    <col min="15638" max="15638" width="19.33203125" style="1" bestFit="1" customWidth="1"/>
    <col min="15639" max="15639" width="15.5546875" style="1" bestFit="1" customWidth="1"/>
    <col min="15640" max="15640" width="16" style="1" customWidth="1"/>
    <col min="15641" max="15641" width="17.33203125" style="1" customWidth="1"/>
    <col min="15642" max="15642" width="14.33203125" style="1" customWidth="1"/>
    <col min="15643" max="15643" width="18.109375" style="1" customWidth="1"/>
    <col min="15644" max="15644" width="16" style="1" customWidth="1"/>
    <col min="15645" max="15646" width="16" style="1" bestFit="1" customWidth="1"/>
    <col min="15647" max="15647" width="17.6640625" style="1" customWidth="1"/>
    <col min="15648" max="15648" width="16" style="1" bestFit="1" customWidth="1"/>
    <col min="15649" max="15649" width="17.5546875" style="1" bestFit="1" customWidth="1"/>
    <col min="15650" max="15650" width="15" style="1" bestFit="1" customWidth="1"/>
    <col min="15651" max="15874" width="12.6640625" style="1"/>
    <col min="15875" max="15875" width="3.5546875" style="1" customWidth="1"/>
    <col min="15876" max="15876" width="40.88671875" style="1" customWidth="1"/>
    <col min="15877" max="15877" width="18.5546875" style="1" customWidth="1"/>
    <col min="15878" max="15878" width="21.44140625" style="1" customWidth="1"/>
    <col min="15879" max="15879" width="18.5546875" style="1" bestFit="1" customWidth="1"/>
    <col min="15880" max="15881" width="17.5546875" style="1" bestFit="1" customWidth="1"/>
    <col min="15882" max="15883" width="15" style="1" customWidth="1"/>
    <col min="15884" max="15885" width="14.6640625" style="1" customWidth="1"/>
    <col min="15886" max="15886" width="16.44140625" style="1" bestFit="1" customWidth="1"/>
    <col min="15887" max="15887" width="6.33203125" style="1" customWidth="1"/>
    <col min="15888" max="15888" width="16" style="1" customWidth="1"/>
    <col min="15889" max="15889" width="18.5546875" style="1" customWidth="1"/>
    <col min="15890" max="15890" width="18.33203125" style="1" customWidth="1"/>
    <col min="15891" max="15891" width="3.5546875" style="1" customWidth="1"/>
    <col min="15892" max="15892" width="15.33203125" style="1" bestFit="1" customWidth="1"/>
    <col min="15893" max="15893" width="15.44140625" style="1" bestFit="1" customWidth="1"/>
    <col min="15894" max="15894" width="19.33203125" style="1" bestFit="1" customWidth="1"/>
    <col min="15895" max="15895" width="15.5546875" style="1" bestFit="1" customWidth="1"/>
    <col min="15896" max="15896" width="16" style="1" customWidth="1"/>
    <col min="15897" max="15897" width="17.33203125" style="1" customWidth="1"/>
    <col min="15898" max="15898" width="14.33203125" style="1" customWidth="1"/>
    <col min="15899" max="15899" width="18.109375" style="1" customWidth="1"/>
    <col min="15900" max="15900" width="16" style="1" customWidth="1"/>
    <col min="15901" max="15902" width="16" style="1" bestFit="1" customWidth="1"/>
    <col min="15903" max="15903" width="17.6640625" style="1" customWidth="1"/>
    <col min="15904" max="15904" width="16" style="1" bestFit="1" customWidth="1"/>
    <col min="15905" max="15905" width="17.5546875" style="1" bestFit="1" customWidth="1"/>
    <col min="15906" max="15906" width="15" style="1" bestFit="1" customWidth="1"/>
    <col min="15907" max="16130" width="12.6640625" style="1"/>
    <col min="16131" max="16131" width="3.5546875" style="1" customWidth="1"/>
    <col min="16132" max="16132" width="40.88671875" style="1" customWidth="1"/>
    <col min="16133" max="16133" width="18.5546875" style="1" customWidth="1"/>
    <col min="16134" max="16134" width="21.44140625" style="1" customWidth="1"/>
    <col min="16135" max="16135" width="18.5546875" style="1" bestFit="1" customWidth="1"/>
    <col min="16136" max="16137" width="17.5546875" style="1" bestFit="1" customWidth="1"/>
    <col min="16138" max="16139" width="15" style="1" customWidth="1"/>
    <col min="16140" max="16141" width="14.6640625" style="1" customWidth="1"/>
    <col min="16142" max="16142" width="16.44140625" style="1" bestFit="1" customWidth="1"/>
    <col min="16143" max="16143" width="6.33203125" style="1" customWidth="1"/>
    <col min="16144" max="16144" width="16" style="1" customWidth="1"/>
    <col min="16145" max="16145" width="18.5546875" style="1" customWidth="1"/>
    <col min="16146" max="16146" width="18.33203125" style="1" customWidth="1"/>
    <col min="16147" max="16147" width="3.5546875" style="1" customWidth="1"/>
    <col min="16148" max="16148" width="15.33203125" style="1" bestFit="1" customWidth="1"/>
    <col min="16149" max="16149" width="15.44140625" style="1" bestFit="1" customWidth="1"/>
    <col min="16150" max="16150" width="19.33203125" style="1" bestFit="1" customWidth="1"/>
    <col min="16151" max="16151" width="15.5546875" style="1" bestFit="1" customWidth="1"/>
    <col min="16152" max="16152" width="16" style="1" customWidth="1"/>
    <col min="16153" max="16153" width="17.33203125" style="1" customWidth="1"/>
    <col min="16154" max="16154" width="14.33203125" style="1" customWidth="1"/>
    <col min="16155" max="16155" width="18.109375" style="1" customWidth="1"/>
    <col min="16156" max="16156" width="16" style="1" customWidth="1"/>
    <col min="16157" max="16158" width="16" style="1" bestFit="1" customWidth="1"/>
    <col min="16159" max="16159" width="17.6640625" style="1" customWidth="1"/>
    <col min="16160" max="16160" width="16" style="1" bestFit="1" customWidth="1"/>
    <col min="16161" max="16161" width="17.5546875" style="1" bestFit="1" customWidth="1"/>
    <col min="16162" max="16162" width="15" style="1" bestFit="1" customWidth="1"/>
    <col min="16163" max="16384" width="12.6640625" style="1"/>
  </cols>
  <sheetData>
    <row r="1" spans="2:32" ht="14.4">
      <c r="B1" s="2" t="s">
        <v>345</v>
      </c>
      <c r="L1" s="28"/>
      <c r="T1" s="4" t="s">
        <v>366</v>
      </c>
    </row>
    <row r="2" spans="2:32" ht="15.75" customHeight="1">
      <c r="B2" s="5" t="s">
        <v>1340</v>
      </c>
      <c r="C2" s="6"/>
      <c r="D2" s="1061" t="s">
        <v>298</v>
      </c>
      <c r="E2" s="1062"/>
      <c r="F2" s="1062"/>
      <c r="G2" s="1062"/>
      <c r="H2" s="1062"/>
      <c r="I2" s="1062"/>
      <c r="J2" s="1062"/>
      <c r="L2" s="1063" t="s">
        <v>299</v>
      </c>
      <c r="M2" s="1064"/>
      <c r="N2" s="1065"/>
      <c r="P2" s="1066" t="s">
        <v>300</v>
      </c>
      <c r="Q2" s="1067"/>
      <c r="R2" s="1067"/>
      <c r="S2" s="1067"/>
      <c r="T2" s="1067"/>
      <c r="U2" s="1067"/>
      <c r="V2" s="1067"/>
      <c r="W2" s="1068"/>
      <c r="X2" s="1069" t="s">
        <v>301</v>
      </c>
      <c r="Y2" s="1070"/>
      <c r="Z2" s="1070"/>
      <c r="AA2" s="1070"/>
      <c r="AB2" s="1071"/>
      <c r="AC2" s="7"/>
      <c r="AD2" s="8"/>
      <c r="AE2" s="8"/>
    </row>
    <row r="3" spans="2:32" ht="43.5" customHeight="1">
      <c r="C3" s="391">
        <f>+BG!F11</f>
        <v>45565</v>
      </c>
      <c r="D3" s="9" t="s">
        <v>302</v>
      </c>
      <c r="E3" s="9" t="s">
        <v>303</v>
      </c>
      <c r="F3" s="9" t="s">
        <v>102</v>
      </c>
      <c r="G3" s="9" t="s">
        <v>304</v>
      </c>
      <c r="H3" s="9" t="s">
        <v>305</v>
      </c>
      <c r="I3" s="9" t="s">
        <v>147</v>
      </c>
      <c r="J3" s="10" t="s">
        <v>1305</v>
      </c>
      <c r="K3" s="11"/>
      <c r="L3" s="10" t="s">
        <v>1341</v>
      </c>
      <c r="M3" s="10" t="s">
        <v>1328</v>
      </c>
      <c r="N3" s="12" t="s">
        <v>306</v>
      </c>
      <c r="P3" s="13" t="s">
        <v>307</v>
      </c>
      <c r="Q3" s="13" t="s">
        <v>141</v>
      </c>
      <c r="R3" s="13" t="s">
        <v>308</v>
      </c>
      <c r="S3" s="13" t="s">
        <v>309</v>
      </c>
      <c r="T3" s="13" t="s">
        <v>310</v>
      </c>
      <c r="U3" s="13" t="s">
        <v>311</v>
      </c>
      <c r="V3" s="13" t="s">
        <v>312</v>
      </c>
      <c r="W3" s="13" t="s">
        <v>313</v>
      </c>
      <c r="X3" s="14" t="s">
        <v>514</v>
      </c>
      <c r="Y3" s="13" t="s">
        <v>346</v>
      </c>
      <c r="Z3" s="13" t="s">
        <v>352</v>
      </c>
      <c r="AA3" s="13" t="s">
        <v>314</v>
      </c>
      <c r="AB3" s="13" t="s">
        <v>315</v>
      </c>
      <c r="AC3" s="13" t="s">
        <v>316</v>
      </c>
      <c r="AD3" s="13" t="s">
        <v>957</v>
      </c>
      <c r="AE3" s="13" t="s">
        <v>147</v>
      </c>
      <c r="AF3" s="15" t="s">
        <v>317</v>
      </c>
    </row>
    <row r="4" spans="2:32">
      <c r="B4" s="16" t="s">
        <v>318</v>
      </c>
      <c r="C4" s="17"/>
      <c r="D4" s="18"/>
      <c r="E4" s="19"/>
      <c r="F4" s="19"/>
      <c r="G4" s="19"/>
      <c r="H4" s="19"/>
      <c r="I4" s="19"/>
      <c r="J4" s="19"/>
      <c r="L4" s="17"/>
      <c r="M4" s="20"/>
      <c r="N4" s="21"/>
      <c r="P4" s="22"/>
      <c r="Q4" s="22"/>
      <c r="R4" s="17"/>
      <c r="S4" s="17"/>
      <c r="T4" s="17"/>
      <c r="U4" s="17"/>
      <c r="V4" s="17"/>
      <c r="W4" s="17"/>
      <c r="X4" s="23"/>
      <c r="Y4" s="17"/>
      <c r="Z4" s="17"/>
      <c r="AA4" s="17"/>
      <c r="AB4" s="17"/>
      <c r="AC4" s="17"/>
      <c r="AD4" s="17"/>
      <c r="AE4" s="17"/>
      <c r="AF4" s="17"/>
    </row>
    <row r="5" spans="2:32">
      <c r="B5" s="24" t="s">
        <v>88</v>
      </c>
      <c r="C5" s="25">
        <f>+'Armado BG'!C10</f>
        <v>9956198406</v>
      </c>
      <c r="D5" s="26"/>
      <c r="E5" s="27"/>
      <c r="F5" s="27"/>
      <c r="G5" s="27"/>
      <c r="H5" s="27"/>
      <c r="I5" s="27"/>
      <c r="J5" s="27"/>
      <c r="K5" s="28"/>
      <c r="L5" s="29">
        <f>SUM(C5:J5)</f>
        <v>9956198406</v>
      </c>
      <c r="M5" s="25">
        <f>+'Armado BG'!E10</f>
        <v>6955842820</v>
      </c>
      <c r="N5" s="30">
        <f t="shared" ref="N5:N51" si="0">L5-M5</f>
        <v>3000355586</v>
      </c>
      <c r="P5" s="31"/>
      <c r="Q5" s="31"/>
      <c r="R5" s="32"/>
      <c r="S5" s="32"/>
      <c r="T5" s="32"/>
      <c r="U5" s="32"/>
      <c r="V5" s="32"/>
      <c r="W5" s="32"/>
      <c r="Y5" s="32"/>
      <c r="Z5" s="32"/>
      <c r="AA5" s="32"/>
      <c r="AB5" s="32"/>
      <c r="AC5" s="32"/>
      <c r="AD5" s="32"/>
      <c r="AE5" s="32"/>
      <c r="AF5" s="29">
        <f t="shared" ref="AF5:AF11" si="1">SUM(N5:AE5)</f>
        <v>3000355586</v>
      </c>
    </row>
    <row r="6" spans="2:32">
      <c r="B6" s="24" t="s">
        <v>319</v>
      </c>
      <c r="C6" s="25">
        <f>+'Armado BG'!C11</f>
        <v>226430207273</v>
      </c>
      <c r="E6" s="26">
        <f>-E43</f>
        <v>0</v>
      </c>
      <c r="F6" s="27"/>
      <c r="G6" s="34"/>
      <c r="H6" s="34"/>
      <c r="I6" s="27"/>
      <c r="J6" s="27"/>
      <c r="K6" s="28"/>
      <c r="L6" s="29">
        <f t="shared" ref="L6:L30" si="2">SUM(C6:J6)</f>
        <v>226430207273</v>
      </c>
      <c r="M6" s="25">
        <f>+'Armado BG'!E11</f>
        <v>143746743184</v>
      </c>
      <c r="N6" s="30">
        <f t="shared" si="0"/>
        <v>82683464089</v>
      </c>
      <c r="P6" s="35">
        <f>-N6</f>
        <v>-82683464089</v>
      </c>
      <c r="Q6" s="35"/>
      <c r="R6" s="32"/>
      <c r="S6" s="32"/>
      <c r="T6" s="32"/>
      <c r="U6" s="32"/>
      <c r="V6" s="32"/>
      <c r="W6" s="32"/>
      <c r="Y6" s="32"/>
      <c r="Z6" s="32"/>
      <c r="AA6" s="32"/>
      <c r="AB6" s="32"/>
      <c r="AC6" s="32"/>
      <c r="AD6" s="32"/>
      <c r="AE6" s="32"/>
      <c r="AF6" s="29">
        <f t="shared" si="1"/>
        <v>0</v>
      </c>
    </row>
    <row r="7" spans="2:32">
      <c r="B7" s="89" t="s">
        <v>730</v>
      </c>
      <c r="C7" s="25">
        <f>+'Armado BG'!C12</f>
        <v>754957598</v>
      </c>
      <c r="D7" s="26"/>
      <c r="E7" s="27"/>
      <c r="F7" s="34"/>
      <c r="G7" s="34"/>
      <c r="H7" s="34"/>
      <c r="I7" s="27"/>
      <c r="J7" s="27"/>
      <c r="K7" s="28"/>
      <c r="L7" s="29">
        <f t="shared" si="2"/>
        <v>754957598</v>
      </c>
      <c r="M7" s="25">
        <f>+'Armado BG'!E12</f>
        <v>710991759</v>
      </c>
      <c r="N7" s="30">
        <f t="shared" si="0"/>
        <v>43965839</v>
      </c>
      <c r="P7" s="35"/>
      <c r="Q7" s="35"/>
      <c r="R7" s="32"/>
      <c r="S7" s="30">
        <f>-N7</f>
        <v>-43965839</v>
      </c>
      <c r="T7" s="32"/>
      <c r="U7" s="29"/>
      <c r="V7" s="32"/>
      <c r="W7" s="32"/>
      <c r="Y7" s="29"/>
      <c r="Z7" s="29"/>
      <c r="AA7" s="32"/>
      <c r="AB7" s="32"/>
      <c r="AC7" s="32"/>
      <c r="AD7" s="32"/>
      <c r="AE7" s="29"/>
      <c r="AF7" s="29">
        <f t="shared" si="1"/>
        <v>0</v>
      </c>
    </row>
    <row r="8" spans="2:32">
      <c r="B8" s="24" t="s">
        <v>90</v>
      </c>
      <c r="C8" s="25">
        <f>+'Armado BG'!C13</f>
        <v>261553002</v>
      </c>
      <c r="D8" s="26"/>
      <c r="E8" s="27"/>
      <c r="F8" s="34"/>
      <c r="G8" s="34"/>
      <c r="H8" s="34"/>
      <c r="I8" s="27"/>
      <c r="J8" s="27"/>
      <c r="K8" s="28"/>
      <c r="L8" s="29">
        <f t="shared" si="2"/>
        <v>261553002</v>
      </c>
      <c r="M8" s="25">
        <f>+'Armado BG'!E13</f>
        <v>120805552</v>
      </c>
      <c r="N8" s="30">
        <f t="shared" si="0"/>
        <v>140747450</v>
      </c>
      <c r="P8" s="35"/>
      <c r="Q8" s="35"/>
      <c r="R8" s="32"/>
      <c r="S8" s="29">
        <f>-N8</f>
        <v>-140747450</v>
      </c>
      <c r="T8" s="32"/>
      <c r="U8" s="29"/>
      <c r="V8" s="32"/>
      <c r="W8" s="32"/>
      <c r="Y8" s="29"/>
      <c r="Z8" s="29"/>
      <c r="AA8" s="32"/>
      <c r="AB8" s="32"/>
      <c r="AC8" s="32"/>
      <c r="AD8" s="32"/>
      <c r="AE8" s="29"/>
      <c r="AF8" s="29">
        <f t="shared" si="1"/>
        <v>0</v>
      </c>
    </row>
    <row r="9" spans="2:32">
      <c r="B9" s="24" t="s">
        <v>360</v>
      </c>
      <c r="C9" s="25">
        <f>+'Armado BG'!C14</f>
        <v>2044326786</v>
      </c>
      <c r="D9" s="26"/>
      <c r="E9" s="27"/>
      <c r="F9" s="34"/>
      <c r="G9" s="34"/>
      <c r="H9" s="34"/>
      <c r="I9" s="27"/>
      <c r="J9" s="27"/>
      <c r="L9" s="29">
        <f t="shared" si="2"/>
        <v>2044326786</v>
      </c>
      <c r="M9" s="25">
        <f>+'Armado BG'!E14</f>
        <v>1143934072</v>
      </c>
      <c r="N9" s="30">
        <f t="shared" si="0"/>
        <v>900392714</v>
      </c>
      <c r="P9" s="31"/>
      <c r="Q9" s="31"/>
      <c r="R9" s="32"/>
      <c r="S9" s="29">
        <f>-N9</f>
        <v>-900392714</v>
      </c>
      <c r="T9" s="29"/>
      <c r="U9" s="32"/>
      <c r="V9" s="32"/>
      <c r="W9" s="32"/>
      <c r="Y9" s="32"/>
      <c r="Z9" s="32"/>
      <c r="AA9" s="32"/>
      <c r="AB9" s="32"/>
      <c r="AC9" s="32"/>
      <c r="AD9" s="32"/>
      <c r="AE9" s="32"/>
      <c r="AF9" s="29">
        <f t="shared" si="1"/>
        <v>0</v>
      </c>
    </row>
    <row r="10" spans="2:32">
      <c r="B10" s="24" t="s">
        <v>737</v>
      </c>
      <c r="C10" s="25">
        <f>+'Armado BG'!C15</f>
        <v>2114312114</v>
      </c>
      <c r="D10" s="26"/>
      <c r="E10" s="27"/>
      <c r="F10" s="34"/>
      <c r="G10" s="34"/>
      <c r="H10" s="34"/>
      <c r="I10" s="27"/>
      <c r="J10" s="27"/>
      <c r="L10" s="29">
        <f t="shared" si="2"/>
        <v>2114312114</v>
      </c>
      <c r="M10" s="25">
        <f>+'Armado BG'!E15</f>
        <v>2631372122</v>
      </c>
      <c r="N10" s="30">
        <f t="shared" si="0"/>
        <v>-517060008</v>
      </c>
      <c r="P10" s="31"/>
      <c r="Q10" s="31"/>
      <c r="R10" s="32"/>
      <c r="S10" s="29">
        <f>-N10</f>
        <v>517060008</v>
      </c>
      <c r="T10" s="29"/>
      <c r="U10" s="32"/>
      <c r="V10" s="32"/>
      <c r="W10" s="32"/>
      <c r="Y10" s="32"/>
      <c r="Z10" s="32"/>
      <c r="AA10" s="32"/>
      <c r="AB10" s="32"/>
      <c r="AC10" s="32"/>
      <c r="AD10" s="32"/>
      <c r="AE10" s="32"/>
      <c r="AF10" s="29"/>
    </row>
    <row r="11" spans="2:32">
      <c r="B11" s="24" t="s">
        <v>361</v>
      </c>
      <c r="C11" s="36">
        <f>+'Armado BG'!C16</f>
        <v>2640856322</v>
      </c>
      <c r="D11" s="26"/>
      <c r="E11" s="32"/>
      <c r="F11" s="34"/>
      <c r="G11" s="34"/>
      <c r="H11" s="34"/>
      <c r="I11" s="27"/>
      <c r="J11" s="27"/>
      <c r="L11" s="29">
        <f t="shared" si="2"/>
        <v>2640856322</v>
      </c>
      <c r="M11" s="25">
        <f>+'Armado BG'!E16</f>
        <v>3086256148</v>
      </c>
      <c r="N11" s="30">
        <f t="shared" si="0"/>
        <v>-445399826</v>
      </c>
      <c r="P11" s="31"/>
      <c r="Q11" s="31"/>
      <c r="R11" s="32"/>
      <c r="S11" s="29">
        <f>-N11</f>
        <v>445399826</v>
      </c>
      <c r="T11" s="29"/>
      <c r="U11" s="32"/>
      <c r="V11" s="32"/>
      <c r="W11" s="32"/>
      <c r="Y11" s="32"/>
      <c r="Z11" s="32"/>
      <c r="AA11" s="37"/>
      <c r="AB11" s="29"/>
      <c r="AC11" s="32"/>
      <c r="AD11" s="32"/>
      <c r="AE11" s="32"/>
      <c r="AF11" s="29">
        <f t="shared" si="1"/>
        <v>0</v>
      </c>
    </row>
    <row r="12" spans="2:32">
      <c r="B12" s="24" t="s">
        <v>514</v>
      </c>
      <c r="C12" s="25">
        <f>+'Armado BG'!C26</f>
        <v>42101497298</v>
      </c>
      <c r="D12" s="26"/>
      <c r="E12" s="32"/>
      <c r="F12" s="34"/>
      <c r="G12" s="29">
        <f>+-(C64+C65+G15)</f>
        <v>2283049868</v>
      </c>
      <c r="H12" s="34"/>
      <c r="I12" s="27"/>
      <c r="J12" s="27"/>
      <c r="L12" s="29">
        <f t="shared" si="2"/>
        <v>44384547166</v>
      </c>
      <c r="M12" s="38">
        <f>+'Armado BG'!E26</f>
        <v>44127538995</v>
      </c>
      <c r="N12" s="30">
        <f>L12-M12</f>
        <v>257008171</v>
      </c>
      <c r="P12" s="31"/>
      <c r="Q12" s="31"/>
      <c r="R12" s="32"/>
      <c r="S12" s="29"/>
      <c r="T12" s="29"/>
      <c r="U12" s="29"/>
      <c r="V12" s="32"/>
      <c r="W12" s="32"/>
      <c r="X12" s="28">
        <f>-N12</f>
        <v>-257008171</v>
      </c>
      <c r="Y12" s="32"/>
      <c r="Z12" s="32"/>
      <c r="AA12" s="37"/>
      <c r="AB12" s="29"/>
      <c r="AC12" s="32"/>
      <c r="AD12" s="32"/>
      <c r="AE12" s="32"/>
      <c r="AF12" s="29">
        <f t="shared" ref="AF12:AF17" si="3">SUM(N12:AE12)</f>
        <v>0</v>
      </c>
    </row>
    <row r="13" spans="2:32">
      <c r="B13" s="24" t="s">
        <v>908</v>
      </c>
      <c r="C13" s="25">
        <f>+'Armado BG'!C25</f>
        <v>723606940</v>
      </c>
      <c r="D13" s="26"/>
      <c r="E13" s="32"/>
      <c r="F13" s="34"/>
      <c r="G13" s="34"/>
      <c r="H13" s="34">
        <f>+M13-C13</f>
        <v>-34156852</v>
      </c>
      <c r="I13" s="27"/>
      <c r="J13" s="27"/>
      <c r="L13" s="29">
        <f t="shared" si="2"/>
        <v>689450088</v>
      </c>
      <c r="M13" s="38">
        <f>+'Armado BG'!E25</f>
        <v>689450088</v>
      </c>
      <c r="N13" s="30">
        <f t="shared" si="0"/>
        <v>0</v>
      </c>
      <c r="P13" s="31"/>
      <c r="Q13" s="31"/>
      <c r="R13" s="32"/>
      <c r="S13" s="29"/>
      <c r="T13" s="29"/>
      <c r="U13" s="29">
        <f>-N13</f>
        <v>0</v>
      </c>
      <c r="V13" s="32"/>
      <c r="W13" s="32"/>
      <c r="X13" s="28"/>
      <c r="Y13" s="32"/>
      <c r="Z13" s="32"/>
      <c r="AA13" s="37"/>
      <c r="AB13" s="29"/>
      <c r="AC13" s="32"/>
      <c r="AD13" s="32"/>
      <c r="AE13" s="32"/>
      <c r="AF13" s="29">
        <f t="shared" si="3"/>
        <v>0</v>
      </c>
    </row>
    <row r="14" spans="2:32">
      <c r="B14" s="24" t="s">
        <v>320</v>
      </c>
      <c r="C14" s="38">
        <f>+'Armado BG'!C21</f>
        <v>130992631685</v>
      </c>
      <c r="D14" s="26"/>
      <c r="E14" s="27"/>
      <c r="F14" s="34">
        <v>0</v>
      </c>
      <c r="G14" s="34">
        <f>-C63</f>
        <v>9510907644</v>
      </c>
      <c r="H14" s="34"/>
      <c r="I14" s="27"/>
      <c r="J14" s="39">
        <f>-SUM(+'Nota 9'!F17+'Nota 9'!K17+'Nota 9'!E16)</f>
        <v>-19851769459</v>
      </c>
      <c r="K14" s="28"/>
      <c r="L14" s="29">
        <f t="shared" si="2"/>
        <v>120651769870</v>
      </c>
      <c r="M14" s="25">
        <f>+'Armado BG'!E21</f>
        <v>123855556675</v>
      </c>
      <c r="N14" s="30">
        <f t="shared" si="0"/>
        <v>-3203786805</v>
      </c>
      <c r="P14" s="31"/>
      <c r="Q14" s="31"/>
      <c r="R14" s="32"/>
      <c r="S14" s="40"/>
      <c r="T14" s="40"/>
      <c r="U14" s="29"/>
      <c r="V14" s="32"/>
      <c r="W14" s="32"/>
      <c r="Y14" s="32"/>
      <c r="Z14" s="32"/>
      <c r="AA14" s="40"/>
      <c r="AB14" s="40">
        <f>-N14</f>
        <v>3203786805</v>
      </c>
      <c r="AC14" s="32"/>
      <c r="AD14" s="32"/>
      <c r="AE14" s="32"/>
      <c r="AF14" s="29">
        <f t="shared" si="3"/>
        <v>0</v>
      </c>
    </row>
    <row r="15" spans="2:32">
      <c r="B15" s="24" t="s">
        <v>350</v>
      </c>
      <c r="C15" s="38">
        <f>+'Armado BG'!C24</f>
        <v>5265799660</v>
      </c>
      <c r="D15" s="26"/>
      <c r="E15" s="27"/>
      <c r="F15" s="34"/>
      <c r="G15" s="34"/>
      <c r="H15" s="34"/>
      <c r="I15" s="27"/>
      <c r="J15" s="39"/>
      <c r="K15" s="28"/>
      <c r="L15" s="29">
        <f t="shared" si="2"/>
        <v>5265799660</v>
      </c>
      <c r="M15" s="25">
        <f>+'Armado BG'!E24</f>
        <v>5521615649</v>
      </c>
      <c r="N15" s="30">
        <f t="shared" si="0"/>
        <v>-255815989</v>
      </c>
      <c r="P15" s="31"/>
      <c r="Q15" s="31"/>
      <c r="R15" s="32"/>
      <c r="S15" s="40"/>
      <c r="T15" s="40"/>
      <c r="U15" s="29"/>
      <c r="V15" s="32"/>
      <c r="W15" s="28">
        <f>-N15</f>
        <v>255815989</v>
      </c>
      <c r="Y15" s="32"/>
      <c r="Z15" s="32"/>
      <c r="AA15" s="40"/>
      <c r="AB15" s="40"/>
      <c r="AC15" s="32"/>
      <c r="AD15" s="32"/>
      <c r="AE15" s="32"/>
      <c r="AF15" s="29">
        <f t="shared" si="3"/>
        <v>0</v>
      </c>
    </row>
    <row r="16" spans="2:32">
      <c r="B16" s="24" t="s">
        <v>351</v>
      </c>
      <c r="C16" s="38">
        <v>0</v>
      </c>
      <c r="D16" s="26"/>
      <c r="E16" s="27"/>
      <c r="F16" s="34"/>
      <c r="G16" s="34"/>
      <c r="H16" s="34"/>
      <c r="I16" s="27"/>
      <c r="J16" s="39"/>
      <c r="K16" s="28"/>
      <c r="L16" s="29">
        <f t="shared" si="2"/>
        <v>0</v>
      </c>
      <c r="M16" s="25">
        <v>0</v>
      </c>
      <c r="N16" s="30">
        <f t="shared" si="0"/>
        <v>0</v>
      </c>
      <c r="P16" s="31"/>
      <c r="Q16" s="31"/>
      <c r="R16" s="32"/>
      <c r="S16" s="40">
        <f>-N16</f>
        <v>0</v>
      </c>
      <c r="T16" s="40"/>
      <c r="U16" s="29"/>
      <c r="V16" s="32"/>
      <c r="W16" s="32"/>
      <c r="Y16" s="32"/>
      <c r="Z16" s="32"/>
      <c r="AA16" s="40"/>
      <c r="AB16" s="40"/>
      <c r="AC16" s="32"/>
      <c r="AD16" s="32"/>
      <c r="AE16" s="32"/>
      <c r="AF16" s="29">
        <f t="shared" si="3"/>
        <v>0</v>
      </c>
    </row>
    <row r="17" spans="2:32">
      <c r="B17" s="24" t="s">
        <v>1115</v>
      </c>
      <c r="C17" s="38">
        <f>+'Armado BG'!C22</f>
        <v>0</v>
      </c>
      <c r="D17" s="26"/>
      <c r="E17" s="27"/>
      <c r="F17" s="34"/>
      <c r="G17" s="34"/>
      <c r="H17" s="34"/>
      <c r="I17" s="27"/>
      <c r="J17" s="39"/>
      <c r="K17" s="28"/>
      <c r="L17" s="29">
        <f t="shared" si="2"/>
        <v>0</v>
      </c>
      <c r="M17" s="25">
        <f>+'Armado BG'!E22</f>
        <v>0</v>
      </c>
      <c r="N17" s="30">
        <f t="shared" si="0"/>
        <v>0</v>
      </c>
      <c r="P17" s="31"/>
      <c r="Q17" s="31"/>
      <c r="R17" s="32"/>
      <c r="S17" s="40"/>
      <c r="T17" s="40"/>
      <c r="U17" s="29"/>
      <c r="V17" s="32"/>
      <c r="W17" s="32"/>
      <c r="Y17" s="32"/>
      <c r="Z17" s="32"/>
      <c r="AA17" s="40"/>
      <c r="AB17" s="40"/>
      <c r="AC17" s="32"/>
      <c r="AD17" s="29">
        <f>-+N17</f>
        <v>0</v>
      </c>
      <c r="AE17" s="32"/>
      <c r="AF17" s="29">
        <f t="shared" si="3"/>
        <v>0</v>
      </c>
    </row>
    <row r="18" spans="2:32">
      <c r="B18" s="41" t="s">
        <v>321</v>
      </c>
      <c r="C18" s="30"/>
      <c r="D18" s="26"/>
      <c r="E18" s="27"/>
      <c r="F18" s="34"/>
      <c r="G18" s="34"/>
      <c r="H18" s="34"/>
      <c r="I18" s="27"/>
      <c r="J18" s="39"/>
      <c r="L18" s="29">
        <f t="shared" si="2"/>
        <v>0</v>
      </c>
      <c r="M18" s="29"/>
      <c r="N18" s="30">
        <f t="shared" si="0"/>
        <v>0</v>
      </c>
      <c r="P18" s="31"/>
      <c r="Q18" s="31"/>
      <c r="R18" s="32"/>
      <c r="S18" s="32"/>
      <c r="T18" s="32"/>
      <c r="U18" s="32"/>
      <c r="V18" s="32"/>
      <c r="W18" s="32"/>
      <c r="Y18" s="42"/>
      <c r="Z18" s="42"/>
      <c r="AA18" s="40"/>
      <c r="AB18" s="43"/>
      <c r="AC18" s="32"/>
      <c r="AD18" s="32"/>
      <c r="AE18" s="32"/>
      <c r="AF18" s="29">
        <f t="shared" ref="AF18:AF51" si="4">SUM(N18:AE18)</f>
        <v>0</v>
      </c>
    </row>
    <row r="19" spans="2:32">
      <c r="B19" s="44" t="s">
        <v>322</v>
      </c>
      <c r="C19" s="38">
        <f>-'Armado BG'!C34</f>
        <v>-199932102596</v>
      </c>
      <c r="D19" s="26"/>
      <c r="E19" s="27"/>
      <c r="F19" s="34"/>
      <c r="G19" s="34"/>
      <c r="H19" s="34">
        <f>+C67</f>
        <v>0</v>
      </c>
      <c r="I19" s="27"/>
      <c r="J19" s="39"/>
      <c r="K19" s="28"/>
      <c r="L19" s="29">
        <f t="shared" si="2"/>
        <v>-199932102596</v>
      </c>
      <c r="M19" s="25">
        <f>-'Armado BG'!E34</f>
        <v>-117949587076</v>
      </c>
      <c r="N19" s="30">
        <f t="shared" si="0"/>
        <v>-81982515520</v>
      </c>
      <c r="P19" s="31"/>
      <c r="Q19" s="31"/>
      <c r="R19" s="32"/>
      <c r="S19" s="29">
        <f>-N19-R19</f>
        <v>81982515520</v>
      </c>
      <c r="T19" s="29"/>
      <c r="U19" s="32"/>
      <c r="V19" s="32"/>
      <c r="W19" s="32"/>
      <c r="Y19" s="42"/>
      <c r="Z19" s="42"/>
      <c r="AA19" s="40"/>
      <c r="AB19" s="43"/>
      <c r="AC19" s="45"/>
      <c r="AD19" s="45"/>
      <c r="AE19" s="32"/>
      <c r="AF19" s="29">
        <f t="shared" si="4"/>
        <v>0</v>
      </c>
    </row>
    <row r="20" spans="2:32">
      <c r="B20" s="95" t="s">
        <v>735</v>
      </c>
      <c r="C20" s="38">
        <f>-'Armado BG'!C35</f>
        <v>0</v>
      </c>
      <c r="D20" s="26"/>
      <c r="E20" s="27"/>
      <c r="F20" s="34"/>
      <c r="G20" s="34"/>
      <c r="H20" s="34"/>
      <c r="I20" s="27"/>
      <c r="J20" s="39"/>
      <c r="K20" s="28"/>
      <c r="L20" s="29">
        <f t="shared" si="2"/>
        <v>0</v>
      </c>
      <c r="M20" s="25">
        <f>-'Armado BG'!E35</f>
        <v>0</v>
      </c>
      <c r="N20" s="30">
        <f t="shared" si="0"/>
        <v>0</v>
      </c>
      <c r="P20" s="31"/>
      <c r="Q20" s="31"/>
      <c r="R20" s="32"/>
      <c r="S20" s="29"/>
      <c r="T20" s="29"/>
      <c r="U20" s="32"/>
      <c r="V20" s="32"/>
      <c r="W20" s="32"/>
      <c r="Y20" s="42"/>
      <c r="Z20" s="42"/>
      <c r="AA20" s="40"/>
      <c r="AB20" s="43"/>
      <c r="AC20" s="45"/>
      <c r="AD20" s="45"/>
      <c r="AE20" s="32"/>
      <c r="AF20" s="29">
        <f t="shared" si="4"/>
        <v>0</v>
      </c>
    </row>
    <row r="21" spans="2:32">
      <c r="B21" s="95" t="s">
        <v>731</v>
      </c>
      <c r="C21" s="38">
        <f>-'Armado BG'!C36</f>
        <v>-485211011</v>
      </c>
      <c r="D21" s="26"/>
      <c r="E21" s="27"/>
      <c r="F21" s="34"/>
      <c r="G21" s="34"/>
      <c r="H21" s="34">
        <f>-H50-H43-H13</f>
        <v>412276140</v>
      </c>
      <c r="I21" s="27"/>
      <c r="J21" s="39"/>
      <c r="K21" s="28"/>
      <c r="L21" s="29">
        <f t="shared" si="2"/>
        <v>-72934871</v>
      </c>
      <c r="M21" s="25">
        <f>-'Armado BG'!E36</f>
        <v>-1959353021</v>
      </c>
      <c r="N21" s="30">
        <f t="shared" si="0"/>
        <v>1886418150</v>
      </c>
      <c r="P21" s="31"/>
      <c r="Q21" s="31"/>
      <c r="R21" s="32"/>
      <c r="S21" s="29">
        <f>-N21-U21</f>
        <v>-1429086025</v>
      </c>
      <c r="T21" s="29"/>
      <c r="U21" s="814">
        <f>-SUM('Balance imperial'!D250-'Balance imperial'!D45-'Balance imperial'!D42)-'Balance imperial'!E45</f>
        <v>-457332125</v>
      </c>
      <c r="V21" s="32"/>
      <c r="W21" s="32"/>
      <c r="Y21" s="42"/>
      <c r="Z21" s="42"/>
      <c r="AA21" s="40"/>
      <c r="AB21" s="43"/>
      <c r="AC21" s="45"/>
      <c r="AD21" s="45"/>
      <c r="AE21" s="32"/>
      <c r="AF21" s="29">
        <f t="shared" si="4"/>
        <v>0</v>
      </c>
    </row>
    <row r="22" spans="2:32">
      <c r="B22" s="24" t="s">
        <v>346</v>
      </c>
      <c r="C22" s="38">
        <f>-'Armado BG'!C37</f>
        <v>-34970373051</v>
      </c>
      <c r="D22" s="26"/>
      <c r="E22" s="27"/>
      <c r="F22" s="34"/>
      <c r="G22" s="46"/>
      <c r="H22" s="34"/>
      <c r="I22" s="27"/>
      <c r="J22" s="39"/>
      <c r="K22" s="28"/>
      <c r="L22" s="29">
        <f t="shared" si="2"/>
        <v>-34970373051</v>
      </c>
      <c r="M22" s="25">
        <f>-'Armado BG'!E37</f>
        <v>-35725156789</v>
      </c>
      <c r="N22" s="30">
        <f t="shared" si="0"/>
        <v>754783738</v>
      </c>
      <c r="P22" s="31"/>
      <c r="Q22" s="31"/>
      <c r="R22" s="29"/>
      <c r="S22" s="29"/>
      <c r="T22" s="30">
        <v>0</v>
      </c>
      <c r="U22" s="32"/>
      <c r="V22" s="32"/>
      <c r="W22" s="32"/>
      <c r="Y22" s="30">
        <f>-N22</f>
        <v>-754783738</v>
      </c>
      <c r="Z22" s="30"/>
      <c r="AA22" s="40"/>
      <c r="AB22" s="39"/>
      <c r="AC22" s="32"/>
      <c r="AD22" s="32"/>
      <c r="AE22" s="32"/>
      <c r="AF22" s="29">
        <f t="shared" si="4"/>
        <v>0</v>
      </c>
    </row>
    <row r="23" spans="2:32">
      <c r="B23" s="24" t="s">
        <v>855</v>
      </c>
      <c r="C23" s="38">
        <f>-'Armado BG'!C38</f>
        <v>-158794521</v>
      </c>
      <c r="D23" s="26">
        <v>0</v>
      </c>
      <c r="E23" s="27"/>
      <c r="F23" s="34"/>
      <c r="G23" s="46"/>
      <c r="H23" s="46">
        <v>0</v>
      </c>
      <c r="I23" s="27"/>
      <c r="J23" s="39"/>
      <c r="K23" s="28"/>
      <c r="L23" s="29">
        <f>SUM(C23:J23)</f>
        <v>-158794521</v>
      </c>
      <c r="M23" s="25">
        <f>-'Armado BG'!E38</f>
        <v>-138904110</v>
      </c>
      <c r="N23" s="30">
        <f>L23-M23</f>
        <v>-19890411</v>
      </c>
      <c r="P23" s="31"/>
      <c r="Q23" s="31"/>
      <c r="R23" s="29"/>
      <c r="S23" s="29"/>
      <c r="T23" s="30"/>
      <c r="U23" s="32"/>
      <c r="V23" s="29">
        <f>-N23</f>
        <v>19890411</v>
      </c>
      <c r="W23" s="32"/>
      <c r="Y23" s="30"/>
      <c r="Z23" s="30"/>
      <c r="AA23" s="40"/>
      <c r="AB23" s="39"/>
      <c r="AC23" s="32"/>
      <c r="AD23" s="32"/>
      <c r="AE23" s="32"/>
      <c r="AF23" s="29">
        <f t="shared" si="4"/>
        <v>0</v>
      </c>
    </row>
    <row r="24" spans="2:32">
      <c r="B24" s="44" t="s">
        <v>362</v>
      </c>
      <c r="C24" s="38">
        <f>-'Armado BG'!C39</f>
        <v>0</v>
      </c>
      <c r="D24" s="26"/>
      <c r="E24" s="27"/>
      <c r="F24" s="34"/>
      <c r="G24" s="34"/>
      <c r="H24" s="46">
        <f>-C24</f>
        <v>0</v>
      </c>
      <c r="I24" s="27"/>
      <c r="J24" s="39"/>
      <c r="K24" s="28"/>
      <c r="L24" s="29">
        <f t="shared" si="2"/>
        <v>0</v>
      </c>
      <c r="M24" s="25">
        <f>-'Armado BG'!E39</f>
        <v>0</v>
      </c>
      <c r="N24" s="30">
        <f t="shared" si="0"/>
        <v>0</v>
      </c>
      <c r="P24" s="31"/>
      <c r="Q24" s="31"/>
      <c r="R24" s="32"/>
      <c r="S24" s="29"/>
      <c r="T24" s="29"/>
      <c r="U24" s="29">
        <f>-N24</f>
        <v>0</v>
      </c>
      <c r="V24" s="32"/>
      <c r="W24" s="32"/>
      <c r="Y24" s="42"/>
      <c r="Z24" s="42"/>
      <c r="AA24" s="40"/>
      <c r="AB24" s="43"/>
      <c r="AC24" s="32"/>
      <c r="AD24" s="32"/>
      <c r="AE24" s="29"/>
      <c r="AF24" s="29">
        <f t="shared" si="4"/>
        <v>0</v>
      </c>
    </row>
    <row r="25" spans="2:32">
      <c r="B25" s="44" t="s">
        <v>363</v>
      </c>
      <c r="C25" s="38">
        <f>-+'Armado BG'!C40</f>
        <v>-2194968489</v>
      </c>
      <c r="D25" s="26"/>
      <c r="E25" s="27"/>
      <c r="F25" s="34"/>
      <c r="G25" s="34"/>
      <c r="H25" s="46"/>
      <c r="I25" s="27"/>
      <c r="J25" s="39"/>
      <c r="K25" s="28"/>
      <c r="L25" s="29">
        <f t="shared" si="2"/>
        <v>-2194968489</v>
      </c>
      <c r="M25" s="25">
        <f>-'Armado BG'!E40</f>
        <v>-732971534</v>
      </c>
      <c r="N25" s="30">
        <f t="shared" si="0"/>
        <v>-1461996955</v>
      </c>
      <c r="P25" s="31"/>
      <c r="Q25" s="31"/>
      <c r="R25" s="29"/>
      <c r="S25" s="29">
        <f>-N25</f>
        <v>1461996955</v>
      </c>
      <c r="T25" s="29"/>
      <c r="U25" s="29"/>
      <c r="V25" s="32"/>
      <c r="W25" s="32"/>
      <c r="Y25" s="32"/>
      <c r="Z25" s="32"/>
      <c r="AA25" s="40"/>
      <c r="AB25" s="43"/>
      <c r="AC25" s="32"/>
      <c r="AD25" s="32"/>
      <c r="AE25" s="29"/>
      <c r="AF25" s="29">
        <f t="shared" si="4"/>
        <v>0</v>
      </c>
    </row>
    <row r="26" spans="2:32">
      <c r="B26" s="24" t="s">
        <v>347</v>
      </c>
      <c r="C26" s="38">
        <f>-'Armado BG'!C44</f>
        <v>-41566667423</v>
      </c>
      <c r="D26" s="26"/>
      <c r="E26" s="27"/>
      <c r="F26" s="34"/>
      <c r="G26" s="34"/>
      <c r="H26" s="46"/>
      <c r="I26" s="27"/>
      <c r="J26" s="39"/>
      <c r="K26" s="28"/>
      <c r="L26" s="29">
        <f t="shared" si="2"/>
        <v>-41566667423</v>
      </c>
      <c r="M26" s="25">
        <f>-'Armado BG'!E44</f>
        <v>-34166667638</v>
      </c>
      <c r="N26" s="30">
        <f t="shared" si="0"/>
        <v>-7399999785</v>
      </c>
      <c r="P26" s="31"/>
      <c r="Q26" s="31"/>
      <c r="R26" s="29"/>
      <c r="S26" s="29"/>
      <c r="T26" s="29"/>
      <c r="U26" s="29"/>
      <c r="V26" s="32"/>
      <c r="W26" s="32"/>
      <c r="Y26" s="29">
        <f>-N26</f>
        <v>7399999785</v>
      </c>
      <c r="Z26" s="32"/>
      <c r="AA26" s="40"/>
      <c r="AB26" s="43"/>
      <c r="AC26" s="32"/>
      <c r="AD26" s="32"/>
      <c r="AE26" s="29"/>
      <c r="AF26" s="29">
        <f t="shared" si="4"/>
        <v>0</v>
      </c>
    </row>
    <row r="27" spans="2:32">
      <c r="B27" s="24" t="s">
        <v>831</v>
      </c>
      <c r="C27" s="38">
        <f>-'Armado BG'!C46</f>
        <v>-80000000000</v>
      </c>
      <c r="D27" s="26"/>
      <c r="E27" s="27"/>
      <c r="F27" s="34"/>
      <c r="G27" s="34"/>
      <c r="H27" s="46"/>
      <c r="I27" s="27"/>
      <c r="J27" s="39"/>
      <c r="K27" s="28"/>
      <c r="L27" s="29">
        <f t="shared" si="2"/>
        <v>-80000000000</v>
      </c>
      <c r="M27" s="25">
        <f>-'Armado BG'!E46</f>
        <v>-80000000000</v>
      </c>
      <c r="N27" s="30">
        <f t="shared" si="0"/>
        <v>0</v>
      </c>
      <c r="P27" s="31"/>
      <c r="Q27" s="31"/>
      <c r="R27" s="29"/>
      <c r="S27" s="29"/>
      <c r="T27" s="29"/>
      <c r="U27" s="29"/>
      <c r="V27" s="32"/>
      <c r="W27" s="32"/>
      <c r="Y27" s="29">
        <f>-N27</f>
        <v>0</v>
      </c>
      <c r="Z27" s="32"/>
      <c r="AA27" s="40"/>
      <c r="AB27" s="43"/>
      <c r="AC27" s="32"/>
      <c r="AD27" s="32"/>
      <c r="AE27" s="29"/>
      <c r="AF27" s="29">
        <f t="shared" si="4"/>
        <v>0</v>
      </c>
    </row>
    <row r="28" spans="2:32">
      <c r="B28" s="24" t="s">
        <v>832</v>
      </c>
      <c r="C28" s="38">
        <f>-'Armado BG'!C47</f>
        <v>0</v>
      </c>
      <c r="D28" s="26"/>
      <c r="E28" s="27"/>
      <c r="F28" s="34"/>
      <c r="G28" s="34"/>
      <c r="H28" s="46"/>
      <c r="I28" s="27"/>
      <c r="J28" s="39"/>
      <c r="K28" s="28"/>
      <c r="L28" s="29">
        <f t="shared" si="2"/>
        <v>0</v>
      </c>
      <c r="M28" s="25"/>
      <c r="N28" s="30">
        <f t="shared" si="0"/>
        <v>0</v>
      </c>
      <c r="P28" s="31"/>
      <c r="Q28" s="31"/>
      <c r="R28" s="29"/>
      <c r="S28" s="29"/>
      <c r="T28" s="29"/>
      <c r="U28" s="29"/>
      <c r="V28" s="32"/>
      <c r="W28" s="32"/>
      <c r="Y28" s="29">
        <f>-N28</f>
        <v>0</v>
      </c>
      <c r="Z28" s="32"/>
      <c r="AA28" s="40"/>
      <c r="AB28" s="43"/>
      <c r="AC28" s="32"/>
      <c r="AD28" s="32"/>
      <c r="AE28" s="29"/>
      <c r="AF28" s="29">
        <f t="shared" si="4"/>
        <v>0</v>
      </c>
    </row>
    <row r="29" spans="2:32">
      <c r="B29" s="24" t="s">
        <v>364</v>
      </c>
      <c r="C29" s="38">
        <f>-'Armado BG'!C48</f>
        <v>-51727274</v>
      </c>
      <c r="D29" s="26"/>
      <c r="E29" s="27"/>
      <c r="F29" s="34"/>
      <c r="G29" s="34"/>
      <c r="H29" s="46"/>
      <c r="I29" s="27"/>
      <c r="J29" s="39"/>
      <c r="K29" s="28"/>
      <c r="L29" s="29">
        <f t="shared" si="2"/>
        <v>-51727274</v>
      </c>
      <c r="M29" s="25">
        <f>-'Armado BG'!E48</f>
        <v>-48727274</v>
      </c>
      <c r="N29" s="30">
        <f t="shared" si="0"/>
        <v>-3000000</v>
      </c>
      <c r="P29" s="31"/>
      <c r="Q29" s="31"/>
      <c r="R29" s="29"/>
      <c r="S29" s="29">
        <f>-N29</f>
        <v>3000000</v>
      </c>
      <c r="T29" s="29"/>
      <c r="U29" s="29"/>
      <c r="V29" s="32"/>
      <c r="W29" s="32"/>
      <c r="Y29" s="29"/>
      <c r="Z29" s="32"/>
      <c r="AA29" s="40"/>
      <c r="AB29" s="43"/>
      <c r="AC29" s="32"/>
      <c r="AD29" s="32"/>
      <c r="AE29" s="29"/>
      <c r="AF29" s="29">
        <f t="shared" si="4"/>
        <v>0</v>
      </c>
    </row>
    <row r="30" spans="2:32">
      <c r="B30" s="24" t="s">
        <v>1285</v>
      </c>
      <c r="C30" s="38">
        <f>-'Armado BG'!C49</f>
        <v>-260487805</v>
      </c>
      <c r="D30" s="26"/>
      <c r="E30" s="27"/>
      <c r="F30" s="34"/>
      <c r="G30" s="34"/>
      <c r="H30" s="46">
        <v>0</v>
      </c>
      <c r="I30" s="27"/>
      <c r="J30" s="39"/>
      <c r="K30" s="28"/>
      <c r="L30" s="29">
        <f t="shared" si="2"/>
        <v>-260487805</v>
      </c>
      <c r="M30" s="25">
        <f>-'Armado BG'!E49</f>
        <v>-260487805</v>
      </c>
      <c r="N30" s="30">
        <f t="shared" si="0"/>
        <v>0</v>
      </c>
      <c r="P30" s="31"/>
      <c r="Q30" s="31"/>
      <c r="R30" s="29"/>
      <c r="S30" s="29"/>
      <c r="T30" s="29"/>
      <c r="U30" s="29"/>
      <c r="V30" s="32"/>
      <c r="W30" s="32"/>
      <c r="Y30" s="29"/>
      <c r="Z30" s="32"/>
      <c r="AA30" s="40"/>
      <c r="AB30" s="43"/>
      <c r="AC30" s="32"/>
      <c r="AD30" s="32"/>
      <c r="AE30" s="29"/>
      <c r="AF30" s="29">
        <f t="shared" si="4"/>
        <v>0</v>
      </c>
    </row>
    <row r="31" spans="2:32">
      <c r="B31" s="41" t="s">
        <v>323</v>
      </c>
      <c r="C31" s="30"/>
      <c r="D31" s="26"/>
      <c r="E31" s="27"/>
      <c r="F31" s="34"/>
      <c r="G31" s="34"/>
      <c r="H31" s="46"/>
      <c r="I31" s="27"/>
      <c r="J31" s="39"/>
      <c r="L31" s="29">
        <f t="shared" ref="L31:L50" si="5">SUM(C31:J31)</f>
        <v>0</v>
      </c>
      <c r="M31" s="25">
        <f>-'Armado BG'!E50</f>
        <v>0</v>
      </c>
      <c r="N31" s="30">
        <f t="shared" si="0"/>
        <v>0</v>
      </c>
      <c r="P31" s="31"/>
      <c r="Q31" s="31"/>
      <c r="R31" s="32"/>
      <c r="S31" s="32"/>
      <c r="T31" s="32"/>
      <c r="U31" s="32"/>
      <c r="V31" s="32"/>
      <c r="W31" s="32"/>
      <c r="Y31" s="32"/>
      <c r="Z31" s="32"/>
      <c r="AA31" s="29"/>
      <c r="AB31" s="32"/>
      <c r="AC31" s="32"/>
      <c r="AD31" s="32"/>
      <c r="AE31" s="32"/>
      <c r="AF31" s="29">
        <f t="shared" si="4"/>
        <v>0</v>
      </c>
    </row>
    <row r="32" spans="2:32">
      <c r="B32" s="44" t="s">
        <v>324</v>
      </c>
      <c r="C32" s="38">
        <f>-'Armado BG'!C56</f>
        <v>-50000000000</v>
      </c>
      <c r="D32" s="26"/>
      <c r="E32" s="27"/>
      <c r="F32" s="34">
        <v>0</v>
      </c>
      <c r="G32" s="34"/>
      <c r="H32" s="46"/>
      <c r="I32" s="27"/>
      <c r="J32" s="39">
        <f>-SUM(J34:J37)</f>
        <v>0</v>
      </c>
      <c r="L32" s="29">
        <f t="shared" si="5"/>
        <v>-50000000000</v>
      </c>
      <c r="M32" s="25">
        <f>-'Armado BG'!E56</f>
        <v>-50000000000</v>
      </c>
      <c r="N32" s="30">
        <f t="shared" si="0"/>
        <v>0</v>
      </c>
      <c r="P32" s="31"/>
      <c r="Q32" s="31"/>
      <c r="R32" s="32"/>
      <c r="S32" s="32"/>
      <c r="T32" s="48"/>
      <c r="U32" s="32"/>
      <c r="V32" s="32"/>
      <c r="W32" s="32"/>
      <c r="Y32" s="32"/>
      <c r="Z32" s="32"/>
      <c r="AA32" s="29"/>
      <c r="AB32" s="32"/>
      <c r="AC32" s="29">
        <f>-N32</f>
        <v>0</v>
      </c>
      <c r="AD32" s="29"/>
      <c r="AE32" s="32"/>
      <c r="AF32" s="29">
        <f t="shared" si="4"/>
        <v>0</v>
      </c>
    </row>
    <row r="33" spans="2:32">
      <c r="B33" s="44" t="s">
        <v>325</v>
      </c>
      <c r="C33" s="38">
        <f>-'Armado BG'!C57</f>
        <v>0</v>
      </c>
      <c r="D33" s="26"/>
      <c r="E33" s="27"/>
      <c r="F33" s="34"/>
      <c r="G33" s="34"/>
      <c r="H33" s="46"/>
      <c r="I33" s="27"/>
      <c r="J33" s="39"/>
      <c r="L33" s="29">
        <f t="shared" si="5"/>
        <v>0</v>
      </c>
      <c r="M33" s="25">
        <f>-'Armado BG'!G57</f>
        <v>0</v>
      </c>
      <c r="N33" s="30">
        <f t="shared" si="0"/>
        <v>0</v>
      </c>
      <c r="P33" s="31"/>
      <c r="Q33" s="31"/>
      <c r="R33" s="32"/>
      <c r="S33" s="32"/>
      <c r="U33" s="32"/>
      <c r="V33" s="32"/>
      <c r="W33" s="32"/>
      <c r="Y33" s="32"/>
      <c r="Z33" s="32"/>
      <c r="AA33" s="29"/>
      <c r="AB33" s="32"/>
      <c r="AC33" s="29">
        <f t="shared" ref="AC33:AC38" si="6">-N33</f>
        <v>0</v>
      </c>
      <c r="AD33" s="29"/>
      <c r="AE33" s="32"/>
      <c r="AF33" s="29">
        <f t="shared" si="4"/>
        <v>0</v>
      </c>
    </row>
    <row r="34" spans="2:32">
      <c r="B34" s="44" t="s">
        <v>132</v>
      </c>
      <c r="C34" s="38">
        <f>-'Armado BG'!C58</f>
        <v>-1857280709</v>
      </c>
      <c r="D34" s="26"/>
      <c r="E34" s="27"/>
      <c r="F34" s="34">
        <v>0</v>
      </c>
      <c r="G34" s="34"/>
      <c r="H34" s="46"/>
      <c r="I34" s="27"/>
      <c r="J34" s="39"/>
      <c r="L34" s="29">
        <f t="shared" si="5"/>
        <v>-1857280709</v>
      </c>
      <c r="M34" s="25">
        <f>-'Armado BG'!E58</f>
        <v>-1857280709</v>
      </c>
      <c r="N34" s="30">
        <f t="shared" si="0"/>
        <v>0</v>
      </c>
      <c r="P34" s="31"/>
      <c r="Q34" s="31"/>
      <c r="R34" s="32"/>
      <c r="S34" s="32"/>
      <c r="T34" s="32"/>
      <c r="U34" s="32"/>
      <c r="V34" s="32"/>
      <c r="W34" s="32"/>
      <c r="Y34" s="32"/>
      <c r="Z34" s="32"/>
      <c r="AA34" s="29"/>
      <c r="AB34" s="32"/>
      <c r="AC34" s="29">
        <f t="shared" si="6"/>
        <v>0</v>
      </c>
      <c r="AD34" s="29"/>
      <c r="AE34" s="32"/>
      <c r="AF34" s="29">
        <f t="shared" si="4"/>
        <v>0</v>
      </c>
    </row>
    <row r="35" spans="2:32">
      <c r="B35" s="44" t="s">
        <v>326</v>
      </c>
      <c r="C35" s="38">
        <f>-'Armado BG'!C59</f>
        <v>-766105292</v>
      </c>
      <c r="D35" s="26"/>
      <c r="E35" s="27"/>
      <c r="F35" s="34">
        <f>+BG!G49-BG!F49</f>
        <v>-444376896</v>
      </c>
      <c r="G35" s="34"/>
      <c r="H35" s="46"/>
      <c r="I35" s="27"/>
      <c r="J35" s="39"/>
      <c r="L35" s="29">
        <f t="shared" si="5"/>
        <v>-1210482188</v>
      </c>
      <c r="M35" s="25">
        <f>-'Armado BG'!E59</f>
        <v>-321728396</v>
      </c>
      <c r="N35" s="30">
        <f t="shared" si="0"/>
        <v>-888753792</v>
      </c>
      <c r="P35" s="31"/>
      <c r="Q35" s="31"/>
      <c r="R35" s="32"/>
      <c r="S35" s="32"/>
      <c r="T35" s="29">
        <v>0</v>
      </c>
      <c r="U35" s="32"/>
      <c r="V35" s="32"/>
      <c r="W35" s="32"/>
      <c r="Y35" s="32"/>
      <c r="Z35" s="32"/>
      <c r="AA35" s="29"/>
      <c r="AB35" s="32"/>
      <c r="AC35" s="29">
        <f>-N35+T35</f>
        <v>888753792</v>
      </c>
      <c r="AD35" s="29"/>
      <c r="AE35" s="32"/>
      <c r="AF35" s="29">
        <f t="shared" si="4"/>
        <v>0</v>
      </c>
    </row>
    <row r="36" spans="2:32">
      <c r="B36" s="44" t="s">
        <v>327</v>
      </c>
      <c r="C36" s="38">
        <f>-'Armado BG'!C61</f>
        <v>-8984865816</v>
      </c>
      <c r="D36" s="26"/>
      <c r="E36" s="27"/>
      <c r="F36" s="34">
        <f>-F35</f>
        <v>444376896</v>
      </c>
      <c r="G36" s="34"/>
      <c r="H36" s="46"/>
      <c r="I36" s="27"/>
      <c r="J36" s="39"/>
      <c r="L36" s="29">
        <f t="shared" si="5"/>
        <v>-8540488920</v>
      </c>
      <c r="M36" s="25">
        <f>-'Armado BG'!E61</f>
        <v>-541704778</v>
      </c>
      <c r="N36" s="30">
        <f t="shared" si="0"/>
        <v>-7998784142</v>
      </c>
      <c r="P36" s="31"/>
      <c r="Q36" s="31"/>
      <c r="R36" s="32"/>
      <c r="S36" s="32"/>
      <c r="T36" s="32"/>
      <c r="U36" s="32"/>
      <c r="V36" s="32"/>
      <c r="W36" s="32"/>
      <c r="Y36" s="32"/>
      <c r="Z36" s="32"/>
      <c r="AA36" s="29"/>
      <c r="AB36" s="32"/>
      <c r="AC36" s="29">
        <f t="shared" si="6"/>
        <v>7998784142</v>
      </c>
      <c r="AD36" s="29"/>
      <c r="AE36" s="32"/>
      <c r="AF36" s="29">
        <f t="shared" si="4"/>
        <v>0</v>
      </c>
    </row>
    <row r="37" spans="2:32">
      <c r="B37" s="44" t="s">
        <v>153</v>
      </c>
      <c r="C37" s="38">
        <f>-'Armado BG'!C62</f>
        <v>-2057363097</v>
      </c>
      <c r="D37" s="26">
        <f>-D51</f>
        <v>2057363097</v>
      </c>
      <c r="E37" s="27"/>
      <c r="F37" s="34"/>
      <c r="G37" s="34"/>
      <c r="H37" s="46"/>
      <c r="I37" s="27"/>
      <c r="J37" s="39"/>
      <c r="L37" s="29">
        <f t="shared" si="5"/>
        <v>0</v>
      </c>
      <c r="M37" s="25">
        <f>-'Armado BG'!E62</f>
        <v>-8887537934</v>
      </c>
      <c r="N37" s="30">
        <f t="shared" si="0"/>
        <v>8887537934</v>
      </c>
      <c r="O37" s="49"/>
      <c r="P37" s="31"/>
      <c r="Q37" s="31"/>
      <c r="R37" s="32"/>
      <c r="S37" s="32"/>
      <c r="T37" s="32"/>
      <c r="U37" s="32"/>
      <c r="V37" s="32"/>
      <c r="W37" s="32"/>
      <c r="Y37" s="32"/>
      <c r="Z37" s="32"/>
      <c r="AA37" s="29"/>
      <c r="AB37" s="32"/>
      <c r="AC37" s="29">
        <f t="shared" si="6"/>
        <v>-8887537934</v>
      </c>
      <c r="AD37" s="29"/>
      <c r="AE37" s="32"/>
      <c r="AF37" s="29">
        <f t="shared" si="4"/>
        <v>0</v>
      </c>
    </row>
    <row r="38" spans="2:32">
      <c r="B38" s="44" t="s">
        <v>328</v>
      </c>
      <c r="C38" s="38"/>
      <c r="D38" s="26"/>
      <c r="E38" s="27"/>
      <c r="F38" s="34"/>
      <c r="G38" s="34"/>
      <c r="H38" s="46"/>
      <c r="I38" s="27"/>
      <c r="J38" s="39"/>
      <c r="L38" s="29">
        <f t="shared" si="5"/>
        <v>0</v>
      </c>
      <c r="M38" s="25"/>
      <c r="N38" s="30">
        <f t="shared" si="0"/>
        <v>0</v>
      </c>
      <c r="O38" s="49"/>
      <c r="P38" s="31"/>
      <c r="Q38" s="31"/>
      <c r="R38" s="32"/>
      <c r="S38" s="32"/>
      <c r="T38" s="32"/>
      <c r="U38" s="32"/>
      <c r="V38" s="32"/>
      <c r="W38" s="29"/>
      <c r="Y38" s="32"/>
      <c r="Z38" s="32"/>
      <c r="AA38" s="29"/>
      <c r="AB38" s="32"/>
      <c r="AC38" s="29">
        <f t="shared" si="6"/>
        <v>0</v>
      </c>
      <c r="AD38" s="29"/>
      <c r="AE38" s="32"/>
      <c r="AF38" s="29">
        <f t="shared" si="4"/>
        <v>0</v>
      </c>
    </row>
    <row r="39" spans="2:32">
      <c r="B39" s="41" t="s">
        <v>329</v>
      </c>
      <c r="C39" s="42"/>
      <c r="D39" s="27"/>
      <c r="E39" s="27"/>
      <c r="F39" s="34"/>
      <c r="G39" s="34"/>
      <c r="H39" s="46"/>
      <c r="I39" s="27"/>
      <c r="J39" s="39"/>
      <c r="L39" s="29">
        <f t="shared" si="5"/>
        <v>0</v>
      </c>
      <c r="M39" s="50"/>
      <c r="N39" s="30">
        <f t="shared" si="0"/>
        <v>0</v>
      </c>
      <c r="O39" s="28"/>
      <c r="P39" s="31"/>
      <c r="Q39" s="31"/>
      <c r="R39" s="32"/>
      <c r="S39" s="32"/>
      <c r="T39" s="32"/>
      <c r="U39" s="32"/>
      <c r="V39" s="32"/>
      <c r="W39" s="32"/>
      <c r="Y39" s="32"/>
      <c r="Z39" s="32"/>
      <c r="AA39" s="29"/>
      <c r="AB39" s="32"/>
      <c r="AC39" s="32"/>
      <c r="AD39" s="32"/>
      <c r="AE39" s="32"/>
      <c r="AF39" s="29">
        <f t="shared" si="4"/>
        <v>0</v>
      </c>
    </row>
    <row r="40" spans="2:32">
      <c r="B40" s="51" t="s">
        <v>348</v>
      </c>
      <c r="C40" s="38">
        <f>-'Armado EERR'!C10</f>
        <v>-809777984700</v>
      </c>
      <c r="D40" s="27"/>
      <c r="E40" s="27"/>
      <c r="F40" s="34"/>
      <c r="G40" s="34"/>
      <c r="H40" s="46"/>
      <c r="I40" s="27"/>
      <c r="J40" s="39"/>
      <c r="L40" s="29">
        <f t="shared" si="5"/>
        <v>-809777984700</v>
      </c>
      <c r="M40" s="52"/>
      <c r="N40" s="30">
        <f t="shared" si="0"/>
        <v>-809777984700</v>
      </c>
      <c r="P40" s="35">
        <f>-N40</f>
        <v>809777984700</v>
      </c>
      <c r="Q40" s="35"/>
      <c r="R40" s="32"/>
      <c r="S40" s="32"/>
      <c r="T40" s="32"/>
      <c r="U40" s="32"/>
      <c r="V40" s="32"/>
      <c r="W40" s="32"/>
      <c r="Y40" s="32"/>
      <c r="Z40" s="32"/>
      <c r="AA40" s="32"/>
      <c r="AB40" s="32"/>
      <c r="AC40" s="32"/>
      <c r="AD40" s="32"/>
      <c r="AE40" s="32"/>
      <c r="AF40" s="29">
        <f t="shared" si="4"/>
        <v>0</v>
      </c>
    </row>
    <row r="41" spans="2:32">
      <c r="B41" s="51" t="s">
        <v>141</v>
      </c>
      <c r="C41" s="38">
        <f>-'Armado EERR'!C11</f>
        <v>772970749405</v>
      </c>
      <c r="D41" s="27"/>
      <c r="E41" s="27"/>
      <c r="F41" s="34"/>
      <c r="G41" s="34"/>
      <c r="H41" s="46"/>
      <c r="I41" s="27"/>
      <c r="J41" s="39"/>
      <c r="L41" s="29">
        <f t="shared" si="5"/>
        <v>772970749405</v>
      </c>
      <c r="M41" s="52"/>
      <c r="N41" s="30">
        <f t="shared" si="0"/>
        <v>772970749405</v>
      </c>
      <c r="P41" s="35"/>
      <c r="Q41" s="35">
        <f>-N41</f>
        <v>-772970749405</v>
      </c>
      <c r="R41" s="29"/>
      <c r="S41" s="32"/>
      <c r="T41" s="32"/>
      <c r="U41" s="32"/>
      <c r="V41" s="32"/>
      <c r="W41" s="32"/>
      <c r="Y41" s="32"/>
      <c r="Z41" s="32"/>
      <c r="AA41" s="32"/>
      <c r="AB41" s="32"/>
      <c r="AC41" s="32"/>
      <c r="AD41" s="32"/>
      <c r="AE41" s="32"/>
      <c r="AF41" s="29">
        <f t="shared" si="4"/>
        <v>0</v>
      </c>
    </row>
    <row r="42" spans="2:32">
      <c r="B42" s="51" t="s">
        <v>330</v>
      </c>
      <c r="C42" s="38">
        <f>-+'Armado EERR'!C12</f>
        <v>-1535469064</v>
      </c>
      <c r="D42" s="27"/>
      <c r="E42" s="27"/>
      <c r="F42" s="34"/>
      <c r="G42" s="34"/>
      <c r="H42" s="46">
        <f>-H37</f>
        <v>0</v>
      </c>
      <c r="I42" s="27"/>
      <c r="J42" s="39"/>
      <c r="L42" s="29">
        <f t="shared" si="5"/>
        <v>-1535469064</v>
      </c>
      <c r="M42" s="52"/>
      <c r="N42" s="30">
        <f t="shared" si="0"/>
        <v>-1535469064</v>
      </c>
      <c r="P42" s="35">
        <f>-N42-AA42</f>
        <v>1535469064</v>
      </c>
      <c r="Q42" s="53"/>
      <c r="R42" s="42"/>
      <c r="S42" s="42"/>
      <c r="T42" s="42"/>
      <c r="U42" s="32"/>
      <c r="V42" s="32"/>
      <c r="W42" s="32"/>
      <c r="Y42" s="32"/>
      <c r="Z42" s="32"/>
      <c r="AA42" s="814">
        <f>+'EERR IMPERIAL'!D128</f>
        <v>0</v>
      </c>
      <c r="AB42" s="32"/>
      <c r="AC42" s="32"/>
      <c r="AD42" s="32"/>
      <c r="AE42" s="32"/>
      <c r="AF42" s="29">
        <f t="shared" si="4"/>
        <v>0</v>
      </c>
    </row>
    <row r="43" spans="2:32">
      <c r="B43" s="54" t="s">
        <v>144</v>
      </c>
      <c r="C43" s="38">
        <f>-'Armado EERR'!C19</f>
        <v>17280648603</v>
      </c>
      <c r="D43" s="27"/>
      <c r="E43" s="29">
        <f>+C58</f>
        <v>0</v>
      </c>
      <c r="F43" s="34"/>
      <c r="G43" s="34"/>
      <c r="H43" s="46">
        <f>-'Balance imperial'!E246</f>
        <v>-272458333</v>
      </c>
      <c r="I43" s="27"/>
      <c r="J43" s="39">
        <f>-J14</f>
        <v>19851769459</v>
      </c>
      <c r="L43" s="29">
        <f t="shared" si="5"/>
        <v>36859959729</v>
      </c>
      <c r="M43" s="52"/>
      <c r="N43" s="30">
        <f t="shared" si="0"/>
        <v>36859959729</v>
      </c>
      <c r="P43" s="31"/>
      <c r="Q43" s="31"/>
      <c r="R43" s="29">
        <f>+C75</f>
        <v>-3173317037</v>
      </c>
      <c r="S43" s="29">
        <f>-N43-R43</f>
        <v>-33686642692</v>
      </c>
      <c r="T43" s="29"/>
      <c r="U43" s="32"/>
      <c r="V43" s="32"/>
      <c r="W43" s="32"/>
      <c r="Y43" s="32"/>
      <c r="Z43" s="32"/>
      <c r="AA43" s="32"/>
      <c r="AB43" s="32"/>
      <c r="AC43" s="32"/>
      <c r="AD43" s="32"/>
      <c r="AE43" s="32"/>
      <c r="AF43" s="29">
        <f t="shared" si="4"/>
        <v>0</v>
      </c>
    </row>
    <row r="44" spans="2:32">
      <c r="B44" s="55" t="s">
        <v>331</v>
      </c>
      <c r="C44" s="38"/>
      <c r="D44" s="27"/>
      <c r="E44" s="27"/>
      <c r="F44" s="34"/>
      <c r="G44" s="34"/>
      <c r="H44" s="46"/>
      <c r="I44" s="27"/>
      <c r="J44" s="39"/>
      <c r="L44" s="29">
        <f t="shared" si="5"/>
        <v>0</v>
      </c>
      <c r="M44" s="52"/>
      <c r="N44" s="30">
        <f t="shared" si="0"/>
        <v>0</v>
      </c>
      <c r="P44" s="31"/>
      <c r="Q44" s="31"/>
      <c r="R44" s="29"/>
      <c r="S44" s="29">
        <f>-N44-R44</f>
        <v>0</v>
      </c>
      <c r="T44" s="29"/>
      <c r="U44" s="32"/>
      <c r="V44" s="32"/>
      <c r="W44" s="32"/>
      <c r="Y44" s="32"/>
      <c r="Z44" s="32"/>
      <c r="AA44" s="32"/>
      <c r="AB44" s="32"/>
      <c r="AC44" s="32"/>
      <c r="AD44" s="32"/>
      <c r="AE44" s="32"/>
      <c r="AF44" s="29">
        <f t="shared" si="4"/>
        <v>0</v>
      </c>
    </row>
    <row r="45" spans="2:32">
      <c r="B45" s="55" t="s">
        <v>145</v>
      </c>
      <c r="C45" s="38">
        <f>-'Armado EERR'!C25</f>
        <v>11793957512</v>
      </c>
      <c r="D45" s="26"/>
      <c r="E45" s="27"/>
      <c r="F45" s="34"/>
      <c r="G45" s="34">
        <f>-C45</f>
        <v>-11793957512</v>
      </c>
      <c r="H45" s="46"/>
      <c r="I45" s="27"/>
      <c r="J45" s="39"/>
      <c r="L45" s="29">
        <f t="shared" si="5"/>
        <v>0</v>
      </c>
      <c r="M45" s="52"/>
      <c r="N45" s="30">
        <f t="shared" si="0"/>
        <v>0</v>
      </c>
      <c r="P45" s="31"/>
      <c r="Q45" s="31"/>
      <c r="R45" s="29"/>
      <c r="S45" s="29">
        <f>-N45-R45</f>
        <v>0</v>
      </c>
      <c r="T45" s="29"/>
      <c r="U45" s="29"/>
      <c r="V45" s="29"/>
      <c r="W45" s="32"/>
      <c r="Y45" s="32"/>
      <c r="Z45" s="32"/>
      <c r="AA45" s="32"/>
      <c r="AB45" s="32"/>
      <c r="AC45" s="32"/>
      <c r="AD45" s="32"/>
      <c r="AE45" s="32"/>
      <c r="AF45" s="29">
        <f t="shared" si="4"/>
        <v>0</v>
      </c>
    </row>
    <row r="46" spans="2:32">
      <c r="B46" s="55" t="s">
        <v>332</v>
      </c>
      <c r="C46" s="38">
        <f>-'Armado EERR'!C26</f>
        <v>7130325731</v>
      </c>
      <c r="D46" s="26"/>
      <c r="E46" s="27"/>
      <c r="F46" s="34"/>
      <c r="G46" s="34"/>
      <c r="H46" s="46"/>
      <c r="I46" s="27"/>
      <c r="J46" s="39"/>
      <c r="L46" s="29">
        <f t="shared" si="5"/>
        <v>7130325731</v>
      </c>
      <c r="M46" s="52"/>
      <c r="N46" s="30">
        <f t="shared" si="0"/>
        <v>7130325731</v>
      </c>
      <c r="P46" s="31"/>
      <c r="Q46" s="31"/>
      <c r="R46" s="29"/>
      <c r="S46" s="29">
        <v>0</v>
      </c>
      <c r="T46" s="29"/>
      <c r="U46" s="29"/>
      <c r="V46" s="29">
        <f>-N46</f>
        <v>-7130325731</v>
      </c>
      <c r="W46" s="32"/>
      <c r="Y46" s="32"/>
      <c r="Z46" s="29">
        <v>0</v>
      </c>
      <c r="AA46" s="32"/>
      <c r="AB46" s="32"/>
      <c r="AC46" s="32"/>
      <c r="AD46" s="32"/>
      <c r="AE46" s="32"/>
      <c r="AF46" s="29">
        <f t="shared" si="4"/>
        <v>0</v>
      </c>
    </row>
    <row r="47" spans="2:32">
      <c r="B47" s="55" t="s">
        <v>333</v>
      </c>
      <c r="D47" s="26"/>
      <c r="E47" s="27"/>
      <c r="F47" s="34"/>
      <c r="G47" s="34"/>
      <c r="H47" s="46"/>
      <c r="I47" s="27"/>
      <c r="J47" s="39"/>
      <c r="L47" s="29">
        <f t="shared" si="5"/>
        <v>0</v>
      </c>
      <c r="M47" s="52"/>
      <c r="N47" s="30">
        <f t="shared" si="0"/>
        <v>0</v>
      </c>
      <c r="P47" s="31"/>
      <c r="Q47" s="31"/>
      <c r="R47" s="29"/>
      <c r="S47" s="29"/>
      <c r="T47" s="29"/>
      <c r="U47" s="29"/>
      <c r="V47" s="29">
        <f>-N47</f>
        <v>0</v>
      </c>
      <c r="W47" s="29"/>
      <c r="X47" s="28"/>
      <c r="Y47" s="32"/>
      <c r="Z47" s="32"/>
      <c r="AA47" s="32"/>
      <c r="AB47" s="32"/>
      <c r="AC47" s="32"/>
      <c r="AD47" s="32"/>
      <c r="AE47" s="32"/>
      <c r="AF47" s="29">
        <f t="shared" si="4"/>
        <v>0</v>
      </c>
    </row>
    <row r="48" spans="2:32">
      <c r="B48" s="55" t="s">
        <v>150</v>
      </c>
      <c r="C48" s="38">
        <f>-'Armado EERR'!C30</f>
        <v>0</v>
      </c>
      <c r="D48" s="26"/>
      <c r="E48" s="27"/>
      <c r="F48" s="34"/>
      <c r="G48" s="34"/>
      <c r="H48" s="46">
        <f>-H17</f>
        <v>0</v>
      </c>
      <c r="I48" s="27"/>
      <c r="J48" s="39">
        <f>-J38</f>
        <v>0</v>
      </c>
      <c r="L48" s="29">
        <f t="shared" si="5"/>
        <v>0</v>
      </c>
      <c r="M48" s="52"/>
      <c r="N48" s="30">
        <f t="shared" si="0"/>
        <v>0</v>
      </c>
      <c r="P48" s="31"/>
      <c r="Q48" s="31"/>
      <c r="R48" s="32"/>
      <c r="S48" s="29"/>
      <c r="T48" s="29"/>
      <c r="U48" s="48"/>
      <c r="V48" s="29"/>
      <c r="W48" s="29">
        <f>-N48</f>
        <v>0</v>
      </c>
      <c r="Y48" s="32"/>
      <c r="Z48" s="32"/>
      <c r="AA48" s="32"/>
      <c r="AB48" s="32"/>
      <c r="AE48" s="32"/>
      <c r="AF48" s="29">
        <f t="shared" si="4"/>
        <v>0</v>
      </c>
    </row>
    <row r="49" spans="2:33">
      <c r="B49" s="55" t="s">
        <v>147</v>
      </c>
      <c r="C49" s="38">
        <f>-'Armado EERR'!C31</f>
        <v>-25251539</v>
      </c>
      <c r="D49" s="26"/>
      <c r="E49" s="27"/>
      <c r="F49" s="34"/>
      <c r="G49" s="46"/>
      <c r="H49" s="46"/>
      <c r="I49" s="27"/>
      <c r="J49" s="39"/>
      <c r="K49" s="28"/>
      <c r="L49" s="29">
        <f t="shared" si="5"/>
        <v>-25251539</v>
      </c>
      <c r="M49" s="52"/>
      <c r="N49" s="30">
        <f t="shared" si="0"/>
        <v>-25251539</v>
      </c>
      <c r="P49" s="31"/>
      <c r="Q49" s="31"/>
      <c r="R49" s="32"/>
      <c r="S49" s="32"/>
      <c r="T49" s="32"/>
      <c r="U49" s="48"/>
      <c r="V49" s="32"/>
      <c r="W49" s="29"/>
      <c r="Y49" s="32"/>
      <c r="Z49" s="32"/>
      <c r="AA49" s="32"/>
      <c r="AB49" s="32"/>
      <c r="AC49" s="32"/>
      <c r="AD49" s="32"/>
      <c r="AE49" s="29">
        <f>-N49</f>
        <v>25251539</v>
      </c>
      <c r="AF49" s="29">
        <f t="shared" si="4"/>
        <v>0</v>
      </c>
    </row>
    <row r="50" spans="2:33">
      <c r="B50" s="55" t="s">
        <v>334</v>
      </c>
      <c r="C50" s="38">
        <f>-'Armado EERR'!C36-+'Armado EERR'!C37</f>
        <v>105660955</v>
      </c>
      <c r="D50" s="26"/>
      <c r="E50" s="27"/>
      <c r="F50" s="34"/>
      <c r="G50" s="34"/>
      <c r="H50" s="46">
        <f>-C50</f>
        <v>-105660955</v>
      </c>
      <c r="I50" s="27"/>
      <c r="J50" s="39"/>
      <c r="K50" s="28"/>
      <c r="L50" s="29">
        <f t="shared" si="5"/>
        <v>0</v>
      </c>
      <c r="M50" s="52"/>
      <c r="N50" s="30">
        <f t="shared" si="0"/>
        <v>0</v>
      </c>
      <c r="P50" s="31"/>
      <c r="Q50" s="31"/>
      <c r="R50" s="32"/>
      <c r="S50" s="32"/>
      <c r="T50" s="32"/>
      <c r="U50" s="28">
        <f>-N50</f>
        <v>0</v>
      </c>
      <c r="V50" s="32"/>
      <c r="W50" s="29"/>
      <c r="Y50" s="32"/>
      <c r="Z50" s="32"/>
      <c r="AA50" s="32"/>
      <c r="AB50" s="32"/>
      <c r="AC50" s="32"/>
      <c r="AD50" s="32"/>
      <c r="AE50" s="32"/>
      <c r="AF50" s="29">
        <f t="shared" si="4"/>
        <v>0</v>
      </c>
    </row>
    <row r="51" spans="2:33">
      <c r="B51" s="56" t="s">
        <v>335</v>
      </c>
      <c r="C51" s="57">
        <f>+'Armado EERR'!C42</f>
        <v>2057363097</v>
      </c>
      <c r="D51" s="58">
        <f>-C51</f>
        <v>-2057363097</v>
      </c>
      <c r="E51" s="59"/>
      <c r="F51" s="60"/>
      <c r="G51" s="60"/>
      <c r="H51" s="60"/>
      <c r="I51" s="27"/>
      <c r="J51" s="59"/>
      <c r="L51" s="29">
        <f>SUM(C51:J51)</f>
        <v>0</v>
      </c>
      <c r="M51" s="61"/>
      <c r="N51" s="30">
        <f t="shared" si="0"/>
        <v>0</v>
      </c>
      <c r="P51" s="62"/>
      <c r="Q51" s="62"/>
      <c r="R51" s="56"/>
      <c r="S51" s="56"/>
      <c r="T51" s="56"/>
      <c r="U51" s="56"/>
      <c r="V51" s="56"/>
      <c r="W51" s="56"/>
      <c r="X51" s="63"/>
      <c r="Y51" s="56"/>
      <c r="Z51" s="56"/>
      <c r="AA51" s="56"/>
      <c r="AB51" s="56"/>
      <c r="AC51" s="56"/>
      <c r="AD51" s="56"/>
      <c r="AE51" s="56"/>
      <c r="AF51" s="29">
        <f t="shared" si="4"/>
        <v>0</v>
      </c>
    </row>
    <row r="52" spans="2:33" ht="14.4" thickBot="1">
      <c r="C52" s="64">
        <f t="shared" ref="C52:J52" si="7">SUM(C5:C51)</f>
        <v>0</v>
      </c>
      <c r="D52" s="65">
        <f t="shared" si="7"/>
        <v>0</v>
      </c>
      <c r="E52" s="65">
        <f t="shared" si="7"/>
        <v>0</v>
      </c>
      <c r="F52" s="65">
        <f t="shared" si="7"/>
        <v>0</v>
      </c>
      <c r="G52" s="65">
        <f t="shared" si="7"/>
        <v>0</v>
      </c>
      <c r="H52" s="65">
        <f t="shared" si="7"/>
        <v>0</v>
      </c>
      <c r="I52" s="65">
        <f t="shared" si="7"/>
        <v>0</v>
      </c>
      <c r="J52" s="65">
        <f t="shared" si="7"/>
        <v>0</v>
      </c>
      <c r="K52" s="66"/>
      <c r="L52" s="67">
        <f>SUM(L5:L51)</f>
        <v>0</v>
      </c>
      <c r="M52" s="68">
        <f>SUM(M5:M51)</f>
        <v>0</v>
      </c>
      <c r="N52" s="69">
        <f>SUM(N5:N51)</f>
        <v>0</v>
      </c>
      <c r="P52" s="70">
        <f t="shared" ref="P52:AF52" si="8">SUM(P4:P51)</f>
        <v>728629989675</v>
      </c>
      <c r="Q52" s="70">
        <f t="shared" si="8"/>
        <v>-772970749405</v>
      </c>
      <c r="R52" s="70">
        <f t="shared" si="8"/>
        <v>-3173317037</v>
      </c>
      <c r="S52" s="70">
        <f t="shared" si="8"/>
        <v>48209137589</v>
      </c>
      <c r="T52" s="70">
        <f t="shared" si="8"/>
        <v>0</v>
      </c>
      <c r="U52" s="70">
        <f t="shared" si="8"/>
        <v>-457332125</v>
      </c>
      <c r="V52" s="70">
        <f t="shared" si="8"/>
        <v>-7110435320</v>
      </c>
      <c r="W52" s="70">
        <f t="shared" si="8"/>
        <v>255815989</v>
      </c>
      <c r="X52" s="70">
        <f t="shared" si="8"/>
        <v>-257008171</v>
      </c>
      <c r="Y52" s="70">
        <f t="shared" si="8"/>
        <v>6645216047</v>
      </c>
      <c r="Z52" s="70">
        <f t="shared" si="8"/>
        <v>0</v>
      </c>
      <c r="AA52" s="70">
        <f t="shared" si="8"/>
        <v>0</v>
      </c>
      <c r="AB52" s="70">
        <f>SUM(AB4:AB51)</f>
        <v>3203786805</v>
      </c>
      <c r="AC52" s="70">
        <f>SUM(AC4:AC51)</f>
        <v>0</v>
      </c>
      <c r="AD52" s="70">
        <f>SUM(AD4:AD51)</f>
        <v>0</v>
      </c>
      <c r="AE52" s="70">
        <f>SUM(AE4:AE51)</f>
        <v>25251539</v>
      </c>
      <c r="AF52" s="70">
        <f t="shared" si="8"/>
        <v>3000355586</v>
      </c>
    </row>
    <row r="53" spans="2:33" ht="14.4" thickTop="1">
      <c r="C53" s="71"/>
      <c r="D53" s="71"/>
      <c r="E53" s="72"/>
      <c r="F53" s="72"/>
      <c r="G53" s="72"/>
      <c r="H53" s="72"/>
      <c r="I53" s="72"/>
      <c r="J53" s="72"/>
      <c r="K53" s="72"/>
      <c r="L53" s="71"/>
      <c r="M53" s="73"/>
      <c r="N53" s="71">
        <f>+N52-L52</f>
        <v>0</v>
      </c>
      <c r="O53" s="72"/>
      <c r="P53" s="71"/>
      <c r="Q53" s="71"/>
      <c r="R53" s="72"/>
      <c r="S53" s="71"/>
      <c r="T53" s="71"/>
      <c r="U53" s="71"/>
      <c r="V53" s="71"/>
      <c r="W53" s="71"/>
      <c r="X53" s="72"/>
      <c r="Y53" s="72"/>
      <c r="Z53" s="72"/>
      <c r="AA53" s="72"/>
      <c r="AB53" s="71"/>
      <c r="AC53" s="72"/>
      <c r="AD53" s="72"/>
      <c r="AE53" s="72"/>
    </row>
    <row r="54" spans="2:33">
      <c r="C54" s="71"/>
      <c r="D54" s="28"/>
      <c r="H54" s="28"/>
      <c r="L54" s="28"/>
      <c r="Q54" s="28"/>
      <c r="U54" s="28"/>
      <c r="W54" s="74"/>
      <c r="AB54" s="71"/>
      <c r="AC54" s="71"/>
      <c r="AD54" s="71"/>
      <c r="AE54" s="72"/>
      <c r="AF54" s="28">
        <f>N5</f>
        <v>3000355586</v>
      </c>
      <c r="AG54" s="75">
        <f>+AF54-AC54</f>
        <v>3000355586</v>
      </c>
    </row>
    <row r="55" spans="2:33">
      <c r="B55" s="76" t="s">
        <v>336</v>
      </c>
      <c r="C55" s="72"/>
      <c r="F55" s="77"/>
      <c r="G55" s="77"/>
      <c r="H55" s="77"/>
      <c r="I55" s="78"/>
      <c r="J55" s="78"/>
      <c r="L55" s="28"/>
      <c r="Q55" s="585"/>
      <c r="S55" s="28"/>
      <c r="W55" s="28"/>
      <c r="AB55" s="71"/>
      <c r="AC55" s="79"/>
      <c r="AD55" s="79"/>
      <c r="AE55" s="72"/>
      <c r="AF55" s="66">
        <f>AF52-AF54</f>
        <v>0</v>
      </c>
    </row>
    <row r="56" spans="2:33">
      <c r="B56" s="1" t="s">
        <v>153</v>
      </c>
      <c r="C56" s="80"/>
      <c r="F56" s="81"/>
      <c r="G56" s="81"/>
      <c r="H56" s="81"/>
      <c r="I56" s="82"/>
      <c r="J56" s="82"/>
      <c r="Q56" s="585"/>
      <c r="S56" s="33"/>
      <c r="U56" s="28"/>
      <c r="W56" s="74"/>
      <c r="AB56" s="72"/>
      <c r="AC56" s="71"/>
      <c r="AD56" s="71"/>
      <c r="AE56" s="72"/>
    </row>
    <row r="57" spans="2:33">
      <c r="B57" s="76" t="s">
        <v>337</v>
      </c>
      <c r="C57" s="80"/>
      <c r="F57" s="81"/>
      <c r="G57" s="81"/>
      <c r="H57" s="81"/>
      <c r="I57" s="82"/>
      <c r="J57" s="82"/>
      <c r="P57" s="28"/>
      <c r="Q57" s="28"/>
      <c r="R57" s="28"/>
      <c r="S57" s="28"/>
      <c r="T57" s="28"/>
      <c r="U57" s="28"/>
      <c r="V57" s="28"/>
      <c r="W57" s="28"/>
      <c r="AC57" s="28"/>
      <c r="AD57" s="28"/>
      <c r="AF57" s="36"/>
    </row>
    <row r="58" spans="2:33">
      <c r="B58" s="1" t="s">
        <v>338</v>
      </c>
      <c r="C58" s="80">
        <v>0</v>
      </c>
      <c r="F58" s="81"/>
      <c r="G58" s="81"/>
      <c r="H58" s="81"/>
      <c r="I58" s="82"/>
      <c r="J58" s="82"/>
      <c r="S58" s="585"/>
      <c r="U58" s="28"/>
      <c r="W58" s="74"/>
      <c r="AC58" s="28"/>
      <c r="AD58" s="28"/>
      <c r="AF58" s="36"/>
    </row>
    <row r="59" spans="2:33">
      <c r="C59" s="80"/>
      <c r="F59" s="81"/>
      <c r="G59" s="81"/>
      <c r="H59" s="81"/>
      <c r="I59" s="82"/>
      <c r="J59" s="82"/>
      <c r="P59" s="985"/>
      <c r="Q59" s="985"/>
      <c r="R59" s="985"/>
      <c r="S59" s="815"/>
      <c r="T59" s="815"/>
      <c r="U59" s="815"/>
      <c r="V59" s="815"/>
      <c r="W59" s="986"/>
      <c r="X59" s="815"/>
      <c r="Y59" s="815"/>
      <c r="Z59" s="815"/>
      <c r="AA59" s="815"/>
      <c r="AB59" s="815"/>
      <c r="AC59" s="815"/>
      <c r="AD59" s="815"/>
      <c r="AE59" s="815"/>
      <c r="AF59" s="815"/>
    </row>
    <row r="60" spans="2:33">
      <c r="B60" s="76" t="s">
        <v>339</v>
      </c>
      <c r="C60" s="72"/>
      <c r="F60" s="81"/>
      <c r="G60" s="81"/>
      <c r="H60" s="81"/>
      <c r="I60" s="82"/>
      <c r="J60" s="82"/>
      <c r="P60" s="28"/>
      <c r="Q60" s="815"/>
      <c r="R60" s="815"/>
      <c r="S60" s="815"/>
      <c r="T60" s="815"/>
      <c r="U60" s="815"/>
      <c r="V60" s="815"/>
      <c r="W60" s="815"/>
      <c r="X60" s="815"/>
      <c r="Y60" s="815"/>
      <c r="Z60" s="815"/>
      <c r="AA60" s="815"/>
      <c r="AB60" s="815"/>
      <c r="AC60" s="815"/>
      <c r="AD60" s="815"/>
      <c r="AE60" s="815"/>
      <c r="AF60" s="815"/>
    </row>
    <row r="61" spans="2:33">
      <c r="B61" s="1" t="s">
        <v>132</v>
      </c>
      <c r="C61" s="83"/>
      <c r="D61" s="83"/>
      <c r="S61" s="28"/>
    </row>
    <row r="62" spans="2:33">
      <c r="B62" s="76" t="s">
        <v>340</v>
      </c>
      <c r="S62" s="28"/>
    </row>
    <row r="63" spans="2:33">
      <c r="B63" s="1" t="s">
        <v>304</v>
      </c>
      <c r="C63" s="80">
        <f>+'EERR IMPERIAL'!D97+'EERR IMPERIAL'!D104+'EERR IMPERIAL'!D105+'EERR IMPERIAL'!D106+'EERR IMPERIAL'!D107+'EERR IMPERIAL'!D108+'EERR IMPERIAL'!D109+'EERR IMPERIAL'!D110+'EERR IMPERIAL'!D111+'EERR IMPERIAL'!D112+'EERR IMPERIAL'!D113+'EERR IMPERIAL'!D116</f>
        <v>-9510907644</v>
      </c>
      <c r="D63" s="28"/>
      <c r="S63" s="28"/>
      <c r="T63" s="47"/>
    </row>
    <row r="64" spans="2:33">
      <c r="B64" s="1" t="s">
        <v>341</v>
      </c>
      <c r="C64" s="80">
        <f>+'EERR IMPERIAL'!D98+'EERR IMPERIAL'!D115</f>
        <v>-3831240</v>
      </c>
      <c r="D64" s="28"/>
      <c r="S64" s="28"/>
      <c r="T64" s="47"/>
    </row>
    <row r="65" spans="2:19">
      <c r="B65" s="1" t="s">
        <v>365</v>
      </c>
      <c r="C65" s="80">
        <f>+'EERR IMPERIAL'!D114</f>
        <v>-2279218628</v>
      </c>
      <c r="D65" s="28"/>
      <c r="S65" s="28"/>
    </row>
    <row r="66" spans="2:19">
      <c r="B66" s="76" t="s">
        <v>342</v>
      </c>
      <c r="C66" s="80"/>
      <c r="D66" s="28"/>
      <c r="P66" s="47"/>
      <c r="Q66" s="47"/>
      <c r="R66" s="47"/>
      <c r="S66" s="28"/>
    </row>
    <row r="67" spans="2:19">
      <c r="B67" s="1" t="s">
        <v>343</v>
      </c>
      <c r="C67" s="83"/>
      <c r="D67" s="28"/>
      <c r="S67" s="28"/>
    </row>
    <row r="68" spans="2:19">
      <c r="B68" s="84"/>
      <c r="C68" s="83"/>
      <c r="D68" s="28"/>
      <c r="S68" s="85" t="s">
        <v>344</v>
      </c>
    </row>
    <row r="69" spans="2:19">
      <c r="B69" s="76" t="s">
        <v>1188</v>
      </c>
    </row>
    <row r="70" spans="2:19">
      <c r="B70" s="28" t="s">
        <v>1192</v>
      </c>
      <c r="C70" s="1" t="s">
        <v>1189</v>
      </c>
      <c r="D70" s="815" t="s">
        <v>1190</v>
      </c>
      <c r="E70" s="1" t="s">
        <v>1191</v>
      </c>
    </row>
    <row r="71" spans="2:19">
      <c r="B71" s="28"/>
      <c r="D71" s="815"/>
      <c r="E71" s="816"/>
    </row>
    <row r="72" spans="2:19">
      <c r="B72" s="28" t="s">
        <v>1193</v>
      </c>
      <c r="C72" s="28"/>
      <c r="D72" s="815"/>
      <c r="E72" s="816"/>
    </row>
    <row r="73" spans="2:19" s="3" customFormat="1">
      <c r="B73" s="47"/>
      <c r="D73" s="1"/>
      <c r="E73" s="1"/>
      <c r="F73" s="1"/>
      <c r="G73" s="1"/>
      <c r="H73" s="1"/>
      <c r="I73" s="1"/>
      <c r="J73" s="1"/>
      <c r="K73" s="1"/>
      <c r="L73" s="1"/>
      <c r="N73" s="1"/>
      <c r="O73" s="1"/>
      <c r="P73" s="1"/>
      <c r="Q73" s="1"/>
      <c r="R73" s="1"/>
      <c r="S73" s="1"/>
    </row>
    <row r="74" spans="2:19" s="3" customFormat="1">
      <c r="B74" s="76"/>
      <c r="D74" s="1"/>
      <c r="E74" s="1"/>
      <c r="F74" s="1"/>
      <c r="G74" s="1"/>
      <c r="H74" s="1"/>
      <c r="I74" s="1"/>
      <c r="J74" s="1"/>
      <c r="K74" s="1"/>
      <c r="L74" s="1"/>
      <c r="N74" s="1"/>
      <c r="O74" s="1"/>
      <c r="P74" s="1"/>
      <c r="Q74" s="1"/>
      <c r="R74" s="1"/>
      <c r="S74" s="1"/>
    </row>
    <row r="75" spans="2:19" s="3" customFormat="1">
      <c r="B75" s="72" t="s">
        <v>354</v>
      </c>
      <c r="C75" s="3">
        <f>+'EERR IMPERIAL'!D44+'EERR IMPERIAL'!D47+'EERR IMPERIAL'!D48+'EERR IMPERIAL'!D49+'EERR IMPERIAL'!D50+'EERR IMPERIAL'!D55+'EERR IMPERIAL'!D56</f>
        <v>-3173317037</v>
      </c>
      <c r="D75" s="1"/>
      <c r="E75" s="1"/>
      <c r="F75" s="1"/>
      <c r="G75" s="1"/>
      <c r="H75" s="1"/>
      <c r="I75" s="1"/>
      <c r="J75" s="1"/>
      <c r="K75" s="1"/>
      <c r="L75" s="1"/>
      <c r="N75" s="1"/>
      <c r="O75" s="1"/>
      <c r="P75" s="1"/>
      <c r="Q75" s="1"/>
      <c r="R75" s="1"/>
      <c r="S75" s="1"/>
    </row>
  </sheetData>
  <mergeCells count="4">
    <mergeCell ref="D2:J2"/>
    <mergeCell ref="L2:N2"/>
    <mergeCell ref="P2:W2"/>
    <mergeCell ref="X2:AB2"/>
  </mergeCells>
  <pageMargins left="0.98425196850393704" right="1.0236220472440944" top="0.79" bottom="0.35433070866141736" header="0.51181102362204722" footer="0.23622047244094491"/>
  <pageSetup paperSize="9" scale="95" orientation="portrait" r:id="rId1"/>
  <headerFooter alignWithMargins="0"/>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BE31F-1DFC-4759-8354-1FAB429BD4A5}">
  <sheetPr codeName="Hoja28">
    <tabColor rgb="FF002060"/>
  </sheetPr>
  <dimension ref="B1:G48"/>
  <sheetViews>
    <sheetView showGridLines="0" view="pageBreakPreview" zoomScaleNormal="100" zoomScaleSheetLayoutView="100" workbookViewId="0">
      <selection activeCell="C12" sqref="C12"/>
    </sheetView>
  </sheetViews>
  <sheetFormatPr baseColWidth="10" defaultColWidth="11.44140625" defaultRowHeight="14.4"/>
  <cols>
    <col min="1" max="1" width="3.44140625" style="178" customWidth="1"/>
    <col min="2" max="2" width="50.109375" style="178" customWidth="1"/>
    <col min="3" max="4" width="24.44140625" style="178" customWidth="1"/>
    <col min="5" max="16384" width="11.44140625" style="178"/>
  </cols>
  <sheetData>
    <row r="1" spans="2:5">
      <c r="B1" s="251" t="s">
        <v>1118</v>
      </c>
      <c r="E1" s="213" t="s">
        <v>503</v>
      </c>
    </row>
    <row r="2" spans="2:5">
      <c r="B2" s="251"/>
      <c r="E2" s="213"/>
    </row>
    <row r="3" spans="2:5">
      <c r="B3" s="251"/>
      <c r="E3" s="213"/>
    </row>
    <row r="4" spans="2:5">
      <c r="B4" s="251"/>
      <c r="E4" s="213"/>
    </row>
    <row r="5" spans="2:5">
      <c r="B5" s="251"/>
      <c r="E5" s="213"/>
    </row>
    <row r="6" spans="2:5">
      <c r="B6" s="1194" t="s">
        <v>1016</v>
      </c>
      <c r="C6" s="1194"/>
      <c r="D6" s="1194"/>
    </row>
    <row r="8" spans="2:5">
      <c r="B8" s="252" t="s">
        <v>653</v>
      </c>
      <c r="C8" s="252"/>
      <c r="D8" s="252"/>
      <c r="E8" s="252"/>
    </row>
    <row r="9" spans="2:5" ht="15" customHeight="1">
      <c r="C9" s="1207" t="s">
        <v>626</v>
      </c>
      <c r="D9" s="1207"/>
    </row>
    <row r="10" spans="2:5">
      <c r="B10" s="243" t="s">
        <v>628</v>
      </c>
      <c r="C10" s="740">
        <f>+'Nota 6'!C30</f>
        <v>45565</v>
      </c>
      <c r="D10" s="740">
        <f>+'Nota 6'!D30</f>
        <v>45291</v>
      </c>
    </row>
    <row r="11" spans="2:5">
      <c r="B11" s="253" t="s">
        <v>655</v>
      </c>
      <c r="C11" s="254">
        <f>SUMIF('Balance imperial'!H2:H271,'Nota 7'!B11,'Balance imperial'!I2:I271)</f>
        <v>1577814175</v>
      </c>
      <c r="D11" s="254">
        <f>SUMIF('Balance imperial'!H2:H271,'Nota 7'!B11,'Balance imperial'!J2:J271)</f>
        <v>703886588</v>
      </c>
    </row>
    <row r="12" spans="2:5">
      <c r="B12" s="253" t="s">
        <v>654</v>
      </c>
      <c r="C12" s="254">
        <f>SUMIF('Balance imperial'!H3:H274,'Nota 7'!B12,'Balance imperial'!I3:I274)</f>
        <v>466512611</v>
      </c>
      <c r="D12" s="254">
        <f>SUMIF('Balance imperial'!H3:H272,'Nota 7'!B12,'Balance imperial'!J3:J272)</f>
        <v>440047484</v>
      </c>
    </row>
    <row r="13" spans="2:5" ht="15" thickBot="1">
      <c r="B13" s="232" t="s">
        <v>371</v>
      </c>
      <c r="C13" s="255">
        <f>SUM(C11:C12)</f>
        <v>2044326786</v>
      </c>
      <c r="D13" s="255">
        <f>SUM(D11:D12)</f>
        <v>1143934072</v>
      </c>
    </row>
    <row r="14" spans="2:5" ht="15" thickTop="1"/>
    <row r="18" spans="2:5" s="215" customFormat="1" ht="12">
      <c r="B18" s="430" t="s">
        <v>574</v>
      </c>
      <c r="D18" s="430" t="s">
        <v>573</v>
      </c>
    </row>
    <row r="19" spans="2:5" s="427" customFormat="1" ht="11.4">
      <c r="B19" s="428" t="s">
        <v>854</v>
      </c>
      <c r="C19" s="215"/>
      <c r="D19" s="426" t="s">
        <v>728</v>
      </c>
      <c r="E19" s="426"/>
    </row>
    <row r="22" spans="2:5" ht="15.6">
      <c r="B22" s="334"/>
      <c r="C22" s="1189"/>
      <c r="D22" s="1189"/>
      <c r="E22" s="1189"/>
    </row>
    <row r="23" spans="2:5" ht="15">
      <c r="B23" s="317"/>
      <c r="C23" s="1190"/>
      <c r="D23" s="1190"/>
      <c r="E23" s="1190"/>
    </row>
    <row r="48" spans="6:7">
      <c r="F48" s="178">
        <v>0</v>
      </c>
      <c r="G48" s="178">
        <v>0</v>
      </c>
    </row>
  </sheetData>
  <mergeCells count="4">
    <mergeCell ref="C23:E23"/>
    <mergeCell ref="B6:D6"/>
    <mergeCell ref="C9:D9"/>
    <mergeCell ref="C22:E22"/>
  </mergeCells>
  <hyperlinks>
    <hyperlink ref="E1" location="BG!A1" display="BG" xr:uid="{C21D4064-B128-4417-9378-49EB3E2B68A7}"/>
  </hyperlinks>
  <pageMargins left="0.70866141732283472" right="0.70866141732283472" top="0.74803149606299213" bottom="0.74803149606299213" header="0.31496062992125984" footer="0.31496062992125984"/>
  <pageSetup paperSize="9" scale="80"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EDDC0D-A08F-4284-982F-C7781528DAA5}">
  <sheetPr codeName="Hoja13">
    <tabColor rgb="FF002060"/>
  </sheetPr>
  <dimension ref="A1:AD32"/>
  <sheetViews>
    <sheetView view="pageBreakPreview" zoomScaleNormal="80" zoomScaleSheetLayoutView="100" workbookViewId="0">
      <selection activeCell="E18" sqref="E18"/>
    </sheetView>
  </sheetViews>
  <sheetFormatPr baseColWidth="10" defaultColWidth="11.44140625" defaultRowHeight="11.4"/>
  <cols>
    <col min="1" max="1" width="35.33203125" style="663" customWidth="1"/>
    <col min="2" max="2" width="17.88671875" style="663" customWidth="1"/>
    <col min="3" max="3" width="18" style="663" customWidth="1"/>
    <col min="4" max="4" width="12.44140625" style="663" customWidth="1"/>
    <col min="5" max="5" width="13.109375" style="663" customWidth="1"/>
    <col min="6" max="6" width="3.44140625" style="663" customWidth="1"/>
    <col min="7" max="7" width="13.5546875" style="663" customWidth="1"/>
    <col min="8" max="9" width="16.44140625" style="663" customWidth="1"/>
    <col min="10" max="11" width="16.33203125" style="663" customWidth="1"/>
    <col min="12" max="12" width="16.109375" style="663" customWidth="1"/>
    <col min="13" max="13" width="11.44140625" style="663"/>
    <col min="14" max="30" width="11.44140625" style="665" hidden="1" customWidth="1"/>
    <col min="31" max="16384" width="11.44140625" style="665"/>
  </cols>
  <sheetData>
    <row r="1" spans="1:7" ht="14.4">
      <c r="A1" s="251" t="s">
        <v>1118</v>
      </c>
      <c r="B1" s="664"/>
      <c r="D1" s="664" t="s">
        <v>503</v>
      </c>
    </row>
    <row r="6" spans="1:7" ht="22.5" customHeight="1">
      <c r="A6" s="1208" t="s">
        <v>936</v>
      </c>
      <c r="B6" s="1208"/>
      <c r="C6" s="1208"/>
      <c r="D6" s="1208"/>
      <c r="E6" s="1208"/>
      <c r="F6" s="1208"/>
    </row>
    <row r="7" spans="1:7" s="667" customFormat="1" ht="12">
      <c r="A7" s="663" t="s">
        <v>937</v>
      </c>
      <c r="B7" s="663"/>
      <c r="C7" s="666"/>
      <c r="D7" s="666"/>
      <c r="E7" s="666"/>
      <c r="F7" s="666"/>
    </row>
    <row r="8" spans="1:7">
      <c r="A8" s="663" t="s">
        <v>938</v>
      </c>
    </row>
    <row r="9" spans="1:7" ht="13.2">
      <c r="A9" s="243" t="s">
        <v>939</v>
      </c>
      <c r="B9" s="740">
        <f>+'Nota 7'!$C$10</f>
        <v>45565</v>
      </c>
      <c r="C9" s="740">
        <f>+'Nota 7'!D10</f>
        <v>45291</v>
      </c>
    </row>
    <row r="10" spans="1:7">
      <c r="A10" s="998" t="s">
        <v>1274</v>
      </c>
      <c r="B10" s="999">
        <v>499000000</v>
      </c>
      <c r="C10" s="999">
        <v>499000000</v>
      </c>
    </row>
    <row r="11" spans="1:7">
      <c r="A11" s="998" t="s">
        <v>1271</v>
      </c>
      <c r="B11" s="999">
        <v>23670674</v>
      </c>
      <c r="C11" s="999">
        <v>23670674</v>
      </c>
    </row>
    <row r="12" spans="1:7">
      <c r="A12" s="998" t="s">
        <v>1273</v>
      </c>
      <c r="B12" s="999">
        <f>+'Balance imperial'!I215</f>
        <v>-522670674</v>
      </c>
      <c r="C12" s="999">
        <v>-522670674</v>
      </c>
    </row>
    <row r="13" spans="1:7" ht="12.6" thickBot="1">
      <c r="A13" s="706" t="s">
        <v>940</v>
      </c>
      <c r="B13" s="997">
        <f>SUM(B10:B12)</f>
        <v>0</v>
      </c>
      <c r="C13" s="997">
        <f>SUM(C10:C12)</f>
        <v>0</v>
      </c>
      <c r="D13" s="668"/>
    </row>
    <row r="14" spans="1:7" ht="12" thickTop="1"/>
    <row r="15" spans="1:7">
      <c r="A15" s="663" t="s">
        <v>941</v>
      </c>
      <c r="D15" s="665"/>
      <c r="E15" s="665"/>
      <c r="G15" s="663" t="s">
        <v>942</v>
      </c>
    </row>
    <row r="16" spans="1:7" ht="12">
      <c r="D16" s="741">
        <f>+B9</f>
        <v>45565</v>
      </c>
      <c r="E16" s="742"/>
    </row>
    <row r="17" spans="1:12" s="734" customFormat="1" ht="54.75" customHeight="1">
      <c r="A17" s="731" t="s">
        <v>943</v>
      </c>
      <c r="B17" s="731" t="s">
        <v>944</v>
      </c>
      <c r="C17" s="731" t="s">
        <v>810</v>
      </c>
      <c r="D17" s="732" t="s">
        <v>945</v>
      </c>
      <c r="E17" s="732" t="s">
        <v>946</v>
      </c>
      <c r="F17" s="733"/>
      <c r="G17" s="731" t="s">
        <v>810</v>
      </c>
      <c r="H17" s="731" t="s">
        <v>947</v>
      </c>
      <c r="I17" s="731" t="s">
        <v>948</v>
      </c>
      <c r="J17" s="731" t="s">
        <v>949</v>
      </c>
      <c r="K17" s="731" t="s">
        <v>950</v>
      </c>
      <c r="L17" s="731" t="s">
        <v>951</v>
      </c>
    </row>
    <row r="18" spans="1:12">
      <c r="A18" s="662" t="s">
        <v>1253</v>
      </c>
      <c r="B18" s="662" t="s">
        <v>1156</v>
      </c>
      <c r="C18" s="662">
        <v>500</v>
      </c>
      <c r="D18" s="735">
        <v>500000000</v>
      </c>
      <c r="E18" s="735">
        <v>-970096976</v>
      </c>
      <c r="G18" s="662">
        <v>499</v>
      </c>
      <c r="H18" s="995">
        <v>0.99</v>
      </c>
      <c r="I18" s="735">
        <f>99*50000</f>
        <v>4950000</v>
      </c>
      <c r="J18" s="996">
        <f>+H18</f>
        <v>0.99</v>
      </c>
      <c r="K18" s="735">
        <f>J18*D18</f>
        <v>495000000</v>
      </c>
      <c r="L18" s="735">
        <f>J18*E18</f>
        <v>-960396006.24000001</v>
      </c>
    </row>
    <row r="21" spans="1:12" ht="14.4">
      <c r="B21" s="625"/>
      <c r="C21" s="625"/>
      <c r="D21" s="625"/>
    </row>
    <row r="22" spans="1:12" ht="14.4">
      <c r="A22" s="625"/>
      <c r="B22" s="625"/>
      <c r="C22" s="625"/>
      <c r="D22" s="625"/>
    </row>
    <row r="23" spans="1:12" s="663" customFormat="1" ht="15" customHeight="1">
      <c r="A23" s="625"/>
      <c r="B23" s="430" t="s">
        <v>574</v>
      </c>
      <c r="C23" s="215"/>
      <c r="I23" s="430" t="s">
        <v>573</v>
      </c>
      <c r="J23" s="447"/>
    </row>
    <row r="24" spans="1:12" ht="12">
      <c r="B24" s="428" t="s">
        <v>854</v>
      </c>
      <c r="C24" s="215"/>
      <c r="I24" s="426" t="s">
        <v>728</v>
      </c>
      <c r="J24" s="454"/>
    </row>
    <row r="25" spans="1:12" ht="14.4">
      <c r="A25" s="665"/>
      <c r="B25" s="454"/>
      <c r="I25" s="625"/>
      <c r="J25" s="625"/>
    </row>
    <row r="26" spans="1:12" ht="14.4">
      <c r="A26" s="625"/>
      <c r="B26" s="625"/>
    </row>
    <row r="28" spans="1:12" hidden="1">
      <c r="A28" s="1003"/>
      <c r="B28" s="1004">
        <f>+'Balance imperial'!E214</f>
        <v>522670674</v>
      </c>
      <c r="C28" s="1004">
        <f>+'Balance imperial'!D214</f>
        <v>522670674</v>
      </c>
    </row>
    <row r="29" spans="1:12" hidden="1">
      <c r="A29" s="1003"/>
      <c r="B29" s="1004">
        <f>+'Balance imperial'!E215</f>
        <v>-522670674</v>
      </c>
      <c r="C29" s="1004">
        <f>+'Balance imperial'!D215</f>
        <v>-522670674</v>
      </c>
    </row>
    <row r="30" spans="1:12" hidden="1">
      <c r="A30" s="1003" t="s">
        <v>1272</v>
      </c>
      <c r="B30" s="1004">
        <f>+B28+B29</f>
        <v>0</v>
      </c>
      <c r="C30" s="1004">
        <f>+C28+C29</f>
        <v>0</v>
      </c>
    </row>
    <row r="31" spans="1:12" hidden="1">
      <c r="A31" s="1003" t="s">
        <v>764</v>
      </c>
      <c r="B31" s="1004">
        <f>+B13</f>
        <v>0</v>
      </c>
      <c r="C31" s="1004">
        <f>+C13</f>
        <v>0</v>
      </c>
    </row>
    <row r="32" spans="1:12" hidden="1">
      <c r="A32" s="1003" t="s">
        <v>897</v>
      </c>
      <c r="B32" s="1004">
        <f>+B30-B31</f>
        <v>0</v>
      </c>
      <c r="C32" s="1004">
        <f>+C30-C31</f>
        <v>0</v>
      </c>
    </row>
  </sheetData>
  <mergeCells count="1">
    <mergeCell ref="A6:F6"/>
  </mergeCells>
  <hyperlinks>
    <hyperlink ref="D1" location="BG!A1" display="BG" xr:uid="{D13F948F-6B21-45E5-831B-80D280A08F44}"/>
  </hyperlinks>
  <pageMargins left="0.70866141732283472" right="0.3" top="0.74803149606299213" bottom="0.74803149606299213" header="0.31496062992125984" footer="0.31496062992125984"/>
  <pageSetup paperSize="9" scale="67" orientation="landscape"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A7123-073C-4160-8471-1FA50679A280}">
  <sheetPr>
    <tabColor rgb="FF002060"/>
  </sheetPr>
  <dimension ref="A1:AF55"/>
  <sheetViews>
    <sheetView view="pageBreakPreview" topLeftCell="A3" zoomScale="80" zoomScaleNormal="80" zoomScaleSheetLayoutView="80" workbookViewId="0">
      <selection activeCell="J11" sqref="J11"/>
    </sheetView>
  </sheetViews>
  <sheetFormatPr baseColWidth="10" defaultColWidth="11.44140625" defaultRowHeight="14.4" outlineLevelCol="1"/>
  <cols>
    <col min="1" max="1" width="3.33203125" style="325" customWidth="1"/>
    <col min="2" max="2" width="27" style="325" customWidth="1"/>
    <col min="3" max="3" width="19.44140625" style="325" bestFit="1" customWidth="1"/>
    <col min="4" max="4" width="20.109375" style="325" customWidth="1"/>
    <col min="5" max="5" width="18.88671875" style="325" customWidth="1"/>
    <col min="6" max="6" width="16.6640625" style="325" customWidth="1"/>
    <col min="7" max="7" width="11.5546875" style="325" bestFit="1" customWidth="1"/>
    <col min="8" max="8" width="19.6640625" style="325" bestFit="1" customWidth="1"/>
    <col min="9" max="9" width="18.6640625" style="325" customWidth="1"/>
    <col min="10" max="10" width="18.88671875" style="325" customWidth="1"/>
    <col min="11" max="11" width="16.5546875" style="325" customWidth="1"/>
    <col min="12" max="12" width="12.33203125" style="325" customWidth="1"/>
    <col min="13" max="13" width="21.44140625" style="325" customWidth="1"/>
    <col min="14" max="14" width="20.33203125" style="325" customWidth="1"/>
    <col min="15" max="15" width="19.33203125" style="325" bestFit="1" customWidth="1"/>
    <col min="16" max="16" width="16.6640625" style="325" customWidth="1" outlineLevel="1"/>
    <col min="17" max="17" width="20.6640625" style="325" customWidth="1" outlineLevel="1"/>
    <col min="18" max="19" width="16.6640625" style="325" customWidth="1" outlineLevel="1"/>
    <col min="20" max="21" width="16.44140625" style="325" customWidth="1" outlineLevel="1"/>
    <col min="22" max="22" width="11.33203125" style="325" customWidth="1" outlineLevel="1"/>
    <col min="23" max="25" width="16.6640625" style="325" customWidth="1" outlineLevel="1"/>
    <col min="26" max="26" width="14.5546875" style="325" customWidth="1" outlineLevel="1"/>
    <col min="27" max="27" width="17.88671875" style="325" customWidth="1" outlineLevel="1"/>
    <col min="28" max="32" width="11.44140625" style="325" customWidth="1"/>
    <col min="33" max="38" width="11.44140625" style="327" customWidth="1"/>
    <col min="39" max="16384" width="11.44140625" style="327"/>
  </cols>
  <sheetData>
    <row r="1" spans="1:27">
      <c r="B1" s="326" t="s">
        <v>1118</v>
      </c>
      <c r="N1" s="229" t="s">
        <v>503</v>
      </c>
    </row>
    <row r="2" spans="1:27">
      <c r="B2" s="326"/>
      <c r="N2" s="229"/>
    </row>
    <row r="3" spans="1:27">
      <c r="B3" s="326"/>
      <c r="N3" s="229"/>
    </row>
    <row r="6" spans="1:27" ht="24.75" customHeight="1">
      <c r="B6" s="1209" t="s">
        <v>1048</v>
      </c>
      <c r="C6" s="1210"/>
      <c r="D6" s="1210"/>
      <c r="E6" s="1210"/>
      <c r="F6" s="1210"/>
      <c r="G6" s="1210"/>
      <c r="H6" s="1210"/>
      <c r="I6" s="1210"/>
      <c r="J6" s="1210"/>
      <c r="K6" s="1210"/>
      <c r="L6" s="1210"/>
      <c r="M6" s="1210"/>
      <c r="N6" s="1210"/>
      <c r="O6" s="1211"/>
      <c r="P6" s="258"/>
      <c r="Q6" s="258"/>
      <c r="R6" s="258"/>
      <c r="S6" s="258"/>
      <c r="T6" s="258"/>
      <c r="U6" s="258"/>
    </row>
    <row r="7" spans="1:27">
      <c r="B7" s="328" t="s">
        <v>552</v>
      </c>
      <c r="C7" s="258"/>
      <c r="D7" s="258"/>
      <c r="E7" s="258"/>
      <c r="F7" s="258"/>
      <c r="G7" s="258"/>
      <c r="H7" s="258"/>
      <c r="I7" s="258"/>
      <c r="J7" s="258"/>
      <c r="K7" s="258"/>
      <c r="L7" s="259">
        <v>-1</v>
      </c>
      <c r="M7" s="258"/>
      <c r="N7" s="258"/>
      <c r="O7" s="258"/>
      <c r="P7" s="258"/>
      <c r="Q7" s="258"/>
      <c r="R7" s="258"/>
      <c r="S7" s="258"/>
      <c r="T7" s="258"/>
      <c r="U7" s="258"/>
    </row>
    <row r="8" spans="1:27" s="329" customFormat="1">
      <c r="A8" s="325"/>
      <c r="C8" s="260"/>
      <c r="D8" s="260"/>
      <c r="E8" s="260"/>
      <c r="F8" s="260"/>
      <c r="G8" s="260"/>
      <c r="H8" s="260"/>
      <c r="I8" s="260"/>
      <c r="J8" s="260"/>
      <c r="K8" s="260"/>
      <c r="L8" s="260"/>
      <c r="M8" s="260"/>
      <c r="N8" s="260"/>
      <c r="O8" s="260"/>
      <c r="P8" s="261"/>
      <c r="Q8" s="261"/>
      <c r="R8" s="261"/>
      <c r="S8" s="261"/>
      <c r="T8" s="261"/>
      <c r="U8" s="261"/>
    </row>
    <row r="9" spans="1:27" s="330" customFormat="1" ht="55.5" customHeight="1">
      <c r="A9" s="325"/>
      <c r="B9" s="826"/>
      <c r="C9" s="827" t="s">
        <v>928</v>
      </c>
      <c r="D9" s="827" t="s">
        <v>656</v>
      </c>
      <c r="E9" s="827" t="s">
        <v>866</v>
      </c>
      <c r="F9" s="827" t="s">
        <v>657</v>
      </c>
      <c r="G9" s="827" t="s">
        <v>658</v>
      </c>
      <c r="H9" s="827" t="s">
        <v>659</v>
      </c>
      <c r="I9" s="827" t="s">
        <v>1196</v>
      </c>
      <c r="J9" s="827" t="s">
        <v>660</v>
      </c>
      <c r="K9" s="827" t="s">
        <v>661</v>
      </c>
      <c r="L9" s="827" t="s">
        <v>662</v>
      </c>
      <c r="M9" s="827" t="s">
        <v>663</v>
      </c>
      <c r="N9" s="1215" t="s">
        <v>664</v>
      </c>
      <c r="O9" s="1216"/>
      <c r="P9" s="261"/>
      <c r="Q9" s="261"/>
      <c r="R9" s="261"/>
      <c r="S9" s="261"/>
      <c r="T9" s="261"/>
      <c r="U9" s="261"/>
      <c r="V9" s="329"/>
      <c r="W9" s="329"/>
      <c r="X9" s="329"/>
      <c r="Y9" s="329"/>
      <c r="Z9" s="329"/>
      <c r="AA9" s="329"/>
    </row>
    <row r="10" spans="1:27" s="330" customFormat="1">
      <c r="A10" s="325"/>
      <c r="B10" s="828"/>
      <c r="C10" s="829"/>
      <c r="D10" s="829"/>
      <c r="E10" s="829"/>
      <c r="F10" s="829"/>
      <c r="G10" s="829"/>
      <c r="H10" s="829"/>
      <c r="I10" s="829"/>
      <c r="J10" s="829"/>
      <c r="K10" s="829"/>
      <c r="L10" s="829"/>
      <c r="M10" s="829"/>
      <c r="N10" s="830">
        <f>+'Nota 7'!C10</f>
        <v>45565</v>
      </c>
      <c r="O10" s="831">
        <f>+'Nota 7'!D10</f>
        <v>45291</v>
      </c>
      <c r="P10" s="728" t="s">
        <v>909</v>
      </c>
      <c r="Q10" s="729" t="s">
        <v>1238</v>
      </c>
      <c r="R10" s="729" t="s">
        <v>909</v>
      </c>
      <c r="S10" s="729" t="s">
        <v>1125</v>
      </c>
      <c r="T10" s="729" t="s">
        <v>1126</v>
      </c>
      <c r="U10" s="729" t="s">
        <v>1264</v>
      </c>
      <c r="V10" s="730" t="s">
        <v>1125</v>
      </c>
      <c r="W10" s="730" t="s">
        <v>1238</v>
      </c>
      <c r="X10" s="730" t="s">
        <v>1127</v>
      </c>
      <c r="Y10" s="730" t="s">
        <v>1265</v>
      </c>
      <c r="Z10" s="730" t="s">
        <v>1238</v>
      </c>
      <c r="AA10" s="730" t="s">
        <v>1325</v>
      </c>
    </row>
    <row r="11" spans="1:27">
      <c r="B11" s="382" t="s">
        <v>15</v>
      </c>
      <c r="C11" s="1010">
        <v>86050035</v>
      </c>
      <c r="D11" s="1011"/>
      <c r="E11" s="1011">
        <v>9801610177</v>
      </c>
      <c r="F11" s="1011">
        <v>0</v>
      </c>
      <c r="G11" s="1011">
        <v>0</v>
      </c>
      <c r="H11" s="1012">
        <f>+C11+D11+E11+F11+G11</f>
        <v>9887660212</v>
      </c>
      <c r="I11" s="1012">
        <f>+'Balance imperial'!D86</f>
        <v>-72630457</v>
      </c>
      <c r="J11" s="1012">
        <f>+'EERR IMPERIAL'!D106</f>
        <v>-208104879</v>
      </c>
      <c r="K11" s="1011">
        <v>0</v>
      </c>
      <c r="L11" s="1011">
        <v>0</v>
      </c>
      <c r="M11" s="1012">
        <f t="shared" ref="M11:M16" si="0">+I11+J11+K11</f>
        <v>-280735336</v>
      </c>
      <c r="N11" s="1012">
        <f>+H11+M11</f>
        <v>9606924876</v>
      </c>
      <c r="O11" s="1012">
        <f>+'Balance imperial'!D85+'Balance imperial'!D86</f>
        <v>13419578</v>
      </c>
      <c r="P11" s="331">
        <f ca="1">+SUMIF('Balance imperial'!H:I,B11,'Balance imperial'!I:I)</f>
        <v>9606924876</v>
      </c>
      <c r="Q11" s="331">
        <f ca="1">+N11-P11</f>
        <v>0</v>
      </c>
      <c r="R11" s="331">
        <f ca="1">+SUMIF('Balance imperial'!H:I,B11,'Balance imperial'!J:J)</f>
        <v>13419578</v>
      </c>
      <c r="S11" s="582">
        <f t="shared" ref="S11:S19" ca="1" si="1">+O11-R11</f>
        <v>0</v>
      </c>
      <c r="T11" s="262">
        <f>+'Balance imperial'!D86</f>
        <v>-72630457</v>
      </c>
      <c r="U11" s="262">
        <f>+'Balance imperial'!E86</f>
        <v>-16743489398</v>
      </c>
      <c r="V11" s="491">
        <f>+T11-I11</f>
        <v>0</v>
      </c>
      <c r="W11" s="491">
        <f>+U11-M11</f>
        <v>-16462754062</v>
      </c>
      <c r="X11" s="491">
        <f>+SUMIF('Balance imperial'!F:F,B11,'Balance imperial'!J:J)</f>
        <v>86050035</v>
      </c>
      <c r="Y11" s="491">
        <f ca="1">+SUMIF('Balance imperial'!F:I,B11,'Balance imperial'!I:I)</f>
        <v>26350414274</v>
      </c>
      <c r="Z11" s="491">
        <f>+X11-C11</f>
        <v>0</v>
      </c>
      <c r="AA11" s="491">
        <f ca="1">+Y11-H11</f>
        <v>16462754062</v>
      </c>
    </row>
    <row r="12" spans="1:27">
      <c r="B12" s="382" t="s">
        <v>19</v>
      </c>
      <c r="C12" s="1010">
        <v>2217574889</v>
      </c>
      <c r="D12" s="1011"/>
      <c r="E12" s="1011">
        <v>-1246874237</v>
      </c>
      <c r="F12" s="1013">
        <v>1</v>
      </c>
      <c r="G12" s="1011">
        <v>0</v>
      </c>
      <c r="H12" s="1012">
        <f t="shared" ref="H12:H19" si="2">+C12+D12+E12+F12+G12</f>
        <v>970700653</v>
      </c>
      <c r="I12" s="1012">
        <f>+'Balance imperial'!D74</f>
        <v>-1737189795</v>
      </c>
      <c r="J12" s="1012">
        <f>+'EERR IMPERIAL'!D105</f>
        <v>-59321638</v>
      </c>
      <c r="K12" s="1012">
        <v>0</v>
      </c>
      <c r="L12" s="1011">
        <v>0</v>
      </c>
      <c r="M12" s="1012">
        <f t="shared" si="0"/>
        <v>-1796511433</v>
      </c>
      <c r="N12" s="1012">
        <f t="shared" ref="N12:N19" si="3">+H12+M12</f>
        <v>-825810780</v>
      </c>
      <c r="O12" s="1012">
        <f>+'Balance imperial'!D73+'Balance imperial'!D74</f>
        <v>480385095</v>
      </c>
      <c r="P12" s="331">
        <f ca="1">+SUMIF('Balance imperial'!H:I,B12,'Balance imperial'!I:I)</f>
        <v>-825810780</v>
      </c>
      <c r="Q12" s="331">
        <f t="shared" ref="Q12:Q20" ca="1" si="4">+N12-P12</f>
        <v>0</v>
      </c>
      <c r="R12" s="331">
        <f ca="1">+SUMIF('Balance imperial'!H:I,B12,'Balance imperial'!J:J)</f>
        <v>480385095</v>
      </c>
      <c r="S12" s="582">
        <f t="shared" ca="1" si="1"/>
        <v>0</v>
      </c>
      <c r="T12" s="262">
        <f>+'Balance imperial'!D74</f>
        <v>-1737189795</v>
      </c>
      <c r="U12" s="262">
        <f>+'Balance imperial'!E74</f>
        <v>-3043385670</v>
      </c>
      <c r="V12" s="491">
        <f t="shared" ref="V12:V20" si="5">+T12-I12</f>
        <v>0</v>
      </c>
      <c r="W12" s="491">
        <f t="shared" ref="W12:W19" si="6">+U12-M12</f>
        <v>-1246874237</v>
      </c>
      <c r="X12" s="491">
        <f>+SUMIF('Balance imperial'!F:F,B12,'Balance imperial'!J:J)</f>
        <v>2217574890</v>
      </c>
      <c r="Y12" s="491">
        <f ca="1">+SUMIF('Balance imperial'!F:I,B12,'Balance imperial'!I:I)</f>
        <v>2217574890</v>
      </c>
      <c r="Z12" s="491">
        <f t="shared" ref="Z12:Z20" si="7">+X12-C12</f>
        <v>1</v>
      </c>
      <c r="AA12" s="491">
        <f t="shared" ref="AA12:AA20" ca="1" si="8">+Y12-H12</f>
        <v>1246874237</v>
      </c>
    </row>
    <row r="13" spans="1:27">
      <c r="B13" s="382" t="s">
        <v>665</v>
      </c>
      <c r="C13" s="1010">
        <v>409493998</v>
      </c>
      <c r="D13" s="1011"/>
      <c r="E13" s="1011">
        <v>8298930</v>
      </c>
      <c r="F13" s="1013">
        <v>-5</v>
      </c>
      <c r="G13" s="1011">
        <v>0</v>
      </c>
      <c r="H13" s="1012">
        <f t="shared" si="2"/>
        <v>417792923</v>
      </c>
      <c r="I13" s="1012">
        <f>+'Balance imperial'!D80</f>
        <v>-334163673</v>
      </c>
      <c r="J13" s="1012">
        <v>-8298933</v>
      </c>
      <c r="K13" s="1011">
        <v>0</v>
      </c>
      <c r="L13" s="1011">
        <v>0</v>
      </c>
      <c r="M13" s="1012">
        <f t="shared" si="0"/>
        <v>-342462606</v>
      </c>
      <c r="N13" s="1012">
        <f t="shared" si="3"/>
        <v>75330317</v>
      </c>
      <c r="O13" s="1012">
        <f>+'Balance imperial'!D79+'Balance imperial'!D80</f>
        <v>75330320</v>
      </c>
      <c r="P13" s="331">
        <f ca="1">+SUMIF('Balance imperial'!H:I,B13,'Balance imperial'!I:I)</f>
        <v>75330317</v>
      </c>
      <c r="Q13" s="331">
        <f t="shared" ca="1" si="4"/>
        <v>0</v>
      </c>
      <c r="R13" s="331">
        <f ca="1">+SUMIF('Balance imperial'!H:I,B13,'Balance imperial'!J:J)</f>
        <v>75330320</v>
      </c>
      <c r="S13" s="582">
        <f t="shared" ca="1" si="1"/>
        <v>0</v>
      </c>
      <c r="T13" s="262">
        <f>+'Balance imperial'!D80</f>
        <v>-334163673</v>
      </c>
      <c r="U13" s="262">
        <f>+'Balance imperial'!E80</f>
        <v>-341296415</v>
      </c>
      <c r="V13" s="491">
        <f t="shared" si="5"/>
        <v>0</v>
      </c>
      <c r="W13" s="491">
        <f t="shared" si="6"/>
        <v>1166191</v>
      </c>
      <c r="X13" s="491">
        <f>+SUMIF('Balance imperial'!F:F,B13,'Balance imperial'!J:J)</f>
        <v>409493993</v>
      </c>
      <c r="Y13" s="491">
        <f ca="1">+SUMIF('Balance imperial'!F:I,B13,'Balance imperial'!I:I)</f>
        <v>416626732</v>
      </c>
      <c r="Z13" s="491">
        <f t="shared" si="7"/>
        <v>-5</v>
      </c>
      <c r="AA13" s="491">
        <f t="shared" ca="1" si="8"/>
        <v>-1166191</v>
      </c>
    </row>
    <row r="14" spans="1:27">
      <c r="B14" s="382" t="s">
        <v>666</v>
      </c>
      <c r="C14" s="1010">
        <v>192957292</v>
      </c>
      <c r="D14" s="1011"/>
      <c r="E14" s="1011">
        <v>3149117096</v>
      </c>
      <c r="F14" s="1013">
        <v>7</v>
      </c>
      <c r="G14" s="1013">
        <v>0</v>
      </c>
      <c r="H14" s="1012">
        <f t="shared" si="2"/>
        <v>3342074395</v>
      </c>
      <c r="I14" s="1012">
        <f>+'Balance imperial'!D76</f>
        <v>-152017719</v>
      </c>
      <c r="J14" s="1012">
        <f>+'EERR IMPERIAL'!D97</f>
        <v>-7039014</v>
      </c>
      <c r="K14" s="1012">
        <v>-659565</v>
      </c>
      <c r="L14" s="1011">
        <v>0</v>
      </c>
      <c r="M14" s="1012">
        <f t="shared" si="0"/>
        <v>-159716298</v>
      </c>
      <c r="N14" s="1012">
        <f t="shared" si="3"/>
        <v>3182358097</v>
      </c>
      <c r="O14" s="1012">
        <f>+'Balance imperial'!D75+'Balance imperial'!D76</f>
        <v>40939580</v>
      </c>
      <c r="P14" s="331">
        <f ca="1">+SUMIF('Balance imperial'!H:I,B14,'Balance imperial'!I:I)</f>
        <v>3182358097</v>
      </c>
      <c r="Q14" s="331">
        <f t="shared" ca="1" si="4"/>
        <v>0</v>
      </c>
      <c r="R14" s="331">
        <f ca="1">+SUMIF('Balance imperial'!H:I,B14,'Balance imperial'!J:J)</f>
        <v>40939580</v>
      </c>
      <c r="S14" s="582">
        <f t="shared" ca="1" si="1"/>
        <v>0</v>
      </c>
      <c r="T14" s="262">
        <f>+'Balance imperial'!D76</f>
        <v>-152017719</v>
      </c>
      <c r="U14" s="262">
        <f>+'Balance imperial'!E76</f>
        <v>-45190653</v>
      </c>
      <c r="V14" s="491">
        <f t="shared" si="5"/>
        <v>0</v>
      </c>
      <c r="W14" s="491">
        <f t="shared" si="6"/>
        <v>114525645</v>
      </c>
      <c r="X14" s="491">
        <f>+SUMIF('Balance imperial'!F:F,B14,'Balance imperial'!J:J)</f>
        <v>192957299</v>
      </c>
      <c r="Y14" s="491">
        <f ca="1">+SUMIF('Balance imperial'!F:I,B14,'Balance imperial'!I:I)</f>
        <v>3227548750</v>
      </c>
      <c r="Z14" s="491">
        <f t="shared" si="7"/>
        <v>7</v>
      </c>
      <c r="AA14" s="491">
        <f t="shared" ca="1" si="8"/>
        <v>-114525645</v>
      </c>
    </row>
    <row r="15" spans="1:27">
      <c r="B15" s="382" t="s">
        <v>667</v>
      </c>
      <c r="C15" s="1010">
        <v>671774489</v>
      </c>
      <c r="D15" s="1011"/>
      <c r="E15" s="1011">
        <v>18097307486</v>
      </c>
      <c r="F15" s="1011">
        <v>0</v>
      </c>
      <c r="G15" s="1013">
        <v>0</v>
      </c>
      <c r="H15" s="1012">
        <f t="shared" si="2"/>
        <v>18769081975</v>
      </c>
      <c r="I15" s="1012">
        <f>+'Balance imperial'!D82+'Balance imperial'!D78</f>
        <v>-624563086</v>
      </c>
      <c r="J15" s="1012">
        <f>+'EERR IMPERIAL'!D104-J13</f>
        <v>-697642179</v>
      </c>
      <c r="K15" s="1012">
        <v>0</v>
      </c>
      <c r="L15" s="1011">
        <v>0</v>
      </c>
      <c r="M15" s="1012">
        <f t="shared" si="0"/>
        <v>-1322205265</v>
      </c>
      <c r="N15" s="1012">
        <f t="shared" si="3"/>
        <v>17446876710</v>
      </c>
      <c r="O15" s="1012">
        <f>+'Balance imperial'!D81+'Balance imperial'!D77+'Balance imperial'!D78+'Balance imperial'!D82</f>
        <v>47211403</v>
      </c>
      <c r="P15" s="331">
        <f ca="1">+SUMIF('Balance imperial'!H:I,B15,'Balance imperial'!I:I)</f>
        <v>17446876710</v>
      </c>
      <c r="Q15" s="331">
        <f t="shared" ca="1" si="4"/>
        <v>0</v>
      </c>
      <c r="R15" s="331">
        <f ca="1">+SUMIF('Balance imperial'!H:I,B15,'Balance imperial'!J:J)</f>
        <v>47211403</v>
      </c>
      <c r="S15" s="582">
        <f t="shared" ca="1" si="1"/>
        <v>0</v>
      </c>
      <c r="T15" s="262">
        <f>+'Balance imperial'!D82+'Balance imperial'!D78</f>
        <v>-624563086</v>
      </c>
      <c r="U15" s="262">
        <f>+'Balance imperial'!E82+'Balance imperial'!E78</f>
        <v>-20773831844</v>
      </c>
      <c r="V15" s="491">
        <f t="shared" si="5"/>
        <v>0</v>
      </c>
      <c r="W15" s="491">
        <f t="shared" si="6"/>
        <v>-19451626579</v>
      </c>
      <c r="X15" s="491">
        <f>+SUMIF('Balance imperial'!F:F,B15,'Balance imperial'!J:J)</f>
        <v>671774489</v>
      </c>
      <c r="Y15" s="491">
        <f ca="1">+SUMIF('Balance imperial'!F:I,B15,'Balance imperial'!I:I)</f>
        <v>38220708554</v>
      </c>
      <c r="Z15" s="491">
        <f t="shared" si="7"/>
        <v>0</v>
      </c>
      <c r="AA15" s="491">
        <f t="shared" ca="1" si="8"/>
        <v>19451626579</v>
      </c>
    </row>
    <row r="16" spans="1:27">
      <c r="B16" s="382" t="s">
        <v>383</v>
      </c>
      <c r="C16" s="1010">
        <v>11559940373</v>
      </c>
      <c r="D16" s="1011"/>
      <c r="E16" s="1011">
        <v>19765020263</v>
      </c>
      <c r="F16" s="1011">
        <v>0</v>
      </c>
      <c r="G16" s="1013">
        <v>0</v>
      </c>
      <c r="H16" s="1012">
        <f t="shared" si="2"/>
        <v>31324960636</v>
      </c>
      <c r="I16" s="1012">
        <v>0</v>
      </c>
      <c r="J16" s="1012">
        <v>0</v>
      </c>
      <c r="K16" s="1012">
        <v>0</v>
      </c>
      <c r="L16" s="1011">
        <v>0</v>
      </c>
      <c r="M16" s="1012">
        <f t="shared" si="0"/>
        <v>0</v>
      </c>
      <c r="N16" s="1012">
        <f>+H16+M16</f>
        <v>31324960636</v>
      </c>
      <c r="O16" s="1012">
        <f>+SUM('Balance imperial'!D100:D200)-'Balance imperial'!D170</f>
        <v>11559940373</v>
      </c>
      <c r="P16" s="331">
        <f ca="1">+SUMIF('Balance imperial'!H:I,B16,'Balance imperial'!I:I)</f>
        <v>31324960636</v>
      </c>
      <c r="Q16" s="331">
        <f t="shared" ca="1" si="4"/>
        <v>0</v>
      </c>
      <c r="R16" s="331">
        <f ca="1">+SUMIF('Balance imperial'!H:I,B16,'Balance imperial'!J:J)</f>
        <v>11559940373</v>
      </c>
      <c r="S16" s="582">
        <f t="shared" ca="1" si="1"/>
        <v>0</v>
      </c>
      <c r="T16" s="262">
        <v>0</v>
      </c>
      <c r="U16" s="262">
        <v>0</v>
      </c>
      <c r="V16" s="491">
        <f t="shared" si="5"/>
        <v>0</v>
      </c>
      <c r="W16" s="491">
        <f t="shared" si="6"/>
        <v>0</v>
      </c>
      <c r="X16" s="491">
        <f>+SUMIF('Balance imperial'!F:F,B16,'Balance imperial'!J:J)</f>
        <v>11559940373</v>
      </c>
      <c r="Y16" s="491">
        <f ca="1">+SUMIF('Balance imperial'!F:I,B16,'Balance imperial'!I:I)</f>
        <v>31324960636</v>
      </c>
      <c r="Z16" s="491">
        <f t="shared" si="7"/>
        <v>0</v>
      </c>
      <c r="AA16" s="491">
        <f t="shared" ca="1" si="8"/>
        <v>0</v>
      </c>
    </row>
    <row r="17" spans="1:27">
      <c r="B17" s="382" t="s">
        <v>382</v>
      </c>
      <c r="C17" s="1010">
        <v>153782654162</v>
      </c>
      <c r="D17" s="1011"/>
      <c r="E17" s="1011">
        <v>-32234727783</v>
      </c>
      <c r="F17" s="1011">
        <v>0</v>
      </c>
      <c r="G17" s="1011">
        <v>0</v>
      </c>
      <c r="H17" s="1012">
        <f t="shared" si="2"/>
        <v>121547926379</v>
      </c>
      <c r="I17" s="1012">
        <f>+'Balance imperial'!D99+'Balance imperial'!D84</f>
        <v>-68381274554</v>
      </c>
      <c r="J17" s="1012">
        <f>+'EERR IMPERIAL'!D108+'EERR IMPERIAL'!D109+'EERR IMPERIAL'!D110+'EERR IMPERIAL'!D111+'EERR IMPERIAL'!D112+'EERR IMPERIAL'!D113+'EERR IMPERIAL'!D107</f>
        <v>-8475470105</v>
      </c>
      <c r="K17" s="1012">
        <f>86089633+659563</f>
        <v>86749196</v>
      </c>
      <c r="L17" s="1011">
        <v>0</v>
      </c>
      <c r="M17" s="1012">
        <f>+I17+J17+K17</f>
        <v>-76769995463</v>
      </c>
      <c r="N17" s="1012">
        <f t="shared" si="3"/>
        <v>44777930916</v>
      </c>
      <c r="O17" s="1012">
        <f>+'Balance imperial'!D92+'Balance imperial'!D93+'Balance imperial'!D94+'Balance imperial'!D95+'Balance imperial'!D96+'Balance imperial'!D97+'Balance imperial'!D99+'Balance imperial'!D83+'Balance imperial'!D84+'Balance imperial'!D98</f>
        <v>85401379607</v>
      </c>
      <c r="P17" s="331">
        <f ca="1">+SUMIF('Balance imperial'!H:I,B17,'Balance imperial'!I:I)</f>
        <v>44777930916</v>
      </c>
      <c r="Q17" s="331">
        <f t="shared" ca="1" si="4"/>
        <v>0</v>
      </c>
      <c r="R17" s="331">
        <f ca="1">+SUMIF('Balance imperial'!H:I,B17,'Balance imperial'!J:J)</f>
        <v>85401379607</v>
      </c>
      <c r="S17" s="582">
        <f ca="1">+O17-R17</f>
        <v>0</v>
      </c>
      <c r="T17" s="262">
        <f>+'Balance imperial'!D99+'Balance imperial'!D84</f>
        <v>-68381274554</v>
      </c>
      <c r="U17" s="262">
        <f>+'Balance imperial'!E99+'Balance imperial'!E84</f>
        <v>-38758457690</v>
      </c>
      <c r="V17" s="491">
        <f t="shared" si="5"/>
        <v>0</v>
      </c>
      <c r="W17" s="491">
        <f t="shared" si="6"/>
        <v>38011537773</v>
      </c>
      <c r="X17" s="491">
        <f>+SUMIF('Balance imperial'!F:F,B17,'Balance imperial'!J:J)</f>
        <v>153782654161</v>
      </c>
      <c r="Y17" s="491">
        <f ca="1">+SUMIF('Balance imperial'!F:I,B17,'Balance imperial'!I:I)</f>
        <v>83536388606</v>
      </c>
      <c r="Z17" s="491">
        <f>+X17-C17</f>
        <v>-1</v>
      </c>
      <c r="AA17" s="491">
        <f t="shared" ca="1" si="8"/>
        <v>-38011537773</v>
      </c>
    </row>
    <row r="18" spans="1:27">
      <c r="B18" s="382" t="s">
        <v>668</v>
      </c>
      <c r="C18" s="1010">
        <v>2729848549</v>
      </c>
      <c r="D18" s="1011"/>
      <c r="E18" s="1011">
        <v>-777858910</v>
      </c>
      <c r="F18" s="1011">
        <v>-2</v>
      </c>
      <c r="G18" s="1011">
        <v>0</v>
      </c>
      <c r="H18" s="1012">
        <f t="shared" si="2"/>
        <v>1951989637</v>
      </c>
      <c r="I18" s="1012">
        <f>+'Balance imperial'!D91</f>
        <v>-959477050</v>
      </c>
      <c r="J18" s="1012">
        <f>+'EERR IMPERIAL'!D116</f>
        <v>-55030896</v>
      </c>
      <c r="K18" s="1012">
        <v>0</v>
      </c>
      <c r="L18" s="1011">
        <v>0</v>
      </c>
      <c r="M18" s="1012">
        <f>+I18+J18+K18</f>
        <v>-1014507946</v>
      </c>
      <c r="N18" s="1012">
        <f t="shared" si="3"/>
        <v>937481691</v>
      </c>
      <c r="O18" s="1012">
        <f>+'Balance imperial'!D87+'Balance imperial'!D88+'Balance imperial'!D89+'Balance imperial'!D91</f>
        <v>1770371497</v>
      </c>
      <c r="P18" s="331">
        <f ca="1">+SUMIF('Balance imperial'!H:I,B18,'Balance imperial'!I:I)</f>
        <v>937481691</v>
      </c>
      <c r="Q18" s="331">
        <f t="shared" ca="1" si="4"/>
        <v>0</v>
      </c>
      <c r="R18" s="331">
        <f ca="1">+SUMIF('Balance imperial'!H:I,B18,'Balance imperial'!J:J)</f>
        <v>1770371497</v>
      </c>
      <c r="S18" s="582">
        <f t="shared" ca="1" si="1"/>
        <v>0</v>
      </c>
      <c r="T18" s="262">
        <f>+'Balance imperial'!D91</f>
        <v>-959477050</v>
      </c>
      <c r="U18" s="262">
        <f>+'Balance imperial'!E91</f>
        <v>-1239648459</v>
      </c>
      <c r="V18" s="491">
        <f t="shared" si="5"/>
        <v>0</v>
      </c>
      <c r="W18" s="491">
        <f t="shared" si="6"/>
        <v>-225140513</v>
      </c>
      <c r="X18" s="491">
        <f>+SUMIF('Balance imperial'!F:F,B18,'Balance imperial'!J:J)</f>
        <v>2729848547</v>
      </c>
      <c r="Y18" s="491">
        <f ca="1">+SUMIF('Balance imperial'!F:I,B18,'Balance imperial'!I:I)</f>
        <v>2177130150</v>
      </c>
      <c r="Z18" s="491">
        <f t="shared" si="7"/>
        <v>-2</v>
      </c>
      <c r="AA18" s="491">
        <f t="shared" ca="1" si="8"/>
        <v>225140513</v>
      </c>
    </row>
    <row r="19" spans="1:27">
      <c r="B19" s="382" t="s">
        <v>379</v>
      </c>
      <c r="C19" s="1010">
        <v>24466579222</v>
      </c>
      <c r="D19" s="1011"/>
      <c r="E19" s="1011">
        <v>0</v>
      </c>
      <c r="F19" s="1011">
        <v>0</v>
      </c>
      <c r="G19" s="1011">
        <v>0</v>
      </c>
      <c r="H19" s="1012">
        <f t="shared" si="2"/>
        <v>24466579222</v>
      </c>
      <c r="I19" s="1012">
        <v>0</v>
      </c>
      <c r="J19" s="1012">
        <v>0</v>
      </c>
      <c r="K19" s="1012">
        <v>0</v>
      </c>
      <c r="L19" s="1011">
        <v>0</v>
      </c>
      <c r="M19" s="1012">
        <f>+I19+J19+K19</f>
        <v>0</v>
      </c>
      <c r="N19" s="1012">
        <f t="shared" si="3"/>
        <v>24466579222</v>
      </c>
      <c r="O19" s="1012">
        <f>+'Balance imperial'!D90</f>
        <v>24466579222</v>
      </c>
      <c r="P19" s="331">
        <f ca="1">+SUMIF('Balance imperial'!H:I,B19,'Balance imperial'!I:I)</f>
        <v>24466579222</v>
      </c>
      <c r="Q19" s="331">
        <f t="shared" ca="1" si="4"/>
        <v>0</v>
      </c>
      <c r="R19" s="331">
        <f ca="1">+SUMIF('Balance imperial'!H:I,B19,'Balance imperial'!J:J)</f>
        <v>24466579222</v>
      </c>
      <c r="S19" s="582">
        <f t="shared" ca="1" si="1"/>
        <v>0</v>
      </c>
      <c r="T19" s="262">
        <v>0</v>
      </c>
      <c r="U19" s="262">
        <v>0</v>
      </c>
      <c r="V19" s="491">
        <f t="shared" si="5"/>
        <v>0</v>
      </c>
      <c r="W19" s="491">
        <f t="shared" si="6"/>
        <v>0</v>
      </c>
      <c r="X19" s="491">
        <f>+SUMIF('Balance imperial'!F:F,B19,'Balance imperial'!J:J)</f>
        <v>24466579222</v>
      </c>
      <c r="Y19" s="491">
        <f ca="1">+SUMIF('Balance imperial'!F:I,B19,'Balance imperial'!I:I)</f>
        <v>24466579222</v>
      </c>
      <c r="Z19" s="491">
        <f t="shared" si="7"/>
        <v>0</v>
      </c>
      <c r="AA19" s="491">
        <f t="shared" ca="1" si="8"/>
        <v>0</v>
      </c>
    </row>
    <row r="20" spans="1:27">
      <c r="B20" s="832" t="s">
        <v>317</v>
      </c>
      <c r="C20" s="1014">
        <f t="shared" ref="C20:O20" si="9">SUM(C11:C19)</f>
        <v>196116873009</v>
      </c>
      <c r="D20" s="1014">
        <f t="shared" si="9"/>
        <v>0</v>
      </c>
      <c r="E20" s="1014">
        <f t="shared" si="9"/>
        <v>16561893022</v>
      </c>
      <c r="F20" s="1014">
        <f t="shared" si="9"/>
        <v>1</v>
      </c>
      <c r="G20" s="1014">
        <f t="shared" si="9"/>
        <v>0</v>
      </c>
      <c r="H20" s="1014">
        <f t="shared" si="9"/>
        <v>212678766032</v>
      </c>
      <c r="I20" s="1014">
        <f t="shared" si="9"/>
        <v>-72261316334</v>
      </c>
      <c r="J20" s="1014">
        <f t="shared" si="9"/>
        <v>-9510907644</v>
      </c>
      <c r="K20" s="1014">
        <f t="shared" si="9"/>
        <v>86089631</v>
      </c>
      <c r="L20" s="1014">
        <f t="shared" si="9"/>
        <v>0</v>
      </c>
      <c r="M20" s="1014">
        <f t="shared" si="9"/>
        <v>-81686134347</v>
      </c>
      <c r="N20" s="1014">
        <f t="shared" si="9"/>
        <v>130992631685</v>
      </c>
      <c r="O20" s="1014">
        <f t="shared" si="9"/>
        <v>123855556675</v>
      </c>
      <c r="P20" s="725">
        <f ca="1">SUM(P11:P19)</f>
        <v>130992631685</v>
      </c>
      <c r="Q20" s="726">
        <f t="shared" ca="1" si="4"/>
        <v>0</v>
      </c>
      <c r="R20" s="725">
        <f ca="1">SUM(R11:R19)</f>
        <v>123855556675</v>
      </c>
      <c r="S20" s="727">
        <f ca="1">+O20-R20</f>
        <v>0</v>
      </c>
      <c r="T20" s="725">
        <f>SUM(T11:T19)</f>
        <v>-72261316334</v>
      </c>
      <c r="U20" s="725">
        <f>SUM(U11:U19)</f>
        <v>-80945300129</v>
      </c>
      <c r="V20" s="725">
        <f t="shared" si="5"/>
        <v>0</v>
      </c>
      <c r="W20" s="725">
        <f>+U20-M20</f>
        <v>740834218</v>
      </c>
      <c r="X20" s="725">
        <f>SUM(X11:X19)</f>
        <v>196116873009</v>
      </c>
      <c r="Y20" s="725">
        <f ca="1">SUM(Y11:Y19)</f>
        <v>211937931814</v>
      </c>
      <c r="Z20" s="725">
        <f t="shared" si="7"/>
        <v>0</v>
      </c>
      <c r="AA20" s="725">
        <f t="shared" ca="1" si="8"/>
        <v>-740834218</v>
      </c>
    </row>
    <row r="21" spans="1:27" ht="7.5" customHeight="1">
      <c r="A21" s="586"/>
      <c r="B21" s="586"/>
      <c r="C21" s="587"/>
      <c r="D21" s="587"/>
      <c r="E21" s="587"/>
      <c r="F21" s="586"/>
      <c r="G21" s="586"/>
      <c r="H21" s="588"/>
      <c r="I21" s="588"/>
      <c r="J21" s="588"/>
      <c r="K21" s="588"/>
      <c r="L21" s="586"/>
      <c r="M21" s="587"/>
      <c r="N21" s="587"/>
      <c r="O21" s="587"/>
      <c r="P21" s="589"/>
      <c r="R21" s="582"/>
      <c r="S21" s="586"/>
      <c r="T21" s="587"/>
      <c r="U21" s="491"/>
      <c r="Y21" s="491"/>
    </row>
    <row r="22" spans="1:27">
      <c r="A22" s="586"/>
      <c r="B22" s="606" t="s">
        <v>927</v>
      </c>
      <c r="C22" s="586"/>
      <c r="D22" s="587"/>
      <c r="E22" s="587"/>
      <c r="F22" s="586"/>
      <c r="G22" s="586"/>
      <c r="H22" s="590"/>
      <c r="I22" s="586"/>
      <c r="K22" s="586"/>
      <c r="L22" s="586"/>
      <c r="M22" s="587"/>
      <c r="N22" s="1042"/>
      <c r="P22" s="587"/>
      <c r="Q22" s="1049">
        <f ca="1">-Q17+Q14</f>
        <v>0</v>
      </c>
      <c r="R22" s="586"/>
      <c r="S22" s="586"/>
      <c r="T22" s="587"/>
      <c r="U22" s="587"/>
      <c r="Y22" s="491"/>
    </row>
    <row r="23" spans="1:27">
      <c r="A23" s="586"/>
      <c r="B23" s="1009"/>
      <c r="C23" s="586"/>
      <c r="D23" s="586"/>
      <c r="E23" s="586"/>
      <c r="F23" s="586"/>
      <c r="G23" s="586"/>
      <c r="H23" s="587"/>
      <c r="I23" s="586"/>
      <c r="J23" s="586"/>
      <c r="K23" s="586"/>
      <c r="L23" s="586"/>
      <c r="M23" s="590"/>
      <c r="P23" s="586"/>
      <c r="R23" s="586"/>
      <c r="S23" s="586"/>
      <c r="T23" s="587"/>
      <c r="U23" s="587"/>
    </row>
    <row r="24" spans="1:27" ht="6.75" customHeight="1">
      <c r="A24" s="586"/>
      <c r="B24" s="586"/>
      <c r="C24" s="586"/>
      <c r="D24" s="586"/>
      <c r="E24" s="586"/>
      <c r="F24" s="586"/>
      <c r="G24" s="586"/>
      <c r="H24" s="587"/>
      <c r="I24" s="586"/>
      <c r="J24" s="586"/>
      <c r="K24" s="586"/>
      <c r="L24" s="586"/>
      <c r="M24" s="590"/>
      <c r="P24" s="586"/>
      <c r="R24" s="586"/>
      <c r="S24" s="586"/>
      <c r="T24" s="587"/>
      <c r="U24" s="587"/>
    </row>
    <row r="25" spans="1:27">
      <c r="A25" s="586"/>
      <c r="B25" s="326" t="s">
        <v>929</v>
      </c>
      <c r="C25" s="586"/>
      <c r="D25" s="586"/>
      <c r="E25" s="586"/>
      <c r="F25" s="586"/>
      <c r="G25" s="586"/>
      <c r="H25" s="587"/>
      <c r="I25" s="586"/>
      <c r="J25" s="586"/>
      <c r="K25" s="586"/>
      <c r="L25" s="586"/>
      <c r="M25" s="590"/>
      <c r="P25" s="587"/>
      <c r="Q25" s="1042">
        <v>149801499066</v>
      </c>
      <c r="R25" s="587">
        <v>124936617368</v>
      </c>
      <c r="S25" s="587"/>
      <c r="T25" s="587"/>
      <c r="U25" s="587"/>
    </row>
    <row r="26" spans="1:27" ht="44.25" customHeight="1">
      <c r="A26" s="586"/>
      <c r="B26" s="1217" t="s">
        <v>1213</v>
      </c>
      <c r="C26" s="1217"/>
      <c r="D26" s="1217"/>
      <c r="E26" s="1217"/>
      <c r="F26" s="1217"/>
      <c r="G26" s="1217"/>
      <c r="H26" s="1217"/>
      <c r="I26" s="1217"/>
      <c r="J26" s="1217"/>
      <c r="K26" s="1217"/>
      <c r="L26" s="1217"/>
      <c r="M26" s="1217"/>
      <c r="N26" s="1217"/>
      <c r="O26" s="1217"/>
      <c r="P26" s="590"/>
      <c r="Q26" s="1055">
        <f>+Q25-N20</f>
        <v>18808867381</v>
      </c>
      <c r="R26" s="587">
        <f>+R25-O20</f>
        <v>1081060693</v>
      </c>
      <c r="S26" s="587"/>
      <c r="T26" s="587"/>
      <c r="U26" s="587"/>
    </row>
    <row r="27" spans="1:27" ht="83.25" customHeight="1">
      <c r="A27" s="586"/>
      <c r="B27" s="1218" t="s">
        <v>1218</v>
      </c>
      <c r="C27" s="1219"/>
      <c r="D27" s="1219"/>
      <c r="E27" s="1219"/>
      <c r="F27" s="1219"/>
      <c r="G27" s="1219"/>
      <c r="H27" s="1219"/>
      <c r="I27" s="1219"/>
      <c r="J27" s="1219"/>
      <c r="K27" s="1219"/>
      <c r="L27" s="1219"/>
      <c r="M27" s="1219"/>
      <c r="N27" s="1219"/>
      <c r="O27" s="1219"/>
      <c r="P27" s="590"/>
      <c r="Q27" s="586"/>
      <c r="R27" s="586"/>
      <c r="S27" s="586"/>
      <c r="T27" s="587"/>
      <c r="U27" s="587"/>
    </row>
    <row r="28" spans="1:27" ht="4.5" customHeight="1">
      <c r="A28" s="586"/>
      <c r="B28" s="586"/>
      <c r="C28" s="586"/>
      <c r="D28" s="586"/>
      <c r="E28" s="586"/>
      <c r="F28" s="586"/>
      <c r="G28" s="586"/>
      <c r="H28" s="587"/>
      <c r="I28" s="586"/>
      <c r="J28" s="586"/>
      <c r="K28" s="586"/>
      <c r="L28" s="586"/>
      <c r="M28" s="590"/>
      <c r="N28" s="586"/>
      <c r="O28" s="586"/>
      <c r="P28" s="590"/>
      <c r="Q28" s="586"/>
      <c r="R28" s="586"/>
      <c r="S28" s="586"/>
      <c r="T28" s="587"/>
      <c r="U28" s="587"/>
    </row>
    <row r="29" spans="1:27" ht="13.5" customHeight="1">
      <c r="A29" s="586"/>
      <c r="B29" s="1217" t="s">
        <v>930</v>
      </c>
      <c r="C29" s="1217"/>
      <c r="D29" s="1217"/>
      <c r="E29" s="1217"/>
      <c r="F29" s="1217"/>
      <c r="G29" s="1217"/>
      <c r="H29" s="1217"/>
      <c r="I29" s="1217"/>
      <c r="J29" s="1217"/>
      <c r="K29" s="1217"/>
      <c r="L29" s="1217"/>
      <c r="M29" s="1217"/>
      <c r="N29" s="1217"/>
      <c r="O29" s="1217"/>
      <c r="P29" s="590"/>
      <c r="Q29" s="586"/>
      <c r="R29" s="586"/>
      <c r="S29" s="586"/>
      <c r="T29" s="587"/>
      <c r="U29" s="587"/>
    </row>
    <row r="30" spans="1:27" ht="31.5" customHeight="1">
      <c r="A30" s="586"/>
      <c r="B30" s="1220" t="s">
        <v>931</v>
      </c>
      <c r="C30" s="1220"/>
      <c r="D30" s="1220"/>
      <c r="E30" s="1220"/>
      <c r="F30" s="1220"/>
      <c r="G30" s="1220"/>
      <c r="H30" s="1220"/>
      <c r="I30" s="1220"/>
      <c r="J30" s="1220"/>
      <c r="K30" s="1220"/>
      <c r="L30" s="1220"/>
      <c r="M30" s="1220"/>
      <c r="N30" s="1220"/>
      <c r="O30" s="1220"/>
      <c r="P30" s="590"/>
      <c r="Q30" s="586"/>
      <c r="R30" s="586"/>
      <c r="S30" s="586"/>
      <c r="T30" s="587"/>
      <c r="U30" s="587"/>
    </row>
    <row r="31" spans="1:27">
      <c r="A31" s="586"/>
      <c r="B31" s="586"/>
      <c r="C31" s="586"/>
      <c r="E31" s="215"/>
      <c r="G31" s="586"/>
      <c r="H31" s="587"/>
      <c r="I31" s="586"/>
      <c r="J31" s="586"/>
      <c r="K31" s="586"/>
      <c r="L31" s="586"/>
      <c r="M31" s="590"/>
      <c r="N31" s="586"/>
      <c r="O31" s="586"/>
      <c r="P31" s="590"/>
      <c r="Q31" s="586"/>
      <c r="R31" s="586"/>
      <c r="S31" s="586"/>
      <c r="T31" s="587"/>
      <c r="U31" s="587"/>
    </row>
    <row r="32" spans="1:27">
      <c r="A32" s="586"/>
      <c r="B32" s="586"/>
      <c r="C32" s="586"/>
      <c r="E32" s="215"/>
      <c r="G32" s="586"/>
      <c r="H32" s="587"/>
      <c r="I32" s="586"/>
      <c r="J32" s="586"/>
      <c r="K32" s="586"/>
      <c r="L32" s="586"/>
      <c r="M32" s="590"/>
      <c r="N32" s="586"/>
      <c r="O32" s="586"/>
      <c r="P32" s="590"/>
      <c r="Q32" s="586"/>
      <c r="R32" s="586"/>
      <c r="S32" s="586"/>
      <c r="T32" s="587"/>
      <c r="U32" s="587"/>
    </row>
    <row r="33" spans="1:15">
      <c r="A33" s="586"/>
      <c r="B33" s="586"/>
      <c r="C33" s="586"/>
      <c r="D33" s="586"/>
      <c r="E33" s="586"/>
      <c r="F33" s="586"/>
      <c r="G33" s="586"/>
      <c r="H33" s="586"/>
      <c r="I33" s="587"/>
      <c r="J33" s="586"/>
      <c r="K33" s="586"/>
      <c r="L33" s="586"/>
      <c r="M33" s="590"/>
      <c r="N33" s="586"/>
      <c r="O33" s="586"/>
    </row>
    <row r="34" spans="1:15">
      <c r="D34" s="430" t="s">
        <v>574</v>
      </c>
      <c r="K34" s="430" t="s">
        <v>573</v>
      </c>
    </row>
    <row r="35" spans="1:15" ht="15.6">
      <c r="D35" s="428" t="s">
        <v>854</v>
      </c>
      <c r="E35" s="332"/>
      <c r="K35" s="426" t="s">
        <v>728</v>
      </c>
      <c r="M35" s="1214"/>
      <c r="N35" s="1214"/>
      <c r="O35" s="1214"/>
    </row>
    <row r="36" spans="1:15">
      <c r="C36" s="1212"/>
      <c r="D36" s="1213"/>
      <c r="E36" s="1213"/>
      <c r="F36" s="1213"/>
      <c r="N36" s="342"/>
    </row>
    <row r="38" spans="1:15">
      <c r="J38" s="491"/>
    </row>
    <row r="39" spans="1:15">
      <c r="J39" s="491"/>
    </row>
    <row r="40" spans="1:15">
      <c r="J40" s="587">
        <f>+'EERR IMPERIAL'!D97+'EERR IMPERIAL'!D104+'EERR IMPERIAL'!D105+'EERR IMPERIAL'!D106+'EERR IMPERIAL'!D107+'EERR IMPERIAL'!D108+'EERR IMPERIAL'!D109+'EERR IMPERIAL'!D110+'EERR IMPERIAL'!D111+'EERR IMPERIAL'!D112+'EERR IMPERIAL'!D113+'EERR IMPERIAL'!D116-J20</f>
        <v>0</v>
      </c>
    </row>
    <row r="55" spans="6:7">
      <c r="F55" s="325">
        <v>0</v>
      </c>
      <c r="G55" s="325">
        <v>0</v>
      </c>
    </row>
  </sheetData>
  <mergeCells count="8">
    <mergeCell ref="B6:O6"/>
    <mergeCell ref="C36:F36"/>
    <mergeCell ref="M35:O35"/>
    <mergeCell ref="N9:O9"/>
    <mergeCell ref="B26:O26"/>
    <mergeCell ref="B27:O27"/>
    <mergeCell ref="B29:O29"/>
    <mergeCell ref="B30:O30"/>
  </mergeCells>
  <hyperlinks>
    <hyperlink ref="N1" location="BG!A1" display="BG" xr:uid="{76F3AE9B-E7FE-4D49-AF11-9AC8AB7A039E}"/>
  </hyperlinks>
  <pageMargins left="0.17" right="0.2" top="0.74803149606299213" bottom="0.74803149606299213" header="0.31496062992125984" footer="0.31496062992125984"/>
  <pageSetup paperSize="9" scale="48" orientation="landscape" r:id="rId1"/>
  <colBreaks count="1" manualBreakCount="1">
    <brk id="15" max="25" man="1"/>
  </col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B72C61-23E7-4857-82F4-CA55723E19DC}">
  <sheetPr codeName="Hoja15">
    <tabColor rgb="FF002060"/>
  </sheetPr>
  <dimension ref="A1:E29"/>
  <sheetViews>
    <sheetView showGridLines="0" view="pageBreakPreview" topLeftCell="A7" zoomScale="90" zoomScaleNormal="100" zoomScaleSheetLayoutView="90" workbookViewId="0">
      <selection activeCell="A13" sqref="A13"/>
    </sheetView>
  </sheetViews>
  <sheetFormatPr baseColWidth="10" defaultColWidth="11.44140625" defaultRowHeight="14.4"/>
  <cols>
    <col min="1" max="1" width="34.109375" style="624" customWidth="1"/>
    <col min="2" max="3" width="22.6640625" style="624" customWidth="1"/>
    <col min="4" max="16384" width="11.44140625" style="624"/>
  </cols>
  <sheetData>
    <row r="1" spans="1:5">
      <c r="A1" s="217" t="s">
        <v>1118</v>
      </c>
      <c r="E1" s="213" t="s">
        <v>503</v>
      </c>
    </row>
    <row r="6" spans="1:5">
      <c r="A6" s="768" t="s">
        <v>952</v>
      </c>
      <c r="B6" s="768"/>
      <c r="C6" s="768"/>
      <c r="D6" s="768"/>
      <c r="E6" s="692"/>
    </row>
    <row r="7" spans="1:5">
      <c r="B7" s="1221" t="s">
        <v>953</v>
      </c>
      <c r="C7" s="1221"/>
    </row>
    <row r="8" spans="1:5" ht="15.75" customHeight="1">
      <c r="A8" s="626"/>
      <c r="B8" s="770">
        <f>+'Nota 11'!$C$8</f>
        <v>45565</v>
      </c>
      <c r="C8" s="770">
        <f>+'Nota 11'!$D$8</f>
        <v>45291</v>
      </c>
      <c r="D8" s="626"/>
    </row>
    <row r="9" spans="1:5" ht="15" customHeight="1">
      <c r="A9" s="627" t="s">
        <v>954</v>
      </c>
      <c r="B9" s="628"/>
      <c r="C9" s="628"/>
      <c r="D9" s="628"/>
    </row>
    <row r="10" spans="1:5" ht="15" customHeight="1">
      <c r="A10" s="629" t="s">
        <v>955</v>
      </c>
      <c r="B10" s="629"/>
      <c r="C10" s="629"/>
      <c r="D10" s="629"/>
      <c r="E10" s="628"/>
    </row>
    <row r="11" spans="1:5" ht="15" customHeight="1">
      <c r="A11" s="630" t="s">
        <v>248</v>
      </c>
      <c r="B11" s="631">
        <f>B10</f>
        <v>0</v>
      </c>
      <c r="C11" s="631">
        <f>C10</f>
        <v>0</v>
      </c>
      <c r="D11" s="629"/>
      <c r="E11" s="628"/>
    </row>
    <row r="12" spans="1:5" ht="15" customHeight="1">
      <c r="A12" s="629"/>
      <c r="B12" s="629"/>
      <c r="C12" s="629"/>
      <c r="D12" s="629"/>
      <c r="E12" s="628"/>
    </row>
    <row r="13" spans="1:5" ht="15" customHeight="1">
      <c r="A13" s="630" t="s">
        <v>514</v>
      </c>
      <c r="B13" s="629"/>
      <c r="C13" s="629"/>
      <c r="D13" s="629"/>
      <c r="E13" s="628"/>
    </row>
    <row r="14" spans="1:5" ht="15" customHeight="1">
      <c r="A14" s="629" t="s">
        <v>956</v>
      </c>
      <c r="B14" s="629"/>
      <c r="C14" s="629"/>
      <c r="D14" s="629"/>
      <c r="E14" s="628"/>
    </row>
    <row r="15" spans="1:5" ht="15" customHeight="1">
      <c r="A15" s="630" t="s">
        <v>248</v>
      </c>
      <c r="B15" s="631">
        <f>B14</f>
        <v>0</v>
      </c>
      <c r="C15" s="631">
        <f>C14</f>
        <v>0</v>
      </c>
      <c r="D15" s="629"/>
      <c r="E15" s="628"/>
    </row>
    <row r="16" spans="1:5" ht="15" customHeight="1"/>
    <row r="17" spans="1:5" ht="15" customHeight="1">
      <c r="A17" s="632" t="s">
        <v>957</v>
      </c>
    </row>
    <row r="18" spans="1:5" ht="15" customHeight="1">
      <c r="A18" s="626" t="s">
        <v>958</v>
      </c>
      <c r="B18" s="626"/>
      <c r="C18" s="626"/>
      <c r="D18" s="626"/>
    </row>
    <row r="19" spans="1:5" ht="15" customHeight="1">
      <c r="A19" s="630" t="s">
        <v>248</v>
      </c>
      <c r="B19" s="633">
        <f>B18</f>
        <v>0</v>
      </c>
      <c r="C19" s="633">
        <f>C18</f>
        <v>0</v>
      </c>
    </row>
    <row r="20" spans="1:5" ht="15" customHeight="1"/>
    <row r="21" spans="1:5" ht="15" customHeight="1">
      <c r="A21" s="632" t="s">
        <v>475</v>
      </c>
      <c r="B21" s="633">
        <f>B11+B15+B19</f>
        <v>0</v>
      </c>
      <c r="C21" s="633">
        <f>C11+C15+C19</f>
        <v>0</v>
      </c>
    </row>
    <row r="22" spans="1:5" ht="15" customHeight="1"/>
    <row r="23" spans="1:5" ht="15" customHeight="1">
      <c r="A23" s="833" t="s">
        <v>1197</v>
      </c>
    </row>
    <row r="24" spans="1:5">
      <c r="B24" s="625"/>
      <c r="C24" s="625"/>
      <c r="D24" s="625"/>
      <c r="E24" s="623"/>
    </row>
    <row r="25" spans="1:5">
      <c r="A25" s="625"/>
      <c r="B25" s="625"/>
      <c r="C25" s="625"/>
      <c r="D25" s="625"/>
      <c r="E25" s="623"/>
    </row>
    <row r="26" spans="1:5">
      <c r="A26" s="625"/>
      <c r="B26" s="625"/>
      <c r="C26" s="625"/>
      <c r="D26" s="625"/>
      <c r="E26" s="623"/>
    </row>
    <row r="27" spans="1:5">
      <c r="A27" s="430" t="s">
        <v>574</v>
      </c>
      <c r="B27" s="215"/>
      <c r="C27" s="1187" t="s">
        <v>573</v>
      </c>
      <c r="D27" s="1187"/>
      <c r="E27" s="1187"/>
    </row>
    <row r="28" spans="1:5">
      <c r="A28" s="428" t="s">
        <v>854</v>
      </c>
      <c r="B28" s="215"/>
      <c r="C28" s="1188" t="s">
        <v>728</v>
      </c>
      <c r="D28" s="1188"/>
      <c r="E28" s="1188"/>
    </row>
    <row r="29" spans="1:5">
      <c r="A29" s="625"/>
      <c r="B29" s="625"/>
      <c r="C29" s="625"/>
      <c r="D29" s="625"/>
      <c r="E29" s="623"/>
    </row>
  </sheetData>
  <mergeCells count="3">
    <mergeCell ref="B7:C7"/>
    <mergeCell ref="C27:E27"/>
    <mergeCell ref="C28:E28"/>
  </mergeCells>
  <hyperlinks>
    <hyperlink ref="E1" location="BG!A1" display="BG" xr:uid="{65939EFD-D24F-409A-95B9-16594E7F4FB6}"/>
  </hyperlinks>
  <pageMargins left="0.7" right="0.7" top="0.75" bottom="0.75" header="0.3" footer="0.3"/>
  <pageSetup paperSize="9" scale="85"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D83640-C1A5-4722-A573-35469740F4C1}">
  <sheetPr codeName="Hoja32">
    <tabColor rgb="FF002060"/>
    <pageSetUpPr fitToPage="1"/>
  </sheetPr>
  <dimension ref="A1:T48"/>
  <sheetViews>
    <sheetView view="pageBreakPreview" zoomScaleNormal="100" zoomScaleSheetLayoutView="100" workbookViewId="0">
      <selection activeCell="F1" sqref="F1"/>
    </sheetView>
  </sheetViews>
  <sheetFormatPr baseColWidth="10" defaultColWidth="11.44140625" defaultRowHeight="14.4"/>
  <cols>
    <col min="1" max="1" width="2.44140625" style="216" customWidth="1"/>
    <col min="2" max="2" width="26.6640625" style="216" customWidth="1"/>
    <col min="3" max="4" width="22.6640625" style="216" customWidth="1"/>
    <col min="5" max="6" width="11.44140625" style="216"/>
    <col min="7" max="7" width="29" style="216" customWidth="1"/>
    <col min="8" max="8" width="17" style="216" bestFit="1" customWidth="1"/>
    <col min="9" max="20" width="11.44140625" style="216"/>
    <col min="21" max="16384" width="11.44140625" style="178"/>
  </cols>
  <sheetData>
    <row r="1" spans="2:6">
      <c r="B1" s="217" t="s">
        <v>1118</v>
      </c>
      <c r="F1" s="229" t="s">
        <v>503</v>
      </c>
    </row>
    <row r="6" spans="2:6">
      <c r="B6" s="1194" t="s">
        <v>1047</v>
      </c>
      <c r="C6" s="1194"/>
      <c r="D6" s="1194"/>
      <c r="E6" s="1194"/>
    </row>
    <row r="7" spans="2:6">
      <c r="C7" s="1207" t="s">
        <v>626</v>
      </c>
      <c r="D7" s="1207"/>
    </row>
    <row r="8" spans="2:6">
      <c r="B8" s="265" t="s">
        <v>514</v>
      </c>
      <c r="C8" s="834">
        <f>+'Nota 9'!N10</f>
        <v>45565</v>
      </c>
      <c r="D8" s="834">
        <f>+'Nota 9'!O10</f>
        <v>45291</v>
      </c>
      <c r="E8" s="266"/>
    </row>
    <row r="9" spans="2:6">
      <c r="B9" s="267" t="s">
        <v>387</v>
      </c>
      <c r="C9" s="268">
        <f>SUMIF('Balance imperial'!H:H,'Nota 11'!B9,'Balance imperial'!I:I)</f>
        <v>66628735826</v>
      </c>
      <c r="D9" s="268">
        <f>SUMIF('Balance imperial'!H:H,'Nota 11'!B9,'Balance imperial'!J:J)</f>
        <v>66617047764</v>
      </c>
      <c r="E9" s="266"/>
    </row>
    <row r="10" spans="2:6">
      <c r="B10" s="267" t="s">
        <v>385</v>
      </c>
      <c r="C10" s="268">
        <f>SUMIF('Balance imperial'!H:H,'Nota 11'!B10,'Balance imperial'!I:I)</f>
        <v>1973023856</v>
      </c>
      <c r="D10" s="268">
        <f>SUMIF('Balance imperial'!H:H,'Nota 11'!B10,'Balance imperial'!J:J)</f>
        <v>1929156728</v>
      </c>
      <c r="E10" s="266"/>
    </row>
    <row r="11" spans="2:6">
      <c r="B11" s="267" t="s">
        <v>386</v>
      </c>
      <c r="C11" s="268">
        <f>SUMIF('Balance imperial'!H:H,'Nota 11'!B11,'Balance imperial'!I:I)</f>
        <v>1513212968</v>
      </c>
      <c r="D11" s="268">
        <f>SUMIF('Balance imperial'!H:H,'Nota 11'!B11,'Balance imperial'!J:J)</f>
        <v>1513212968</v>
      </c>
      <c r="E11" s="266"/>
    </row>
    <row r="12" spans="2:6">
      <c r="B12" s="267" t="s">
        <v>388</v>
      </c>
      <c r="C12" s="965">
        <f>SUMIF('Balance imperial'!H:H,'Nota 11'!B12,'Balance imperial'!I:I)</f>
        <v>-28013475352</v>
      </c>
      <c r="D12" s="965">
        <f>SUMIF('Balance imperial'!H:H,'Nota 11'!B12,'Balance imperial'!J:J)</f>
        <v>-25931878465</v>
      </c>
      <c r="E12" s="266"/>
    </row>
    <row r="13" spans="2:6">
      <c r="B13" s="217" t="s">
        <v>475</v>
      </c>
      <c r="C13" s="269">
        <f>SUM(C9:C12)</f>
        <v>42101497298</v>
      </c>
      <c r="D13" s="269">
        <f>SUM(D9:D12)</f>
        <v>44127538995</v>
      </c>
    </row>
    <row r="14" spans="2:6">
      <c r="B14" s="270"/>
      <c r="E14" s="267"/>
    </row>
    <row r="15" spans="2:6">
      <c r="B15" s="267"/>
      <c r="E15" s="267"/>
    </row>
    <row r="17" spans="1:6" s="215" customFormat="1" ht="12">
      <c r="A17" s="438"/>
      <c r="B17" s="439"/>
      <c r="C17" s="438"/>
      <c r="D17" s="438"/>
      <c r="E17" s="438"/>
      <c r="F17" s="438"/>
    </row>
    <row r="18" spans="1:6" s="215" customFormat="1" ht="12">
      <c r="A18" s="438"/>
      <c r="B18" s="430" t="s">
        <v>574</v>
      </c>
      <c r="D18" s="1187" t="s">
        <v>573</v>
      </c>
      <c r="E18" s="1187"/>
      <c r="F18" s="1187"/>
    </row>
    <row r="19" spans="1:6" s="215" customFormat="1" ht="11.4">
      <c r="A19" s="438"/>
      <c r="B19" s="428" t="s">
        <v>854</v>
      </c>
      <c r="D19" s="1188" t="s">
        <v>728</v>
      </c>
      <c r="E19" s="1188"/>
      <c r="F19" s="1188"/>
    </row>
    <row r="20" spans="1:6" s="215" customFormat="1" ht="11.4">
      <c r="A20" s="438"/>
      <c r="B20" s="438"/>
      <c r="C20" s="438"/>
      <c r="D20" s="438"/>
      <c r="E20" s="438"/>
      <c r="F20" s="438"/>
    </row>
    <row r="21" spans="1:6" ht="15.6">
      <c r="B21" s="334"/>
    </row>
    <row r="22" spans="1:6">
      <c r="B22" s="267"/>
    </row>
    <row r="48" spans="6:7">
      <c r="F48" s="216">
        <v>0</v>
      </c>
      <c r="G48" s="216">
        <v>0</v>
      </c>
    </row>
  </sheetData>
  <mergeCells count="4">
    <mergeCell ref="B6:E6"/>
    <mergeCell ref="C7:D7"/>
    <mergeCell ref="D18:F18"/>
    <mergeCell ref="D19:F19"/>
  </mergeCells>
  <hyperlinks>
    <hyperlink ref="F1" location="BG!A1" display="BG" xr:uid="{6B8B3A5C-3835-4385-9CD5-C025B05E8ECB}"/>
  </hyperlinks>
  <pageMargins left="0.70866141732283472" right="0.70866141732283472" top="0.74803149606299213" bottom="0.74803149606299213" header="0.31496062992125984" footer="0.31496062992125984"/>
  <pageSetup paperSize="9" scale="89"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BCE7ED-19D0-4B72-BA51-D7DB049A3D32}">
  <sheetPr codeName="Hoja17">
    <tabColor rgb="FF002060"/>
  </sheetPr>
  <dimension ref="A1:E23"/>
  <sheetViews>
    <sheetView view="pageBreakPreview" zoomScale="90" zoomScaleNormal="100" zoomScaleSheetLayoutView="90" workbookViewId="0">
      <selection activeCell="D16" sqref="D16:D17"/>
    </sheetView>
  </sheetViews>
  <sheetFormatPr baseColWidth="10" defaultColWidth="11.44140625" defaultRowHeight="14.4"/>
  <cols>
    <col min="1" max="1" width="24.6640625" style="623" customWidth="1"/>
    <col min="2" max="2" width="17.109375" style="623" customWidth="1"/>
    <col min="3" max="3" width="17.33203125" style="623" customWidth="1"/>
    <col min="4" max="5" width="11.44140625" style="623"/>
    <col min="6" max="16384" width="11.44140625" style="624"/>
  </cols>
  <sheetData>
    <row r="1" spans="1:5">
      <c r="A1" s="251" t="s">
        <v>1118</v>
      </c>
      <c r="E1" s="229" t="s">
        <v>503</v>
      </c>
    </row>
    <row r="8" spans="1:5" s="623" customFormat="1">
      <c r="A8" s="768" t="s">
        <v>959</v>
      </c>
      <c r="B8" s="768"/>
      <c r="C8" s="768"/>
      <c r="D8" s="768"/>
    </row>
    <row r="9" spans="1:5" s="623" customFormat="1">
      <c r="B9" s="1221" t="s">
        <v>953</v>
      </c>
      <c r="C9" s="1221"/>
    </row>
    <row r="10" spans="1:5" s="623" customFormat="1">
      <c r="A10" s="634" t="s">
        <v>960</v>
      </c>
      <c r="B10" s="770">
        <f>+'Nota 13'!E10</f>
        <v>45565</v>
      </c>
      <c r="C10" s="770">
        <f>+'Nota 13'!F10</f>
        <v>45291</v>
      </c>
      <c r="D10" s="635"/>
    </row>
    <row r="11" spans="1:5" s="623" customFormat="1">
      <c r="A11" s="636"/>
      <c r="B11" s="636"/>
      <c r="C11" s="636"/>
      <c r="D11" s="636"/>
    </row>
    <row r="12" spans="1:5" s="623" customFormat="1">
      <c r="A12" s="637"/>
      <c r="D12" s="637"/>
    </row>
    <row r="13" spans="1:5" s="623" customFormat="1">
      <c r="A13" s="638"/>
      <c r="D13" s="637"/>
    </row>
    <row r="14" spans="1:5" s="623" customFormat="1">
      <c r="A14" s="639" t="s">
        <v>475</v>
      </c>
      <c r="B14" s="640">
        <f>SUM(B11:B13)</f>
        <v>0</v>
      </c>
      <c r="C14" s="640">
        <f>SUM(C11:C13)</f>
        <v>0</v>
      </c>
    </row>
    <row r="15" spans="1:5" s="623" customFormat="1">
      <c r="A15" s="638"/>
      <c r="D15" s="637"/>
    </row>
    <row r="16" spans="1:5" s="623" customFormat="1">
      <c r="A16" s="835" t="s">
        <v>1198</v>
      </c>
      <c r="D16" s="637"/>
    </row>
    <row r="17" spans="1:5">
      <c r="A17" s="637"/>
      <c r="B17" s="625"/>
      <c r="C17" s="625"/>
      <c r="D17" s="625"/>
    </row>
    <row r="18" spans="1:5">
      <c r="A18" s="625"/>
      <c r="B18" s="625"/>
      <c r="C18" s="625"/>
      <c r="D18" s="625"/>
    </row>
    <row r="19" spans="1:5">
      <c r="A19" s="625"/>
      <c r="B19" s="625"/>
      <c r="C19" s="625"/>
      <c r="D19" s="625"/>
    </row>
    <row r="20" spans="1:5">
      <c r="A20" s="430" t="s">
        <v>574</v>
      </c>
      <c r="B20" s="215"/>
      <c r="C20" s="1187" t="s">
        <v>573</v>
      </c>
      <c r="D20" s="1187"/>
      <c r="E20" s="1187"/>
    </row>
    <row r="21" spans="1:5">
      <c r="A21" s="428" t="s">
        <v>854</v>
      </c>
      <c r="B21" s="215"/>
      <c r="C21" s="1188" t="s">
        <v>728</v>
      </c>
      <c r="D21" s="1188"/>
      <c r="E21" s="1188"/>
    </row>
    <row r="22" spans="1:5">
      <c r="A22" s="625"/>
      <c r="B22" s="625"/>
      <c r="C22" s="625"/>
      <c r="D22" s="625"/>
    </row>
    <row r="23" spans="1:5">
      <c r="A23" s="625"/>
      <c r="B23" s="625"/>
      <c r="C23" s="625"/>
      <c r="D23" s="625"/>
    </row>
  </sheetData>
  <mergeCells count="3">
    <mergeCell ref="B9:C9"/>
    <mergeCell ref="C20:E20"/>
    <mergeCell ref="C21:E21"/>
  </mergeCells>
  <hyperlinks>
    <hyperlink ref="E1" location="BG!A1" display="BG" xr:uid="{4D18C6FD-4732-46CE-A00D-A8FE4BE0AB8D}"/>
  </hyperlinks>
  <pageMargins left="0.7" right="0.7" top="0.75" bottom="0.75" header="0.3" footer="0.3"/>
  <pageSetup paperSize="9"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914E2B-FD76-4C94-B140-1FCB96A9EFE2}">
  <sheetPr codeName="Hoja34">
    <tabColor rgb="FF002060"/>
  </sheetPr>
  <dimension ref="B1:H47"/>
  <sheetViews>
    <sheetView showGridLines="0" view="pageBreakPreview" zoomScale="90" zoomScaleNormal="100" zoomScaleSheetLayoutView="90" workbookViewId="0">
      <selection activeCell="G1" sqref="G1:H1048576"/>
    </sheetView>
  </sheetViews>
  <sheetFormatPr baseColWidth="10" defaultColWidth="11.33203125" defaultRowHeight="14.4"/>
  <cols>
    <col min="1" max="1" width="3.33203125" style="178" customWidth="1"/>
    <col min="2" max="2" width="35" style="178" customWidth="1"/>
    <col min="3" max="3" width="22.109375" style="178" customWidth="1"/>
    <col min="4" max="4" width="3.5546875" style="178" customWidth="1"/>
    <col min="5" max="5" width="22.33203125" style="178" bestFit="1" customWidth="1"/>
    <col min="6" max="6" width="22.6640625" style="178" bestFit="1" customWidth="1"/>
    <col min="7" max="7" width="16.88671875" style="178" hidden="1" customWidth="1"/>
    <col min="8" max="8" width="18.33203125" style="178" hidden="1" customWidth="1"/>
    <col min="9" max="9" width="11.33203125" style="178"/>
    <col min="10" max="10" width="15.44140625" style="178" bestFit="1" customWidth="1"/>
    <col min="11" max="16384" width="11.33203125" style="178"/>
  </cols>
  <sheetData>
    <row r="1" spans="2:8" ht="16.2" customHeight="1">
      <c r="B1" s="251" t="s">
        <v>1118</v>
      </c>
      <c r="C1" s="213"/>
      <c r="F1" s="272" t="s">
        <v>503</v>
      </c>
    </row>
    <row r="2" spans="2:8" ht="16.2" customHeight="1">
      <c r="B2" s="251"/>
      <c r="C2" s="213"/>
      <c r="D2" s="272"/>
    </row>
    <row r="3" spans="2:8" ht="16.2" customHeight="1">
      <c r="B3" s="251"/>
      <c r="C3" s="213"/>
      <c r="D3" s="272"/>
    </row>
    <row r="4" spans="2:8" ht="16.2" customHeight="1">
      <c r="B4" s="251"/>
      <c r="C4" s="213"/>
      <c r="D4" s="272"/>
    </row>
    <row r="5" spans="2:8" ht="16.2" customHeight="1">
      <c r="B5" s="251"/>
      <c r="C5" s="213"/>
      <c r="D5" s="272"/>
    </row>
    <row r="6" spans="2:8">
      <c r="B6" s="788" t="s">
        <v>1046</v>
      </c>
      <c r="C6" s="788"/>
      <c r="D6" s="788"/>
      <c r="E6" s="788"/>
      <c r="F6" s="788"/>
    </row>
    <row r="7" spans="2:8">
      <c r="B7" s="242" t="s">
        <v>626</v>
      </c>
    </row>
    <row r="8" spans="2:8" s="186" customFormat="1" ht="13.2">
      <c r="B8" s="186" t="s">
        <v>669</v>
      </c>
    </row>
    <row r="9" spans="2:8" s="186" customFormat="1" ht="13.2">
      <c r="F9" s="226"/>
    </row>
    <row r="10" spans="2:8" s="186" customFormat="1" ht="13.2">
      <c r="B10" s="185" t="s">
        <v>646</v>
      </c>
      <c r="C10" s="837" t="s">
        <v>670</v>
      </c>
      <c r="E10" s="836">
        <f>+'Nota 11'!C8</f>
        <v>45565</v>
      </c>
      <c r="F10" s="836">
        <f>+'Nota 11'!D8</f>
        <v>45291</v>
      </c>
    </row>
    <row r="11" spans="2:8" s="186" customFormat="1" ht="13.2">
      <c r="B11" s="186" t="s">
        <v>1276</v>
      </c>
      <c r="C11" s="429" t="s">
        <v>671</v>
      </c>
      <c r="D11" s="516" t="str">
        <f>IFERROR(VLOOKUP(C11,#REF!,2,0),"")</f>
        <v/>
      </c>
      <c r="E11" s="273">
        <f>SUMIF('Balance imperial'!H:H,'Nota 13'!B11,'Balance imperial'!I:I)</f>
        <v>189490617630</v>
      </c>
      <c r="F11" s="273">
        <f>SUMIF('Balance imperial'!H:H,'Nota 13'!B11,'Balance imperial'!J:J)</f>
        <v>112213343816</v>
      </c>
      <c r="G11" s="208">
        <f>+E11-'Nota 40'!C40</f>
        <v>0</v>
      </c>
      <c r="H11" s="323">
        <f>+F11-'Nota 40'!D40</f>
        <v>0</v>
      </c>
    </row>
    <row r="12" spans="2:8" s="186" customFormat="1" ht="13.2" hidden="1">
      <c r="B12" s="186" t="s">
        <v>672</v>
      </c>
      <c r="C12" s="429" t="s">
        <v>471</v>
      </c>
      <c r="D12" s="516" t="str">
        <f>IFERROR(VLOOKUP(C12,#REF!,2,0),"")</f>
        <v/>
      </c>
      <c r="E12" s="273">
        <f>SUMIF('Balance imperial'!H:H,'Nota 13'!B12,'Balance imperial'!I:I)</f>
        <v>0</v>
      </c>
      <c r="F12" s="273">
        <f>SUMIF('Balance imperial'!H:H,'Nota 13'!B12,'Balance imperial'!J:J)</f>
        <v>0</v>
      </c>
    </row>
    <row r="13" spans="2:8" s="186" customFormat="1" ht="13.2">
      <c r="B13" s="186" t="s">
        <v>673</v>
      </c>
      <c r="C13" s="429" t="s">
        <v>671</v>
      </c>
      <c r="D13" s="516"/>
      <c r="E13" s="273">
        <f>SUMIF('Balance imperial'!H:H,'Nota 13'!B13,'Balance imperial'!I:I)</f>
        <v>10441484966</v>
      </c>
      <c r="F13" s="273">
        <f>SUMIF('Balance imperial'!H:H,'Nota 13'!B13,'Balance imperial'!J:J)</f>
        <v>4018185046</v>
      </c>
    </row>
    <row r="14" spans="2:8" s="186" customFormat="1" ht="13.8" thickBot="1">
      <c r="B14" s="232" t="s">
        <v>833</v>
      </c>
      <c r="C14" s="226"/>
      <c r="D14" s="274"/>
      <c r="E14" s="245">
        <f>SUM($E$11:E13)</f>
        <v>199932102596</v>
      </c>
      <c r="F14" s="245">
        <f>SUM(F11:F13)</f>
        <v>116231528862</v>
      </c>
      <c r="H14" s="248">
        <f>+E14-BG!F32</f>
        <v>0</v>
      </c>
    </row>
    <row r="15" spans="2:8" s="186" customFormat="1" ht="13.8" thickTop="1">
      <c r="B15" s="232"/>
      <c r="C15" s="226"/>
      <c r="D15" s="274"/>
      <c r="E15" s="275"/>
      <c r="F15" s="275"/>
      <c r="H15" s="248"/>
    </row>
    <row r="16" spans="2:8" s="186" customFormat="1" ht="13.2">
      <c r="C16" s="273"/>
      <c r="E16" s="248"/>
      <c r="F16" s="248"/>
    </row>
    <row r="17" spans="2:7" s="186" customFormat="1" ht="13.2">
      <c r="C17" s="273"/>
      <c r="E17" s="226"/>
    </row>
    <row r="18" spans="2:7" s="186" customFormat="1" ht="13.2">
      <c r="B18" s="430" t="s">
        <v>574</v>
      </c>
      <c r="C18" s="215"/>
      <c r="D18" s="1187" t="s">
        <v>573</v>
      </c>
      <c r="E18" s="1187"/>
      <c r="F18" s="1187"/>
      <c r="G18" s="517"/>
    </row>
    <row r="19" spans="2:7" s="186" customFormat="1" ht="13.2">
      <c r="B19" s="428" t="s">
        <v>854</v>
      </c>
      <c r="C19" s="215"/>
      <c r="D19" s="1188" t="s">
        <v>728</v>
      </c>
      <c r="E19" s="1188"/>
      <c r="F19" s="1188"/>
      <c r="G19" s="429"/>
    </row>
    <row r="20" spans="2:7" s="186" customFormat="1" ht="13.2">
      <c r="C20" s="208"/>
    </row>
    <row r="21" spans="2:7" s="186" customFormat="1" ht="13.2">
      <c r="B21" s="335"/>
      <c r="E21" s="1222"/>
      <c r="F21" s="1222"/>
      <c r="G21" s="1222"/>
    </row>
    <row r="22" spans="2:7" s="186" customFormat="1" ht="13.2">
      <c r="E22" s="1223"/>
      <c r="F22" s="1223"/>
      <c r="G22" s="1223"/>
    </row>
    <row r="23" spans="2:7" s="186" customFormat="1" ht="13.2"/>
    <row r="47" spans="6:7">
      <c r="F47" s="178">
        <v>0</v>
      </c>
      <c r="G47" s="178">
        <v>0</v>
      </c>
    </row>
  </sheetData>
  <mergeCells count="4">
    <mergeCell ref="E21:G21"/>
    <mergeCell ref="E22:G22"/>
    <mergeCell ref="D18:F18"/>
    <mergeCell ref="D19:F19"/>
  </mergeCells>
  <dataValidations disablePrompts="1" count="1">
    <dataValidation type="list" allowBlank="1" showInputMessage="1" showErrorMessage="1" sqref="C11:C13" xr:uid="{7BB4B64C-C306-465A-A984-786E7654F1DA}">
      <formula1>#REF!</formula1>
    </dataValidation>
  </dataValidations>
  <hyperlinks>
    <hyperlink ref="F1" location="BG!A1" display="BG" xr:uid="{ADE0A993-C6BF-41D4-87FC-B280296FB5D7}"/>
  </hyperlinks>
  <printOptions horizontalCentered="1"/>
  <pageMargins left="0.70866141732283472" right="0.70866141732283472" top="0.74803149606299213" bottom="0.74803149606299213" header="0.31496062992125984" footer="0.31496062992125984"/>
  <pageSetup paperSize="9" scale="56" fitToWidth="2" fitToHeight="2"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05BCC-1E49-4955-BB64-228505234EB1}">
  <sheetPr codeName="Hoja53">
    <tabColor rgb="FF002060"/>
    <pageSetUpPr fitToPage="1"/>
  </sheetPr>
  <dimension ref="B1:O68"/>
  <sheetViews>
    <sheetView showGridLines="0" view="pageBreakPreview" zoomScale="90" zoomScaleNormal="90" zoomScaleSheetLayoutView="90" workbookViewId="0">
      <selection activeCell="F31" sqref="F31"/>
    </sheetView>
  </sheetViews>
  <sheetFormatPr baseColWidth="10" defaultColWidth="11.44140625" defaultRowHeight="12"/>
  <cols>
    <col min="1" max="1" width="3.6640625" style="277" customWidth="1"/>
    <col min="2" max="2" width="51.44140625" style="277" customWidth="1"/>
    <col min="3" max="3" width="12.5546875" style="277" customWidth="1"/>
    <col min="4" max="4" width="17" style="277" bestFit="1" customWidth="1"/>
    <col min="5" max="5" width="16.88671875" style="277" bestFit="1" customWidth="1"/>
    <col min="6" max="6" width="22.33203125" style="277" bestFit="1" customWidth="1"/>
    <col min="7" max="7" width="21.88671875" style="277" customWidth="1"/>
    <col min="8" max="8" width="8" style="218" customWidth="1"/>
    <col min="9" max="9" width="44.5546875" style="277" customWidth="1"/>
    <col min="10" max="10" width="7.33203125" style="277" customWidth="1"/>
    <col min="11" max="11" width="10.44140625" style="277" customWidth="1"/>
    <col min="12" max="12" width="17" style="277" bestFit="1" customWidth="1"/>
    <col min="13" max="13" width="16.88671875" style="277" bestFit="1" customWidth="1"/>
    <col min="14" max="14" width="17.44140625" style="278" bestFit="1" customWidth="1"/>
    <col min="15" max="15" width="32.33203125" style="277" bestFit="1" customWidth="1"/>
    <col min="16" max="16384" width="11.44140625" style="277"/>
  </cols>
  <sheetData>
    <row r="1" spans="2:15">
      <c r="B1" s="276" t="s">
        <v>1118</v>
      </c>
    </row>
    <row r="2" spans="2:15">
      <c r="B2" s="276"/>
    </row>
    <row r="3" spans="2:15">
      <c r="B3" s="276"/>
    </row>
    <row r="4" spans="2:15">
      <c r="B4" s="276"/>
    </row>
    <row r="7" spans="2:15" ht="15" customHeight="1">
      <c r="B7" s="744" t="s">
        <v>1045</v>
      </c>
      <c r="C7" s="745"/>
      <c r="D7" s="745"/>
      <c r="E7" s="745"/>
      <c r="F7" s="745"/>
      <c r="G7" s="745"/>
      <c r="I7" s="745"/>
      <c r="J7" s="745"/>
      <c r="K7" s="745"/>
      <c r="L7" s="745"/>
      <c r="M7" s="745"/>
      <c r="N7" s="746"/>
      <c r="O7" s="745"/>
    </row>
    <row r="9" spans="2:15">
      <c r="B9" s="277" t="s">
        <v>1147</v>
      </c>
    </row>
    <row r="11" spans="2:15">
      <c r="B11" s="747" t="s">
        <v>646</v>
      </c>
      <c r="C11" s="747"/>
      <c r="D11" s="747"/>
      <c r="E11" s="748">
        <f>+'Nota 13'!E10</f>
        <v>45565</v>
      </c>
      <c r="F11" s="747"/>
      <c r="G11" s="747"/>
      <c r="H11" s="355"/>
      <c r="I11" s="747"/>
      <c r="J11" s="747"/>
      <c r="K11" s="747"/>
      <c r="L11" s="747"/>
      <c r="M11" s="748">
        <f>+'Nota 13'!F10</f>
        <v>45291</v>
      </c>
      <c r="N11" s="749"/>
      <c r="O11" s="747"/>
    </row>
    <row r="12" spans="2:15" s="386" customFormat="1" ht="34.5" customHeight="1">
      <c r="B12" s="714" t="s">
        <v>674</v>
      </c>
      <c r="C12" s="383" t="s">
        <v>675</v>
      </c>
      <c r="D12" s="385" t="s">
        <v>676</v>
      </c>
      <c r="E12" s="385" t="s">
        <v>470</v>
      </c>
      <c r="F12" s="383" t="s">
        <v>738</v>
      </c>
      <c r="G12" s="383" t="s">
        <v>677</v>
      </c>
      <c r="H12" s="384"/>
      <c r="I12" s="1224" t="s">
        <v>674</v>
      </c>
      <c r="J12" s="1224"/>
      <c r="K12" s="383" t="s">
        <v>675</v>
      </c>
      <c r="L12" s="385" t="s">
        <v>676</v>
      </c>
      <c r="M12" s="385" t="s">
        <v>470</v>
      </c>
      <c r="N12" s="383" t="s">
        <v>738</v>
      </c>
      <c r="O12" s="383" t="s">
        <v>677</v>
      </c>
    </row>
    <row r="13" spans="2:15" s="386" customFormat="1" ht="15" customHeight="1">
      <c r="B13" s="715" t="s">
        <v>1137</v>
      </c>
      <c r="C13" s="716"/>
      <c r="D13" s="717"/>
      <c r="E13" s="717"/>
      <c r="F13" s="716"/>
      <c r="G13" s="716"/>
      <c r="H13" s="384"/>
      <c r="I13" s="716"/>
      <c r="J13" s="716"/>
      <c r="K13" s="716"/>
      <c r="L13" s="717"/>
      <c r="M13" s="717"/>
      <c r="N13" s="716"/>
      <c r="O13" s="716"/>
    </row>
    <row r="14" spans="2:15">
      <c r="B14" s="277" t="s">
        <v>1230</v>
      </c>
      <c r="C14" s="279">
        <v>45653</v>
      </c>
      <c r="D14" s="277" t="s">
        <v>671</v>
      </c>
      <c r="E14" s="277" t="s">
        <v>678</v>
      </c>
      <c r="F14" s="281">
        <v>15885000000</v>
      </c>
      <c r="G14" s="277" t="s">
        <v>679</v>
      </c>
      <c r="I14" s="277" t="s">
        <v>1230</v>
      </c>
      <c r="J14" s="280"/>
      <c r="K14" s="279">
        <v>45309</v>
      </c>
      <c r="L14" s="277" t="s">
        <v>671</v>
      </c>
      <c r="M14" s="277" t="s">
        <v>678</v>
      </c>
      <c r="N14" s="278">
        <v>15885000000</v>
      </c>
      <c r="O14" s="277" t="s">
        <v>679</v>
      </c>
    </row>
    <row r="15" spans="2:15">
      <c r="C15" s="279"/>
      <c r="F15" s="281"/>
      <c r="I15" s="277" t="s">
        <v>1230</v>
      </c>
      <c r="J15" s="280"/>
      <c r="K15" s="279">
        <v>45308</v>
      </c>
      <c r="L15" s="277" t="s">
        <v>671</v>
      </c>
      <c r="M15" s="277" t="s">
        <v>678</v>
      </c>
      <c r="N15" s="278">
        <v>9180000000</v>
      </c>
      <c r="O15" s="277" t="s">
        <v>679</v>
      </c>
    </row>
    <row r="16" spans="2:15" s="951" customFormat="1">
      <c r="B16" s="277" t="s">
        <v>1230</v>
      </c>
      <c r="C16" s="952">
        <v>45645</v>
      </c>
      <c r="D16" s="277" t="s">
        <v>671</v>
      </c>
      <c r="E16" s="277" t="s">
        <v>678</v>
      </c>
      <c r="F16" s="1000">
        <v>6750000000</v>
      </c>
      <c r="G16" s="277" t="s">
        <v>679</v>
      </c>
      <c r="H16" s="954"/>
      <c r="J16" s="955"/>
      <c r="K16" s="952"/>
      <c r="N16" s="953"/>
      <c r="O16" s="386"/>
    </row>
    <row r="17" spans="2:15" s="951" customFormat="1" ht="24">
      <c r="B17" s="951" t="s">
        <v>1231</v>
      </c>
      <c r="C17" s="952">
        <v>46861</v>
      </c>
      <c r="D17" s="951" t="s">
        <v>671</v>
      </c>
      <c r="E17" s="951" t="s">
        <v>678</v>
      </c>
      <c r="F17" s="1000">
        <v>10000000213</v>
      </c>
      <c r="G17" s="386" t="s">
        <v>1244</v>
      </c>
      <c r="H17" s="954"/>
      <c r="I17" s="951" t="s">
        <v>1231</v>
      </c>
      <c r="J17" s="955"/>
      <c r="K17" s="952">
        <v>46861</v>
      </c>
      <c r="L17" s="951" t="s">
        <v>671</v>
      </c>
      <c r="M17" s="951" t="s">
        <v>678</v>
      </c>
      <c r="N17" s="953">
        <v>10000000284</v>
      </c>
      <c r="O17" s="386" t="s">
        <v>1244</v>
      </c>
    </row>
    <row r="18" spans="2:15">
      <c r="B18" s="715" t="s">
        <v>1138</v>
      </c>
      <c r="I18" s="715" t="s">
        <v>1138</v>
      </c>
    </row>
    <row r="19" spans="2:15">
      <c r="B19" s="277" t="s">
        <v>1144</v>
      </c>
      <c r="D19" s="277" t="s">
        <v>671</v>
      </c>
      <c r="E19" s="277" t="s">
        <v>678</v>
      </c>
      <c r="F19" s="405">
        <v>0</v>
      </c>
      <c r="G19" s="277" t="s">
        <v>1219</v>
      </c>
      <c r="I19" s="277" t="s">
        <v>1144</v>
      </c>
      <c r="J19" s="280"/>
      <c r="K19" s="279"/>
      <c r="L19" s="277" t="s">
        <v>671</v>
      </c>
      <c r="M19" s="277" t="s">
        <v>678</v>
      </c>
      <c r="N19" s="110">
        <v>0</v>
      </c>
    </row>
    <row r="20" spans="2:15">
      <c r="B20" s="718" t="s">
        <v>1139</v>
      </c>
      <c r="C20" s="279"/>
      <c r="F20" s="281"/>
      <c r="I20" s="718" t="s">
        <v>1139</v>
      </c>
      <c r="J20" s="280"/>
    </row>
    <row r="21" spans="2:15">
      <c r="B21" s="277" t="s">
        <v>740</v>
      </c>
      <c r="D21" s="277" t="s">
        <v>671</v>
      </c>
      <c r="E21" s="277" t="s">
        <v>678</v>
      </c>
      <c r="F21" s="281">
        <f>1502039409+674538908</f>
        <v>2176578317</v>
      </c>
      <c r="I21" s="277" t="s">
        <v>740</v>
      </c>
      <c r="J21" s="280"/>
      <c r="L21" s="277" t="s">
        <v>671</v>
      </c>
      <c r="M21" s="277" t="s">
        <v>678</v>
      </c>
      <c r="N21" s="110">
        <f>+'Balance imperial'!D230+'Balance imperial'!D232</f>
        <v>660156505</v>
      </c>
    </row>
    <row r="22" spans="2:15">
      <c r="B22" s="718" t="s">
        <v>1140</v>
      </c>
      <c r="F22" s="281"/>
      <c r="I22" s="718" t="s">
        <v>1140</v>
      </c>
      <c r="J22" s="280"/>
      <c r="N22" s="110"/>
    </row>
    <row r="23" spans="2:15">
      <c r="B23" s="277" t="s">
        <v>1141</v>
      </c>
      <c r="D23" s="277" t="s">
        <v>671</v>
      </c>
      <c r="E23" s="277" t="s">
        <v>678</v>
      </c>
      <c r="F23" s="281">
        <v>158794521</v>
      </c>
      <c r="G23" s="277" t="s">
        <v>1219</v>
      </c>
      <c r="I23" s="277" t="s">
        <v>1141</v>
      </c>
      <c r="J23" s="280"/>
      <c r="L23" s="277" t="s">
        <v>671</v>
      </c>
      <c r="M23" s="277" t="s">
        <v>678</v>
      </c>
      <c r="N23" s="110"/>
      <c r="O23" s="277" t="s">
        <v>1219</v>
      </c>
    </row>
    <row r="24" spans="2:15">
      <c r="B24" s="277" t="s">
        <v>1165</v>
      </c>
      <c r="C24" s="279">
        <v>46106</v>
      </c>
      <c r="F24" s="281"/>
      <c r="I24" s="277" t="s">
        <v>1165</v>
      </c>
      <c r="K24" s="279">
        <v>46106</v>
      </c>
      <c r="N24" s="110">
        <v>88767123</v>
      </c>
    </row>
    <row r="25" spans="2:15">
      <c r="B25" s="277" t="s">
        <v>1165</v>
      </c>
      <c r="C25" s="279">
        <v>47106</v>
      </c>
      <c r="F25" s="281"/>
      <c r="I25" s="277" t="s">
        <v>1165</v>
      </c>
      <c r="K25" s="279">
        <v>47106</v>
      </c>
      <c r="N25" s="110">
        <v>50136987</v>
      </c>
    </row>
    <row r="26" spans="2:15">
      <c r="B26" s="283"/>
      <c r="C26" s="283"/>
      <c r="D26" s="283"/>
      <c r="E26" s="283"/>
      <c r="F26" s="283"/>
      <c r="G26" s="387"/>
      <c r="H26" s="356"/>
      <c r="I26" s="283"/>
      <c r="J26" s="284"/>
      <c r="K26" s="283"/>
      <c r="L26" s="283"/>
      <c r="M26" s="283"/>
      <c r="N26" s="285"/>
      <c r="O26" s="283"/>
    </row>
    <row r="27" spans="2:15">
      <c r="B27" s="276" t="s">
        <v>248</v>
      </c>
      <c r="F27" s="286">
        <f>SUM(F14:F26)</f>
        <v>34970373051</v>
      </c>
      <c r="I27" s="280"/>
      <c r="J27" s="280"/>
      <c r="N27" s="286">
        <f>SUM(N14:N26)</f>
        <v>35864060899</v>
      </c>
    </row>
    <row r="28" spans="2:15">
      <c r="F28" s="287">
        <f>+F27-'Armado BG'!C37</f>
        <v>0</v>
      </c>
      <c r="G28" s="282"/>
      <c r="H28" s="287"/>
      <c r="I28" s="280"/>
      <c r="J28" s="280"/>
    </row>
    <row r="29" spans="2:15">
      <c r="B29" s="747" t="s">
        <v>680</v>
      </c>
      <c r="C29" s="747"/>
      <c r="D29" s="747"/>
      <c r="E29" s="748">
        <f>+E11</f>
        <v>45565</v>
      </c>
      <c r="F29" s="747"/>
      <c r="G29" s="747"/>
      <c r="H29" s="355"/>
      <c r="I29" s="747"/>
      <c r="J29" s="747"/>
      <c r="K29" s="747"/>
      <c r="L29" s="747"/>
      <c r="M29" s="748">
        <f>+M11</f>
        <v>45291</v>
      </c>
      <c r="N29" s="749"/>
      <c r="O29" s="747"/>
    </row>
    <row r="30" spans="2:15" s="386" customFormat="1" ht="31.5" customHeight="1">
      <c r="B30" s="714" t="s">
        <v>674</v>
      </c>
      <c r="C30" s="383" t="s">
        <v>675</v>
      </c>
      <c r="D30" s="385" t="s">
        <v>676</v>
      </c>
      <c r="E30" s="385" t="s">
        <v>470</v>
      </c>
      <c r="F30" s="383" t="s">
        <v>738</v>
      </c>
      <c r="G30" s="383" t="s">
        <v>681</v>
      </c>
      <c r="H30" s="384"/>
      <c r="I30" s="1225" t="s">
        <v>674</v>
      </c>
      <c r="J30" s="1225"/>
      <c r="K30" s="383" t="s">
        <v>675</v>
      </c>
      <c r="L30" s="385" t="s">
        <v>676</v>
      </c>
      <c r="M30" s="385" t="s">
        <v>470</v>
      </c>
      <c r="N30" s="383" t="s">
        <v>738</v>
      </c>
      <c r="O30" s="383" t="s">
        <v>677</v>
      </c>
    </row>
    <row r="31" spans="2:15">
      <c r="B31" s="277" t="s">
        <v>1231</v>
      </c>
      <c r="C31" s="279">
        <v>46861</v>
      </c>
      <c r="D31" s="277" t="s">
        <v>671</v>
      </c>
      <c r="E31" s="277" t="s">
        <v>678</v>
      </c>
      <c r="F31" s="278">
        <f>27500000852-833333429</f>
        <v>26666667423</v>
      </c>
      <c r="G31" s="277" t="s">
        <v>1241</v>
      </c>
      <c r="I31" s="277" t="s">
        <v>1231</v>
      </c>
      <c r="J31" s="280"/>
      <c r="K31" s="279">
        <v>46861</v>
      </c>
      <c r="L31" s="277" t="s">
        <v>671</v>
      </c>
      <c r="M31" s="277" t="s">
        <v>678</v>
      </c>
      <c r="N31" s="278">
        <v>34166667638</v>
      </c>
      <c r="O31" s="277" t="s">
        <v>682</v>
      </c>
    </row>
    <row r="32" spans="2:15">
      <c r="B32" s="277" t="s">
        <v>1342</v>
      </c>
      <c r="C32" s="279">
        <v>49086</v>
      </c>
      <c r="D32" s="277" t="s">
        <v>671</v>
      </c>
      <c r="E32" s="277" t="s">
        <v>678</v>
      </c>
      <c r="F32" s="281">
        <v>14900000000</v>
      </c>
      <c r="J32" s="280"/>
      <c r="K32" s="279"/>
    </row>
    <row r="33" spans="2:15">
      <c r="B33" s="715" t="s">
        <v>1138</v>
      </c>
      <c r="I33" s="715" t="s">
        <v>1138</v>
      </c>
    </row>
    <row r="34" spans="2:15">
      <c r="B34" s="277" t="s">
        <v>1142</v>
      </c>
      <c r="C34" s="279">
        <v>46106</v>
      </c>
      <c r="D34" s="277" t="s">
        <v>671</v>
      </c>
      <c r="E34" s="277" t="s">
        <v>678</v>
      </c>
      <c r="F34" s="281">
        <f>+'Armado BG'!C46-F35</f>
        <v>40000000000</v>
      </c>
      <c r="G34" s="277" t="s">
        <v>1219</v>
      </c>
      <c r="I34" s="277" t="s">
        <v>1142</v>
      </c>
      <c r="J34" s="280"/>
      <c r="K34" s="279">
        <v>46106</v>
      </c>
      <c r="L34" s="277" t="s">
        <v>671</v>
      </c>
      <c r="M34" s="277" t="s">
        <v>678</v>
      </c>
      <c r="N34" s="281">
        <f>+'Armado BG'!E46-N35</f>
        <v>40000000000</v>
      </c>
      <c r="O34" s="277" t="s">
        <v>1219</v>
      </c>
    </row>
    <row r="35" spans="2:15">
      <c r="B35" s="277" t="s">
        <v>1143</v>
      </c>
      <c r="C35" s="279">
        <v>47106</v>
      </c>
      <c r="D35" s="277" t="s">
        <v>671</v>
      </c>
      <c r="E35" s="277" t="s">
        <v>678</v>
      </c>
      <c r="F35" s="281">
        <v>40000000000</v>
      </c>
      <c r="G35" s="277" t="s">
        <v>1219</v>
      </c>
      <c r="I35" s="277" t="s">
        <v>1143</v>
      </c>
      <c r="J35" s="280"/>
      <c r="K35" s="279">
        <v>47106</v>
      </c>
      <c r="L35" s="277" t="s">
        <v>671</v>
      </c>
      <c r="M35" s="277" t="s">
        <v>678</v>
      </c>
      <c r="N35" s="281">
        <v>40000000000</v>
      </c>
      <c r="O35" s="277" t="s">
        <v>1219</v>
      </c>
    </row>
    <row r="36" spans="2:15">
      <c r="B36" s="718" t="s">
        <v>1139</v>
      </c>
      <c r="C36" s="279"/>
      <c r="F36" s="281"/>
      <c r="I36" s="718" t="s">
        <v>1139</v>
      </c>
      <c r="J36" s="280"/>
      <c r="K36" s="279"/>
    </row>
    <row r="37" spans="2:15">
      <c r="B37" s="277" t="s">
        <v>740</v>
      </c>
      <c r="C37" s="279"/>
      <c r="D37" s="277" t="s">
        <v>671</v>
      </c>
      <c r="E37" s="277" t="s">
        <v>678</v>
      </c>
      <c r="F37" s="1001">
        <f>+'Balance imperial'!E259+'Balance imperial'!E260</f>
        <v>0</v>
      </c>
      <c r="I37" s="277" t="s">
        <v>740</v>
      </c>
      <c r="J37" s="280"/>
      <c r="K37" s="279"/>
      <c r="N37" s="441">
        <f>+'Balance imperial'!D259+'Balance imperial'!D260</f>
        <v>0</v>
      </c>
    </row>
    <row r="38" spans="2:15">
      <c r="B38" s="718" t="s">
        <v>1140</v>
      </c>
      <c r="F38" s="278"/>
      <c r="I38" s="718" t="s">
        <v>1140</v>
      </c>
      <c r="J38" s="280"/>
      <c r="K38" s="279"/>
    </row>
    <row r="39" spans="2:15">
      <c r="B39" s="277" t="s">
        <v>1141</v>
      </c>
      <c r="D39" s="277" t="s">
        <v>671</v>
      </c>
      <c r="E39" s="277" t="s">
        <v>678</v>
      </c>
      <c r="F39" s="282"/>
      <c r="I39" s="277" t="s">
        <v>1141</v>
      </c>
      <c r="N39" s="282">
        <v>0</v>
      </c>
    </row>
    <row r="40" spans="2:15" ht="3.75" customHeight="1">
      <c r="B40" s="283"/>
      <c r="C40" s="283"/>
      <c r="D40" s="283"/>
      <c r="E40" s="283"/>
      <c r="F40" s="285"/>
      <c r="G40" s="283"/>
      <c r="H40" s="356"/>
      <c r="I40" s="283"/>
      <c r="J40" s="283"/>
      <c r="K40" s="283"/>
      <c r="L40" s="283"/>
      <c r="M40" s="283"/>
      <c r="N40" s="285"/>
      <c r="O40" s="283"/>
    </row>
    <row r="41" spans="2:15">
      <c r="B41" s="276" t="s">
        <v>248</v>
      </c>
      <c r="F41" s="286">
        <f>SUM(F31:F39)</f>
        <v>121566667423</v>
      </c>
      <c r="N41" s="286">
        <f>SUM(N31:N39)</f>
        <v>114166667638</v>
      </c>
    </row>
    <row r="42" spans="2:15">
      <c r="F42" s="282">
        <f>+F41-'Armado BG'!C44-'Armado BG'!C46</f>
        <v>0</v>
      </c>
      <c r="I42" s="277" t="s">
        <v>771</v>
      </c>
    </row>
    <row r="43" spans="2:15" ht="12.6" thickBot="1"/>
    <row r="44" spans="2:15" ht="64.5" customHeight="1" thickBot="1">
      <c r="B44" s="1227" t="s">
        <v>1220</v>
      </c>
      <c r="C44" s="1228"/>
      <c r="D44" s="1228"/>
      <c r="E44" s="1228"/>
      <c r="F44" s="1228"/>
      <c r="G44" s="1228"/>
      <c r="H44" s="1229"/>
    </row>
    <row r="45" spans="2:15" ht="12.6" thickBot="1"/>
    <row r="46" spans="2:15" ht="57" customHeight="1" thickBot="1">
      <c r="B46" s="1227" t="s">
        <v>921</v>
      </c>
      <c r="C46" s="1228"/>
      <c r="D46" s="1228"/>
      <c r="E46" s="1228"/>
      <c r="F46" s="1228"/>
      <c r="G46" s="1228"/>
      <c r="H46" s="1229"/>
    </row>
    <row r="47" spans="2:15" ht="12.6" thickBot="1"/>
    <row r="48" spans="2:15" ht="29.25" customHeight="1" thickBot="1">
      <c r="B48" s="1227" t="s">
        <v>1254</v>
      </c>
      <c r="C48" s="1228"/>
      <c r="D48" s="1228"/>
      <c r="E48" s="1228"/>
      <c r="F48" s="1228"/>
      <c r="G48" s="1228"/>
      <c r="H48" s="1229"/>
    </row>
    <row r="52" spans="3:15" s="215" customFormat="1" ht="11.4">
      <c r="H52" s="432"/>
      <c r="N52" s="440"/>
    </row>
    <row r="53" spans="3:15" s="215" customFormat="1">
      <c r="C53" s="430" t="s">
        <v>574</v>
      </c>
      <c r="E53" s="1187" t="s">
        <v>573</v>
      </c>
      <c r="F53" s="1187"/>
      <c r="G53" s="1187"/>
      <c r="H53" s="432"/>
      <c r="I53" s="431"/>
      <c r="J53" s="431"/>
      <c r="M53" s="1188"/>
      <c r="N53" s="1188"/>
      <c r="O53" s="425"/>
    </row>
    <row r="54" spans="3:15" s="215" customFormat="1" ht="15" customHeight="1">
      <c r="C54" s="428" t="s">
        <v>854</v>
      </c>
      <c r="E54" s="1188" t="s">
        <v>728</v>
      </c>
      <c r="F54" s="1188"/>
      <c r="G54" s="1188"/>
      <c r="H54" s="432"/>
      <c r="M54" s="1226"/>
      <c r="N54" s="1226"/>
    </row>
    <row r="55" spans="3:15" s="215" customFormat="1" ht="11.4">
      <c r="H55" s="432"/>
      <c r="N55" s="440"/>
    </row>
    <row r="56" spans="3:15" s="215" customFormat="1" ht="11.4">
      <c r="H56" s="432"/>
      <c r="N56" s="440"/>
    </row>
    <row r="63" spans="3:15">
      <c r="F63" s="282">
        <f>+F41-BG!F41</f>
        <v>0</v>
      </c>
      <c r="G63" s="277">
        <v>0</v>
      </c>
    </row>
    <row r="64" spans="3:15">
      <c r="F64" s="282">
        <f>+F27-BG!F33</f>
        <v>0</v>
      </c>
    </row>
    <row r="67" spans="6:7">
      <c r="F67" s="110">
        <v>33020290781</v>
      </c>
      <c r="G67" s="282">
        <f>+F67-F27</f>
        <v>-1950082270</v>
      </c>
    </row>
    <row r="68" spans="6:7">
      <c r="F68" s="110">
        <v>124900000851</v>
      </c>
      <c r="G68" s="282">
        <f>+F68-F41</f>
        <v>3333333428</v>
      </c>
    </row>
  </sheetData>
  <mergeCells count="9">
    <mergeCell ref="I12:J12"/>
    <mergeCell ref="I30:J30"/>
    <mergeCell ref="M53:N53"/>
    <mergeCell ref="M54:N54"/>
    <mergeCell ref="B44:H44"/>
    <mergeCell ref="B46:H46"/>
    <mergeCell ref="B48:H48"/>
    <mergeCell ref="E53:G53"/>
    <mergeCell ref="E54:G54"/>
  </mergeCells>
  <pageMargins left="0.70866141732283472" right="0.70866141732283472" top="0.74803149606299213" bottom="0.74803149606299213" header="0.31496062992125984" footer="0.31496062992125984"/>
  <pageSetup paperSize="9" scale="43" orientation="landscape"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6AB471-FBC2-4155-A8E6-7504CEAE2465}">
  <sheetPr codeName="Hoja20">
    <tabColor rgb="FF002060"/>
  </sheetPr>
  <dimension ref="A1:E28"/>
  <sheetViews>
    <sheetView view="pageBreakPreview" zoomScale="90" zoomScaleNormal="100" zoomScaleSheetLayoutView="90" workbookViewId="0">
      <selection activeCell="D1" sqref="D1"/>
    </sheetView>
  </sheetViews>
  <sheetFormatPr baseColWidth="10" defaultColWidth="11.44140625" defaultRowHeight="14.4"/>
  <cols>
    <col min="1" max="1" width="44.6640625" style="623" customWidth="1"/>
    <col min="2" max="2" width="18.33203125" style="623" customWidth="1"/>
    <col min="3" max="3" width="20.109375" style="623" customWidth="1"/>
    <col min="4" max="4" width="11.44140625" style="623"/>
    <col min="5" max="16384" width="11.44140625" style="624"/>
  </cols>
  <sheetData>
    <row r="1" spans="1:4">
      <c r="A1" s="217" t="s">
        <v>1118</v>
      </c>
      <c r="D1" s="229" t="s">
        <v>503</v>
      </c>
    </row>
    <row r="8" spans="1:4">
      <c r="A8" s="768" t="s">
        <v>961</v>
      </c>
      <c r="B8" s="768"/>
      <c r="C8" s="768"/>
      <c r="D8" s="768"/>
    </row>
    <row r="10" spans="1:4">
      <c r="B10" s="1221" t="s">
        <v>953</v>
      </c>
      <c r="C10" s="1221"/>
    </row>
    <row r="11" spans="1:4">
      <c r="A11" s="634" t="s">
        <v>962</v>
      </c>
      <c r="B11" s="859">
        <f>+'Nota 19'!$C$9</f>
        <v>45565</v>
      </c>
      <c r="C11" s="859">
        <f>+'Nota 19'!$D$9</f>
        <v>45291</v>
      </c>
      <c r="D11" s="635"/>
    </row>
    <row r="12" spans="1:4">
      <c r="A12" s="636" t="s">
        <v>516</v>
      </c>
      <c r="B12" s="636"/>
      <c r="C12" s="636"/>
      <c r="D12" s="636"/>
    </row>
    <row r="13" spans="1:4">
      <c r="A13" s="637" t="s">
        <v>963</v>
      </c>
      <c r="D13" s="637"/>
    </row>
    <row r="14" spans="1:4">
      <c r="A14" s="637" t="s">
        <v>964</v>
      </c>
      <c r="D14" s="637"/>
    </row>
    <row r="15" spans="1:4">
      <c r="A15" s="637" t="s">
        <v>965</v>
      </c>
      <c r="D15" s="637"/>
    </row>
    <row r="16" spans="1:4">
      <c r="A16" s="637" t="s">
        <v>966</v>
      </c>
      <c r="D16" s="637"/>
    </row>
    <row r="17" spans="1:5">
      <c r="A17" s="641" t="s">
        <v>967</v>
      </c>
      <c r="B17" s="636"/>
      <c r="C17" s="636"/>
      <c r="D17" s="636"/>
    </row>
    <row r="18" spans="1:5">
      <c r="A18" s="639" t="s">
        <v>475</v>
      </c>
      <c r="B18" s="640">
        <f>SUM($B$12:B17)</f>
        <v>0</v>
      </c>
      <c r="C18" s="640">
        <f>SUM($C$12:C17)</f>
        <v>0</v>
      </c>
    </row>
    <row r="19" spans="1:5">
      <c r="A19" s="638"/>
      <c r="D19" s="637"/>
    </row>
    <row r="20" spans="1:5" ht="38.25" customHeight="1">
      <c r="A20" s="1230" t="s">
        <v>1208</v>
      </c>
      <c r="B20" s="1230"/>
      <c r="C20" s="1230"/>
      <c r="D20" s="1230"/>
    </row>
    <row r="21" spans="1:5">
      <c r="A21" s="637"/>
      <c r="B21" s="625"/>
      <c r="C21" s="625"/>
      <c r="D21" s="625"/>
    </row>
    <row r="22" spans="1:5">
      <c r="A22" s="625"/>
      <c r="B22" s="625"/>
      <c r="C22" s="625"/>
      <c r="D22" s="625"/>
    </row>
    <row r="23" spans="1:5">
      <c r="A23" s="625"/>
      <c r="B23" s="625"/>
      <c r="C23" s="625"/>
      <c r="D23" s="625"/>
    </row>
    <row r="24" spans="1:5">
      <c r="A24" s="430" t="s">
        <v>574</v>
      </c>
      <c r="B24" s="215"/>
      <c r="C24" s="1187" t="s">
        <v>573</v>
      </c>
      <c r="D24" s="1187"/>
      <c r="E24" s="1187"/>
    </row>
    <row r="25" spans="1:5">
      <c r="A25" s="428" t="s">
        <v>854</v>
      </c>
      <c r="B25" s="215"/>
      <c r="C25" s="1188" t="s">
        <v>728</v>
      </c>
      <c r="D25" s="1188"/>
      <c r="E25" s="1188"/>
    </row>
    <row r="26" spans="1:5">
      <c r="A26" s="625"/>
      <c r="B26" s="625"/>
      <c r="C26" s="625"/>
      <c r="D26" s="625"/>
    </row>
    <row r="27" spans="1:5">
      <c r="A27" s="625"/>
      <c r="B27" s="625"/>
      <c r="C27" s="625"/>
      <c r="D27" s="625"/>
    </row>
    <row r="28" spans="1:5">
      <c r="A28" s="625"/>
      <c r="B28" s="625"/>
      <c r="C28" s="625"/>
      <c r="D28" s="625"/>
    </row>
  </sheetData>
  <mergeCells count="4">
    <mergeCell ref="B10:C10"/>
    <mergeCell ref="A20:D20"/>
    <mergeCell ref="C24:E24"/>
    <mergeCell ref="C25:E25"/>
  </mergeCells>
  <hyperlinks>
    <hyperlink ref="D1" location="BG!A1" display="BG" xr:uid="{1442FCF5-361A-42A7-AD58-63B636F60CA5}"/>
  </hyperlinks>
  <pageMargins left="0.7" right="0.7" top="0.75" bottom="0.75" header="0.3" footer="0.3"/>
  <pageSetup paperSize="9" scale="92"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A59526-DCAB-40AE-AE5A-5EB06D2BB04D}">
  <sheetPr codeName="Hoja36">
    <tabColor rgb="FF002060"/>
  </sheetPr>
  <dimension ref="A1:AH49"/>
  <sheetViews>
    <sheetView view="pageBreakPreview" zoomScaleNormal="100" zoomScaleSheetLayoutView="100" workbookViewId="0">
      <selection activeCell="F1" sqref="F1:F1048576"/>
    </sheetView>
  </sheetViews>
  <sheetFormatPr baseColWidth="10" defaultColWidth="11.44140625" defaultRowHeight="14.4"/>
  <cols>
    <col min="1" max="1" width="3.33203125" style="216" customWidth="1"/>
    <col min="2" max="2" width="48.33203125" style="216" customWidth="1"/>
    <col min="3" max="4" width="23.109375" style="216" customWidth="1"/>
    <col min="5" max="5" width="11.44140625" style="216"/>
    <col min="6" max="6" width="0" style="216" hidden="1" customWidth="1"/>
    <col min="7" max="34" width="11.44140625" style="216"/>
    <col min="35" max="16384" width="11.44140625" style="178"/>
  </cols>
  <sheetData>
    <row r="1" spans="1:7">
      <c r="B1" s="217" t="s">
        <v>1118</v>
      </c>
      <c r="G1" s="229" t="s">
        <v>503</v>
      </c>
    </row>
    <row r="2" spans="1:7">
      <c r="B2" s="217"/>
      <c r="G2" s="229"/>
    </row>
    <row r="3" spans="1:7">
      <c r="B3" s="217"/>
      <c r="G3" s="229"/>
    </row>
    <row r="4" spans="1:7">
      <c r="B4" s="217"/>
      <c r="G4" s="229"/>
    </row>
    <row r="5" spans="1:7">
      <c r="B5" s="217"/>
      <c r="G5" s="229"/>
    </row>
    <row r="6" spans="1:7">
      <c r="B6" s="788" t="s">
        <v>1049</v>
      </c>
      <c r="C6" s="788"/>
      <c r="D6" s="788"/>
      <c r="E6" s="196"/>
    </row>
    <row r="8" spans="1:7">
      <c r="C8" s="1207" t="s">
        <v>626</v>
      </c>
      <c r="D8" s="1207"/>
    </row>
    <row r="9" spans="1:7">
      <c r="B9" s="271" t="s">
        <v>520</v>
      </c>
      <c r="C9" s="860">
        <f>+'Nota 13'!E10</f>
        <v>45565</v>
      </c>
      <c r="D9" s="860">
        <f>+'Nota 13'!F10</f>
        <v>45291</v>
      </c>
    </row>
    <row r="10" spans="1:7">
      <c r="B10" s="509" t="s">
        <v>902</v>
      </c>
      <c r="C10" s="273">
        <f>SUMIF('Balance imperial'!H:H,'Nota 16'!B10,'Balance imperial'!I:I)</f>
        <v>223099665</v>
      </c>
      <c r="D10" s="273">
        <f>SUMIF('Balance imperial'!H:H,'Nota 16'!B10,'Balance imperial'!J:J)</f>
        <v>180386382</v>
      </c>
      <c r="F10" s="216">
        <v>268373957</v>
      </c>
      <c r="G10" s="273"/>
    </row>
    <row r="11" spans="1:7">
      <c r="B11" s="743" t="s">
        <v>1091</v>
      </c>
      <c r="C11" s="273">
        <f>SUMIF('Balance imperial'!H:H,'Nota 16'!B11,'Balance imperial'!I:I)</f>
        <v>272458333</v>
      </c>
      <c r="D11" s="273">
        <f>SUMIF('Balance imperial'!H:H,'Nota 16'!B11,'Balance imperial'!J:J)</f>
        <v>847500000</v>
      </c>
      <c r="F11" s="216">
        <f>+F10/2</f>
        <v>134186978.5</v>
      </c>
      <c r="G11" s="273"/>
    </row>
    <row r="12" spans="1:7">
      <c r="B12" s="216" t="s">
        <v>683</v>
      </c>
      <c r="C12" s="273">
        <f>SUMIF('Balance imperial'!H:H,'Nota 16'!B12,'Balance imperial'!I:I)+85000000</f>
        <v>82106110</v>
      </c>
      <c r="D12" s="273">
        <f>SUMIF('Balance imperial'!H:H,'Nota 16'!B12,'Balance imperial'!J:J)</f>
        <v>85880166</v>
      </c>
      <c r="G12" s="273"/>
    </row>
    <row r="13" spans="1:7" s="251" customFormat="1">
      <c r="A13" s="216"/>
      <c r="B13" s="217" t="s">
        <v>248</v>
      </c>
      <c r="C13" s="269">
        <f>SUM($C$10:C12)</f>
        <v>577664108</v>
      </c>
      <c r="D13" s="269">
        <f>SUM(D10:D12)</f>
        <v>1113766548</v>
      </c>
      <c r="E13" s="217"/>
      <c r="F13" s="217"/>
      <c r="G13" s="217"/>
    </row>
    <row r="17" spans="1:5">
      <c r="C17" s="264"/>
    </row>
    <row r="19" spans="1:5" s="215" customFormat="1" ht="12">
      <c r="A19" s="438"/>
      <c r="B19" s="430" t="s">
        <v>574</v>
      </c>
      <c r="D19" s="430" t="s">
        <v>573</v>
      </c>
      <c r="E19" s="425"/>
    </row>
    <row r="20" spans="1:5" s="215" customFormat="1" ht="11.4">
      <c r="A20" s="438"/>
      <c r="B20" s="428" t="s">
        <v>854</v>
      </c>
      <c r="D20" s="426" t="s">
        <v>728</v>
      </c>
      <c r="E20" s="426"/>
    </row>
    <row r="22" spans="1:5" ht="15.6">
      <c r="B22" s="334"/>
      <c r="C22" s="1189"/>
      <c r="D22" s="1189"/>
      <c r="E22" s="1189"/>
    </row>
    <row r="23" spans="1:5">
      <c r="B23" s="341"/>
      <c r="D23" s="341"/>
    </row>
    <row r="49" spans="6:7">
      <c r="F49" s="216">
        <v>0</v>
      </c>
      <c r="G49" s="216">
        <v>0</v>
      </c>
    </row>
  </sheetData>
  <mergeCells count="2">
    <mergeCell ref="C8:D8"/>
    <mergeCell ref="C22:E22"/>
  </mergeCells>
  <hyperlinks>
    <hyperlink ref="G1" location="BG!A1" display="BG" xr:uid="{FD8EAE35-5C06-46D7-B1AE-1F69064CF6B6}"/>
  </hyperlinks>
  <pageMargins left="0.7" right="0.7" top="0.75" bottom="0.75" header="0.3" footer="0.3"/>
  <pageSetup paperSize="9" scale="8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57231-1C4F-4FD5-AE40-F966A68EDA17}">
  <sheetPr>
    <tabColor rgb="FFFFC000"/>
    <pageSetUpPr fitToPage="1"/>
  </sheetPr>
  <dimension ref="A1:N293"/>
  <sheetViews>
    <sheetView showGridLines="0" topLeftCell="H1" zoomScaleNormal="100" workbookViewId="0">
      <pane ySplit="1" topLeftCell="A215" activePane="bottomLeft" state="frozen"/>
      <selection activeCell="E193" sqref="E193"/>
      <selection pane="bottomLeft" activeCell="E193" sqref="E193"/>
    </sheetView>
  </sheetViews>
  <sheetFormatPr baseColWidth="10" defaultColWidth="11.44140625" defaultRowHeight="12" outlineLevelCol="1"/>
  <cols>
    <col min="1" max="1" width="15.33203125" style="123" bestFit="1" customWidth="1"/>
    <col min="2" max="2" width="28.5546875" style="106" customWidth="1"/>
    <col min="3" max="3" width="41.5546875" style="107" customWidth="1"/>
    <col min="4" max="4" width="17.88671875" style="107" customWidth="1" outlineLevel="1"/>
    <col min="5" max="5" width="17.88671875" style="108" bestFit="1" customWidth="1"/>
    <col min="6" max="6" width="32.44140625" style="100" customWidth="1" outlineLevel="1" collapsed="1"/>
    <col min="7" max="7" width="18.88671875" style="100" customWidth="1"/>
    <col min="8" max="8" width="34" style="100" bestFit="1" customWidth="1"/>
    <col min="9" max="9" width="16.88671875" style="405" bestFit="1" customWidth="1"/>
    <col min="10" max="10" width="14.5546875" style="100" bestFit="1" customWidth="1"/>
    <col min="11" max="11" width="11.44140625" style="100"/>
    <col min="12" max="13" width="13.109375" style="100" bestFit="1" customWidth="1"/>
    <col min="14" max="16384" width="11.44140625" style="100"/>
  </cols>
  <sheetData>
    <row r="1" spans="1:10" s="125" customFormat="1" ht="27" customHeight="1">
      <c r="A1" s="392" t="s">
        <v>0</v>
      </c>
      <c r="B1" s="393" t="s">
        <v>282</v>
      </c>
      <c r="C1" s="394" t="s">
        <v>1</v>
      </c>
      <c r="D1" s="395">
        <v>45291</v>
      </c>
      <c r="E1" s="395">
        <f>+BG!F11</f>
        <v>45565</v>
      </c>
      <c r="H1" s="394" t="s">
        <v>896</v>
      </c>
      <c r="I1" s="395">
        <f>+E1</f>
        <v>45565</v>
      </c>
      <c r="J1" s="395">
        <f>+D1</f>
        <v>45291</v>
      </c>
    </row>
    <row r="2" spans="1:10">
      <c r="A2" s="396">
        <v>11111</v>
      </c>
      <c r="B2" s="397" t="s">
        <v>108</v>
      </c>
      <c r="C2" s="398" t="s">
        <v>65</v>
      </c>
      <c r="D2" s="399">
        <v>2774800</v>
      </c>
      <c r="E2" s="399">
        <f>+IFERROR(VLOOKUP(A2,Imp.Base!$B$2:$D$175,3,0),0)</f>
        <v>429179620</v>
      </c>
      <c r="F2" s="100" t="s">
        <v>367</v>
      </c>
      <c r="H2" s="100" t="s">
        <v>367</v>
      </c>
      <c r="I2" s="405">
        <f>+E2</f>
        <v>429179620</v>
      </c>
      <c r="J2" s="105">
        <f>+D2</f>
        <v>2774800</v>
      </c>
    </row>
    <row r="3" spans="1:10">
      <c r="A3" s="396">
        <v>11112</v>
      </c>
      <c r="B3" s="397" t="s">
        <v>108</v>
      </c>
      <c r="C3" s="398" t="s">
        <v>65</v>
      </c>
      <c r="D3" s="399">
        <v>2013426795</v>
      </c>
      <c r="E3" s="399">
        <f>+IFERROR(VLOOKUP(A3,Imp.Base!$B$2:$D$175,3,0),0)</f>
        <v>0</v>
      </c>
      <c r="F3" s="100" t="s">
        <v>367</v>
      </c>
      <c r="G3" s="102"/>
      <c r="H3" s="100" t="s">
        <v>367</v>
      </c>
      <c r="I3" s="405">
        <f t="shared" ref="I3:I80" si="0">+E3</f>
        <v>0</v>
      </c>
      <c r="J3" s="105">
        <f t="shared" ref="J3:J80" si="1">+D3</f>
        <v>2013426795</v>
      </c>
    </row>
    <row r="4" spans="1:10">
      <c r="A4" s="400">
        <v>11113</v>
      </c>
      <c r="B4" s="397" t="s">
        <v>108</v>
      </c>
      <c r="C4" s="398" t="s">
        <v>448</v>
      </c>
      <c r="D4" s="399">
        <v>72030392</v>
      </c>
      <c r="E4" s="399">
        <f>+IFERROR(VLOOKUP(A4,Imp.Base!$B$2:$D$175,3,0),0)</f>
        <v>0</v>
      </c>
      <c r="F4" s="100" t="s">
        <v>367</v>
      </c>
      <c r="G4" s="102"/>
      <c r="H4" s="100" t="s">
        <v>367</v>
      </c>
      <c r="I4" s="405">
        <f t="shared" si="0"/>
        <v>0</v>
      </c>
      <c r="J4" s="105">
        <f t="shared" si="1"/>
        <v>72030392</v>
      </c>
    </row>
    <row r="5" spans="1:10">
      <c r="A5" s="396">
        <v>11114</v>
      </c>
      <c r="B5" s="397" t="s">
        <v>108</v>
      </c>
      <c r="C5" s="398" t="s">
        <v>255</v>
      </c>
      <c r="D5" s="399">
        <v>3018275</v>
      </c>
      <c r="E5" s="399">
        <f>+IFERROR(VLOOKUP(A5,Imp.Base!$B$2:$D$175,3,0),0)</f>
        <v>0</v>
      </c>
      <c r="F5" s="100" t="s">
        <v>255</v>
      </c>
      <c r="G5" s="102"/>
      <c r="H5" s="100" t="s">
        <v>255</v>
      </c>
      <c r="I5" s="405">
        <f t="shared" si="0"/>
        <v>0</v>
      </c>
      <c r="J5" s="105">
        <f t="shared" si="1"/>
        <v>3018275</v>
      </c>
    </row>
    <row r="6" spans="1:10">
      <c r="A6" s="396">
        <v>11116</v>
      </c>
      <c r="B6" s="397" t="s">
        <v>108</v>
      </c>
      <c r="C6" s="398" t="s">
        <v>429</v>
      </c>
      <c r="D6" s="399">
        <v>0</v>
      </c>
      <c r="E6" s="399">
        <f>+IFERROR(VLOOKUP(A6,Imp.Base!$B$2:$D$175,3,0),0)</f>
        <v>2782320030</v>
      </c>
      <c r="F6" s="100" t="s">
        <v>374</v>
      </c>
      <c r="G6" s="102"/>
      <c r="H6" s="100" t="s">
        <v>367</v>
      </c>
      <c r="I6" s="405">
        <f t="shared" si="0"/>
        <v>2782320030</v>
      </c>
      <c r="J6" s="105">
        <f t="shared" si="1"/>
        <v>0</v>
      </c>
    </row>
    <row r="7" spans="1:10">
      <c r="A7" s="400">
        <v>11117</v>
      </c>
      <c r="B7" s="397" t="s">
        <v>108</v>
      </c>
      <c r="C7" s="398" t="s">
        <v>479</v>
      </c>
      <c r="D7" s="399">
        <v>0</v>
      </c>
      <c r="E7" s="399">
        <f>+IFERROR(VLOOKUP(A7,Imp.Base!$B$2:$D$175,3,0),0)</f>
        <v>0</v>
      </c>
      <c r="G7" s="102"/>
      <c r="H7" s="100" t="s">
        <v>367</v>
      </c>
      <c r="I7" s="405">
        <f t="shared" si="0"/>
        <v>0</v>
      </c>
      <c r="J7" s="105">
        <f t="shared" si="1"/>
        <v>0</v>
      </c>
    </row>
    <row r="8" spans="1:10">
      <c r="A8" s="396">
        <v>11121</v>
      </c>
      <c r="B8" s="397" t="s">
        <v>108</v>
      </c>
      <c r="C8" s="398" t="s">
        <v>2</v>
      </c>
      <c r="D8" s="399">
        <v>2421096896</v>
      </c>
      <c r="E8" s="399">
        <f>+IFERROR(VLOOKUP(A8,Imp.Base!$B$2:$D$175,3,0),0)</f>
        <v>-776142821</v>
      </c>
      <c r="F8" s="100" t="s">
        <v>370</v>
      </c>
      <c r="G8" s="102"/>
      <c r="H8" s="100" t="s">
        <v>629</v>
      </c>
      <c r="I8" s="405">
        <f t="shared" si="0"/>
        <v>-776142821</v>
      </c>
      <c r="J8" s="105">
        <f t="shared" si="1"/>
        <v>2421096896</v>
      </c>
    </row>
    <row r="9" spans="1:10">
      <c r="A9" s="396">
        <v>11122</v>
      </c>
      <c r="B9" s="397" t="s">
        <v>108</v>
      </c>
      <c r="C9" s="398" t="s">
        <v>67</v>
      </c>
      <c r="D9" s="399">
        <v>0</v>
      </c>
      <c r="E9" s="399">
        <f>+IFERROR(VLOOKUP(A9,Imp.Base!$B$2:$D$175,3,0),0)</f>
        <v>0</v>
      </c>
      <c r="F9" s="100" t="s">
        <v>368</v>
      </c>
      <c r="G9" s="102"/>
      <c r="H9" s="100" t="s">
        <v>629</v>
      </c>
      <c r="I9" s="405">
        <f t="shared" si="0"/>
        <v>0</v>
      </c>
      <c r="J9" s="105">
        <f t="shared" si="1"/>
        <v>0</v>
      </c>
    </row>
    <row r="10" spans="1:10">
      <c r="A10" s="396">
        <v>11123</v>
      </c>
      <c r="B10" s="397" t="s">
        <v>108</v>
      </c>
      <c r="C10" s="398" t="s">
        <v>3</v>
      </c>
      <c r="D10" s="399">
        <v>624148352</v>
      </c>
      <c r="E10" s="399">
        <f>+IFERROR(VLOOKUP(A10,Imp.Base!$B$2:$D$175,3,0),0)</f>
        <v>-5768022634</v>
      </c>
      <c r="F10" s="100" t="s">
        <v>3</v>
      </c>
      <c r="G10" s="102"/>
      <c r="H10" s="100" t="s">
        <v>629</v>
      </c>
      <c r="I10" s="405">
        <f t="shared" si="0"/>
        <v>-5768022634</v>
      </c>
      <c r="J10" s="105">
        <f t="shared" si="1"/>
        <v>624148352</v>
      </c>
    </row>
    <row r="11" spans="1:10">
      <c r="A11" s="396">
        <v>11124</v>
      </c>
      <c r="B11" s="397" t="s">
        <v>108</v>
      </c>
      <c r="C11" s="398" t="s">
        <v>449</v>
      </c>
      <c r="D11" s="399">
        <v>0</v>
      </c>
      <c r="E11" s="399">
        <f>+IFERROR(VLOOKUP(A11,Imp.Base!$B$2:$D$175,3,0),0)</f>
        <v>0</v>
      </c>
      <c r="F11" s="101" t="s">
        <v>449</v>
      </c>
      <c r="G11" s="102"/>
      <c r="H11" s="100" t="s">
        <v>629</v>
      </c>
      <c r="I11" s="405">
        <f t="shared" si="0"/>
        <v>0</v>
      </c>
      <c r="J11" s="105">
        <f t="shared" si="1"/>
        <v>0</v>
      </c>
    </row>
    <row r="12" spans="1:10">
      <c r="A12" s="396">
        <v>11125</v>
      </c>
      <c r="B12" s="397" t="s">
        <v>108</v>
      </c>
      <c r="C12" s="398" t="s">
        <v>4</v>
      </c>
      <c r="D12" s="399">
        <v>0</v>
      </c>
      <c r="E12" s="399">
        <f>+IFERROR(VLOOKUP(A12,Imp.Base!$B$2:$D$175,3,0),0)</f>
        <v>0</v>
      </c>
      <c r="F12" s="100" t="s">
        <v>395</v>
      </c>
      <c r="G12" s="102"/>
      <c r="H12" s="100" t="s">
        <v>629</v>
      </c>
      <c r="I12" s="405">
        <f t="shared" si="0"/>
        <v>0</v>
      </c>
      <c r="J12" s="105">
        <f t="shared" si="1"/>
        <v>0</v>
      </c>
    </row>
    <row r="13" spans="1:10">
      <c r="A13" s="396">
        <v>11126</v>
      </c>
      <c r="B13" s="397" t="s">
        <v>108</v>
      </c>
      <c r="C13" s="398" t="s">
        <v>256</v>
      </c>
      <c r="D13" s="399">
        <v>12198964</v>
      </c>
      <c r="E13" s="399">
        <f>+IFERROR(VLOOKUP(A13,Imp.Base!$B$2:$D$175,3,0),0)</f>
        <v>35653077</v>
      </c>
      <c r="F13" s="100" t="s">
        <v>256</v>
      </c>
      <c r="G13" s="102"/>
      <c r="H13" s="100" t="s">
        <v>629</v>
      </c>
      <c r="I13" s="405">
        <f t="shared" si="0"/>
        <v>35653077</v>
      </c>
      <c r="J13" s="105">
        <f t="shared" si="1"/>
        <v>12198964</v>
      </c>
    </row>
    <row r="14" spans="1:10">
      <c r="A14" s="396">
        <v>11127</v>
      </c>
      <c r="B14" s="397" t="s">
        <v>108</v>
      </c>
      <c r="C14" s="398" t="s">
        <v>1245</v>
      </c>
      <c r="D14" s="399">
        <v>1394779451</v>
      </c>
      <c r="E14" s="399">
        <f>+IFERROR(VLOOKUP(A14,Imp.Base!$B$2:$D$175,3,0),0)</f>
        <v>117795149</v>
      </c>
      <c r="F14" s="100" t="s">
        <v>1245</v>
      </c>
      <c r="G14" s="102"/>
      <c r="H14" s="100" t="s">
        <v>629</v>
      </c>
      <c r="I14" s="405">
        <f>+E14</f>
        <v>117795149</v>
      </c>
      <c r="J14" s="105">
        <f>+D14</f>
        <v>1394779451</v>
      </c>
    </row>
    <row r="15" spans="1:10">
      <c r="A15" s="396">
        <v>11128</v>
      </c>
      <c r="B15" s="397" t="s">
        <v>108</v>
      </c>
      <c r="C15" s="398" t="s">
        <v>1312</v>
      </c>
      <c r="D15" s="399">
        <v>0</v>
      </c>
      <c r="E15" s="399">
        <f>+IFERROR(VLOOKUP(A15,Imp.Base!$B$2:$D$175,3,0),0)</f>
        <v>18582902</v>
      </c>
      <c r="F15" s="100" t="s">
        <v>1320</v>
      </c>
      <c r="G15" s="102"/>
      <c r="H15" s="100" t="s">
        <v>629</v>
      </c>
      <c r="I15" s="405">
        <f>+E15</f>
        <v>18582902</v>
      </c>
      <c r="J15" s="105">
        <f>+D15</f>
        <v>0</v>
      </c>
    </row>
    <row r="16" spans="1:10">
      <c r="A16" s="396">
        <v>11129</v>
      </c>
      <c r="B16" s="397" t="s">
        <v>108</v>
      </c>
      <c r="C16" s="398" t="s">
        <v>1334</v>
      </c>
      <c r="D16" s="399"/>
      <c r="E16" s="399">
        <f>+IFERROR(VLOOKUP(A16,Imp.Base!$B$2:$D$175,3,0),0)</f>
        <v>5573013</v>
      </c>
      <c r="G16" s="102"/>
      <c r="H16" s="100" t="s">
        <v>629</v>
      </c>
      <c r="I16" s="405">
        <f>+E16</f>
        <v>5573013</v>
      </c>
      <c r="J16" s="105">
        <f>+D16</f>
        <v>0</v>
      </c>
    </row>
    <row r="17" spans="1:10">
      <c r="A17" s="396">
        <v>11131</v>
      </c>
      <c r="B17" s="397" t="s">
        <v>108</v>
      </c>
      <c r="C17" s="398" t="s">
        <v>5</v>
      </c>
      <c r="D17" s="399">
        <v>0</v>
      </c>
      <c r="E17" s="399">
        <f>+IFERROR(VLOOKUP(A17,Imp.Base!$B$2:$D$175,3,0),0)</f>
        <v>0</v>
      </c>
      <c r="F17" s="100" t="s">
        <v>369</v>
      </c>
      <c r="G17" s="102"/>
      <c r="H17" s="406" t="s">
        <v>630</v>
      </c>
      <c r="I17" s="405">
        <f t="shared" si="0"/>
        <v>0</v>
      </c>
      <c r="J17" s="105">
        <f t="shared" si="1"/>
        <v>0</v>
      </c>
    </row>
    <row r="18" spans="1:10">
      <c r="A18" s="396">
        <v>11132</v>
      </c>
      <c r="B18" s="397" t="s">
        <v>108</v>
      </c>
      <c r="C18" s="398" t="s">
        <v>450</v>
      </c>
      <c r="D18" s="399">
        <v>26682798</v>
      </c>
      <c r="E18" s="399">
        <f>+IFERROR(VLOOKUP(A18,Imp.Base!$B$2:$D$175,3,0),0)</f>
        <v>-6516831553</v>
      </c>
      <c r="F18" s="100" t="s">
        <v>257</v>
      </c>
      <c r="G18" s="102"/>
      <c r="H18" s="406" t="s">
        <v>630</v>
      </c>
      <c r="I18" s="405">
        <f t="shared" si="0"/>
        <v>-6516831553</v>
      </c>
      <c r="J18" s="105">
        <f t="shared" si="1"/>
        <v>26682798</v>
      </c>
    </row>
    <row r="19" spans="1:10">
      <c r="A19" s="396">
        <v>11133</v>
      </c>
      <c r="B19" s="397" t="s">
        <v>108</v>
      </c>
      <c r="C19" s="398" t="s">
        <v>257</v>
      </c>
      <c r="D19" s="399">
        <v>47867058</v>
      </c>
      <c r="E19" s="399">
        <f>+IFERROR(VLOOKUP(A19,Imp.Base!$B$2:$D$175,3,0),0)</f>
        <v>-217810940</v>
      </c>
      <c r="G19" s="102"/>
      <c r="H19" s="406" t="s">
        <v>630</v>
      </c>
      <c r="I19" s="405">
        <f t="shared" si="0"/>
        <v>-217810940</v>
      </c>
      <c r="J19" s="105">
        <f t="shared" si="1"/>
        <v>47867058</v>
      </c>
    </row>
    <row r="20" spans="1:10">
      <c r="A20" s="396">
        <v>11134</v>
      </c>
      <c r="B20" s="397" t="s">
        <v>108</v>
      </c>
      <c r="C20" s="398" t="s">
        <v>842</v>
      </c>
      <c r="D20" s="399">
        <v>36317950</v>
      </c>
      <c r="E20" s="399">
        <f>+IFERROR(VLOOKUP(A20,Imp.Base!$B$2:$D$175,3,0),0)</f>
        <v>37678600</v>
      </c>
      <c r="G20" s="102"/>
      <c r="H20" s="100" t="s">
        <v>629</v>
      </c>
      <c r="I20" s="405">
        <f t="shared" si="0"/>
        <v>37678600</v>
      </c>
      <c r="J20" s="105">
        <f t="shared" si="1"/>
        <v>36317950</v>
      </c>
    </row>
    <row r="21" spans="1:10">
      <c r="A21" s="396">
        <v>11135</v>
      </c>
      <c r="B21" s="397" t="s">
        <v>108</v>
      </c>
      <c r="C21" s="398" t="s">
        <v>1246</v>
      </c>
      <c r="D21" s="399">
        <v>301501089</v>
      </c>
      <c r="E21" s="399">
        <f>+IFERROR(VLOOKUP(A21,Imp.Base!$B$2:$D$175,3,0),0)</f>
        <v>20101464263</v>
      </c>
      <c r="G21" s="102"/>
      <c r="H21" s="406" t="s">
        <v>630</v>
      </c>
      <c r="I21" s="405">
        <f>+E21</f>
        <v>20101464263</v>
      </c>
      <c r="J21" s="105">
        <f>+D21</f>
        <v>301501089</v>
      </c>
    </row>
    <row r="22" spans="1:10">
      <c r="A22" s="396">
        <v>11136</v>
      </c>
      <c r="B22" s="397" t="s">
        <v>108</v>
      </c>
      <c r="C22" s="398" t="s">
        <v>1313</v>
      </c>
      <c r="D22" s="399">
        <v>0</v>
      </c>
      <c r="E22" s="399">
        <f>+IFERROR(VLOOKUP(A22,Imp.Base!$B$2:$D$175,3,0),0)</f>
        <v>37678600</v>
      </c>
      <c r="G22" s="102"/>
      <c r="H22" s="406" t="s">
        <v>630</v>
      </c>
      <c r="I22" s="405">
        <f>+E22</f>
        <v>37678600</v>
      </c>
      <c r="J22" s="105">
        <f>+D22</f>
        <v>0</v>
      </c>
    </row>
    <row r="23" spans="1:10">
      <c r="A23" s="396">
        <v>11137</v>
      </c>
      <c r="B23" s="397" t="s">
        <v>108</v>
      </c>
      <c r="C23" s="398" t="s">
        <v>1364</v>
      </c>
      <c r="D23" s="399"/>
      <c r="E23" s="399">
        <f>+IFERROR(VLOOKUP(A23,Imp.Base!$B$2:$D$175,3,0),0)</f>
        <v>37678600</v>
      </c>
      <c r="G23" s="102"/>
      <c r="H23" s="406" t="s">
        <v>630</v>
      </c>
      <c r="I23" s="405">
        <f>+E23</f>
        <v>37678600</v>
      </c>
      <c r="J23" s="105">
        <f>+D23</f>
        <v>0</v>
      </c>
    </row>
    <row r="24" spans="1:10">
      <c r="A24" s="396">
        <v>11115</v>
      </c>
      <c r="B24" s="397" t="s">
        <v>108</v>
      </c>
      <c r="C24" s="398" t="s">
        <v>445</v>
      </c>
      <c r="D24" s="399">
        <v>0</v>
      </c>
      <c r="E24" s="399">
        <f>+IFERROR(VLOOKUP(A24,Imp.Base!$B$2:$D$175,3,0),0)</f>
        <v>-368597500</v>
      </c>
      <c r="F24" s="100" t="s">
        <v>375</v>
      </c>
      <c r="G24" s="102"/>
      <c r="H24" s="406" t="s">
        <v>630</v>
      </c>
      <c r="I24" s="405">
        <f t="shared" si="0"/>
        <v>-368597500</v>
      </c>
      <c r="J24" s="105">
        <f t="shared" si="1"/>
        <v>0</v>
      </c>
    </row>
    <row r="25" spans="1:10">
      <c r="A25" s="396">
        <v>11220</v>
      </c>
      <c r="B25" s="397" t="s">
        <v>114</v>
      </c>
      <c r="C25" s="398" t="s">
        <v>49</v>
      </c>
      <c r="D25" s="399">
        <v>1877556316</v>
      </c>
      <c r="E25" s="399">
        <f>+IFERROR(VLOOKUP(A25,Imp.Base!$B$2:$D$175,3,0),0)</f>
        <v>0</v>
      </c>
      <c r="F25" s="100" t="s">
        <v>372</v>
      </c>
      <c r="G25" s="102"/>
      <c r="H25" s="100" t="s">
        <v>375</v>
      </c>
      <c r="I25" s="405">
        <f t="shared" si="0"/>
        <v>0</v>
      </c>
      <c r="J25" s="105">
        <f t="shared" si="1"/>
        <v>1877556316</v>
      </c>
    </row>
    <row r="26" spans="1:10">
      <c r="A26" s="396">
        <v>11254</v>
      </c>
      <c r="B26" s="397" t="s">
        <v>114</v>
      </c>
      <c r="C26" s="398" t="s">
        <v>258</v>
      </c>
      <c r="D26" s="399">
        <v>1359557149</v>
      </c>
      <c r="E26" s="399">
        <f>+IFERROR(VLOOKUP(A26,Imp.Base!$B$2:$D$175,3,0),0)</f>
        <v>0</v>
      </c>
      <c r="F26" s="100" t="s">
        <v>373</v>
      </c>
      <c r="G26" s="102"/>
      <c r="H26" s="100" t="s">
        <v>375</v>
      </c>
      <c r="I26" s="405">
        <f t="shared" si="0"/>
        <v>0</v>
      </c>
      <c r="J26" s="105">
        <f t="shared" si="1"/>
        <v>1359557149</v>
      </c>
    </row>
    <row r="27" spans="1:10">
      <c r="A27" s="396">
        <v>11256</v>
      </c>
      <c r="B27" s="397" t="s">
        <v>114</v>
      </c>
      <c r="C27" s="398"/>
      <c r="D27" s="399"/>
      <c r="E27" s="399">
        <f>+IFERROR(VLOOKUP(A27,Imp.Base!$B$2:$D$175,3,0),0)</f>
        <v>0</v>
      </c>
      <c r="G27" s="102"/>
      <c r="J27" s="105"/>
    </row>
    <row r="28" spans="1:10">
      <c r="A28" s="396">
        <v>11257</v>
      </c>
      <c r="B28" s="397" t="s">
        <v>114</v>
      </c>
      <c r="C28" s="398" t="s">
        <v>1335</v>
      </c>
      <c r="D28" s="399"/>
      <c r="E28" s="399">
        <f>+IFERROR(VLOOKUP(A28,Imp.Base!$B$2:$D$175,3,0),0)</f>
        <v>115036644</v>
      </c>
      <c r="G28" s="102"/>
      <c r="J28" s="105"/>
    </row>
    <row r="29" spans="1:10">
      <c r="A29" s="401">
        <v>11245</v>
      </c>
      <c r="B29" s="397" t="s">
        <v>114</v>
      </c>
      <c r="C29" s="398" t="s">
        <v>432</v>
      </c>
      <c r="D29" s="399">
        <v>1800000</v>
      </c>
      <c r="E29" s="399">
        <f>+IFERROR(VLOOKUP(A29,Imp.Base!$B$2:$D$175,3,0),0)</f>
        <v>-322745</v>
      </c>
      <c r="F29" s="102" t="s">
        <v>374</v>
      </c>
      <c r="G29" s="102"/>
      <c r="H29" s="100" t="s">
        <v>375</v>
      </c>
      <c r="I29" s="405">
        <f t="shared" si="0"/>
        <v>-322745</v>
      </c>
      <c r="J29" s="105">
        <f t="shared" si="1"/>
        <v>1800000</v>
      </c>
    </row>
    <row r="30" spans="1:10">
      <c r="A30" s="396">
        <v>11213</v>
      </c>
      <c r="B30" s="397" t="s">
        <v>114</v>
      </c>
      <c r="C30" s="398" t="s">
        <v>68</v>
      </c>
      <c r="D30" s="399">
        <v>0</v>
      </c>
      <c r="E30" s="399">
        <f>+IFERROR(VLOOKUP(A30,Imp.Base!$B$2:$D$175,3,0),0)</f>
        <v>0</v>
      </c>
      <c r="F30" s="100" t="s">
        <v>372</v>
      </c>
      <c r="G30" s="102"/>
      <c r="H30" s="100" t="s">
        <v>375</v>
      </c>
      <c r="I30" s="405">
        <f t="shared" si="0"/>
        <v>0</v>
      </c>
      <c r="J30" s="105">
        <f t="shared" si="1"/>
        <v>0</v>
      </c>
    </row>
    <row r="31" spans="1:10">
      <c r="A31" s="396">
        <v>11211</v>
      </c>
      <c r="B31" s="397" t="s">
        <v>114</v>
      </c>
      <c r="C31" s="398" t="s">
        <v>6</v>
      </c>
      <c r="D31" s="399">
        <v>135004041533</v>
      </c>
      <c r="E31" s="399">
        <f>+IFERROR(VLOOKUP(A31,Imp.Base!$B$2:$D$175,3,0),0)</f>
        <v>75675775204</v>
      </c>
      <c r="F31" s="100" t="s">
        <v>375</v>
      </c>
      <c r="G31" s="102"/>
      <c r="H31" s="100" t="s">
        <v>375</v>
      </c>
      <c r="I31" s="405">
        <f t="shared" si="0"/>
        <v>75675775204</v>
      </c>
      <c r="J31" s="105">
        <f t="shared" si="1"/>
        <v>135004041533</v>
      </c>
    </row>
    <row r="32" spans="1:10">
      <c r="A32" s="396">
        <v>11218</v>
      </c>
      <c r="B32" s="397" t="s">
        <v>114</v>
      </c>
      <c r="C32" s="398" t="s">
        <v>10</v>
      </c>
      <c r="D32" s="399">
        <v>0</v>
      </c>
      <c r="E32" s="399">
        <f>+IFERROR(VLOOKUP(A32,Imp.Base!$B$2:$D$175,3,0),0)</f>
        <v>3322505172</v>
      </c>
      <c r="F32" s="100" t="s">
        <v>376</v>
      </c>
      <c r="G32" s="102"/>
      <c r="H32" s="100" t="s">
        <v>375</v>
      </c>
      <c r="I32" s="405">
        <f t="shared" si="0"/>
        <v>3322505172</v>
      </c>
      <c r="J32" s="105">
        <f t="shared" si="1"/>
        <v>0</v>
      </c>
    </row>
    <row r="33" spans="1:10">
      <c r="A33" s="396">
        <v>11252</v>
      </c>
      <c r="B33" s="397" t="s">
        <v>114</v>
      </c>
      <c r="C33" s="398" t="s">
        <v>430</v>
      </c>
      <c r="D33" s="399">
        <v>0</v>
      </c>
      <c r="E33" s="399">
        <f>+IFERROR(VLOOKUP(A33,Imp.Base!$B$2:$D$175,3,0),0)</f>
        <v>0</v>
      </c>
      <c r="F33" s="100" t="s">
        <v>374</v>
      </c>
      <c r="G33" s="102"/>
      <c r="H33" s="100" t="s">
        <v>375</v>
      </c>
      <c r="I33" s="405">
        <f t="shared" si="0"/>
        <v>0</v>
      </c>
      <c r="J33" s="105">
        <f t="shared" si="1"/>
        <v>0</v>
      </c>
    </row>
    <row r="34" spans="1:10">
      <c r="A34" s="396">
        <v>11251</v>
      </c>
      <c r="B34" s="397" t="s">
        <v>114</v>
      </c>
      <c r="C34" s="398" t="s">
        <v>69</v>
      </c>
      <c r="D34" s="399">
        <v>3460550954</v>
      </c>
      <c r="E34" s="399">
        <f>+IFERROR(VLOOKUP(A34,Imp.Base!$B$2:$D$175,3,0),0)</f>
        <v>0</v>
      </c>
      <c r="G34" s="102"/>
      <c r="H34" s="100" t="s">
        <v>375</v>
      </c>
      <c r="I34" s="405">
        <f t="shared" si="0"/>
        <v>0</v>
      </c>
      <c r="J34" s="105">
        <f t="shared" si="1"/>
        <v>3460550954</v>
      </c>
    </row>
    <row r="35" spans="1:10">
      <c r="A35" s="396">
        <v>11217</v>
      </c>
      <c r="B35" s="397" t="s">
        <v>114</v>
      </c>
      <c r="C35" s="398" t="s">
        <v>9</v>
      </c>
      <c r="D35" s="399">
        <v>101295000</v>
      </c>
      <c r="E35" s="399">
        <f>+IFERROR(VLOOKUP(A35,Imp.Base!$B$2:$D$175,3,0),0)</f>
        <v>2051059192</v>
      </c>
      <c r="F35" s="100" t="s">
        <v>374</v>
      </c>
      <c r="G35" s="102"/>
      <c r="H35" s="100" t="s">
        <v>375</v>
      </c>
      <c r="I35" s="405">
        <f t="shared" si="0"/>
        <v>2051059192</v>
      </c>
      <c r="J35" s="105">
        <f t="shared" si="1"/>
        <v>101295000</v>
      </c>
    </row>
    <row r="36" spans="1:10">
      <c r="A36" s="396">
        <v>11216</v>
      </c>
      <c r="B36" s="397" t="s">
        <v>114</v>
      </c>
      <c r="C36" s="398" t="s">
        <v>8</v>
      </c>
      <c r="D36" s="399">
        <v>984511272</v>
      </c>
      <c r="E36" s="399">
        <f>+IFERROR(VLOOKUP(A36,Imp.Base!$B$2:$D$175,3,0),0)</f>
        <v>728379800</v>
      </c>
      <c r="F36" s="100" t="s">
        <v>375</v>
      </c>
      <c r="G36" s="102"/>
      <c r="H36" s="100" t="s">
        <v>375</v>
      </c>
      <c r="I36" s="405">
        <f t="shared" si="0"/>
        <v>728379800</v>
      </c>
      <c r="J36" s="105">
        <f t="shared" si="1"/>
        <v>984511272</v>
      </c>
    </row>
    <row r="37" spans="1:10">
      <c r="A37" s="396">
        <v>11215</v>
      </c>
      <c r="B37" s="397" t="s">
        <v>114</v>
      </c>
      <c r="C37" s="398" t="s">
        <v>7</v>
      </c>
      <c r="D37" s="399">
        <v>5551087623</v>
      </c>
      <c r="E37" s="399">
        <f>+IFERROR(VLOOKUP(A37,Imp.Base!$B$2:$D$175,3,0),0)</f>
        <v>57741823163</v>
      </c>
      <c r="F37" s="100" t="s">
        <v>372</v>
      </c>
      <c r="G37" s="102"/>
      <c r="H37" s="100" t="s">
        <v>375</v>
      </c>
      <c r="I37" s="405">
        <f t="shared" si="0"/>
        <v>57741823163</v>
      </c>
      <c r="J37" s="105">
        <f t="shared" si="1"/>
        <v>5551087623</v>
      </c>
    </row>
    <row r="38" spans="1:10">
      <c r="A38" s="396">
        <v>11222</v>
      </c>
      <c r="B38" s="397" t="s">
        <v>730</v>
      </c>
      <c r="C38" s="398" t="s">
        <v>259</v>
      </c>
      <c r="D38" s="399">
        <v>0</v>
      </c>
      <c r="E38" s="399">
        <f>+IFERROR(VLOOKUP(A38,Imp.Base!$B$2:$D$175,3,0),0)</f>
        <v>526640112</v>
      </c>
      <c r="F38" s="102" t="s">
        <v>373</v>
      </c>
      <c r="G38" s="102"/>
      <c r="H38" s="102" t="s">
        <v>648</v>
      </c>
      <c r="I38" s="405">
        <f t="shared" si="0"/>
        <v>526640112</v>
      </c>
      <c r="J38" s="105">
        <f t="shared" si="1"/>
        <v>0</v>
      </c>
    </row>
    <row r="39" spans="1:10">
      <c r="A39" s="396">
        <v>11223</v>
      </c>
      <c r="B39" s="397" t="s">
        <v>730</v>
      </c>
      <c r="C39" s="398" t="s">
        <v>451</v>
      </c>
      <c r="D39" s="399">
        <v>0</v>
      </c>
      <c r="E39" s="399">
        <f>+IFERROR(VLOOKUP(A39,Imp.Base!$B$2:$D$175,3,0),0)</f>
        <v>124545616</v>
      </c>
      <c r="F39" s="102"/>
      <c r="G39" s="102"/>
      <c r="H39" s="102" t="s">
        <v>648</v>
      </c>
      <c r="I39" s="405">
        <f t="shared" si="0"/>
        <v>124545616</v>
      </c>
      <c r="J39" s="105">
        <f t="shared" si="1"/>
        <v>0</v>
      </c>
    </row>
    <row r="40" spans="1:10">
      <c r="A40" s="401">
        <v>21412</v>
      </c>
      <c r="B40" s="397" t="s">
        <v>730</v>
      </c>
      <c r="C40" s="398" t="s">
        <v>435</v>
      </c>
      <c r="D40" s="399">
        <v>0</v>
      </c>
      <c r="E40" s="399">
        <f>+-IFERROR(VLOOKUP(A40,Imp.Base!$B$2:$D$175,3,0),0)</f>
        <v>-291414532</v>
      </c>
      <c r="F40" s="102" t="s">
        <v>373</v>
      </c>
      <c r="G40" s="102"/>
      <c r="H40" s="102" t="s">
        <v>684</v>
      </c>
      <c r="I40" s="405">
        <f>-+E40</f>
        <v>291414532</v>
      </c>
      <c r="J40" s="105">
        <f>+D40</f>
        <v>0</v>
      </c>
    </row>
    <row r="41" spans="1:10">
      <c r="A41" s="401">
        <v>11221</v>
      </c>
      <c r="B41" s="397" t="s">
        <v>730</v>
      </c>
      <c r="C41" s="398" t="s">
        <v>1267</v>
      </c>
      <c r="D41" s="399">
        <v>312380223</v>
      </c>
      <c r="E41" s="399">
        <f>+IFERROR(VLOOKUP(A41,Imp.Base!$B$2:$D$175,3,0),0)</f>
        <v>312380223</v>
      </c>
      <c r="F41" s="102" t="s">
        <v>373</v>
      </c>
      <c r="G41" s="102"/>
      <c r="H41" s="102" t="s">
        <v>1281</v>
      </c>
      <c r="I41" s="405">
        <f>+E41</f>
        <v>312380223</v>
      </c>
      <c r="J41" s="105">
        <f>+D41</f>
        <v>312380223</v>
      </c>
    </row>
    <row r="42" spans="1:10">
      <c r="A42" s="396">
        <v>11224</v>
      </c>
      <c r="B42" s="397" t="s">
        <v>730</v>
      </c>
      <c r="C42" s="398" t="s">
        <v>260</v>
      </c>
      <c r="D42" s="399">
        <v>172508799</v>
      </c>
      <c r="E42" s="399">
        <f>+IFERROR(VLOOKUP(A42,Imp.Base!$B$2:$D$175,3,0),0)</f>
        <v>0</v>
      </c>
      <c r="F42" s="102" t="s">
        <v>373</v>
      </c>
      <c r="G42" s="102"/>
      <c r="H42" s="100" t="s">
        <v>647</v>
      </c>
      <c r="I42" s="405">
        <f t="shared" si="0"/>
        <v>0</v>
      </c>
      <c r="J42" s="105">
        <f t="shared" si="1"/>
        <v>172508799</v>
      </c>
    </row>
    <row r="43" spans="1:10">
      <c r="A43" s="396">
        <v>11225</v>
      </c>
      <c r="B43" s="397" t="s">
        <v>730</v>
      </c>
      <c r="C43" s="398" t="s">
        <v>452</v>
      </c>
      <c r="D43" s="399">
        <v>0</v>
      </c>
      <c r="E43" s="399">
        <f>+IFERROR(VLOOKUP(A43,Imp.Base!$B$2:$D$175,3,0),0)</f>
        <v>10725189</v>
      </c>
      <c r="F43" s="102" t="s">
        <v>373</v>
      </c>
      <c r="G43" s="102"/>
      <c r="H43" s="100" t="s">
        <v>452</v>
      </c>
      <c r="I43" s="405">
        <f t="shared" si="0"/>
        <v>10725189</v>
      </c>
      <c r="J43" s="105">
        <f t="shared" si="1"/>
        <v>0</v>
      </c>
    </row>
    <row r="44" spans="1:10">
      <c r="A44" s="396">
        <v>11228</v>
      </c>
      <c r="B44" s="397" t="s">
        <v>914</v>
      </c>
      <c r="C44" s="398" t="s">
        <v>906</v>
      </c>
      <c r="D44" s="399">
        <v>0</v>
      </c>
      <c r="E44" s="399">
        <f>+IFERROR(VLOOKUP(A44,Imp.Base!$B$2:$D$175,3,0),0)</f>
        <v>0</v>
      </c>
      <c r="F44" s="102"/>
      <c r="G44" s="102"/>
      <c r="H44" s="100" t="s">
        <v>908</v>
      </c>
      <c r="I44" s="405">
        <f t="shared" si="0"/>
        <v>0</v>
      </c>
      <c r="J44" s="105">
        <f t="shared" si="1"/>
        <v>0</v>
      </c>
    </row>
    <row r="45" spans="1:10">
      <c r="A45" s="396">
        <v>11226</v>
      </c>
      <c r="B45" s="397" t="s">
        <v>730</v>
      </c>
      <c r="C45" s="398" t="s">
        <v>89</v>
      </c>
      <c r="D45" s="399">
        <v>226102737</v>
      </c>
      <c r="E45" s="399">
        <f>+IFERROR(VLOOKUP(A45,Imp.Base!$B$2:$D$175,3,0),0)</f>
        <v>72080990</v>
      </c>
      <c r="F45" s="102"/>
      <c r="G45" s="102"/>
      <c r="H45" s="407" t="s">
        <v>89</v>
      </c>
      <c r="I45" s="405">
        <f t="shared" si="0"/>
        <v>72080990</v>
      </c>
      <c r="J45" s="105">
        <f t="shared" si="1"/>
        <v>226102737</v>
      </c>
    </row>
    <row r="46" spans="1:10">
      <c r="A46" s="401">
        <v>11243</v>
      </c>
      <c r="B46" s="397" t="s">
        <v>114</v>
      </c>
      <c r="C46" s="398" t="s">
        <v>431</v>
      </c>
      <c r="D46" s="399">
        <v>0</v>
      </c>
      <c r="E46" s="399">
        <f>+IFERROR(VLOOKUP(A46,Imp.Base!$B$2:$D$175,3,0),0)</f>
        <v>-4800000</v>
      </c>
      <c r="F46" s="102" t="s">
        <v>374</v>
      </c>
      <c r="G46" s="102"/>
      <c r="H46" s="100" t="s">
        <v>374</v>
      </c>
      <c r="I46" s="405">
        <f t="shared" si="0"/>
        <v>-4800000</v>
      </c>
      <c r="J46" s="105">
        <f t="shared" si="1"/>
        <v>0</v>
      </c>
    </row>
    <row r="47" spans="1:10">
      <c r="A47" s="396">
        <v>11233</v>
      </c>
      <c r="B47" s="397" t="s">
        <v>114</v>
      </c>
      <c r="C47" s="398" t="s">
        <v>92</v>
      </c>
      <c r="D47" s="399">
        <v>1819242</v>
      </c>
      <c r="E47" s="399">
        <f>+IFERROR(VLOOKUP(A47,Imp.Base!$B$2:$D$175,3,0),0)</f>
        <v>46871640</v>
      </c>
      <c r="F47" s="102" t="s">
        <v>374</v>
      </c>
      <c r="G47" s="102"/>
      <c r="H47" s="100" t="s">
        <v>374</v>
      </c>
      <c r="I47" s="405">
        <f t="shared" si="0"/>
        <v>46871640</v>
      </c>
      <c r="J47" s="105">
        <f t="shared" si="1"/>
        <v>1819242</v>
      </c>
    </row>
    <row r="48" spans="1:10">
      <c r="A48" s="396">
        <v>11235</v>
      </c>
      <c r="B48" s="397" t="s">
        <v>114</v>
      </c>
      <c r="C48" s="398" t="s">
        <v>1336</v>
      </c>
      <c r="D48" s="399"/>
      <c r="E48" s="399">
        <f>+IFERROR(VLOOKUP(A48,Imp.Base!$B$2:$D$175,3,0),0)</f>
        <v>0</v>
      </c>
      <c r="F48" s="102"/>
      <c r="G48" s="102"/>
      <c r="J48" s="105"/>
    </row>
    <row r="49" spans="1:10">
      <c r="A49" s="396">
        <v>11236</v>
      </c>
      <c r="B49" s="397" t="s">
        <v>114</v>
      </c>
      <c r="C49" s="398" t="s">
        <v>843</v>
      </c>
      <c r="D49" s="399">
        <v>0</v>
      </c>
      <c r="E49" s="399">
        <f>+IFERROR(VLOOKUP(A49,Imp.Base!$B$2:$D$175,3,0),0)</f>
        <v>0</v>
      </c>
      <c r="F49" s="102"/>
      <c r="G49" s="102"/>
      <c r="H49" s="100" t="s">
        <v>374</v>
      </c>
      <c r="I49" s="405">
        <f t="shared" si="0"/>
        <v>0</v>
      </c>
      <c r="J49" s="105">
        <f t="shared" si="1"/>
        <v>0</v>
      </c>
    </row>
    <row r="50" spans="1:10">
      <c r="A50" s="396">
        <v>11241</v>
      </c>
      <c r="B50" s="397" t="s">
        <v>114</v>
      </c>
      <c r="C50" s="398" t="s">
        <v>11</v>
      </c>
      <c r="D50" s="399">
        <v>2177437</v>
      </c>
      <c r="E50" s="399">
        <f>+IFERROR(VLOOKUP(A50,Imp.Base!$B$2:$D$175,3,0),0)</f>
        <v>193005028</v>
      </c>
      <c r="F50" s="102" t="s">
        <v>374</v>
      </c>
      <c r="G50" s="102"/>
      <c r="H50" s="100" t="s">
        <v>374</v>
      </c>
      <c r="I50" s="405">
        <f t="shared" si="0"/>
        <v>193005028</v>
      </c>
      <c r="J50" s="105">
        <f t="shared" si="1"/>
        <v>2177437</v>
      </c>
    </row>
    <row r="51" spans="1:10">
      <c r="A51" s="396">
        <v>11231</v>
      </c>
      <c r="B51" s="397" t="s">
        <v>115</v>
      </c>
      <c r="C51" s="398" t="s">
        <v>91</v>
      </c>
      <c r="D51" s="399">
        <v>120805552</v>
      </c>
      <c r="E51" s="399">
        <f>+IFERROR(VLOOKUP(A51,Imp.Base!$B$2:$D$175,3,0),0)</f>
        <v>261553002</v>
      </c>
      <c r="F51" s="102" t="s">
        <v>374</v>
      </c>
      <c r="G51" s="102"/>
      <c r="H51" s="100" t="s">
        <v>90</v>
      </c>
      <c r="I51" s="405">
        <f t="shared" si="0"/>
        <v>261553002</v>
      </c>
      <c r="J51" s="105">
        <f t="shared" si="1"/>
        <v>120805552</v>
      </c>
    </row>
    <row r="52" spans="1:10">
      <c r="A52" s="396">
        <v>11232</v>
      </c>
      <c r="B52" s="397" t="s">
        <v>115</v>
      </c>
      <c r="C52" s="398" t="s">
        <v>453</v>
      </c>
      <c r="D52" s="399">
        <v>0</v>
      </c>
      <c r="E52" s="399">
        <f>+IFERROR(VLOOKUP(A52,Imp.Base!$B$2:$D$175,3,0),0)</f>
        <v>0</v>
      </c>
      <c r="F52" s="102"/>
      <c r="G52" s="102"/>
      <c r="H52" s="100" t="s">
        <v>90</v>
      </c>
      <c r="I52" s="405">
        <f>+E52</f>
        <v>0</v>
      </c>
      <c r="J52" s="105">
        <f>+D52</f>
        <v>0</v>
      </c>
    </row>
    <row r="53" spans="1:10">
      <c r="A53" s="396">
        <v>11219</v>
      </c>
      <c r="B53" s="397" t="s">
        <v>114</v>
      </c>
      <c r="C53" s="398" t="s">
        <v>12</v>
      </c>
      <c r="D53" s="399">
        <v>-4750435224</v>
      </c>
      <c r="E53" s="399">
        <f>+IFERROR(VLOOKUP(A53,Imp.Base!$B$2:$D$175,3,0),0)</f>
        <v>-4155269066</v>
      </c>
      <c r="F53" s="100" t="s">
        <v>374</v>
      </c>
      <c r="G53" s="102"/>
      <c r="H53" s="100" t="s">
        <v>637</v>
      </c>
      <c r="I53" s="405">
        <f t="shared" si="0"/>
        <v>-4155269066</v>
      </c>
      <c r="J53" s="105">
        <f t="shared" si="1"/>
        <v>-4750435224</v>
      </c>
    </row>
    <row r="54" spans="1:10">
      <c r="A54" s="396">
        <v>11242</v>
      </c>
      <c r="B54" s="397" t="s">
        <v>114</v>
      </c>
      <c r="C54" s="398" t="s">
        <v>93</v>
      </c>
      <c r="D54" s="399">
        <v>0</v>
      </c>
      <c r="E54" s="399">
        <f>+IFERROR(VLOOKUP(A54,Imp.Base!$B$2:$D$175,3,0),0)</f>
        <v>0</v>
      </c>
      <c r="F54" s="102" t="s">
        <v>374</v>
      </c>
      <c r="G54" s="102"/>
      <c r="H54" s="100" t="s">
        <v>374</v>
      </c>
      <c r="I54" s="405">
        <f t="shared" si="0"/>
        <v>0</v>
      </c>
      <c r="J54" s="105">
        <f t="shared" si="1"/>
        <v>0</v>
      </c>
    </row>
    <row r="55" spans="1:10">
      <c r="A55" s="396">
        <v>11246</v>
      </c>
      <c r="B55" s="397" t="s">
        <v>114</v>
      </c>
      <c r="C55" s="398" t="s">
        <v>66</v>
      </c>
      <c r="D55" s="399">
        <v>7510082</v>
      </c>
      <c r="E55" s="399">
        <f>+IFERROR(VLOOKUP(A55,Imp.Base!$B$2:$D$175,3,0),0)</f>
        <v>97361736196</v>
      </c>
      <c r="F55" s="102" t="s">
        <v>374</v>
      </c>
      <c r="G55" s="102"/>
      <c r="H55" s="100" t="s">
        <v>375</v>
      </c>
      <c r="I55" s="405">
        <f t="shared" si="0"/>
        <v>97361736196</v>
      </c>
      <c r="J55" s="105">
        <f t="shared" si="1"/>
        <v>7510082</v>
      </c>
    </row>
    <row r="56" spans="1:10">
      <c r="A56" s="396">
        <v>11248</v>
      </c>
      <c r="B56" s="397" t="s">
        <v>114</v>
      </c>
      <c r="C56" s="398" t="s">
        <v>474</v>
      </c>
      <c r="D56" s="399">
        <v>0</v>
      </c>
      <c r="E56" s="399">
        <f>+IFERROR(VLOOKUP(A56,Imp.Base!$B$2:$D$175,3,0),0)</f>
        <v>0</v>
      </c>
      <c r="F56" s="102" t="s">
        <v>374</v>
      </c>
      <c r="G56" s="102"/>
      <c r="H56" s="100" t="s">
        <v>374</v>
      </c>
      <c r="I56" s="405">
        <f t="shared" si="0"/>
        <v>0</v>
      </c>
      <c r="J56" s="105">
        <f t="shared" si="1"/>
        <v>0</v>
      </c>
    </row>
    <row r="57" spans="1:10">
      <c r="A57" s="396">
        <v>11247</v>
      </c>
      <c r="B57" s="397" t="s">
        <v>114</v>
      </c>
      <c r="C57" s="398" t="s">
        <v>70</v>
      </c>
      <c r="D57" s="399">
        <v>145271800</v>
      </c>
      <c r="E57" s="399">
        <f>+IFERROR(VLOOKUP(A57,Imp.Base!$B$2:$D$175,3,0),0)</f>
        <v>0</v>
      </c>
      <c r="F57" s="102" t="s">
        <v>94</v>
      </c>
      <c r="G57" s="102"/>
      <c r="H57" s="100" t="s">
        <v>374</v>
      </c>
      <c r="I57" s="405">
        <f t="shared" si="0"/>
        <v>0</v>
      </c>
      <c r="J57" s="105">
        <f t="shared" si="1"/>
        <v>145271800</v>
      </c>
    </row>
    <row r="58" spans="1:10">
      <c r="A58" s="396">
        <v>11249</v>
      </c>
      <c r="B58" s="397" t="s">
        <v>114</v>
      </c>
      <c r="C58" s="398" t="s">
        <v>1152</v>
      </c>
      <c r="D58" s="399">
        <v>0</v>
      </c>
      <c r="E58" s="399">
        <f>+IFERROR(VLOOKUP(A58,Imp.Base!$B$2:$D$175,3,0),0)</f>
        <v>430753948</v>
      </c>
      <c r="F58" s="102"/>
      <c r="G58" s="102"/>
      <c r="H58" s="100" t="s">
        <v>374</v>
      </c>
      <c r="I58" s="405">
        <f>+E58</f>
        <v>430753948</v>
      </c>
      <c r="J58" s="105">
        <f>+D58</f>
        <v>0</v>
      </c>
    </row>
    <row r="59" spans="1:10">
      <c r="A59" s="396">
        <v>11311</v>
      </c>
      <c r="B59" s="397" t="s">
        <v>116</v>
      </c>
      <c r="C59" s="398" t="s">
        <v>94</v>
      </c>
      <c r="D59" s="399">
        <v>440047484</v>
      </c>
      <c r="E59" s="399">
        <f>+IFERROR(VLOOKUP(A59,Imp.Base!$B$2:$D$175,3,0),0)</f>
        <v>466512611</v>
      </c>
      <c r="F59" s="102"/>
      <c r="G59" s="102"/>
      <c r="H59" s="100" t="s">
        <v>654</v>
      </c>
      <c r="I59" s="405">
        <f t="shared" si="0"/>
        <v>466512611</v>
      </c>
      <c r="J59" s="105">
        <f t="shared" si="1"/>
        <v>440047484</v>
      </c>
    </row>
    <row r="60" spans="1:10">
      <c r="A60" s="396">
        <v>11312</v>
      </c>
      <c r="B60" s="397" t="s">
        <v>355</v>
      </c>
      <c r="C60" s="398" t="s">
        <v>95</v>
      </c>
      <c r="D60" s="399">
        <v>17106512</v>
      </c>
      <c r="E60" s="399">
        <f>+IFERROR(VLOOKUP(A60,Imp.Base!$B$2:$D$175,3,0),0)</f>
        <v>16243774</v>
      </c>
      <c r="F60" s="102"/>
      <c r="G60" s="102"/>
      <c r="H60" s="100" t="s">
        <v>650</v>
      </c>
      <c r="I60" s="405">
        <f t="shared" si="0"/>
        <v>16243774</v>
      </c>
      <c r="J60" s="105">
        <f t="shared" si="1"/>
        <v>17106512</v>
      </c>
    </row>
    <row r="61" spans="1:10">
      <c r="A61" s="396">
        <v>11313</v>
      </c>
      <c r="B61" s="397" t="s">
        <v>355</v>
      </c>
      <c r="C61" s="398" t="s">
        <v>96</v>
      </c>
      <c r="D61" s="399">
        <v>3021766456</v>
      </c>
      <c r="E61" s="399">
        <f>+IFERROR(VLOOKUP(A61,Imp.Base!$B$2:$D$175,3,0),0)</f>
        <v>2574283918</v>
      </c>
      <c r="F61" s="102"/>
      <c r="G61" s="102"/>
      <c r="H61" s="100" t="s">
        <v>1195</v>
      </c>
      <c r="I61" s="405">
        <f t="shared" si="0"/>
        <v>2574283918</v>
      </c>
      <c r="J61" s="105">
        <f t="shared" si="1"/>
        <v>3021766456</v>
      </c>
    </row>
    <row r="62" spans="1:10">
      <c r="A62" s="396">
        <v>11315</v>
      </c>
      <c r="B62" s="397" t="s">
        <v>355</v>
      </c>
      <c r="C62" s="398" t="s">
        <v>97</v>
      </c>
      <c r="D62" s="399">
        <v>47383180</v>
      </c>
      <c r="E62" s="399">
        <f>+IFERROR(VLOOKUP(A62,Imp.Base!$B$2:$D$175,3,0),0)</f>
        <v>50328630</v>
      </c>
      <c r="F62" s="102" t="s">
        <v>425</v>
      </c>
      <c r="G62" s="102"/>
      <c r="H62" s="100" t="s">
        <v>650</v>
      </c>
      <c r="I62" s="405">
        <f t="shared" si="0"/>
        <v>50328630</v>
      </c>
      <c r="J62" s="105">
        <f t="shared" si="1"/>
        <v>47383180</v>
      </c>
    </row>
    <row r="63" spans="1:10">
      <c r="A63" s="396">
        <v>11321</v>
      </c>
      <c r="B63" s="397" t="s">
        <v>116</v>
      </c>
      <c r="C63" s="398" t="s">
        <v>98</v>
      </c>
      <c r="D63" s="399">
        <v>0</v>
      </c>
      <c r="E63" s="399">
        <f>+IFERROR(VLOOKUP(A63,Imp.Base!$B$2:$D$175,3,0),0)</f>
        <v>208954324</v>
      </c>
      <c r="F63" s="102" t="s">
        <v>425</v>
      </c>
      <c r="G63" s="102"/>
      <c r="H63" s="100" t="s">
        <v>655</v>
      </c>
      <c r="I63" s="405">
        <f t="shared" si="0"/>
        <v>208954324</v>
      </c>
      <c r="J63" s="105">
        <f t="shared" si="1"/>
        <v>0</v>
      </c>
    </row>
    <row r="64" spans="1:10">
      <c r="A64" s="396">
        <v>11322</v>
      </c>
      <c r="B64" s="397" t="s">
        <v>116</v>
      </c>
      <c r="C64" s="398" t="s">
        <v>261</v>
      </c>
      <c r="D64" s="399">
        <v>161165829</v>
      </c>
      <c r="E64" s="399">
        <f>+IFERROR(VLOOKUP(A64,Imp.Base!$B$2:$D$175,3,0),0)</f>
        <v>213821618</v>
      </c>
      <c r="F64" s="102" t="s">
        <v>425</v>
      </c>
      <c r="G64" s="102"/>
      <c r="H64" s="100" t="s">
        <v>655</v>
      </c>
      <c r="I64" s="405">
        <f t="shared" si="0"/>
        <v>213821618</v>
      </c>
      <c r="J64" s="105">
        <f t="shared" si="1"/>
        <v>161165829</v>
      </c>
    </row>
    <row r="65" spans="1:10">
      <c r="A65" s="400">
        <v>11331</v>
      </c>
      <c r="B65" s="397" t="s">
        <v>116</v>
      </c>
      <c r="C65" s="398" t="s">
        <v>822</v>
      </c>
      <c r="D65" s="399">
        <v>0</v>
      </c>
      <c r="E65" s="399">
        <f>+IFERROR(VLOOKUP(A65,Imp.Base!$B$2:$D$175,3,0),0)</f>
        <v>0</v>
      </c>
      <c r="F65" s="102" t="s">
        <v>425</v>
      </c>
      <c r="G65" s="102"/>
      <c r="H65" s="100" t="s">
        <v>655</v>
      </c>
      <c r="I65" s="405">
        <f t="shared" si="0"/>
        <v>0</v>
      </c>
      <c r="J65" s="105">
        <f t="shared" si="1"/>
        <v>0</v>
      </c>
    </row>
    <row r="66" spans="1:10">
      <c r="A66" s="400">
        <v>11324</v>
      </c>
      <c r="B66" s="397" t="s">
        <v>116</v>
      </c>
      <c r="C66" s="397" t="s">
        <v>262</v>
      </c>
      <c r="D66" s="399">
        <v>211703080</v>
      </c>
      <c r="E66" s="399">
        <f>+IFERROR(VLOOKUP(A66,Imp.Base!$B$2:$D$175,3,0),0)</f>
        <v>0</v>
      </c>
      <c r="F66" s="102" t="s">
        <v>425</v>
      </c>
      <c r="G66" s="102"/>
      <c r="H66" s="100" t="s">
        <v>655</v>
      </c>
      <c r="I66" s="405">
        <f>+E66</f>
        <v>0</v>
      </c>
      <c r="J66" s="105">
        <f>+D66</f>
        <v>211703080</v>
      </c>
    </row>
    <row r="67" spans="1:10">
      <c r="A67" s="396">
        <v>11325</v>
      </c>
      <c r="B67" s="397" t="s">
        <v>116</v>
      </c>
      <c r="C67" s="397" t="s">
        <v>454</v>
      </c>
      <c r="D67" s="399">
        <v>331017679</v>
      </c>
      <c r="E67" s="399">
        <f>+IFERROR(VLOOKUP(A67,Imp.Base!$B$2:$D$175,3,0),0)</f>
        <v>1155038233</v>
      </c>
      <c r="F67" s="102"/>
      <c r="G67" s="102"/>
      <c r="H67" s="100" t="s">
        <v>655</v>
      </c>
      <c r="I67" s="405">
        <f t="shared" si="0"/>
        <v>1155038233</v>
      </c>
      <c r="J67" s="105">
        <f t="shared" si="1"/>
        <v>331017679</v>
      </c>
    </row>
    <row r="68" spans="1:10">
      <c r="A68" s="396">
        <v>11332</v>
      </c>
      <c r="B68" s="397" t="s">
        <v>116</v>
      </c>
      <c r="C68" s="398" t="s">
        <v>433</v>
      </c>
      <c r="D68" s="399">
        <v>0</v>
      </c>
      <c r="E68" s="399">
        <f>+IFERROR(VLOOKUP(A68,Imp.Base!$B$2:$D$175,3,0),0)</f>
        <v>0</v>
      </c>
      <c r="F68" s="102" t="s">
        <v>374</v>
      </c>
      <c r="G68" s="102"/>
      <c r="H68" s="100" t="s">
        <v>655</v>
      </c>
      <c r="I68" s="405">
        <f t="shared" si="0"/>
        <v>0</v>
      </c>
      <c r="J68" s="105">
        <f t="shared" si="1"/>
        <v>0</v>
      </c>
    </row>
    <row r="69" spans="1:10">
      <c r="A69" s="396">
        <v>11411</v>
      </c>
      <c r="B69" s="397" t="s">
        <v>729</v>
      </c>
      <c r="C69" s="398" t="s">
        <v>13</v>
      </c>
      <c r="D69" s="399">
        <v>30525349</v>
      </c>
      <c r="E69" s="399">
        <f>+IFERROR(VLOOKUP(A69,Imp.Base!$B$2:$D$175,3,0),0)</f>
        <v>1841096607</v>
      </c>
      <c r="F69" s="102"/>
      <c r="G69" s="102"/>
      <c r="H69" s="100" t="s">
        <v>649</v>
      </c>
      <c r="I69" s="405">
        <f t="shared" si="0"/>
        <v>1841096607</v>
      </c>
      <c r="J69" s="105">
        <f t="shared" si="1"/>
        <v>30525349</v>
      </c>
    </row>
    <row r="70" spans="1:10">
      <c r="A70" s="396">
        <v>11412</v>
      </c>
      <c r="B70" s="397" t="s">
        <v>729</v>
      </c>
      <c r="C70" s="398" t="s">
        <v>1153</v>
      </c>
      <c r="D70" s="399">
        <v>1260538162</v>
      </c>
      <c r="E70" s="399">
        <f>+IFERROR(VLOOKUP(A70,Imp.Base!$B$2:$D$175,3,0),0)</f>
        <v>-24307597</v>
      </c>
      <c r="F70" s="102" t="s">
        <v>380</v>
      </c>
      <c r="G70" s="102"/>
      <c r="H70" s="100" t="s">
        <v>649</v>
      </c>
      <c r="I70" s="405">
        <f t="shared" si="0"/>
        <v>-24307597</v>
      </c>
      <c r="J70" s="105">
        <f t="shared" si="1"/>
        <v>1260538162</v>
      </c>
    </row>
    <row r="71" spans="1:10">
      <c r="A71" s="396">
        <v>11413</v>
      </c>
      <c r="B71" s="397" t="s">
        <v>729</v>
      </c>
      <c r="C71" s="398" t="s">
        <v>14</v>
      </c>
      <c r="D71" s="399">
        <v>842748567</v>
      </c>
      <c r="E71" s="399">
        <f>+IFERROR(VLOOKUP(A71,Imp.Base!$B$2:$D$175,3,0),0)</f>
        <v>-220799081</v>
      </c>
      <c r="F71" s="87" t="s">
        <v>384</v>
      </c>
      <c r="G71" s="102"/>
      <c r="H71" s="100" t="s">
        <v>649</v>
      </c>
      <c r="I71" s="405">
        <f t="shared" si="0"/>
        <v>-220799081</v>
      </c>
      <c r="J71" s="105">
        <f t="shared" si="1"/>
        <v>842748567</v>
      </c>
    </row>
    <row r="72" spans="1:10">
      <c r="A72" s="400">
        <v>11415</v>
      </c>
      <c r="B72" s="397" t="s">
        <v>729</v>
      </c>
      <c r="C72" s="398" t="s">
        <v>844</v>
      </c>
      <c r="D72" s="399">
        <v>497560044</v>
      </c>
      <c r="E72" s="399">
        <f>+IFERROR(VLOOKUP(A72,Imp.Base!$B$2:$D$175,3,0),0)</f>
        <v>518322185</v>
      </c>
      <c r="F72" s="87"/>
      <c r="G72" s="102"/>
      <c r="H72" s="100" t="s">
        <v>649</v>
      </c>
      <c r="I72" s="405">
        <f t="shared" si="0"/>
        <v>518322185</v>
      </c>
      <c r="J72" s="105">
        <f t="shared" si="1"/>
        <v>497560044</v>
      </c>
    </row>
    <row r="73" spans="1:10">
      <c r="A73" s="396">
        <v>12311</v>
      </c>
      <c r="B73" s="397" t="s">
        <v>118</v>
      </c>
      <c r="C73" s="398" t="s">
        <v>19</v>
      </c>
      <c r="D73" s="399">
        <v>2217574890</v>
      </c>
      <c r="E73" s="399">
        <f>+IFERROR(VLOOKUP(A73,Imp.Base!$B$2:$D$175,3,0),0)</f>
        <v>2217574890</v>
      </c>
      <c r="F73" s="102" t="s">
        <v>19</v>
      </c>
      <c r="G73" s="102"/>
      <c r="H73" s="102" t="s">
        <v>19</v>
      </c>
      <c r="I73" s="405">
        <f t="shared" si="0"/>
        <v>2217574890</v>
      </c>
      <c r="J73" s="105">
        <f t="shared" si="1"/>
        <v>2217574890</v>
      </c>
    </row>
    <row r="74" spans="1:10">
      <c r="A74" s="396">
        <v>123119</v>
      </c>
      <c r="B74" s="397" t="s">
        <v>118</v>
      </c>
      <c r="C74" s="398" t="s">
        <v>31</v>
      </c>
      <c r="D74" s="399">
        <v>-1737189795</v>
      </c>
      <c r="E74" s="399">
        <f>+IFERROR(VLOOKUP(A74,Imp.Base!$B$2:$D$175,3,0),0)</f>
        <v>-3043385670</v>
      </c>
      <c r="F74" s="87" t="s">
        <v>384</v>
      </c>
      <c r="G74" s="102"/>
      <c r="H74" s="102" t="s">
        <v>19</v>
      </c>
      <c r="I74" s="405">
        <f t="shared" si="0"/>
        <v>-3043385670</v>
      </c>
      <c r="J74" s="105">
        <f t="shared" si="1"/>
        <v>-1737189795</v>
      </c>
    </row>
    <row r="75" spans="1:10">
      <c r="A75" s="396">
        <v>12312</v>
      </c>
      <c r="B75" s="397" t="s">
        <v>118</v>
      </c>
      <c r="C75" s="398" t="s">
        <v>20</v>
      </c>
      <c r="D75" s="399">
        <v>192957299</v>
      </c>
      <c r="E75" s="399">
        <f>+IFERROR(VLOOKUP(A75,Imp.Base!$B$2:$D$175,3,0),0)</f>
        <v>3227548750</v>
      </c>
      <c r="F75" s="102" t="s">
        <v>666</v>
      </c>
      <c r="G75" s="102"/>
      <c r="H75" s="100" t="s">
        <v>666</v>
      </c>
      <c r="I75" s="405">
        <f t="shared" si="0"/>
        <v>3227548750</v>
      </c>
      <c r="J75" s="105">
        <f t="shared" si="1"/>
        <v>192957299</v>
      </c>
    </row>
    <row r="76" spans="1:10">
      <c r="A76" s="396">
        <v>123129</v>
      </c>
      <c r="B76" s="397" t="s">
        <v>118</v>
      </c>
      <c r="C76" s="398" t="s">
        <v>32</v>
      </c>
      <c r="D76" s="399">
        <v>-152017719</v>
      </c>
      <c r="E76" s="399">
        <f>+IFERROR(VLOOKUP(A76,Imp.Base!$B$2:$D$175,3,0),0)</f>
        <v>-45190653</v>
      </c>
      <c r="F76" s="87" t="s">
        <v>384</v>
      </c>
      <c r="G76" s="102"/>
      <c r="H76" s="100" t="s">
        <v>666</v>
      </c>
      <c r="I76" s="405">
        <f t="shared" si="0"/>
        <v>-45190653</v>
      </c>
      <c r="J76" s="105">
        <f t="shared" si="1"/>
        <v>-152017719</v>
      </c>
    </row>
    <row r="77" spans="1:10">
      <c r="A77" s="396">
        <v>12313</v>
      </c>
      <c r="B77" s="397" t="s">
        <v>118</v>
      </c>
      <c r="C77" s="398" t="s">
        <v>24</v>
      </c>
      <c r="D77" s="399">
        <v>7132741</v>
      </c>
      <c r="E77" s="399">
        <f>+IFERROR(VLOOKUP(A77,Imp.Base!$B$2:$D$175,3,0),0)</f>
        <v>0</v>
      </c>
      <c r="F77" s="102" t="s">
        <v>667</v>
      </c>
      <c r="G77" s="102"/>
      <c r="H77" s="100" t="s">
        <v>667</v>
      </c>
      <c r="I77" s="405">
        <f t="shared" si="0"/>
        <v>0</v>
      </c>
      <c r="J77" s="105">
        <f t="shared" si="1"/>
        <v>7132741</v>
      </c>
    </row>
    <row r="78" spans="1:10">
      <c r="A78" s="396">
        <v>123139</v>
      </c>
      <c r="B78" s="397" t="s">
        <v>118</v>
      </c>
      <c r="C78" s="398" t="s">
        <v>33</v>
      </c>
      <c r="D78" s="399">
        <v>-7132741</v>
      </c>
      <c r="E78" s="399">
        <f>+IFERROR(VLOOKUP(A78,Imp.Base!$B$2:$D$175,3,0),0)</f>
        <v>0</v>
      </c>
      <c r="F78" s="87" t="s">
        <v>384</v>
      </c>
      <c r="G78" s="102"/>
      <c r="H78" s="100" t="s">
        <v>667</v>
      </c>
      <c r="I78" s="405">
        <f t="shared" si="0"/>
        <v>0</v>
      </c>
      <c r="J78" s="105">
        <f t="shared" si="1"/>
        <v>-7132741</v>
      </c>
    </row>
    <row r="79" spans="1:10">
      <c r="A79" s="396">
        <v>12314</v>
      </c>
      <c r="B79" s="397" t="s">
        <v>118</v>
      </c>
      <c r="C79" s="398" t="s">
        <v>25</v>
      </c>
      <c r="D79" s="399">
        <v>409493993</v>
      </c>
      <c r="E79" s="399">
        <f>+IFERROR(VLOOKUP(A79,Imp.Base!$B$2:$D$175,3,0),0)</f>
        <v>416626732</v>
      </c>
      <c r="F79" s="102" t="s">
        <v>665</v>
      </c>
      <c r="G79" s="102"/>
      <c r="H79" s="100" t="s">
        <v>665</v>
      </c>
      <c r="I79" s="405">
        <f t="shared" si="0"/>
        <v>416626732</v>
      </c>
      <c r="J79" s="105">
        <f t="shared" si="1"/>
        <v>409493993</v>
      </c>
    </row>
    <row r="80" spans="1:10">
      <c r="A80" s="396">
        <v>123149</v>
      </c>
      <c r="B80" s="397" t="s">
        <v>118</v>
      </c>
      <c r="C80" s="398" t="s">
        <v>34</v>
      </c>
      <c r="D80" s="399">
        <v>-334163673</v>
      </c>
      <c r="E80" s="399">
        <f>+IFERROR(VLOOKUP(A80,Imp.Base!$B$2:$D$175,3,0),0)</f>
        <v>-341296415</v>
      </c>
      <c r="F80" s="87" t="s">
        <v>384</v>
      </c>
      <c r="G80" s="102"/>
      <c r="H80" s="100" t="s">
        <v>665</v>
      </c>
      <c r="I80" s="405">
        <f t="shared" si="0"/>
        <v>-341296415</v>
      </c>
      <c r="J80" s="105">
        <f t="shared" si="1"/>
        <v>-334163673</v>
      </c>
    </row>
    <row r="81" spans="1:10">
      <c r="A81" s="396">
        <v>12315</v>
      </c>
      <c r="B81" s="397" t="s">
        <v>118</v>
      </c>
      <c r="C81" s="398" t="s">
        <v>26</v>
      </c>
      <c r="D81" s="399">
        <v>664641748</v>
      </c>
      <c r="E81" s="399">
        <f>+IFERROR(VLOOKUP(A81,Imp.Base!$B$2:$D$175,3,0),0)</f>
        <v>38220708554</v>
      </c>
      <c r="F81" s="102" t="s">
        <v>667</v>
      </c>
      <c r="G81" s="102"/>
      <c r="H81" s="102" t="s">
        <v>667</v>
      </c>
      <c r="I81" s="405">
        <f t="shared" ref="I81:I151" si="2">+E81</f>
        <v>38220708554</v>
      </c>
      <c r="J81" s="105">
        <f t="shared" ref="J81:J151" si="3">+D81</f>
        <v>664641748</v>
      </c>
    </row>
    <row r="82" spans="1:10">
      <c r="A82" s="396">
        <v>123159</v>
      </c>
      <c r="B82" s="397" t="s">
        <v>118</v>
      </c>
      <c r="C82" s="398" t="s">
        <v>35</v>
      </c>
      <c r="D82" s="399">
        <v>-617430345</v>
      </c>
      <c r="E82" s="399">
        <f>+IFERROR(VLOOKUP(A82,Imp.Base!$B$2:$D$175,3,0),0)</f>
        <v>-20773831844</v>
      </c>
      <c r="F82" s="87" t="s">
        <v>384</v>
      </c>
      <c r="G82" s="102"/>
      <c r="H82" s="102" t="s">
        <v>667</v>
      </c>
      <c r="I82" s="405">
        <f t="shared" si="2"/>
        <v>-20773831844</v>
      </c>
      <c r="J82" s="105">
        <f t="shared" si="3"/>
        <v>-617430345</v>
      </c>
    </row>
    <row r="83" spans="1:10">
      <c r="A83" s="396">
        <v>12316</v>
      </c>
      <c r="B83" s="397" t="s">
        <v>118</v>
      </c>
      <c r="C83" s="398" t="s">
        <v>30</v>
      </c>
      <c r="D83" s="399">
        <v>26291226</v>
      </c>
      <c r="E83" s="399">
        <f>+IFERROR(VLOOKUP(A83,Imp.Base!$B$2:$D$175,3,0),0)</f>
        <v>26291226</v>
      </c>
      <c r="F83" s="100" t="s">
        <v>382</v>
      </c>
      <c r="G83" s="102"/>
      <c r="H83" s="100" t="s">
        <v>382</v>
      </c>
      <c r="I83" s="405">
        <f t="shared" si="2"/>
        <v>26291226</v>
      </c>
      <c r="J83" s="105">
        <f t="shared" si="3"/>
        <v>26291226</v>
      </c>
    </row>
    <row r="84" spans="1:10">
      <c r="A84" s="396">
        <v>123169</v>
      </c>
      <c r="B84" s="397" t="s">
        <v>118</v>
      </c>
      <c r="C84" s="398" t="s">
        <v>36</v>
      </c>
      <c r="D84" s="399">
        <v>-23569386</v>
      </c>
      <c r="E84" s="399">
        <f>+IFERROR(VLOOKUP(A84,Imp.Base!$B$2:$D$175,3,0),0)</f>
        <v>-25610766</v>
      </c>
      <c r="F84" s="87" t="s">
        <v>384</v>
      </c>
      <c r="G84" s="102"/>
      <c r="H84" s="100" t="s">
        <v>382</v>
      </c>
      <c r="I84" s="405">
        <f t="shared" si="2"/>
        <v>-25610766</v>
      </c>
      <c r="J84" s="105">
        <f t="shared" si="3"/>
        <v>-23569386</v>
      </c>
    </row>
    <row r="85" spans="1:10">
      <c r="A85" s="396">
        <v>12317</v>
      </c>
      <c r="B85" s="397" t="s">
        <v>118</v>
      </c>
      <c r="C85" s="398" t="s">
        <v>15</v>
      </c>
      <c r="D85" s="399">
        <v>86050035</v>
      </c>
      <c r="E85" s="399">
        <f>+IFERROR(VLOOKUP(A85,Imp.Base!$B$2:$D$175,3,0),0)</f>
        <v>26350414274</v>
      </c>
      <c r="F85" s="102" t="s">
        <v>15</v>
      </c>
      <c r="G85" s="102"/>
      <c r="H85" s="100" t="s">
        <v>15</v>
      </c>
      <c r="I85" s="405">
        <f t="shared" si="2"/>
        <v>26350414274</v>
      </c>
      <c r="J85" s="105">
        <f t="shared" si="3"/>
        <v>86050035</v>
      </c>
    </row>
    <row r="86" spans="1:10">
      <c r="A86" s="396">
        <v>123179</v>
      </c>
      <c r="B86" s="397" t="s">
        <v>118</v>
      </c>
      <c r="C86" s="398" t="s">
        <v>37</v>
      </c>
      <c r="D86" s="399">
        <v>-72630457</v>
      </c>
      <c r="E86" s="399">
        <f>+IFERROR(VLOOKUP(A86,Imp.Base!$B$2:$D$175,3,0),0)</f>
        <v>-16743489398</v>
      </c>
      <c r="F86" s="100" t="s">
        <v>384</v>
      </c>
      <c r="G86" s="102"/>
      <c r="H86" s="102" t="s">
        <v>15</v>
      </c>
      <c r="I86" s="405">
        <f t="shared" si="2"/>
        <v>-16743489398</v>
      </c>
      <c r="J86" s="105">
        <f t="shared" si="3"/>
        <v>-72630457</v>
      </c>
    </row>
    <row r="87" spans="1:10">
      <c r="A87" s="396">
        <v>12321</v>
      </c>
      <c r="B87" s="397" t="s">
        <v>118</v>
      </c>
      <c r="C87" s="398" t="s">
        <v>17</v>
      </c>
      <c r="D87" s="399">
        <v>2215846538</v>
      </c>
      <c r="E87" s="399">
        <f>+IFERROR(VLOOKUP(A87,Imp.Base!$B$2:$D$175,3,0),0)</f>
        <v>2177130150</v>
      </c>
      <c r="F87" s="102" t="s">
        <v>381</v>
      </c>
      <c r="G87" s="102"/>
      <c r="H87" s="100" t="s">
        <v>381</v>
      </c>
      <c r="I87" s="405">
        <f t="shared" si="2"/>
        <v>2177130150</v>
      </c>
      <c r="J87" s="105">
        <f t="shared" si="3"/>
        <v>2215846538</v>
      </c>
    </row>
    <row r="88" spans="1:10">
      <c r="A88" s="396">
        <v>12322</v>
      </c>
      <c r="B88" s="397" t="s">
        <v>118</v>
      </c>
      <c r="C88" s="398" t="s">
        <v>21</v>
      </c>
      <c r="D88" s="399">
        <v>444846167</v>
      </c>
      <c r="E88" s="399">
        <f>+IFERROR(VLOOKUP(A88,Imp.Base!$B$2:$D$175,3,0),0)</f>
        <v>0</v>
      </c>
      <c r="F88" s="102" t="s">
        <v>381</v>
      </c>
      <c r="G88" s="102"/>
      <c r="H88" s="100" t="s">
        <v>381</v>
      </c>
      <c r="I88" s="405">
        <f t="shared" si="2"/>
        <v>0</v>
      </c>
      <c r="J88" s="105">
        <f t="shared" si="3"/>
        <v>444846167</v>
      </c>
    </row>
    <row r="89" spans="1:10">
      <c r="A89" s="396">
        <v>12323</v>
      </c>
      <c r="B89" s="397" t="s">
        <v>118</v>
      </c>
      <c r="C89" s="398" t="s">
        <v>263</v>
      </c>
      <c r="D89" s="399">
        <v>69155842</v>
      </c>
      <c r="E89" s="399">
        <f>+IFERROR(VLOOKUP(A89,Imp.Base!$B$2:$D$175,3,0),0)</f>
        <v>0</v>
      </c>
      <c r="F89" s="102" t="s">
        <v>381</v>
      </c>
      <c r="G89" s="102"/>
      <c r="H89" s="100" t="s">
        <v>381</v>
      </c>
      <c r="I89" s="405">
        <f t="shared" si="2"/>
        <v>0</v>
      </c>
      <c r="J89" s="105">
        <f t="shared" si="3"/>
        <v>69155842</v>
      </c>
    </row>
    <row r="90" spans="1:10">
      <c r="A90" s="396">
        <v>12324</v>
      </c>
      <c r="B90" s="397" t="s">
        <v>118</v>
      </c>
      <c r="C90" s="398" t="s">
        <v>16</v>
      </c>
      <c r="D90" s="399">
        <v>24466579222</v>
      </c>
      <c r="E90" s="399">
        <f>+IFERROR(VLOOKUP(A90,Imp.Base!$B$2:$D$175,3,0),0)</f>
        <v>24466579222</v>
      </c>
      <c r="F90" s="102" t="s">
        <v>379</v>
      </c>
      <c r="G90" s="102"/>
      <c r="H90" s="102" t="s">
        <v>379</v>
      </c>
      <c r="I90" s="405">
        <f t="shared" si="2"/>
        <v>24466579222</v>
      </c>
      <c r="J90" s="105">
        <f t="shared" si="3"/>
        <v>24466579222</v>
      </c>
    </row>
    <row r="91" spans="1:10">
      <c r="A91" s="396">
        <v>12329</v>
      </c>
      <c r="B91" s="397" t="s">
        <v>118</v>
      </c>
      <c r="C91" s="398" t="s">
        <v>38</v>
      </c>
      <c r="D91" s="399">
        <v>-959477050</v>
      </c>
      <c r="E91" s="399">
        <f>+IFERROR(VLOOKUP(A91,Imp.Base!$B$2:$D$175,3,0),0)</f>
        <v>-1239648459</v>
      </c>
      <c r="F91" s="100" t="s">
        <v>384</v>
      </c>
      <c r="G91" s="102"/>
      <c r="H91" s="100" t="s">
        <v>381</v>
      </c>
      <c r="I91" s="405">
        <f t="shared" si="2"/>
        <v>-1239648459</v>
      </c>
      <c r="J91" s="105">
        <f t="shared" si="3"/>
        <v>-959477050</v>
      </c>
    </row>
    <row r="92" spans="1:10">
      <c r="A92" s="396">
        <v>12331</v>
      </c>
      <c r="B92" s="397" t="s">
        <v>118</v>
      </c>
      <c r="C92" s="398" t="s">
        <v>27</v>
      </c>
      <c r="D92" s="399">
        <v>12435190541</v>
      </c>
      <c r="E92" s="399">
        <f>+IFERROR(VLOOKUP(A92,Imp.Base!$B$2:$D$175,3,0),0)</f>
        <v>83471380993</v>
      </c>
      <c r="F92" s="100" t="s">
        <v>382</v>
      </c>
      <c r="G92" s="102"/>
      <c r="H92" s="100" t="s">
        <v>382</v>
      </c>
      <c r="I92" s="405">
        <f t="shared" si="2"/>
        <v>83471380993</v>
      </c>
      <c r="J92" s="105">
        <f t="shared" si="3"/>
        <v>12435190541</v>
      </c>
    </row>
    <row r="93" spans="1:10">
      <c r="A93" s="396">
        <v>12332</v>
      </c>
      <c r="B93" s="397" t="s">
        <v>118</v>
      </c>
      <c r="C93" s="398" t="s">
        <v>28</v>
      </c>
      <c r="D93" s="399">
        <v>20907872297</v>
      </c>
      <c r="E93" s="399">
        <f>+IFERROR(VLOOKUP(A93,Imp.Base!$B$2:$D$175,3,0),0)</f>
        <v>0</v>
      </c>
      <c r="F93" s="100" t="s">
        <v>382</v>
      </c>
      <c r="G93" s="102"/>
      <c r="H93" s="100" t="s">
        <v>382</v>
      </c>
      <c r="I93" s="405">
        <f t="shared" si="2"/>
        <v>0</v>
      </c>
      <c r="J93" s="105">
        <f t="shared" si="3"/>
        <v>20907872297</v>
      </c>
    </row>
    <row r="94" spans="1:10">
      <c r="A94" s="396">
        <v>12333</v>
      </c>
      <c r="B94" s="397" t="s">
        <v>118</v>
      </c>
      <c r="C94" s="398" t="s">
        <v>29</v>
      </c>
      <c r="D94" s="399">
        <v>3835043338</v>
      </c>
      <c r="E94" s="399">
        <f>+IFERROR(VLOOKUP(A94,Imp.Base!$B$2:$D$175,3,0),0)</f>
        <v>0</v>
      </c>
      <c r="F94" s="100" t="s">
        <v>382</v>
      </c>
      <c r="G94" s="102"/>
      <c r="H94" s="100" t="s">
        <v>382</v>
      </c>
      <c r="I94" s="405">
        <f t="shared" si="2"/>
        <v>0</v>
      </c>
      <c r="J94" s="105">
        <f t="shared" si="3"/>
        <v>3835043338</v>
      </c>
    </row>
    <row r="95" spans="1:10">
      <c r="A95" s="396">
        <v>12334</v>
      </c>
      <c r="B95" s="397" t="s">
        <v>118</v>
      </c>
      <c r="C95" s="398" t="s">
        <v>18</v>
      </c>
      <c r="D95" s="399">
        <v>87527427885</v>
      </c>
      <c r="E95" s="399">
        <f>+IFERROR(VLOOKUP(A95,Imp.Base!$B$2:$D$175,3,0),0)</f>
        <v>38716387</v>
      </c>
      <c r="F95" s="100" t="s">
        <v>382</v>
      </c>
      <c r="G95" s="102"/>
      <c r="H95" s="100" t="s">
        <v>382</v>
      </c>
      <c r="I95" s="405">
        <f t="shared" si="2"/>
        <v>38716387</v>
      </c>
      <c r="J95" s="105">
        <f t="shared" si="3"/>
        <v>87527427885</v>
      </c>
    </row>
    <row r="96" spans="1:10">
      <c r="A96" s="396">
        <v>12335</v>
      </c>
      <c r="B96" s="397" t="s">
        <v>118</v>
      </c>
      <c r="C96" s="398" t="s">
        <v>22</v>
      </c>
      <c r="D96" s="399">
        <v>25739300423</v>
      </c>
      <c r="E96" s="399">
        <f>+IFERROR(VLOOKUP(A96,Imp.Base!$B$2:$D$175,3,0),0)</f>
        <v>0</v>
      </c>
      <c r="F96" s="100" t="s">
        <v>382</v>
      </c>
      <c r="G96" s="102"/>
      <c r="H96" s="100" t="s">
        <v>382</v>
      </c>
      <c r="I96" s="405">
        <f t="shared" si="2"/>
        <v>0</v>
      </c>
      <c r="J96" s="105">
        <f t="shared" si="3"/>
        <v>25739300423</v>
      </c>
    </row>
    <row r="97" spans="1:14">
      <c r="A97" s="396">
        <v>12336</v>
      </c>
      <c r="B97" s="397" t="s">
        <v>118</v>
      </c>
      <c r="C97" s="398" t="s">
        <v>23</v>
      </c>
      <c r="D97" s="399">
        <v>2439493109</v>
      </c>
      <c r="E97" s="399">
        <f>+IFERROR(VLOOKUP(A97,Imp.Base!$B$2:$D$175,3,0),0)</f>
        <v>0</v>
      </c>
      <c r="F97" s="100" t="s">
        <v>382</v>
      </c>
      <c r="G97" s="102"/>
      <c r="H97" s="100" t="s">
        <v>382</v>
      </c>
      <c r="I97" s="405">
        <f t="shared" si="2"/>
        <v>0</v>
      </c>
      <c r="J97" s="105">
        <f t="shared" si="3"/>
        <v>2439493109</v>
      </c>
    </row>
    <row r="98" spans="1:14">
      <c r="A98" s="400">
        <v>12337</v>
      </c>
      <c r="B98" s="397" t="s">
        <v>118</v>
      </c>
      <c r="C98" s="398" t="s">
        <v>823</v>
      </c>
      <c r="D98" s="399">
        <v>872035342</v>
      </c>
      <c r="E98" s="399">
        <f>+IFERROR(VLOOKUP(A98,Imp.Base!$B$2:$D$175,3,0),0)</f>
        <v>0</v>
      </c>
      <c r="F98" s="100" t="s">
        <v>382</v>
      </c>
      <c r="G98" s="102"/>
      <c r="H98" s="100" t="s">
        <v>382</v>
      </c>
      <c r="I98" s="405">
        <f t="shared" si="2"/>
        <v>0</v>
      </c>
      <c r="J98" s="105">
        <f t="shared" si="3"/>
        <v>872035342</v>
      </c>
    </row>
    <row r="99" spans="1:14">
      <c r="A99" s="396">
        <v>12339</v>
      </c>
      <c r="B99" s="397" t="s">
        <v>118</v>
      </c>
      <c r="C99" s="398" t="s">
        <v>39</v>
      </c>
      <c r="D99" s="399">
        <v>-68357705168</v>
      </c>
      <c r="E99" s="399">
        <f>+IFERROR(VLOOKUP(A99,Imp.Base!$B$2:$D$175,3,0),0)</f>
        <v>-38732846924</v>
      </c>
      <c r="F99" s="100" t="s">
        <v>384</v>
      </c>
      <c r="G99" s="102"/>
      <c r="H99" s="100" t="s">
        <v>382</v>
      </c>
      <c r="I99" s="405">
        <f t="shared" si="2"/>
        <v>-38732846924</v>
      </c>
      <c r="J99" s="105">
        <f t="shared" si="3"/>
        <v>-68357705168</v>
      </c>
      <c r="L99" s="105">
        <f>+I99-J99</f>
        <v>29624858244</v>
      </c>
      <c r="M99" s="105">
        <f>+'EERR IMPERIAL'!D108+'EERR IMPERIAL'!D109+'EERR IMPERIAL'!D110+'EERR IMPERIAL'!D111+'EERR IMPERIAL'!D112+'EERR IMPERIAL'!D113</f>
        <v>-6819388218</v>
      </c>
      <c r="N99" s="105">
        <f>+L99-M99</f>
        <v>36444246462</v>
      </c>
    </row>
    <row r="100" spans="1:14">
      <c r="A100" s="396">
        <v>12346</v>
      </c>
      <c r="B100" s="397" t="s">
        <v>118</v>
      </c>
      <c r="C100" s="398" t="s">
        <v>1154</v>
      </c>
      <c r="D100" s="399">
        <v>250675672</v>
      </c>
      <c r="E100" s="399">
        <f>+IFERROR(VLOOKUP(A100,Imp.Base!$B$2:$D$175,3,0),0)</f>
        <v>5278904800</v>
      </c>
      <c r="F100" s="102" t="s">
        <v>383</v>
      </c>
      <c r="G100" s="1041"/>
      <c r="H100" s="100" t="s">
        <v>383</v>
      </c>
      <c r="I100" s="405">
        <f t="shared" si="2"/>
        <v>5278904800</v>
      </c>
      <c r="J100" s="105">
        <f t="shared" si="3"/>
        <v>250675672</v>
      </c>
      <c r="M100" s="105">
        <f>+D100-E100</f>
        <v>-5028229128</v>
      </c>
    </row>
    <row r="101" spans="1:14">
      <c r="A101" s="396">
        <v>12348</v>
      </c>
      <c r="B101" s="397" t="s">
        <v>118</v>
      </c>
      <c r="C101" s="398" t="s">
        <v>1098</v>
      </c>
      <c r="D101" s="399">
        <v>0</v>
      </c>
      <c r="E101" s="399">
        <f>+IFERROR(VLOOKUP(A101,Imp.Base!$B$2:$D$175,3,0),0)</f>
        <v>0</v>
      </c>
      <c r="F101" s="102" t="s">
        <v>383</v>
      </c>
      <c r="G101" s="102"/>
      <c r="H101" s="100" t="s">
        <v>383</v>
      </c>
      <c r="I101" s="405">
        <f t="shared" ref="I101:I108" si="4">+E101</f>
        <v>0</v>
      </c>
      <c r="J101" s="105">
        <f t="shared" ref="J101:J108" si="5">+D101</f>
        <v>0</v>
      </c>
      <c r="M101" s="105">
        <f t="shared" ref="M101:M165" si="6">+D101-E101</f>
        <v>0</v>
      </c>
    </row>
    <row r="102" spans="1:14">
      <c r="A102" s="396">
        <v>12349</v>
      </c>
      <c r="B102" s="397" t="s">
        <v>118</v>
      </c>
      <c r="C102" s="398" t="s">
        <v>1099</v>
      </c>
      <c r="D102" s="399">
        <v>0</v>
      </c>
      <c r="E102" s="399">
        <f>+IFERROR(VLOOKUP(A102,Imp.Base!$B$2:$D$175,3,0),0)</f>
        <v>0</v>
      </c>
      <c r="F102" s="102" t="s">
        <v>383</v>
      </c>
      <c r="G102" s="102"/>
      <c r="H102" s="100" t="s">
        <v>383</v>
      </c>
      <c r="I102" s="405">
        <f t="shared" si="4"/>
        <v>0</v>
      </c>
      <c r="J102" s="105">
        <f t="shared" si="5"/>
        <v>0</v>
      </c>
      <c r="M102" s="105">
        <f t="shared" si="6"/>
        <v>0</v>
      </c>
    </row>
    <row r="103" spans="1:14">
      <c r="A103" s="396">
        <v>123412</v>
      </c>
      <c r="B103" s="397" t="s">
        <v>118</v>
      </c>
      <c r="C103" s="398" t="s">
        <v>1100</v>
      </c>
      <c r="D103" s="399">
        <v>0</v>
      </c>
      <c r="E103" s="399">
        <f>+IFERROR(VLOOKUP(A103,Imp.Base!$B$2:$D$175,3,0),0)</f>
        <v>0</v>
      </c>
      <c r="F103" s="102" t="s">
        <v>383</v>
      </c>
      <c r="G103" s="102"/>
      <c r="H103" s="100" t="s">
        <v>383</v>
      </c>
      <c r="I103" s="405">
        <f t="shared" si="4"/>
        <v>0</v>
      </c>
      <c r="J103" s="105">
        <f t="shared" si="5"/>
        <v>0</v>
      </c>
      <c r="M103" s="105">
        <f t="shared" si="6"/>
        <v>0</v>
      </c>
    </row>
    <row r="104" spans="1:14">
      <c r="A104" s="396">
        <v>123415</v>
      </c>
      <c r="B104" s="397" t="s">
        <v>118</v>
      </c>
      <c r="C104" s="398" t="s">
        <v>455</v>
      </c>
      <c r="D104" s="399">
        <v>0</v>
      </c>
      <c r="E104" s="399">
        <f>+IFERROR(VLOOKUP(A104,Imp.Base!$B$2:$D$175,3,0),0)</f>
        <v>0</v>
      </c>
      <c r="F104" s="102" t="s">
        <v>383</v>
      </c>
      <c r="G104" s="102"/>
      <c r="H104" s="100" t="s">
        <v>383</v>
      </c>
      <c r="I104" s="405">
        <f t="shared" si="4"/>
        <v>0</v>
      </c>
      <c r="J104" s="105">
        <f t="shared" si="5"/>
        <v>0</v>
      </c>
      <c r="M104" s="105">
        <f t="shared" si="6"/>
        <v>0</v>
      </c>
    </row>
    <row r="105" spans="1:14">
      <c r="A105" s="396">
        <v>123417</v>
      </c>
      <c r="B105" s="397" t="s">
        <v>118</v>
      </c>
      <c r="C105" s="398" t="s">
        <v>1101</v>
      </c>
      <c r="D105" s="399">
        <v>0</v>
      </c>
      <c r="E105" s="399">
        <f>+IFERROR(VLOOKUP(A105,Imp.Base!$B$2:$D$175,3,0),0)</f>
        <v>0</v>
      </c>
      <c r="F105" s="102" t="s">
        <v>383</v>
      </c>
      <c r="G105" s="102"/>
      <c r="H105" s="100" t="s">
        <v>383</v>
      </c>
      <c r="I105" s="405">
        <f t="shared" si="4"/>
        <v>0</v>
      </c>
      <c r="J105" s="105">
        <f t="shared" si="5"/>
        <v>0</v>
      </c>
      <c r="M105" s="105">
        <f t="shared" si="6"/>
        <v>0</v>
      </c>
    </row>
    <row r="106" spans="1:14">
      <c r="A106" s="396">
        <v>1235003</v>
      </c>
      <c r="B106" s="397" t="s">
        <v>118</v>
      </c>
      <c r="C106" s="398" t="s">
        <v>1078</v>
      </c>
      <c r="D106" s="399">
        <v>41502600</v>
      </c>
      <c r="E106" s="399">
        <f>+IFERROR(VLOOKUP(A106,Imp.Base!$B$2:$D$175,3,0),0)</f>
        <v>71802600</v>
      </c>
      <c r="F106" s="102" t="s">
        <v>383</v>
      </c>
      <c r="G106" s="102"/>
      <c r="H106" s="100" t="s">
        <v>383</v>
      </c>
      <c r="I106" s="405">
        <f t="shared" si="4"/>
        <v>71802600</v>
      </c>
      <c r="J106" s="105">
        <f t="shared" si="5"/>
        <v>41502600</v>
      </c>
      <c r="M106" s="105">
        <f t="shared" si="6"/>
        <v>-30300000</v>
      </c>
    </row>
    <row r="107" spans="1:14">
      <c r="A107" s="396">
        <v>123432</v>
      </c>
      <c r="B107" s="397" t="s">
        <v>118</v>
      </c>
      <c r="C107" s="398" t="s">
        <v>71</v>
      </c>
      <c r="D107" s="399">
        <v>0</v>
      </c>
      <c r="E107" s="399">
        <f>+IFERROR(VLOOKUP(A107,Imp.Base!$B$2:$D$175,3,0),0)</f>
        <v>0</v>
      </c>
      <c r="F107" s="102" t="s">
        <v>383</v>
      </c>
      <c r="G107" s="102"/>
      <c r="H107" s="100" t="s">
        <v>383</v>
      </c>
      <c r="I107" s="405">
        <f t="shared" si="4"/>
        <v>0</v>
      </c>
      <c r="J107" s="105">
        <f t="shared" si="5"/>
        <v>0</v>
      </c>
      <c r="M107" s="105">
        <f t="shared" si="6"/>
        <v>0</v>
      </c>
    </row>
    <row r="108" spans="1:14">
      <c r="A108" s="396">
        <v>123441</v>
      </c>
      <c r="B108" s="397" t="s">
        <v>118</v>
      </c>
      <c r="C108" s="398" t="s">
        <v>72</v>
      </c>
      <c r="D108" s="399">
        <v>0</v>
      </c>
      <c r="E108" s="399">
        <f>+IFERROR(VLOOKUP(A108,Imp.Base!$B$2:$D$175,3,0),0)</f>
        <v>0</v>
      </c>
      <c r="F108" s="102" t="s">
        <v>383</v>
      </c>
      <c r="G108" s="102"/>
      <c r="H108" s="100" t="s">
        <v>383</v>
      </c>
      <c r="I108" s="405">
        <f t="shared" si="4"/>
        <v>0</v>
      </c>
      <c r="J108" s="105">
        <f t="shared" si="5"/>
        <v>0</v>
      </c>
      <c r="M108" s="105">
        <f t="shared" si="6"/>
        <v>0</v>
      </c>
    </row>
    <row r="109" spans="1:14">
      <c r="A109" s="396">
        <v>123442</v>
      </c>
      <c r="B109" s="397" t="s">
        <v>118</v>
      </c>
      <c r="C109" s="398" t="s">
        <v>73</v>
      </c>
      <c r="D109" s="399">
        <v>0</v>
      </c>
      <c r="E109" s="399">
        <f>+IFERROR(VLOOKUP(A109,Imp.Base!$B$2:$D$175,3,0),0)</f>
        <v>0</v>
      </c>
      <c r="F109" s="102" t="s">
        <v>383</v>
      </c>
      <c r="G109" s="102"/>
      <c r="H109" s="100" t="s">
        <v>383</v>
      </c>
      <c r="I109" s="405">
        <f t="shared" si="2"/>
        <v>0</v>
      </c>
      <c r="J109" s="105">
        <f t="shared" si="3"/>
        <v>0</v>
      </c>
      <c r="M109" s="105">
        <f t="shared" si="6"/>
        <v>0</v>
      </c>
    </row>
    <row r="110" spans="1:14">
      <c r="A110" s="396">
        <v>123443</v>
      </c>
      <c r="B110" s="397" t="s">
        <v>118</v>
      </c>
      <c r="C110" s="398" t="s">
        <v>74</v>
      </c>
      <c r="D110" s="399">
        <v>0</v>
      </c>
      <c r="E110" s="399">
        <f>+IFERROR(VLOOKUP(A110,Imp.Base!$B$2:$D$175,3,0),0)</f>
        <v>968409332</v>
      </c>
      <c r="F110" s="102" t="s">
        <v>383</v>
      </c>
      <c r="G110" s="102"/>
      <c r="H110" s="100" t="s">
        <v>383</v>
      </c>
      <c r="I110" s="405">
        <f t="shared" si="2"/>
        <v>968409332</v>
      </c>
      <c r="J110" s="105">
        <f t="shared" si="3"/>
        <v>0</v>
      </c>
      <c r="M110" s="105">
        <f t="shared" si="6"/>
        <v>-968409332</v>
      </c>
    </row>
    <row r="111" spans="1:14">
      <c r="A111" s="396">
        <v>123445</v>
      </c>
      <c r="B111" s="397" t="s">
        <v>118</v>
      </c>
      <c r="C111" s="398" t="s">
        <v>75</v>
      </c>
      <c r="D111" s="399">
        <v>0</v>
      </c>
      <c r="E111" s="399">
        <f>+IFERROR(VLOOKUP(A111,Imp.Base!$B$2:$D$175,3,0),0)</f>
        <v>0</v>
      </c>
      <c r="F111" s="102" t="s">
        <v>383</v>
      </c>
      <c r="G111" s="102"/>
      <c r="H111" s="100" t="s">
        <v>383</v>
      </c>
      <c r="I111" s="405">
        <f t="shared" si="2"/>
        <v>0</v>
      </c>
      <c r="J111" s="105">
        <f t="shared" si="3"/>
        <v>0</v>
      </c>
      <c r="M111" s="105">
        <f t="shared" si="6"/>
        <v>0</v>
      </c>
    </row>
    <row r="112" spans="1:14">
      <c r="A112" s="396">
        <v>123450</v>
      </c>
      <c r="B112" s="397" t="s">
        <v>118</v>
      </c>
      <c r="C112" s="398" t="s">
        <v>76</v>
      </c>
      <c r="D112" s="399">
        <v>231281478</v>
      </c>
      <c r="E112" s="399">
        <f>+IFERROR(VLOOKUP(A112,Imp.Base!$B$2:$D$175,3,0),0)</f>
        <v>231281478</v>
      </c>
      <c r="F112" s="102" t="s">
        <v>383</v>
      </c>
      <c r="G112" s="102"/>
      <c r="H112" s="100" t="s">
        <v>383</v>
      </c>
      <c r="I112" s="405">
        <f t="shared" si="2"/>
        <v>231281478</v>
      </c>
      <c r="J112" s="105">
        <f t="shared" si="3"/>
        <v>231281478</v>
      </c>
      <c r="M112" s="105">
        <f t="shared" si="6"/>
        <v>0</v>
      </c>
    </row>
    <row r="113" spans="1:13">
      <c r="A113" s="396">
        <v>123452</v>
      </c>
      <c r="B113" s="397" t="s">
        <v>118</v>
      </c>
      <c r="C113" s="398" t="s">
        <v>77</v>
      </c>
      <c r="D113" s="399">
        <v>0</v>
      </c>
      <c r="E113" s="399">
        <f>+IFERROR(VLOOKUP(A113,Imp.Base!$B$2:$D$175,3,0),0)</f>
        <v>0</v>
      </c>
      <c r="F113" s="102" t="s">
        <v>383</v>
      </c>
      <c r="G113" s="102"/>
      <c r="H113" s="100" t="s">
        <v>383</v>
      </c>
      <c r="I113" s="405">
        <f t="shared" si="2"/>
        <v>0</v>
      </c>
      <c r="J113" s="105">
        <f t="shared" si="3"/>
        <v>0</v>
      </c>
      <c r="M113" s="105">
        <f t="shared" si="6"/>
        <v>0</v>
      </c>
    </row>
    <row r="114" spans="1:13">
      <c r="A114" s="396">
        <v>123454</v>
      </c>
      <c r="B114" s="397" t="s">
        <v>118</v>
      </c>
      <c r="C114" s="398" t="s">
        <v>78</v>
      </c>
      <c r="D114" s="399">
        <v>0</v>
      </c>
      <c r="E114" s="399">
        <f>+IFERROR(VLOOKUP(A114,Imp.Base!$B$2:$D$175,3,0),0)</f>
        <v>0</v>
      </c>
      <c r="F114" s="102" t="s">
        <v>383</v>
      </c>
      <c r="G114" s="102"/>
      <c r="H114" s="100" t="s">
        <v>383</v>
      </c>
      <c r="I114" s="405">
        <f t="shared" si="2"/>
        <v>0</v>
      </c>
      <c r="J114" s="105">
        <f t="shared" si="3"/>
        <v>0</v>
      </c>
      <c r="M114" s="105">
        <f t="shared" si="6"/>
        <v>0</v>
      </c>
    </row>
    <row r="115" spans="1:13">
      <c r="A115" s="396">
        <v>123456</v>
      </c>
      <c r="B115" s="397" t="s">
        <v>118</v>
      </c>
      <c r="C115" s="398" t="s">
        <v>79</v>
      </c>
      <c r="D115" s="399">
        <v>0</v>
      </c>
      <c r="E115" s="399">
        <f>+IFERROR(VLOOKUP(A115,Imp.Base!$B$2:$D$175,3,0),0)</f>
        <v>0</v>
      </c>
      <c r="F115" s="102" t="s">
        <v>383</v>
      </c>
      <c r="G115" s="102"/>
      <c r="H115" s="100" t="s">
        <v>383</v>
      </c>
      <c r="I115" s="405">
        <f t="shared" si="2"/>
        <v>0</v>
      </c>
      <c r="J115" s="105">
        <f t="shared" si="3"/>
        <v>0</v>
      </c>
      <c r="M115" s="105">
        <f t="shared" si="6"/>
        <v>0</v>
      </c>
    </row>
    <row r="116" spans="1:13">
      <c r="A116" s="396">
        <v>123462</v>
      </c>
      <c r="B116" s="397" t="s">
        <v>118</v>
      </c>
      <c r="C116" s="398" t="s">
        <v>80</v>
      </c>
      <c r="D116" s="399">
        <v>0</v>
      </c>
      <c r="E116" s="399">
        <f>+IFERROR(VLOOKUP(A116,Imp.Base!$B$2:$D$175,3,0),0)</f>
        <v>0</v>
      </c>
      <c r="F116" s="102" t="s">
        <v>383</v>
      </c>
      <c r="G116" s="102"/>
      <c r="H116" s="100" t="s">
        <v>383</v>
      </c>
      <c r="I116" s="405">
        <f t="shared" si="2"/>
        <v>0</v>
      </c>
      <c r="J116" s="105">
        <f t="shared" si="3"/>
        <v>0</v>
      </c>
      <c r="M116" s="105">
        <f t="shared" si="6"/>
        <v>0</v>
      </c>
    </row>
    <row r="117" spans="1:13">
      <c r="A117" s="396">
        <v>123463</v>
      </c>
      <c r="B117" s="397" t="s">
        <v>118</v>
      </c>
      <c r="C117" s="398" t="s">
        <v>81</v>
      </c>
      <c r="D117" s="399">
        <v>0</v>
      </c>
      <c r="E117" s="399">
        <f>+IFERROR(VLOOKUP(A117,Imp.Base!$B$2:$D$175,3,0),0)</f>
        <v>0</v>
      </c>
      <c r="F117" s="102" t="s">
        <v>383</v>
      </c>
      <c r="G117" s="102"/>
      <c r="H117" s="100" t="s">
        <v>383</v>
      </c>
      <c r="I117" s="405">
        <f t="shared" si="2"/>
        <v>0</v>
      </c>
      <c r="J117" s="105">
        <f t="shared" si="3"/>
        <v>0</v>
      </c>
      <c r="M117" s="105">
        <f t="shared" si="6"/>
        <v>0</v>
      </c>
    </row>
    <row r="118" spans="1:13">
      <c r="A118" s="396">
        <v>123464</v>
      </c>
      <c r="B118" s="397" t="s">
        <v>118</v>
      </c>
      <c r="C118" s="398" t="s">
        <v>264</v>
      </c>
      <c r="D118" s="399">
        <v>0</v>
      </c>
      <c r="E118" s="399">
        <f>+IFERROR(VLOOKUP(A118,Imp.Base!$B$2:$D$175,3,0),0)</f>
        <v>0</v>
      </c>
      <c r="F118" s="102" t="s">
        <v>383</v>
      </c>
      <c r="G118" s="102"/>
      <c r="H118" s="100" t="s">
        <v>383</v>
      </c>
      <c r="I118" s="405">
        <f t="shared" si="2"/>
        <v>0</v>
      </c>
      <c r="J118" s="105">
        <f t="shared" si="3"/>
        <v>0</v>
      </c>
      <c r="M118" s="105">
        <f t="shared" si="6"/>
        <v>0</v>
      </c>
    </row>
    <row r="119" spans="1:13">
      <c r="A119" s="396">
        <v>123467</v>
      </c>
      <c r="B119" s="397" t="s">
        <v>118</v>
      </c>
      <c r="C119" s="398" t="s">
        <v>82</v>
      </c>
      <c r="D119" s="399">
        <v>0</v>
      </c>
      <c r="E119" s="399">
        <f>+IFERROR(VLOOKUP(A119,Imp.Base!$B$2:$D$175,3,0),0)</f>
        <v>0</v>
      </c>
      <c r="F119" s="102" t="s">
        <v>383</v>
      </c>
      <c r="G119" s="102"/>
      <c r="H119" s="100" t="s">
        <v>383</v>
      </c>
      <c r="I119" s="405">
        <f t="shared" si="2"/>
        <v>0</v>
      </c>
      <c r="J119" s="105">
        <f t="shared" si="3"/>
        <v>0</v>
      </c>
      <c r="M119" s="105">
        <f t="shared" si="6"/>
        <v>0</v>
      </c>
    </row>
    <row r="120" spans="1:13">
      <c r="A120" s="396">
        <v>123469</v>
      </c>
      <c r="B120" s="397" t="s">
        <v>118</v>
      </c>
      <c r="C120" s="398" t="s">
        <v>83</v>
      </c>
      <c r="D120" s="399">
        <v>0</v>
      </c>
      <c r="E120" s="399">
        <f>+IFERROR(VLOOKUP(A120,Imp.Base!$B$2:$D$175,3,0),0)</f>
        <v>0</v>
      </c>
      <c r="F120" s="102" t="s">
        <v>383</v>
      </c>
      <c r="G120" s="103"/>
      <c r="H120" s="100" t="s">
        <v>383</v>
      </c>
      <c r="I120" s="405">
        <f t="shared" si="2"/>
        <v>0</v>
      </c>
      <c r="J120" s="105">
        <f t="shared" si="3"/>
        <v>0</v>
      </c>
      <c r="M120" s="105">
        <f t="shared" si="6"/>
        <v>0</v>
      </c>
    </row>
    <row r="121" spans="1:13">
      <c r="A121" s="396">
        <v>123470</v>
      </c>
      <c r="B121" s="397" t="s">
        <v>118</v>
      </c>
      <c r="C121" s="398" t="s">
        <v>265</v>
      </c>
      <c r="D121" s="399">
        <v>0</v>
      </c>
      <c r="E121" s="399">
        <f>+IFERROR(VLOOKUP(A121,Imp.Base!$B$2:$D$175,3,0),0)</f>
        <v>0</v>
      </c>
      <c r="F121" s="102" t="s">
        <v>383</v>
      </c>
      <c r="G121" s="102"/>
      <c r="H121" s="100" t="s">
        <v>383</v>
      </c>
      <c r="I121" s="405">
        <f t="shared" si="2"/>
        <v>0</v>
      </c>
      <c r="J121" s="105">
        <f t="shared" si="3"/>
        <v>0</v>
      </c>
      <c r="M121" s="105">
        <f t="shared" si="6"/>
        <v>0</v>
      </c>
    </row>
    <row r="122" spans="1:13">
      <c r="A122" s="396">
        <v>123471</v>
      </c>
      <c r="B122" s="397" t="s">
        <v>118</v>
      </c>
      <c r="C122" s="398" t="s">
        <v>84</v>
      </c>
      <c r="D122" s="399">
        <v>0</v>
      </c>
      <c r="E122" s="399">
        <f>+IFERROR(VLOOKUP(A122,Imp.Base!$B$2:$D$175,3,0),0)</f>
        <v>0</v>
      </c>
      <c r="F122" s="102" t="s">
        <v>383</v>
      </c>
      <c r="G122" s="103"/>
      <c r="H122" s="100" t="s">
        <v>383</v>
      </c>
      <c r="I122" s="405">
        <f t="shared" si="2"/>
        <v>0</v>
      </c>
      <c r="J122" s="105">
        <f t="shared" si="3"/>
        <v>0</v>
      </c>
      <c r="M122" s="105">
        <f t="shared" si="6"/>
        <v>0</v>
      </c>
    </row>
    <row r="123" spans="1:13">
      <c r="A123" s="396">
        <v>123472</v>
      </c>
      <c r="B123" s="397" t="s">
        <v>118</v>
      </c>
      <c r="C123" s="398" t="s">
        <v>85</v>
      </c>
      <c r="D123" s="399">
        <v>0</v>
      </c>
      <c r="E123" s="399">
        <f>+IFERROR(VLOOKUP(A123,Imp.Base!$B$2:$D$175,3,0),0)</f>
        <v>0</v>
      </c>
      <c r="F123" s="102" t="s">
        <v>383</v>
      </c>
      <c r="G123" s="102"/>
      <c r="H123" s="100" t="s">
        <v>383</v>
      </c>
      <c r="I123" s="405">
        <f t="shared" si="2"/>
        <v>0</v>
      </c>
      <c r="J123" s="105">
        <f t="shared" si="3"/>
        <v>0</v>
      </c>
      <c r="M123" s="105">
        <f t="shared" si="6"/>
        <v>0</v>
      </c>
    </row>
    <row r="124" spans="1:13">
      <c r="A124" s="396">
        <v>123473</v>
      </c>
      <c r="B124" s="397" t="s">
        <v>118</v>
      </c>
      <c r="C124" s="398" t="s">
        <v>266</v>
      </c>
      <c r="D124" s="399">
        <v>0</v>
      </c>
      <c r="E124" s="399">
        <f>+IFERROR(VLOOKUP(A124,Imp.Base!$B$2:$D$175,3,0),0)</f>
        <v>0</v>
      </c>
      <c r="F124" s="102" t="s">
        <v>383</v>
      </c>
      <c r="G124" s="102"/>
      <c r="H124" s="100" t="s">
        <v>383</v>
      </c>
      <c r="I124" s="405">
        <f t="shared" si="2"/>
        <v>0</v>
      </c>
      <c r="J124" s="105">
        <f t="shared" si="3"/>
        <v>0</v>
      </c>
      <c r="M124" s="105">
        <f t="shared" si="6"/>
        <v>0</v>
      </c>
    </row>
    <row r="125" spans="1:13">
      <c r="A125" s="396">
        <v>123474</v>
      </c>
      <c r="B125" s="397" t="s">
        <v>118</v>
      </c>
      <c r="C125" s="398" t="s">
        <v>267</v>
      </c>
      <c r="D125" s="399">
        <v>0</v>
      </c>
      <c r="E125" s="399">
        <f>+IFERROR(VLOOKUP(A125,Imp.Base!$B$2:$D$175,3,0),0)</f>
        <v>0</v>
      </c>
      <c r="F125" s="102" t="s">
        <v>383</v>
      </c>
      <c r="G125" s="102"/>
      <c r="H125" s="100" t="s">
        <v>383</v>
      </c>
      <c r="I125" s="405">
        <f t="shared" si="2"/>
        <v>0</v>
      </c>
      <c r="J125" s="105">
        <f t="shared" si="3"/>
        <v>0</v>
      </c>
      <c r="M125" s="105">
        <f t="shared" si="6"/>
        <v>0</v>
      </c>
    </row>
    <row r="126" spans="1:13">
      <c r="A126" s="396">
        <v>123476</v>
      </c>
      <c r="B126" s="397" t="s">
        <v>118</v>
      </c>
      <c r="C126" s="398" t="s">
        <v>268</v>
      </c>
      <c r="D126" s="399">
        <v>0</v>
      </c>
      <c r="E126" s="399">
        <f>+IFERROR(VLOOKUP(A126,Imp.Base!$B$2:$D$175,3,0),0)</f>
        <v>0</v>
      </c>
      <c r="F126" s="102" t="s">
        <v>383</v>
      </c>
      <c r="G126" s="102"/>
      <c r="H126" s="100" t="s">
        <v>383</v>
      </c>
      <c r="I126" s="405">
        <f t="shared" si="2"/>
        <v>0</v>
      </c>
      <c r="J126" s="105">
        <f t="shared" si="3"/>
        <v>0</v>
      </c>
      <c r="M126" s="105">
        <f t="shared" si="6"/>
        <v>0</v>
      </c>
    </row>
    <row r="127" spans="1:13">
      <c r="A127" s="396">
        <v>123477</v>
      </c>
      <c r="B127" s="397" t="s">
        <v>118</v>
      </c>
      <c r="C127" s="398" t="s">
        <v>269</v>
      </c>
      <c r="D127" s="399">
        <v>0</v>
      </c>
      <c r="E127" s="399">
        <f>+IFERROR(VLOOKUP(A127,Imp.Base!$B$2:$D$175,3,0),0)</f>
        <v>0</v>
      </c>
      <c r="F127" s="102" t="s">
        <v>383</v>
      </c>
      <c r="G127" s="102"/>
      <c r="H127" s="100" t="s">
        <v>383</v>
      </c>
      <c r="I127" s="405">
        <f t="shared" si="2"/>
        <v>0</v>
      </c>
      <c r="J127" s="105">
        <f t="shared" si="3"/>
        <v>0</v>
      </c>
      <c r="M127" s="105">
        <f t="shared" si="6"/>
        <v>0</v>
      </c>
    </row>
    <row r="128" spans="1:13">
      <c r="A128" s="396">
        <v>123478</v>
      </c>
      <c r="B128" s="397" t="s">
        <v>118</v>
      </c>
      <c r="C128" s="398" t="s">
        <v>270</v>
      </c>
      <c r="D128" s="399">
        <v>0</v>
      </c>
      <c r="E128" s="399">
        <f>+IFERROR(VLOOKUP(A128,Imp.Base!$B$2:$D$175,3,0),0)</f>
        <v>0</v>
      </c>
      <c r="F128" s="102" t="s">
        <v>383</v>
      </c>
      <c r="G128" s="102"/>
      <c r="H128" s="100" t="s">
        <v>383</v>
      </c>
      <c r="I128" s="405">
        <f t="shared" si="2"/>
        <v>0</v>
      </c>
      <c r="J128" s="105">
        <f t="shared" si="3"/>
        <v>0</v>
      </c>
      <c r="M128" s="105">
        <f t="shared" si="6"/>
        <v>0</v>
      </c>
    </row>
    <row r="129" spans="1:13">
      <c r="A129" s="396">
        <v>123479</v>
      </c>
      <c r="B129" s="397" t="s">
        <v>118</v>
      </c>
      <c r="C129" s="398" t="s">
        <v>271</v>
      </c>
      <c r="D129" s="399">
        <v>0</v>
      </c>
      <c r="E129" s="399">
        <f>+IFERROR(VLOOKUP(A129,Imp.Base!$B$2:$D$175,3,0),0)</f>
        <v>0</v>
      </c>
      <c r="F129" s="102" t="s">
        <v>383</v>
      </c>
      <c r="G129" s="102"/>
      <c r="H129" s="100" t="s">
        <v>383</v>
      </c>
      <c r="I129" s="405">
        <f t="shared" si="2"/>
        <v>0</v>
      </c>
      <c r="J129" s="105">
        <f t="shared" si="3"/>
        <v>0</v>
      </c>
      <c r="M129" s="105">
        <f t="shared" si="6"/>
        <v>0</v>
      </c>
    </row>
    <row r="130" spans="1:13">
      <c r="A130" s="396">
        <v>123480</v>
      </c>
      <c r="B130" s="397" t="s">
        <v>118</v>
      </c>
      <c r="C130" s="398" t="s">
        <v>272</v>
      </c>
      <c r="D130" s="399">
        <v>0</v>
      </c>
      <c r="E130" s="399">
        <f>+IFERROR(VLOOKUP(A130,Imp.Base!$B$2:$D$175,3,0),0)</f>
        <v>0</v>
      </c>
      <c r="F130" s="102" t="s">
        <v>383</v>
      </c>
      <c r="G130" s="102"/>
      <c r="H130" s="100" t="s">
        <v>383</v>
      </c>
      <c r="I130" s="405">
        <f t="shared" si="2"/>
        <v>0</v>
      </c>
      <c r="J130" s="105">
        <f t="shared" si="3"/>
        <v>0</v>
      </c>
      <c r="M130" s="105">
        <f t="shared" si="6"/>
        <v>0</v>
      </c>
    </row>
    <row r="131" spans="1:13">
      <c r="A131" s="396">
        <v>123482</v>
      </c>
      <c r="B131" s="397" t="s">
        <v>118</v>
      </c>
      <c r="C131" s="398" t="s">
        <v>60</v>
      </c>
      <c r="D131" s="399">
        <v>0</v>
      </c>
      <c r="E131" s="399">
        <f>+IFERROR(VLOOKUP(A131,Imp.Base!$B$2:$D$175,3,0),0)</f>
        <v>0</v>
      </c>
      <c r="F131" s="102" t="s">
        <v>383</v>
      </c>
      <c r="G131" s="102"/>
      <c r="H131" s="100" t="s">
        <v>383</v>
      </c>
      <c r="I131" s="405">
        <f t="shared" si="2"/>
        <v>0</v>
      </c>
      <c r="J131" s="105">
        <f t="shared" si="3"/>
        <v>0</v>
      </c>
      <c r="M131" s="105">
        <f t="shared" si="6"/>
        <v>0</v>
      </c>
    </row>
    <row r="132" spans="1:13">
      <c r="A132" s="396">
        <v>123483</v>
      </c>
      <c r="B132" s="397" t="s">
        <v>118</v>
      </c>
      <c r="C132" s="398" t="s">
        <v>61</v>
      </c>
      <c r="D132" s="399">
        <v>0</v>
      </c>
      <c r="E132" s="399">
        <f>+IFERROR(VLOOKUP(A132,Imp.Base!$B$2:$D$175,3,0),0)</f>
        <v>0</v>
      </c>
      <c r="F132" s="102" t="s">
        <v>383</v>
      </c>
      <c r="H132" s="100" t="s">
        <v>383</v>
      </c>
      <c r="I132" s="405">
        <f t="shared" si="2"/>
        <v>0</v>
      </c>
      <c r="J132" s="105">
        <f t="shared" si="3"/>
        <v>0</v>
      </c>
      <c r="M132" s="105">
        <f t="shared" si="6"/>
        <v>0</v>
      </c>
    </row>
    <row r="133" spans="1:13">
      <c r="A133" s="396">
        <v>123484</v>
      </c>
      <c r="B133" s="397" t="s">
        <v>118</v>
      </c>
      <c r="C133" s="398" t="s">
        <v>62</v>
      </c>
      <c r="D133" s="399">
        <v>0</v>
      </c>
      <c r="E133" s="399">
        <f>+IFERROR(VLOOKUP(A133,Imp.Base!$B$2:$D$175,3,0),0)</f>
        <v>0</v>
      </c>
      <c r="F133" s="102" t="s">
        <v>383</v>
      </c>
      <c r="H133" s="100" t="s">
        <v>383</v>
      </c>
      <c r="I133" s="405">
        <f t="shared" si="2"/>
        <v>0</v>
      </c>
      <c r="J133" s="105">
        <f t="shared" si="3"/>
        <v>0</v>
      </c>
      <c r="M133" s="105">
        <f t="shared" si="6"/>
        <v>0</v>
      </c>
    </row>
    <row r="134" spans="1:13">
      <c r="A134" s="396">
        <v>123485</v>
      </c>
      <c r="B134" s="397" t="s">
        <v>118</v>
      </c>
      <c r="C134" s="398" t="s">
        <v>63</v>
      </c>
      <c r="D134" s="399">
        <v>0</v>
      </c>
      <c r="E134" s="399">
        <f>+IFERROR(VLOOKUP(A134,Imp.Base!$B$2:$D$175,3,0),0)</f>
        <v>0</v>
      </c>
      <c r="F134" s="102" t="s">
        <v>383</v>
      </c>
      <c r="H134" s="100" t="s">
        <v>383</v>
      </c>
      <c r="I134" s="405">
        <f t="shared" si="2"/>
        <v>0</v>
      </c>
      <c r="J134" s="105">
        <f t="shared" si="3"/>
        <v>0</v>
      </c>
      <c r="M134" s="105">
        <f t="shared" si="6"/>
        <v>0</v>
      </c>
    </row>
    <row r="135" spans="1:13">
      <c r="A135" s="396">
        <v>123486</v>
      </c>
      <c r="B135" s="397" t="s">
        <v>118</v>
      </c>
      <c r="C135" s="398" t="s">
        <v>64</v>
      </c>
      <c r="D135" s="399">
        <v>0</v>
      </c>
      <c r="E135" s="399">
        <f>+IFERROR(VLOOKUP(A135,Imp.Base!$B$2:$D$175,3,0),0)</f>
        <v>0</v>
      </c>
      <c r="F135" s="102" t="s">
        <v>383</v>
      </c>
      <c r="G135" s="103" t="s">
        <v>385</v>
      </c>
      <c r="H135" s="100" t="s">
        <v>383</v>
      </c>
      <c r="I135" s="405">
        <f t="shared" si="2"/>
        <v>0</v>
      </c>
      <c r="J135" s="105">
        <f t="shared" si="3"/>
        <v>0</v>
      </c>
      <c r="M135" s="105">
        <f t="shared" si="6"/>
        <v>0</v>
      </c>
    </row>
    <row r="136" spans="1:13">
      <c r="A136" s="400">
        <v>123490</v>
      </c>
      <c r="B136" s="397" t="s">
        <v>118</v>
      </c>
      <c r="C136" s="398" t="s">
        <v>477</v>
      </c>
      <c r="D136" s="399">
        <v>0</v>
      </c>
      <c r="E136" s="399">
        <f>+IFERROR(VLOOKUP(A136,Imp.Base!$B$2:$D$175,3,0),0)</f>
        <v>0</v>
      </c>
      <c r="F136" s="102" t="s">
        <v>383</v>
      </c>
      <c r="G136" s="102" t="s">
        <v>383</v>
      </c>
      <c r="H136" s="100" t="s">
        <v>383</v>
      </c>
      <c r="I136" s="405">
        <f t="shared" si="2"/>
        <v>0</v>
      </c>
      <c r="J136" s="105">
        <f t="shared" si="3"/>
        <v>0</v>
      </c>
      <c r="M136" s="105">
        <f t="shared" si="6"/>
        <v>0</v>
      </c>
    </row>
    <row r="137" spans="1:13">
      <c r="A137" s="400">
        <v>123491</v>
      </c>
      <c r="B137" s="397" t="s">
        <v>118</v>
      </c>
      <c r="C137" s="398" t="s">
        <v>480</v>
      </c>
      <c r="D137" s="399">
        <v>0</v>
      </c>
      <c r="E137" s="399">
        <f>+IFERROR(VLOOKUP(A137,Imp.Base!$B$2:$D$175,3,0),0)</f>
        <v>0</v>
      </c>
      <c r="F137" s="102" t="s">
        <v>383</v>
      </c>
      <c r="G137" s="103" t="s">
        <v>387</v>
      </c>
      <c r="H137" s="100" t="s">
        <v>383</v>
      </c>
      <c r="I137" s="405">
        <f t="shared" si="2"/>
        <v>0</v>
      </c>
      <c r="J137" s="105">
        <f t="shared" si="3"/>
        <v>0</v>
      </c>
      <c r="M137" s="105">
        <f t="shared" si="6"/>
        <v>0</v>
      </c>
    </row>
    <row r="138" spans="1:13">
      <c r="A138" s="400">
        <v>123492</v>
      </c>
      <c r="B138" s="397" t="s">
        <v>118</v>
      </c>
      <c r="C138" s="398" t="s">
        <v>859</v>
      </c>
      <c r="D138" s="399">
        <v>375081183</v>
      </c>
      <c r="E138" s="399">
        <f>+IFERROR(VLOOKUP(A138,Imp.Base!$B$2:$D$175,3,0),0)</f>
        <v>613688001</v>
      </c>
      <c r="F138" s="102" t="s">
        <v>383</v>
      </c>
      <c r="G138" s="103"/>
      <c r="H138" s="100" t="s">
        <v>383</v>
      </c>
      <c r="I138" s="405">
        <f t="shared" si="2"/>
        <v>613688001</v>
      </c>
      <c r="J138" s="105">
        <f t="shared" si="3"/>
        <v>375081183</v>
      </c>
      <c r="M138" s="105">
        <f t="shared" si="6"/>
        <v>-238606818</v>
      </c>
    </row>
    <row r="139" spans="1:13">
      <c r="A139" s="400">
        <v>123493</v>
      </c>
      <c r="B139" s="397" t="s">
        <v>118</v>
      </c>
      <c r="C139" s="398" t="s">
        <v>845</v>
      </c>
      <c r="D139" s="399">
        <v>0</v>
      </c>
      <c r="E139" s="399">
        <f>+IFERROR(VLOOKUP(A139,Imp.Base!$B$2:$D$175,3,0),0)</f>
        <v>0</v>
      </c>
      <c r="F139" s="102" t="s">
        <v>383</v>
      </c>
      <c r="G139" s="103"/>
      <c r="H139" s="100" t="s">
        <v>383</v>
      </c>
      <c r="I139" s="405">
        <f t="shared" si="2"/>
        <v>0</v>
      </c>
      <c r="J139" s="105">
        <f t="shared" si="3"/>
        <v>0</v>
      </c>
      <c r="M139" s="105">
        <f t="shared" si="6"/>
        <v>0</v>
      </c>
    </row>
    <row r="140" spans="1:13">
      <c r="A140" s="400">
        <v>123494</v>
      </c>
      <c r="B140" s="397" t="s">
        <v>118</v>
      </c>
      <c r="C140" s="398" t="s">
        <v>846</v>
      </c>
      <c r="D140" s="399">
        <v>0</v>
      </c>
      <c r="E140" s="399">
        <f>+IFERROR(VLOOKUP(A140,Imp.Base!$B$2:$D$175,3,0),0)</f>
        <v>0</v>
      </c>
      <c r="F140" s="102" t="s">
        <v>383</v>
      </c>
      <c r="G140" s="103"/>
      <c r="H140" s="100" t="s">
        <v>383</v>
      </c>
      <c r="I140" s="405">
        <f t="shared" si="2"/>
        <v>0</v>
      </c>
      <c r="J140" s="105">
        <f t="shared" si="3"/>
        <v>0</v>
      </c>
      <c r="M140" s="105">
        <f t="shared" si="6"/>
        <v>0</v>
      </c>
    </row>
    <row r="141" spans="1:13">
      <c r="A141" s="400">
        <v>123495</v>
      </c>
      <c r="B141" s="397" t="s">
        <v>118</v>
      </c>
      <c r="C141" s="398" t="s">
        <v>853</v>
      </c>
      <c r="D141" s="399">
        <v>0</v>
      </c>
      <c r="E141" s="399">
        <f>+IFERROR(VLOOKUP(A141,Imp.Base!$B$2:$D$175,3,0),0)</f>
        <v>0</v>
      </c>
      <c r="F141" s="102" t="s">
        <v>383</v>
      </c>
      <c r="G141" s="103"/>
      <c r="H141" s="100" t="s">
        <v>383</v>
      </c>
      <c r="I141" s="405">
        <f t="shared" si="2"/>
        <v>0</v>
      </c>
      <c r="J141" s="105">
        <f t="shared" si="3"/>
        <v>0</v>
      </c>
      <c r="M141" s="105">
        <f t="shared" si="6"/>
        <v>0</v>
      </c>
    </row>
    <row r="142" spans="1:13">
      <c r="A142" s="400">
        <v>123496</v>
      </c>
      <c r="B142" s="397" t="s">
        <v>118</v>
      </c>
      <c r="C142" s="398" t="s">
        <v>860</v>
      </c>
      <c r="D142" s="399">
        <v>924035807</v>
      </c>
      <c r="E142" s="399">
        <f>+IFERROR(VLOOKUP(A142,Imp.Base!$B$2:$D$175,3,0),0)</f>
        <v>924035807</v>
      </c>
      <c r="F142" s="102" t="s">
        <v>383</v>
      </c>
      <c r="G142" s="103"/>
      <c r="H142" s="100" t="s">
        <v>383</v>
      </c>
      <c r="I142" s="405">
        <f t="shared" si="2"/>
        <v>924035807</v>
      </c>
      <c r="J142" s="105">
        <f t="shared" si="3"/>
        <v>924035807</v>
      </c>
      <c r="M142" s="105">
        <f t="shared" si="6"/>
        <v>0</v>
      </c>
    </row>
    <row r="143" spans="1:13">
      <c r="A143" s="400">
        <v>123497</v>
      </c>
      <c r="B143" s="397" t="s">
        <v>118</v>
      </c>
      <c r="C143" s="398" t="s">
        <v>1337</v>
      </c>
      <c r="D143" s="399"/>
      <c r="E143" s="399">
        <f>+IFERROR(VLOOKUP(A143,Imp.Base!$B$2:$D$175,3,0),0)</f>
        <v>61500000</v>
      </c>
      <c r="F143" s="102" t="s">
        <v>383</v>
      </c>
      <c r="G143" s="103"/>
      <c r="H143" s="100" t="s">
        <v>383</v>
      </c>
      <c r="I143" s="405">
        <f>+E143</f>
        <v>61500000</v>
      </c>
      <c r="J143" s="105">
        <f>+D143</f>
        <v>0</v>
      </c>
      <c r="M143" s="105"/>
    </row>
    <row r="144" spans="1:13">
      <c r="A144" s="400">
        <v>123498</v>
      </c>
      <c r="B144" s="397" t="s">
        <v>118</v>
      </c>
      <c r="C144" s="398" t="s">
        <v>877</v>
      </c>
      <c r="D144" s="399">
        <v>0</v>
      </c>
      <c r="E144" s="399">
        <f>+IFERROR(VLOOKUP(A144,Imp.Base!$B$2:$D$175,3,0),0)</f>
        <v>0</v>
      </c>
      <c r="F144" s="102" t="s">
        <v>383</v>
      </c>
      <c r="G144" s="103"/>
      <c r="H144" s="100" t="s">
        <v>383</v>
      </c>
      <c r="I144" s="405">
        <f t="shared" si="2"/>
        <v>0</v>
      </c>
      <c r="J144" s="105">
        <f t="shared" si="3"/>
        <v>0</v>
      </c>
      <c r="M144" s="105">
        <f t="shared" si="6"/>
        <v>0</v>
      </c>
    </row>
    <row r="145" spans="1:13">
      <c r="A145" s="400">
        <v>12341</v>
      </c>
      <c r="B145" s="397" t="s">
        <v>118</v>
      </c>
      <c r="C145" s="398" t="s">
        <v>870</v>
      </c>
      <c r="D145" s="399">
        <v>0</v>
      </c>
      <c r="E145" s="399">
        <f>+IFERROR(VLOOKUP(A145,Imp.Base!$B$2:$D$175,3,0),0)</f>
        <v>25198800</v>
      </c>
      <c r="F145" s="102" t="s">
        <v>383</v>
      </c>
      <c r="G145" s="103"/>
      <c r="H145" s="100" t="s">
        <v>383</v>
      </c>
      <c r="I145" s="405">
        <f t="shared" si="2"/>
        <v>25198800</v>
      </c>
      <c r="J145" s="105">
        <f t="shared" si="3"/>
        <v>0</v>
      </c>
      <c r="M145" s="105">
        <f t="shared" si="6"/>
        <v>-25198800</v>
      </c>
    </row>
    <row r="146" spans="1:13">
      <c r="A146" s="400">
        <v>12342</v>
      </c>
      <c r="B146" s="397" t="s">
        <v>118</v>
      </c>
      <c r="C146" s="398" t="s">
        <v>871</v>
      </c>
      <c r="D146" s="399">
        <v>0</v>
      </c>
      <c r="E146" s="399">
        <f>+IFERROR(VLOOKUP(A146,Imp.Base!$B$2:$D$175,3,0),0)</f>
        <v>0</v>
      </c>
      <c r="F146" s="102" t="s">
        <v>383</v>
      </c>
      <c r="G146" s="103"/>
      <c r="H146" s="100" t="s">
        <v>383</v>
      </c>
      <c r="I146" s="405">
        <f t="shared" si="2"/>
        <v>0</v>
      </c>
      <c r="J146" s="105">
        <f t="shared" si="3"/>
        <v>0</v>
      </c>
      <c r="M146" s="105">
        <f t="shared" si="6"/>
        <v>0</v>
      </c>
    </row>
    <row r="147" spans="1:13">
      <c r="A147" s="400">
        <v>12343</v>
      </c>
      <c r="B147" s="397" t="s">
        <v>118</v>
      </c>
      <c r="C147" s="398" t="s">
        <v>872</v>
      </c>
      <c r="D147" s="399">
        <v>0</v>
      </c>
      <c r="E147" s="399">
        <f>+IFERROR(VLOOKUP(A147,Imp.Base!$B$2:$D$175,3,0),0)</f>
        <v>0</v>
      </c>
      <c r="F147" s="102" t="s">
        <v>383</v>
      </c>
      <c r="G147" s="103"/>
      <c r="H147" s="100" t="s">
        <v>383</v>
      </c>
      <c r="I147" s="405">
        <f t="shared" si="2"/>
        <v>0</v>
      </c>
      <c r="J147" s="105">
        <f t="shared" si="3"/>
        <v>0</v>
      </c>
      <c r="M147" s="105">
        <f t="shared" si="6"/>
        <v>0</v>
      </c>
    </row>
    <row r="148" spans="1:13">
      <c r="A148" s="400">
        <v>12344</v>
      </c>
      <c r="B148" s="397" t="s">
        <v>118</v>
      </c>
      <c r="C148" s="398" t="s">
        <v>873</v>
      </c>
      <c r="D148" s="399">
        <v>0</v>
      </c>
      <c r="E148" s="399">
        <f>+IFERROR(VLOOKUP(A148,Imp.Base!$B$2:$D$175,3,0),0)</f>
        <v>0</v>
      </c>
      <c r="F148" s="102" t="s">
        <v>383</v>
      </c>
      <c r="G148" s="103"/>
      <c r="H148" s="100" t="s">
        <v>383</v>
      </c>
      <c r="I148" s="405">
        <f t="shared" si="2"/>
        <v>0</v>
      </c>
      <c r="J148" s="105">
        <f t="shared" si="3"/>
        <v>0</v>
      </c>
      <c r="M148" s="105">
        <f t="shared" si="6"/>
        <v>0</v>
      </c>
    </row>
    <row r="149" spans="1:13">
      <c r="A149" s="400">
        <v>12345</v>
      </c>
      <c r="B149" s="397" t="s">
        <v>118</v>
      </c>
      <c r="C149" s="398" t="s">
        <v>874</v>
      </c>
      <c r="D149" s="399">
        <v>0</v>
      </c>
      <c r="E149" s="399">
        <f>+IFERROR(VLOOKUP(A149,Imp.Base!$B$2:$D$175,3,0),0)</f>
        <v>38472000</v>
      </c>
      <c r="F149" s="102" t="s">
        <v>383</v>
      </c>
      <c r="G149" s="103"/>
      <c r="H149" s="100" t="s">
        <v>383</v>
      </c>
      <c r="I149" s="405">
        <f t="shared" si="2"/>
        <v>38472000</v>
      </c>
      <c r="J149" s="105">
        <f t="shared" si="3"/>
        <v>0</v>
      </c>
      <c r="M149" s="105">
        <f t="shared" si="6"/>
        <v>-38472000</v>
      </c>
    </row>
    <row r="150" spans="1:13">
      <c r="A150" s="400">
        <v>12347</v>
      </c>
      <c r="B150" s="397" t="s">
        <v>118</v>
      </c>
      <c r="C150" s="398" t="s">
        <v>875</v>
      </c>
      <c r="D150" s="399">
        <v>0</v>
      </c>
      <c r="E150" s="399">
        <f>+IFERROR(VLOOKUP(A150,Imp.Base!$B$2:$D$175,3,0),0)</f>
        <v>0</v>
      </c>
      <c r="F150" s="102" t="s">
        <v>383</v>
      </c>
      <c r="G150" s="103"/>
      <c r="H150" s="100" t="s">
        <v>383</v>
      </c>
      <c r="I150" s="405">
        <f t="shared" si="2"/>
        <v>0</v>
      </c>
      <c r="J150" s="105">
        <f t="shared" si="3"/>
        <v>0</v>
      </c>
      <c r="M150" s="105">
        <f t="shared" si="6"/>
        <v>0</v>
      </c>
    </row>
    <row r="151" spans="1:13">
      <c r="A151" s="400">
        <v>123410</v>
      </c>
      <c r="B151" s="397" t="s">
        <v>118</v>
      </c>
      <c r="C151" s="398" t="s">
        <v>876</v>
      </c>
      <c r="D151" s="399">
        <v>0</v>
      </c>
      <c r="E151" s="399">
        <f>+IFERROR(VLOOKUP(A151,Imp.Base!$B$2:$D$175,3,0),0)</f>
        <v>0</v>
      </c>
      <c r="F151" s="102" t="s">
        <v>383</v>
      </c>
      <c r="G151" s="103"/>
      <c r="H151" s="100" t="s">
        <v>383</v>
      </c>
      <c r="I151" s="405">
        <f t="shared" si="2"/>
        <v>0</v>
      </c>
      <c r="J151" s="105">
        <f t="shared" si="3"/>
        <v>0</v>
      </c>
      <c r="M151" s="105">
        <f t="shared" si="6"/>
        <v>0</v>
      </c>
    </row>
    <row r="152" spans="1:13">
      <c r="A152" s="400">
        <v>123420</v>
      </c>
      <c r="B152" s="397" t="s">
        <v>118</v>
      </c>
      <c r="C152" s="398" t="s">
        <v>457</v>
      </c>
      <c r="D152" s="399">
        <v>0</v>
      </c>
      <c r="E152" s="399">
        <f>+IFERROR(VLOOKUP(A152,Imp.Base!$B$2:$D$175,3,0),0)</f>
        <v>0</v>
      </c>
      <c r="F152" s="102" t="s">
        <v>383</v>
      </c>
      <c r="G152" s="103"/>
      <c r="H152" s="100" t="s">
        <v>383</v>
      </c>
      <c r="I152" s="405">
        <f t="shared" ref="I152:I164" si="7">+E152</f>
        <v>0</v>
      </c>
      <c r="J152" s="105">
        <f t="shared" ref="J152:J164" si="8">+D152</f>
        <v>0</v>
      </c>
      <c r="M152" s="105">
        <f t="shared" si="6"/>
        <v>0</v>
      </c>
    </row>
    <row r="153" spans="1:13">
      <c r="A153" s="400">
        <v>123431</v>
      </c>
      <c r="B153" s="397" t="s">
        <v>118</v>
      </c>
      <c r="C153" s="398" t="s">
        <v>1256</v>
      </c>
      <c r="D153" s="399">
        <v>0</v>
      </c>
      <c r="E153" s="399">
        <f>+IFERROR(VLOOKUP(A153,Imp.Base!$B$2:$D$175,3,0),0)</f>
        <v>0</v>
      </c>
      <c r="F153" s="102" t="s">
        <v>383</v>
      </c>
      <c r="G153" s="103"/>
      <c r="H153" s="100" t="s">
        <v>383</v>
      </c>
      <c r="I153" s="405">
        <f>+E153</f>
        <v>0</v>
      </c>
      <c r="J153" s="105">
        <f>+D153</f>
        <v>0</v>
      </c>
      <c r="M153" s="105">
        <f t="shared" si="6"/>
        <v>0</v>
      </c>
    </row>
    <row r="154" spans="1:13">
      <c r="A154" s="400">
        <v>123499</v>
      </c>
      <c r="B154" s="397" t="s">
        <v>118</v>
      </c>
      <c r="C154" s="398" t="s">
        <v>878</v>
      </c>
      <c r="D154" s="399">
        <v>0</v>
      </c>
      <c r="E154" s="399">
        <f>+IFERROR(VLOOKUP(A154,Imp.Base!$B$2:$D$175,3,0),0)</f>
        <v>0</v>
      </c>
      <c r="F154" s="102" t="s">
        <v>383</v>
      </c>
      <c r="G154" s="103"/>
      <c r="H154" s="100" t="s">
        <v>383</v>
      </c>
      <c r="I154" s="405">
        <f t="shared" si="7"/>
        <v>0</v>
      </c>
      <c r="J154" s="105">
        <f t="shared" si="8"/>
        <v>0</v>
      </c>
      <c r="M154" s="105">
        <f t="shared" si="6"/>
        <v>0</v>
      </c>
    </row>
    <row r="155" spans="1:13">
      <c r="A155" s="400">
        <v>123500</v>
      </c>
      <c r="B155" s="397" t="s">
        <v>118</v>
      </c>
      <c r="C155" s="398" t="s">
        <v>879</v>
      </c>
      <c r="D155" s="399">
        <v>0</v>
      </c>
      <c r="E155" s="399">
        <f>+IFERROR(VLOOKUP(A155,Imp.Base!$B$2:$D$175,3,0),0)</f>
        <v>0</v>
      </c>
      <c r="F155" s="102" t="s">
        <v>383</v>
      </c>
      <c r="G155" s="103"/>
      <c r="H155" s="100" t="s">
        <v>383</v>
      </c>
      <c r="I155" s="405">
        <f t="shared" si="7"/>
        <v>0</v>
      </c>
      <c r="J155" s="105">
        <f t="shared" si="8"/>
        <v>0</v>
      </c>
      <c r="M155" s="105">
        <f t="shared" si="6"/>
        <v>0</v>
      </c>
    </row>
    <row r="156" spans="1:13">
      <c r="A156" s="400">
        <v>1235004</v>
      </c>
      <c r="B156" s="397" t="s">
        <v>118</v>
      </c>
      <c r="C156" s="398" t="s">
        <v>880</v>
      </c>
      <c r="D156" s="399">
        <v>31947433</v>
      </c>
      <c r="E156" s="399">
        <f>+IFERROR(VLOOKUP(A156,Imp.Base!$B$2:$D$175,3,0),0)</f>
        <v>264312944</v>
      </c>
      <c r="F156" s="102" t="s">
        <v>383</v>
      </c>
      <c r="G156" s="103"/>
      <c r="H156" s="100" t="s">
        <v>383</v>
      </c>
      <c r="I156" s="405">
        <f t="shared" si="7"/>
        <v>264312944</v>
      </c>
      <c r="J156" s="105">
        <f t="shared" si="8"/>
        <v>31947433</v>
      </c>
      <c r="M156" s="105">
        <f t="shared" si="6"/>
        <v>-232365511</v>
      </c>
    </row>
    <row r="157" spans="1:13">
      <c r="A157" s="400">
        <v>1235005</v>
      </c>
      <c r="B157" s="397" t="s">
        <v>118</v>
      </c>
      <c r="C157" s="398" t="s">
        <v>881</v>
      </c>
      <c r="D157" s="399">
        <v>9227494</v>
      </c>
      <c r="E157" s="399">
        <f>+IFERROR(VLOOKUP(A157,Imp.Base!$B$2:$D$175,3,0),0)</f>
        <v>9227494</v>
      </c>
      <c r="F157" s="102" t="s">
        <v>383</v>
      </c>
      <c r="G157" s="103"/>
      <c r="H157" s="100" t="s">
        <v>383</v>
      </c>
      <c r="I157" s="405">
        <f t="shared" si="7"/>
        <v>9227494</v>
      </c>
      <c r="J157" s="105">
        <f t="shared" si="8"/>
        <v>9227494</v>
      </c>
      <c r="M157" s="105">
        <f t="shared" si="6"/>
        <v>0</v>
      </c>
    </row>
    <row r="158" spans="1:13">
      <c r="A158" s="400">
        <v>1235006</v>
      </c>
      <c r="B158" s="397" t="s">
        <v>118</v>
      </c>
      <c r="C158" s="398" t="s">
        <v>882</v>
      </c>
      <c r="D158" s="399">
        <v>0</v>
      </c>
      <c r="E158" s="399">
        <f>+IFERROR(VLOOKUP(A158,Imp.Base!$B$2:$D$175,3,0),0)</f>
        <v>0</v>
      </c>
      <c r="F158" s="102" t="s">
        <v>383</v>
      </c>
      <c r="G158" s="103"/>
      <c r="H158" s="100" t="s">
        <v>383</v>
      </c>
      <c r="I158" s="405">
        <f t="shared" si="7"/>
        <v>0</v>
      </c>
      <c r="J158" s="105">
        <f t="shared" si="8"/>
        <v>0</v>
      </c>
      <c r="M158" s="105">
        <f t="shared" si="6"/>
        <v>0</v>
      </c>
    </row>
    <row r="159" spans="1:13">
      <c r="A159" s="400">
        <v>1235007</v>
      </c>
      <c r="B159" s="397" t="s">
        <v>118</v>
      </c>
      <c r="C159" s="398" t="s">
        <v>883</v>
      </c>
      <c r="D159" s="399">
        <v>0</v>
      </c>
      <c r="E159" s="399">
        <f>+IFERROR(VLOOKUP(A159,Imp.Base!$B$2:$D$175,3,0),0)</f>
        <v>0</v>
      </c>
      <c r="F159" s="102" t="s">
        <v>383</v>
      </c>
      <c r="G159" s="103"/>
      <c r="H159" s="100" t="s">
        <v>383</v>
      </c>
      <c r="I159" s="405">
        <f t="shared" si="7"/>
        <v>0</v>
      </c>
      <c r="J159" s="105">
        <f t="shared" si="8"/>
        <v>0</v>
      </c>
      <c r="M159" s="105">
        <f t="shared" si="6"/>
        <v>0</v>
      </c>
    </row>
    <row r="160" spans="1:13">
      <c r="A160" s="400">
        <v>1235008</v>
      </c>
      <c r="B160" s="397" t="s">
        <v>118</v>
      </c>
      <c r="C160" s="398" t="s">
        <v>884</v>
      </c>
      <c r="D160" s="399">
        <v>0</v>
      </c>
      <c r="E160" s="399">
        <f>+IFERROR(VLOOKUP(A160,Imp.Base!$B$2:$D$175,3,0),0)</f>
        <v>0</v>
      </c>
      <c r="F160" s="102" t="s">
        <v>383</v>
      </c>
      <c r="G160" s="103"/>
      <c r="H160" s="100" t="s">
        <v>383</v>
      </c>
      <c r="I160" s="405">
        <f t="shared" si="7"/>
        <v>0</v>
      </c>
      <c r="J160" s="105">
        <f t="shared" si="8"/>
        <v>0</v>
      </c>
      <c r="M160" s="105">
        <f t="shared" si="6"/>
        <v>0</v>
      </c>
    </row>
    <row r="161" spans="1:13">
      <c r="A161" s="400">
        <v>1235009</v>
      </c>
      <c r="B161" s="397" t="s">
        <v>118</v>
      </c>
      <c r="C161" s="398" t="s">
        <v>885</v>
      </c>
      <c r="D161" s="399">
        <v>0</v>
      </c>
      <c r="E161" s="399">
        <f>+IFERROR(VLOOKUP(A161,Imp.Base!$B$2:$D$175,3,0),0)</f>
        <v>0</v>
      </c>
      <c r="F161" s="102" t="s">
        <v>383</v>
      </c>
      <c r="G161" s="103"/>
      <c r="H161" s="100" t="s">
        <v>383</v>
      </c>
      <c r="I161" s="405">
        <f t="shared" si="7"/>
        <v>0</v>
      </c>
      <c r="J161" s="105">
        <f t="shared" si="8"/>
        <v>0</v>
      </c>
      <c r="M161" s="105">
        <f t="shared" si="6"/>
        <v>0</v>
      </c>
    </row>
    <row r="162" spans="1:13">
      <c r="A162" s="400">
        <v>1235010</v>
      </c>
      <c r="B162" s="397" t="s">
        <v>118</v>
      </c>
      <c r="C162" s="398" t="s">
        <v>886</v>
      </c>
      <c r="D162" s="399">
        <v>0</v>
      </c>
      <c r="E162" s="399">
        <f>+IFERROR(VLOOKUP(A162,Imp.Base!$B$2:$D$175,3,0),0)</f>
        <v>0</v>
      </c>
      <c r="F162" s="102" t="s">
        <v>383</v>
      </c>
      <c r="G162" s="103"/>
      <c r="H162" s="100" t="s">
        <v>383</v>
      </c>
      <c r="I162" s="405">
        <f t="shared" si="7"/>
        <v>0</v>
      </c>
      <c r="J162" s="105">
        <f t="shared" si="8"/>
        <v>0</v>
      </c>
      <c r="M162" s="105">
        <f t="shared" si="6"/>
        <v>0</v>
      </c>
    </row>
    <row r="163" spans="1:13">
      <c r="A163" s="400">
        <v>123502</v>
      </c>
      <c r="B163" s="397" t="s">
        <v>118</v>
      </c>
      <c r="C163" s="398" t="s">
        <v>887</v>
      </c>
      <c r="D163" s="399">
        <v>0</v>
      </c>
      <c r="E163" s="399">
        <f>+IFERROR(VLOOKUP(A163,Imp.Base!$B$2:$D$175,3,0),0)</f>
        <v>0</v>
      </c>
      <c r="F163" s="102" t="s">
        <v>383</v>
      </c>
      <c r="G163" s="103"/>
      <c r="H163" s="100" t="s">
        <v>383</v>
      </c>
      <c r="I163" s="405">
        <f t="shared" si="7"/>
        <v>0</v>
      </c>
      <c r="J163" s="105">
        <f t="shared" si="8"/>
        <v>0</v>
      </c>
      <c r="M163" s="105">
        <f t="shared" si="6"/>
        <v>0</v>
      </c>
    </row>
    <row r="164" spans="1:13">
      <c r="A164" s="396">
        <v>123501</v>
      </c>
      <c r="B164" s="397" t="s">
        <v>118</v>
      </c>
      <c r="C164" s="398" t="s">
        <v>861</v>
      </c>
      <c r="D164" s="399">
        <v>11879843</v>
      </c>
      <c r="E164" s="399">
        <f>+IFERROR(VLOOKUP(A164,Imp.Base!$B$2:$D$175,3,0),0)</f>
        <v>0</v>
      </c>
      <c r="F164" s="102" t="s">
        <v>383</v>
      </c>
      <c r="G164" s="103"/>
      <c r="H164" s="100" t="s">
        <v>383</v>
      </c>
      <c r="I164" s="405">
        <f t="shared" si="7"/>
        <v>0</v>
      </c>
      <c r="J164" s="105">
        <f t="shared" si="8"/>
        <v>11879843</v>
      </c>
      <c r="M164" s="105">
        <f t="shared" si="6"/>
        <v>11879843</v>
      </c>
    </row>
    <row r="165" spans="1:13">
      <c r="A165" s="400">
        <v>1235011</v>
      </c>
      <c r="B165" s="397" t="s">
        <v>118</v>
      </c>
      <c r="C165" s="398" t="s">
        <v>1079</v>
      </c>
      <c r="D165" s="399">
        <v>5950000</v>
      </c>
      <c r="E165" s="399">
        <f>+IFERROR(VLOOKUP(A165,Imp.Base!$B$2:$D$175,3,0),0)</f>
        <v>241050144</v>
      </c>
      <c r="F165" s="102" t="s">
        <v>383</v>
      </c>
      <c r="G165" s="103"/>
      <c r="H165" s="100" t="s">
        <v>383</v>
      </c>
      <c r="I165" s="405">
        <f t="shared" ref="I165:I191" si="9">+E165</f>
        <v>241050144</v>
      </c>
      <c r="J165" s="105">
        <f t="shared" ref="J165:J191" si="10">+D165</f>
        <v>5950000</v>
      </c>
      <c r="M165" s="105">
        <f t="shared" si="6"/>
        <v>-235100144</v>
      </c>
    </row>
    <row r="166" spans="1:13">
      <c r="A166" s="400">
        <v>1235012</v>
      </c>
      <c r="B166" s="397" t="s">
        <v>118</v>
      </c>
      <c r="C166" s="398" t="s">
        <v>1102</v>
      </c>
      <c r="D166" s="399">
        <v>0</v>
      </c>
      <c r="E166" s="399">
        <f>+IFERROR(VLOOKUP(A166,Imp.Base!$B$2:$D$175,3,0),0)</f>
        <v>0</v>
      </c>
      <c r="F166" s="102" t="s">
        <v>383</v>
      </c>
      <c r="G166" s="103"/>
      <c r="H166" s="100" t="s">
        <v>383</v>
      </c>
      <c r="I166" s="405">
        <f t="shared" si="9"/>
        <v>0</v>
      </c>
      <c r="J166" s="105">
        <f t="shared" si="10"/>
        <v>0</v>
      </c>
      <c r="M166" s="105">
        <f>+D166-E166</f>
        <v>0</v>
      </c>
    </row>
    <row r="167" spans="1:13">
      <c r="A167" s="400">
        <v>1235013</v>
      </c>
      <c r="B167" s="397" t="s">
        <v>118</v>
      </c>
      <c r="C167" s="398" t="s">
        <v>1103</v>
      </c>
      <c r="D167" s="399">
        <v>0</v>
      </c>
      <c r="E167" s="399">
        <f>+IFERROR(VLOOKUP(A167,Imp.Base!$B$2:$D$175,3,0),0)</f>
        <v>0</v>
      </c>
      <c r="F167" s="102" t="s">
        <v>383</v>
      </c>
      <c r="G167" s="103"/>
      <c r="H167" s="100" t="s">
        <v>383</v>
      </c>
      <c r="I167" s="405">
        <f t="shared" si="9"/>
        <v>0</v>
      </c>
      <c r="J167" s="105">
        <f t="shared" si="10"/>
        <v>0</v>
      </c>
      <c r="M167" s="105">
        <f>+D167-E167</f>
        <v>0</v>
      </c>
    </row>
    <row r="168" spans="1:13">
      <c r="A168" s="400">
        <v>1235014</v>
      </c>
      <c r="B168" s="397" t="s">
        <v>118</v>
      </c>
      <c r="C168" s="398" t="s">
        <v>1080</v>
      </c>
      <c r="D168" s="399">
        <v>671370116</v>
      </c>
      <c r="E168" s="399">
        <f>+IFERROR(VLOOKUP(A168,Imp.Base!$B$2:$D$175,3,0),0)</f>
        <v>1533458262</v>
      </c>
      <c r="F168" s="102" t="s">
        <v>383</v>
      </c>
      <c r="G168" s="103"/>
      <c r="H168" s="100" t="s">
        <v>383</v>
      </c>
      <c r="I168" s="405">
        <f t="shared" si="9"/>
        <v>1533458262</v>
      </c>
      <c r="J168" s="105">
        <f t="shared" si="10"/>
        <v>671370116</v>
      </c>
      <c r="M168" s="105">
        <f>+D168-E168</f>
        <v>-862088146</v>
      </c>
    </row>
    <row r="169" spans="1:13">
      <c r="A169" s="400">
        <v>1235015</v>
      </c>
      <c r="B169" s="397" t="s">
        <v>118</v>
      </c>
      <c r="C169" s="398" t="s">
        <v>1104</v>
      </c>
      <c r="D169" s="399">
        <v>0</v>
      </c>
      <c r="E169" s="399">
        <f>+IFERROR(VLOOKUP(A169,Imp.Base!$B$2:$D$175,3,0),0)</f>
        <v>0</v>
      </c>
      <c r="F169" s="102" t="s">
        <v>383</v>
      </c>
      <c r="G169" s="103"/>
      <c r="H169" s="100" t="s">
        <v>383</v>
      </c>
      <c r="I169" s="405">
        <f t="shared" si="9"/>
        <v>0</v>
      </c>
      <c r="J169" s="105">
        <f t="shared" si="10"/>
        <v>0</v>
      </c>
      <c r="M169" s="105">
        <f>+D169-E169</f>
        <v>0</v>
      </c>
    </row>
    <row r="170" spans="1:13">
      <c r="A170" s="400">
        <v>1235016</v>
      </c>
      <c r="B170" s="397" t="s">
        <v>514</v>
      </c>
      <c r="C170" s="398" t="s">
        <v>1081</v>
      </c>
      <c r="D170" s="399">
        <v>1081060693</v>
      </c>
      <c r="E170" s="399">
        <f>+IFERROR(VLOOKUP(A170,Imp.Base!$B$2:$D$175,3,0),0)</f>
        <v>1112423092</v>
      </c>
      <c r="F170" s="103"/>
      <c r="G170" s="103"/>
      <c r="H170" s="100" t="s">
        <v>385</v>
      </c>
      <c r="I170" s="405">
        <f t="shared" si="9"/>
        <v>1112423092</v>
      </c>
      <c r="J170" s="105">
        <f t="shared" si="10"/>
        <v>1081060693</v>
      </c>
    </row>
    <row r="171" spans="1:13">
      <c r="A171" s="400">
        <v>1235017</v>
      </c>
      <c r="B171" s="397" t="s">
        <v>118</v>
      </c>
      <c r="C171" s="398" t="s">
        <v>1105</v>
      </c>
      <c r="D171" s="399">
        <v>0</v>
      </c>
      <c r="E171" s="399">
        <f>+IFERROR(VLOOKUP(A171,Imp.Base!$B$2:$D$175,3,0),0)</f>
        <v>0</v>
      </c>
      <c r="F171" s="102" t="s">
        <v>383</v>
      </c>
      <c r="G171" s="103"/>
      <c r="H171" s="100" t="s">
        <v>383</v>
      </c>
      <c r="I171" s="405">
        <f t="shared" si="9"/>
        <v>0</v>
      </c>
      <c r="J171" s="105">
        <f t="shared" si="10"/>
        <v>0</v>
      </c>
      <c r="M171" s="105">
        <f t="shared" ref="M171:M200" si="11">+D171-E171</f>
        <v>0</v>
      </c>
    </row>
    <row r="172" spans="1:13">
      <c r="A172" s="400">
        <v>123440</v>
      </c>
      <c r="B172" s="397" t="s">
        <v>118</v>
      </c>
      <c r="C172" s="398" t="s">
        <v>459</v>
      </c>
      <c r="D172" s="399">
        <v>0</v>
      </c>
      <c r="E172" s="399">
        <f>+IFERROR(VLOOKUP(A172,Imp.Base!$B$2:$D$175,3,0),0)</f>
        <v>0</v>
      </c>
      <c r="F172" s="102" t="s">
        <v>383</v>
      </c>
      <c r="G172" s="103"/>
      <c r="H172" s="100" t="s">
        <v>383</v>
      </c>
      <c r="I172" s="405">
        <f t="shared" si="9"/>
        <v>0</v>
      </c>
      <c r="J172" s="105">
        <f t="shared" si="10"/>
        <v>0</v>
      </c>
      <c r="M172" s="105">
        <f t="shared" si="11"/>
        <v>0</v>
      </c>
    </row>
    <row r="173" spans="1:13">
      <c r="A173" s="400">
        <v>123489</v>
      </c>
      <c r="B173" s="397" t="s">
        <v>118</v>
      </c>
      <c r="C173" s="398" t="s">
        <v>1077</v>
      </c>
      <c r="D173" s="399">
        <v>5135520</v>
      </c>
      <c r="E173" s="399">
        <f>+IFERROR(VLOOKUP(A173,Imp.Base!$B$2:$D$175,3,0),0)</f>
        <v>5135520</v>
      </c>
      <c r="F173" s="102" t="s">
        <v>383</v>
      </c>
      <c r="G173" s="103"/>
      <c r="H173" s="100" t="s">
        <v>383</v>
      </c>
      <c r="I173" s="405">
        <f t="shared" si="9"/>
        <v>5135520</v>
      </c>
      <c r="J173" s="105">
        <f t="shared" si="10"/>
        <v>5135520</v>
      </c>
      <c r="M173" s="105">
        <f t="shared" si="11"/>
        <v>0</v>
      </c>
    </row>
    <row r="174" spans="1:13">
      <c r="A174" s="400">
        <v>1235018</v>
      </c>
      <c r="B174" s="397" t="s">
        <v>118</v>
      </c>
      <c r="C174" s="398" t="s">
        <v>1106</v>
      </c>
      <c r="D174" s="399">
        <v>0</v>
      </c>
      <c r="E174" s="399">
        <f>+IFERROR(VLOOKUP(A174,Imp.Base!$B$2:$D$175,3,0),0)</f>
        <v>0</v>
      </c>
      <c r="F174" s="102" t="s">
        <v>383</v>
      </c>
      <c r="G174" s="103"/>
      <c r="H174" s="100" t="s">
        <v>383</v>
      </c>
      <c r="I174" s="405">
        <f t="shared" si="9"/>
        <v>0</v>
      </c>
      <c r="J174" s="105">
        <f t="shared" si="10"/>
        <v>0</v>
      </c>
      <c r="M174" s="105">
        <f t="shared" si="11"/>
        <v>0</v>
      </c>
    </row>
    <row r="175" spans="1:13">
      <c r="A175" s="400">
        <v>1235019</v>
      </c>
      <c r="B175" s="397" t="s">
        <v>118</v>
      </c>
      <c r="C175" s="398" t="s">
        <v>1107</v>
      </c>
      <c r="D175" s="399">
        <v>4056427</v>
      </c>
      <c r="E175" s="399">
        <f>+IFERROR(VLOOKUP(A175,Imp.Base!$B$2:$D$175,3,0),0)</f>
        <v>4056427</v>
      </c>
      <c r="F175" s="102" t="s">
        <v>383</v>
      </c>
      <c r="G175" s="103"/>
      <c r="H175" s="100" t="s">
        <v>383</v>
      </c>
      <c r="I175" s="405">
        <f t="shared" si="9"/>
        <v>4056427</v>
      </c>
      <c r="J175" s="105">
        <f t="shared" si="10"/>
        <v>4056427</v>
      </c>
      <c r="M175" s="105">
        <f t="shared" si="11"/>
        <v>0</v>
      </c>
    </row>
    <row r="176" spans="1:13">
      <c r="A176" s="400">
        <v>1235020</v>
      </c>
      <c r="B176" s="397" t="s">
        <v>118</v>
      </c>
      <c r="C176" s="398" t="s">
        <v>1108</v>
      </c>
      <c r="D176" s="399">
        <v>0</v>
      </c>
      <c r="E176" s="399">
        <f>+IFERROR(VLOOKUP(A176,Imp.Base!$B$2:$D$175,3,0),0)</f>
        <v>0</v>
      </c>
      <c r="F176" s="102" t="s">
        <v>383</v>
      </c>
      <c r="G176" s="103"/>
      <c r="H176" s="100" t="s">
        <v>383</v>
      </c>
      <c r="I176" s="405">
        <f t="shared" si="9"/>
        <v>0</v>
      </c>
      <c r="J176" s="105">
        <f t="shared" si="10"/>
        <v>0</v>
      </c>
      <c r="M176" s="105">
        <f t="shared" si="11"/>
        <v>0</v>
      </c>
    </row>
    <row r="177" spans="1:13">
      <c r="A177" s="400">
        <v>1235021</v>
      </c>
      <c r="B177" s="397" t="s">
        <v>118</v>
      </c>
      <c r="C177" s="398" t="s">
        <v>1082</v>
      </c>
      <c r="D177" s="399">
        <v>0</v>
      </c>
      <c r="E177" s="399">
        <f>+IFERROR(VLOOKUP(A177,Imp.Base!$B$2:$D$175,3,0),0)</f>
        <v>22888650</v>
      </c>
      <c r="F177" s="102" t="s">
        <v>383</v>
      </c>
      <c r="G177" s="103"/>
      <c r="H177" s="100" t="s">
        <v>383</v>
      </c>
      <c r="I177" s="405">
        <f t="shared" si="9"/>
        <v>22888650</v>
      </c>
      <c r="J177" s="105">
        <f t="shared" si="10"/>
        <v>0</v>
      </c>
      <c r="M177" s="105">
        <f t="shared" si="11"/>
        <v>-22888650</v>
      </c>
    </row>
    <row r="178" spans="1:13">
      <c r="A178" s="400">
        <v>1235022</v>
      </c>
      <c r="B178" s="397" t="s">
        <v>118</v>
      </c>
      <c r="C178" s="398" t="s">
        <v>1109</v>
      </c>
      <c r="D178" s="399">
        <v>0</v>
      </c>
      <c r="E178" s="399">
        <f>+IFERROR(VLOOKUP(A178,Imp.Base!$B$2:$D$175,3,0),0)</f>
        <v>0</v>
      </c>
      <c r="F178" s="102" t="s">
        <v>383</v>
      </c>
      <c r="G178" s="103"/>
      <c r="H178" s="100" t="s">
        <v>383</v>
      </c>
      <c r="I178" s="405">
        <f t="shared" si="9"/>
        <v>0</v>
      </c>
      <c r="J178" s="105">
        <f t="shared" si="10"/>
        <v>0</v>
      </c>
      <c r="M178" s="105">
        <f t="shared" si="11"/>
        <v>0</v>
      </c>
    </row>
    <row r="179" spans="1:13">
      <c r="A179" s="400">
        <v>1235023</v>
      </c>
      <c r="B179" s="397" t="s">
        <v>118</v>
      </c>
      <c r="C179" s="398" t="s">
        <v>1110</v>
      </c>
      <c r="D179" s="399">
        <v>0</v>
      </c>
      <c r="E179" s="399">
        <f>+IFERROR(VLOOKUP(A179,Imp.Base!$B$2:$D$175,3,0),0)</f>
        <v>0</v>
      </c>
      <c r="F179" s="102" t="s">
        <v>383</v>
      </c>
      <c r="G179" s="103"/>
      <c r="H179" s="100" t="s">
        <v>383</v>
      </c>
      <c r="I179" s="405">
        <f t="shared" si="9"/>
        <v>0</v>
      </c>
      <c r="J179" s="105">
        <f t="shared" si="10"/>
        <v>0</v>
      </c>
      <c r="M179" s="105">
        <f t="shared" si="11"/>
        <v>0</v>
      </c>
    </row>
    <row r="180" spans="1:13">
      <c r="A180" s="400">
        <v>1235024</v>
      </c>
      <c r="B180" s="397" t="s">
        <v>118</v>
      </c>
      <c r="C180" s="398" t="s">
        <v>1083</v>
      </c>
      <c r="D180" s="399">
        <v>3411251721</v>
      </c>
      <c r="E180" s="399">
        <f>+IFERROR(VLOOKUP(A180,Imp.Base!$B$2:$D$175,3,0),0)</f>
        <v>5907711965</v>
      </c>
      <c r="F180" s="102" t="s">
        <v>383</v>
      </c>
      <c r="G180" s="103"/>
      <c r="H180" s="100" t="s">
        <v>383</v>
      </c>
      <c r="I180" s="405">
        <f t="shared" si="9"/>
        <v>5907711965</v>
      </c>
      <c r="J180" s="105">
        <f t="shared" si="10"/>
        <v>3411251721</v>
      </c>
      <c r="M180" s="105">
        <f t="shared" si="11"/>
        <v>-2496460244</v>
      </c>
    </row>
    <row r="181" spans="1:13">
      <c r="A181" s="400">
        <v>1235025</v>
      </c>
      <c r="B181" s="397" t="s">
        <v>118</v>
      </c>
      <c r="C181" s="398" t="s">
        <v>1084</v>
      </c>
      <c r="D181" s="399">
        <v>1985210669</v>
      </c>
      <c r="E181" s="399">
        <f>+IFERROR(VLOOKUP(A181,Imp.Base!$B$2:$D$175,3,0),0)</f>
        <v>3638800593</v>
      </c>
      <c r="F181" s="102" t="s">
        <v>383</v>
      </c>
      <c r="G181" s="103"/>
      <c r="H181" s="100" t="s">
        <v>383</v>
      </c>
      <c r="I181" s="405">
        <f t="shared" si="9"/>
        <v>3638800593</v>
      </c>
      <c r="J181" s="105">
        <f t="shared" si="10"/>
        <v>1985210669</v>
      </c>
      <c r="M181" s="105">
        <f t="shared" si="11"/>
        <v>-1653589924</v>
      </c>
    </row>
    <row r="182" spans="1:13">
      <c r="A182" s="400">
        <v>1235026</v>
      </c>
      <c r="B182" s="397" t="s">
        <v>118</v>
      </c>
      <c r="C182" s="398" t="s">
        <v>1085</v>
      </c>
      <c r="D182" s="399">
        <v>41334077</v>
      </c>
      <c r="E182" s="399">
        <f>+IFERROR(VLOOKUP(A182,Imp.Base!$B$2:$D$175,3,0),0)</f>
        <v>1231012621</v>
      </c>
      <c r="F182" s="102" t="s">
        <v>383</v>
      </c>
      <c r="G182" s="103"/>
      <c r="H182" s="100" t="s">
        <v>383</v>
      </c>
      <c r="I182" s="405">
        <f t="shared" si="9"/>
        <v>1231012621</v>
      </c>
      <c r="J182" s="105">
        <f t="shared" si="10"/>
        <v>41334077</v>
      </c>
      <c r="M182" s="105">
        <f t="shared" si="11"/>
        <v>-1189678544</v>
      </c>
    </row>
    <row r="183" spans="1:13">
      <c r="A183" s="400">
        <v>1235027</v>
      </c>
      <c r="B183" s="397" t="s">
        <v>118</v>
      </c>
      <c r="C183" s="398" t="s">
        <v>1111</v>
      </c>
      <c r="D183" s="399">
        <v>0</v>
      </c>
      <c r="E183" s="399">
        <f>+IFERROR(VLOOKUP(A183,Imp.Base!$B$2:$D$175,3,0),0)</f>
        <v>0</v>
      </c>
      <c r="F183" s="102" t="s">
        <v>383</v>
      </c>
      <c r="G183" s="103"/>
      <c r="H183" s="100" t="s">
        <v>383</v>
      </c>
      <c r="I183" s="405">
        <f t="shared" si="9"/>
        <v>0</v>
      </c>
      <c r="J183" s="105">
        <f t="shared" si="10"/>
        <v>0</v>
      </c>
      <c r="M183" s="105">
        <f t="shared" si="11"/>
        <v>0</v>
      </c>
    </row>
    <row r="184" spans="1:13">
      <c r="A184" s="400">
        <v>1235028</v>
      </c>
      <c r="B184" s="397" t="s">
        <v>118</v>
      </c>
      <c r="C184" s="398" t="s">
        <v>1112</v>
      </c>
      <c r="D184" s="399">
        <v>0</v>
      </c>
      <c r="E184" s="399">
        <f>+IFERROR(VLOOKUP(A184,Imp.Base!$B$2:$D$175,3,0),0)</f>
        <v>0</v>
      </c>
      <c r="F184" s="102" t="s">
        <v>383</v>
      </c>
      <c r="G184" s="103"/>
      <c r="H184" s="100" t="s">
        <v>383</v>
      </c>
      <c r="I184" s="405">
        <f t="shared" si="9"/>
        <v>0</v>
      </c>
      <c r="J184" s="105">
        <f t="shared" si="10"/>
        <v>0</v>
      </c>
      <c r="M184" s="105">
        <f t="shared" si="11"/>
        <v>0</v>
      </c>
    </row>
    <row r="185" spans="1:13">
      <c r="A185" s="400">
        <v>123419</v>
      </c>
      <c r="B185" s="397" t="s">
        <v>118</v>
      </c>
      <c r="C185" s="398" t="s">
        <v>456</v>
      </c>
      <c r="D185" s="399">
        <v>0</v>
      </c>
      <c r="E185" s="399">
        <f>+IFERROR(VLOOKUP(A185,Imp.Base!$B$2:$D$175,3,0),0)</f>
        <v>2548182</v>
      </c>
      <c r="F185" s="102" t="s">
        <v>383</v>
      </c>
      <c r="G185" s="103"/>
      <c r="H185" s="100" t="s">
        <v>383</v>
      </c>
      <c r="I185" s="405">
        <f t="shared" si="9"/>
        <v>2548182</v>
      </c>
      <c r="J185" s="105">
        <f t="shared" si="10"/>
        <v>0</v>
      </c>
      <c r="M185" s="105">
        <f t="shared" si="11"/>
        <v>-2548182</v>
      </c>
    </row>
    <row r="186" spans="1:13">
      <c r="A186" s="400">
        <v>123421</v>
      </c>
      <c r="B186" s="397" t="s">
        <v>118</v>
      </c>
      <c r="C186" s="398" t="s">
        <v>458</v>
      </c>
      <c r="D186" s="399">
        <v>0</v>
      </c>
      <c r="E186" s="399">
        <f>+IFERROR(VLOOKUP(A186,Imp.Base!$B$2:$D$175,3,0),0)</f>
        <v>0</v>
      </c>
      <c r="F186" s="102" t="s">
        <v>383</v>
      </c>
      <c r="G186" s="103"/>
      <c r="H186" s="100" t="s">
        <v>383</v>
      </c>
      <c r="I186" s="405">
        <f t="shared" si="9"/>
        <v>0</v>
      </c>
      <c r="J186" s="105">
        <f t="shared" si="10"/>
        <v>0</v>
      </c>
      <c r="M186" s="105">
        <f t="shared" si="11"/>
        <v>0</v>
      </c>
    </row>
    <row r="187" spans="1:13">
      <c r="A187" s="400">
        <v>123437</v>
      </c>
      <c r="B187" s="397" t="s">
        <v>118</v>
      </c>
      <c r="C187" s="398" t="s">
        <v>1076</v>
      </c>
      <c r="D187" s="399">
        <v>0</v>
      </c>
      <c r="E187" s="399">
        <f>+IFERROR(VLOOKUP(A187,Imp.Base!$B$2:$D$175,3,0),0)</f>
        <v>0</v>
      </c>
      <c r="F187" s="102" t="s">
        <v>383</v>
      </c>
      <c r="G187" s="103"/>
      <c r="H187" s="100" t="s">
        <v>383</v>
      </c>
      <c r="I187" s="405">
        <f t="shared" si="9"/>
        <v>0</v>
      </c>
      <c r="J187" s="105">
        <f t="shared" si="10"/>
        <v>0</v>
      </c>
      <c r="M187" s="105">
        <f t="shared" si="11"/>
        <v>0</v>
      </c>
    </row>
    <row r="188" spans="1:13">
      <c r="A188" s="400">
        <v>1235029</v>
      </c>
      <c r="B188" s="397" t="s">
        <v>118</v>
      </c>
      <c r="C188" s="398" t="s">
        <v>1086</v>
      </c>
      <c r="D188" s="399">
        <v>0</v>
      </c>
      <c r="E188" s="399">
        <f>+IFERROR(VLOOKUP(A188,Imp.Base!$B$2:$D$175,3,0),0)</f>
        <v>1540000</v>
      </c>
      <c r="F188" s="102" t="s">
        <v>383</v>
      </c>
      <c r="G188" s="103"/>
      <c r="H188" s="100" t="s">
        <v>383</v>
      </c>
      <c r="I188" s="405">
        <f t="shared" si="9"/>
        <v>1540000</v>
      </c>
      <c r="J188" s="105">
        <f t="shared" si="10"/>
        <v>0</v>
      </c>
      <c r="M188" s="105">
        <f t="shared" si="11"/>
        <v>-1540000</v>
      </c>
    </row>
    <row r="189" spans="1:13">
      <c r="A189" s="400">
        <v>1235030</v>
      </c>
      <c r="B189" s="397" t="s">
        <v>118</v>
      </c>
      <c r="C189" s="398" t="s">
        <v>1087</v>
      </c>
      <c r="D189" s="399">
        <v>0</v>
      </c>
      <c r="E189" s="399">
        <f>+IFERROR(VLOOKUP(A189,Imp.Base!$B$2:$D$175,3,0),0)</f>
        <v>0</v>
      </c>
      <c r="F189" s="102" t="s">
        <v>383</v>
      </c>
      <c r="G189" s="103"/>
      <c r="H189" s="100" t="s">
        <v>383</v>
      </c>
      <c r="I189" s="405">
        <f t="shared" si="9"/>
        <v>0</v>
      </c>
      <c r="J189" s="105">
        <f t="shared" si="10"/>
        <v>0</v>
      </c>
      <c r="M189" s="105">
        <f t="shared" si="11"/>
        <v>0</v>
      </c>
    </row>
    <row r="190" spans="1:13">
      <c r="A190" s="400">
        <v>1235031</v>
      </c>
      <c r="B190" s="397" t="s">
        <v>118</v>
      </c>
      <c r="C190" s="398" t="s">
        <v>1088</v>
      </c>
      <c r="D190" s="399">
        <v>3177782102</v>
      </c>
      <c r="E190" s="399">
        <f>+IFERROR(VLOOKUP(A190,Imp.Base!$B$2:$D$175,3,0),0)</f>
        <v>4866555934</v>
      </c>
      <c r="F190" s="102" t="s">
        <v>383</v>
      </c>
      <c r="G190" s="103"/>
      <c r="H190" s="100" t="s">
        <v>383</v>
      </c>
      <c r="I190" s="405">
        <f t="shared" si="9"/>
        <v>4866555934</v>
      </c>
      <c r="J190" s="105">
        <f t="shared" si="10"/>
        <v>3177782102</v>
      </c>
      <c r="M190" s="105">
        <f t="shared" si="11"/>
        <v>-1688773832</v>
      </c>
    </row>
    <row r="191" spans="1:13">
      <c r="A191" s="400">
        <v>1235032</v>
      </c>
      <c r="B191" s="397" t="s">
        <v>118</v>
      </c>
      <c r="C191" s="398" t="s">
        <v>1089</v>
      </c>
      <c r="D191" s="399">
        <v>0</v>
      </c>
      <c r="E191" s="399">
        <f>+IFERROR(VLOOKUP(A191,Imp.Base!$B$2:$D$175,3,0),0)</f>
        <v>191110337</v>
      </c>
      <c r="F191" s="102" t="s">
        <v>383</v>
      </c>
      <c r="G191" s="103"/>
      <c r="H191" s="100" t="s">
        <v>383</v>
      </c>
      <c r="I191" s="405">
        <f t="shared" si="9"/>
        <v>191110337</v>
      </c>
      <c r="J191" s="105">
        <f t="shared" si="10"/>
        <v>0</v>
      </c>
      <c r="M191" s="105">
        <f t="shared" si="11"/>
        <v>-191110337</v>
      </c>
    </row>
    <row r="192" spans="1:13">
      <c r="A192" s="400">
        <v>1235002</v>
      </c>
      <c r="B192" s="397" t="s">
        <v>118</v>
      </c>
      <c r="C192" s="397" t="s">
        <v>1232</v>
      </c>
      <c r="D192" s="399">
        <v>1536288</v>
      </c>
      <c r="E192" s="399">
        <f>+IFERROR(VLOOKUP(A192,Imp.Base!$B$2:$D$175,3,0),0)</f>
        <v>2773380</v>
      </c>
      <c r="F192" s="102" t="s">
        <v>383</v>
      </c>
      <c r="G192" s="103"/>
      <c r="H192" s="100" t="s">
        <v>383</v>
      </c>
      <c r="I192" s="405">
        <f t="shared" ref="I192:I203" si="12">+E192</f>
        <v>2773380</v>
      </c>
      <c r="J192" s="105">
        <f t="shared" ref="J192:J200" si="13">+D192</f>
        <v>1536288</v>
      </c>
      <c r="M192" s="105">
        <f t="shared" si="11"/>
        <v>-1237092</v>
      </c>
    </row>
    <row r="193" spans="1:13">
      <c r="A193" s="400">
        <v>1235033</v>
      </c>
      <c r="B193" s="397" t="s">
        <v>118</v>
      </c>
      <c r="C193" s="397" t="s">
        <v>1233</v>
      </c>
      <c r="D193" s="399">
        <v>0</v>
      </c>
      <c r="E193" s="399">
        <f>+IFERROR(VLOOKUP(A193,Imp.Base!$B$2:$D$175,3,0),0)</f>
        <v>0</v>
      </c>
      <c r="F193" s="102" t="s">
        <v>383</v>
      </c>
      <c r="G193" s="103"/>
      <c r="H193" s="100" t="s">
        <v>383</v>
      </c>
      <c r="I193" s="405">
        <f t="shared" si="12"/>
        <v>0</v>
      </c>
      <c r="J193" s="105">
        <f t="shared" si="13"/>
        <v>0</v>
      </c>
      <c r="M193" s="105">
        <f t="shared" si="11"/>
        <v>0</v>
      </c>
    </row>
    <row r="194" spans="1:13">
      <c r="A194" s="400">
        <v>1235034</v>
      </c>
      <c r="B194" s="397" t="s">
        <v>118</v>
      </c>
      <c r="C194" s="397" t="s">
        <v>1234</v>
      </c>
      <c r="D194" s="399">
        <v>0</v>
      </c>
      <c r="E194" s="399">
        <f>+IFERROR(VLOOKUP(A194,Imp.Base!$B$2:$D$175,3,0),0)</f>
        <v>0</v>
      </c>
      <c r="F194" s="102" t="s">
        <v>383</v>
      </c>
      <c r="G194" s="103"/>
      <c r="H194" s="100" t="s">
        <v>383</v>
      </c>
      <c r="I194" s="405">
        <f t="shared" si="12"/>
        <v>0</v>
      </c>
      <c r="J194" s="105">
        <f t="shared" si="13"/>
        <v>0</v>
      </c>
      <c r="M194" s="105">
        <f t="shared" si="11"/>
        <v>0</v>
      </c>
    </row>
    <row r="195" spans="1:13">
      <c r="A195" s="400">
        <v>1235035</v>
      </c>
      <c r="B195" s="397" t="s">
        <v>118</v>
      </c>
      <c r="C195" s="397" t="s">
        <v>1247</v>
      </c>
      <c r="D195" s="399">
        <v>0</v>
      </c>
      <c r="E195" s="399">
        <f>+IFERROR(VLOOKUP(A195,Imp.Base!$B$2:$D$175,3,0),0)</f>
        <v>3650000000</v>
      </c>
      <c r="F195" s="102" t="s">
        <v>383</v>
      </c>
      <c r="G195" s="103"/>
      <c r="H195" s="100" t="s">
        <v>383</v>
      </c>
      <c r="I195" s="405">
        <f t="shared" si="12"/>
        <v>3650000000</v>
      </c>
      <c r="J195" s="105">
        <f t="shared" si="13"/>
        <v>0</v>
      </c>
      <c r="M195" s="105">
        <f t="shared" si="11"/>
        <v>-3650000000</v>
      </c>
    </row>
    <row r="196" spans="1:13">
      <c r="A196" s="400">
        <v>1235036</v>
      </c>
      <c r="B196" s="397" t="s">
        <v>118</v>
      </c>
      <c r="C196" s="397" t="s">
        <v>1248</v>
      </c>
      <c r="D196" s="399">
        <v>0</v>
      </c>
      <c r="E196" s="399">
        <f>+IFERROR(VLOOKUP(A196,Imp.Base!$B$2:$D$175,3,0),0)</f>
        <v>0</v>
      </c>
      <c r="F196" s="102" t="s">
        <v>383</v>
      </c>
      <c r="G196" s="103"/>
      <c r="H196" s="100" t="s">
        <v>383</v>
      </c>
      <c r="I196" s="405">
        <f t="shared" si="12"/>
        <v>0</v>
      </c>
      <c r="J196" s="105">
        <f t="shared" si="13"/>
        <v>0</v>
      </c>
      <c r="M196" s="105">
        <f t="shared" si="11"/>
        <v>0</v>
      </c>
    </row>
    <row r="197" spans="1:13">
      <c r="A197" s="400">
        <v>1235037</v>
      </c>
      <c r="B197" s="397" t="s">
        <v>118</v>
      </c>
      <c r="C197" s="397" t="s">
        <v>1257</v>
      </c>
      <c r="D197" s="399">
        <v>325536725</v>
      </c>
      <c r="E197" s="399">
        <f>+IFERROR(VLOOKUP(A197,Imp.Base!$B$2:$D$175,3,0),0)</f>
        <v>325536725</v>
      </c>
      <c r="F197" s="102" t="s">
        <v>383</v>
      </c>
      <c r="G197" s="103"/>
      <c r="H197" s="100" t="s">
        <v>383</v>
      </c>
      <c r="I197" s="405">
        <f t="shared" si="12"/>
        <v>325536725</v>
      </c>
      <c r="J197" s="105">
        <f t="shared" si="13"/>
        <v>325536725</v>
      </c>
      <c r="M197" s="105">
        <f t="shared" si="11"/>
        <v>0</v>
      </c>
    </row>
    <row r="198" spans="1:13">
      <c r="A198" s="400">
        <v>1235038</v>
      </c>
      <c r="B198" s="397" t="s">
        <v>118</v>
      </c>
      <c r="C198" s="397" t="s">
        <v>1258</v>
      </c>
      <c r="D198" s="399">
        <v>0</v>
      </c>
      <c r="E198" s="399">
        <f>+IFERROR(VLOOKUP(A198,Imp.Base!$B$2:$D$175,3,0),0)</f>
        <v>1091244</v>
      </c>
      <c r="F198" s="102" t="s">
        <v>383</v>
      </c>
      <c r="G198" s="103"/>
      <c r="H198" s="100" t="s">
        <v>383</v>
      </c>
      <c r="I198" s="405">
        <f t="shared" si="12"/>
        <v>1091244</v>
      </c>
      <c r="J198" s="105">
        <f t="shared" si="13"/>
        <v>0</v>
      </c>
      <c r="M198" s="105">
        <f t="shared" si="11"/>
        <v>-1091244</v>
      </c>
    </row>
    <row r="199" spans="1:13">
      <c r="A199" s="400">
        <v>1235039</v>
      </c>
      <c r="B199" s="397" t="s">
        <v>118</v>
      </c>
      <c r="C199" s="397" t="s">
        <v>1259</v>
      </c>
      <c r="D199" s="399">
        <v>15750000</v>
      </c>
      <c r="E199" s="399">
        <f>+IFERROR(VLOOKUP(A199,Imp.Base!$B$2:$D$175,3,0),0)</f>
        <v>15750000</v>
      </c>
      <c r="F199" s="102" t="s">
        <v>383</v>
      </c>
      <c r="G199" s="103"/>
      <c r="H199" s="100" t="s">
        <v>383</v>
      </c>
      <c r="I199" s="405">
        <f t="shared" si="12"/>
        <v>15750000</v>
      </c>
      <c r="J199" s="105">
        <f t="shared" si="13"/>
        <v>15750000</v>
      </c>
      <c r="M199" s="105">
        <f t="shared" si="11"/>
        <v>0</v>
      </c>
    </row>
    <row r="200" spans="1:13">
      <c r="A200" s="400">
        <v>1235040</v>
      </c>
      <c r="B200" s="397" t="s">
        <v>118</v>
      </c>
      <c r="C200" s="397" t="s">
        <v>1269</v>
      </c>
      <c r="D200" s="399">
        <v>39395218</v>
      </c>
      <c r="E200" s="399">
        <f>+IFERROR(VLOOKUP(A200,Imp.Base!$B$2:$D$175,3,0),0)</f>
        <v>149917512</v>
      </c>
      <c r="F200" s="102" t="s">
        <v>383</v>
      </c>
      <c r="G200" s="103"/>
      <c r="H200" s="100" t="s">
        <v>383</v>
      </c>
      <c r="I200" s="405">
        <f t="shared" si="12"/>
        <v>149917512</v>
      </c>
      <c r="J200" s="105">
        <f t="shared" si="13"/>
        <v>39395218</v>
      </c>
      <c r="M200" s="105">
        <f t="shared" si="11"/>
        <v>-110522294</v>
      </c>
    </row>
    <row r="201" spans="1:13">
      <c r="A201" s="400">
        <v>1235041</v>
      </c>
      <c r="B201" s="397" t="s">
        <v>118</v>
      </c>
      <c r="C201" s="397" t="s">
        <v>1314</v>
      </c>
      <c r="D201" s="399">
        <v>0</v>
      </c>
      <c r="E201" s="399">
        <f>+IFERROR(VLOOKUP(A201,Imp.Base!$B$2:$D$175,3,0),0)</f>
        <v>549435339</v>
      </c>
      <c r="F201" s="102" t="s">
        <v>383</v>
      </c>
      <c r="G201" s="103"/>
      <c r="H201" s="100" t="s">
        <v>383</v>
      </c>
      <c r="I201" s="405">
        <f t="shared" si="12"/>
        <v>549435339</v>
      </c>
      <c r="J201" s="105"/>
      <c r="M201" s="105">
        <f>+D201-E201</f>
        <v>-549435339</v>
      </c>
    </row>
    <row r="202" spans="1:13">
      <c r="A202" s="400">
        <v>1235042</v>
      </c>
      <c r="B202" s="397" t="s">
        <v>118</v>
      </c>
      <c r="C202" s="397" t="s">
        <v>1315</v>
      </c>
      <c r="D202" s="399">
        <v>0</v>
      </c>
      <c r="E202" s="399">
        <f>+IFERROR(VLOOKUP(A202,Imp.Base!$B$2:$D$175,3,0),0)</f>
        <v>24300000</v>
      </c>
      <c r="F202" s="102" t="s">
        <v>383</v>
      </c>
      <c r="G202" s="103"/>
      <c r="H202" s="100" t="s">
        <v>383</v>
      </c>
      <c r="I202" s="405">
        <f t="shared" si="12"/>
        <v>24300000</v>
      </c>
      <c r="J202" s="105"/>
      <c r="M202" s="105">
        <f>+D202-E202</f>
        <v>-24300000</v>
      </c>
    </row>
    <row r="203" spans="1:13">
      <c r="A203" s="400">
        <v>1235043</v>
      </c>
      <c r="B203" s="397" t="s">
        <v>118</v>
      </c>
      <c r="C203" s="397" t="s">
        <v>1316</v>
      </c>
      <c r="D203" s="399">
        <v>0</v>
      </c>
      <c r="E203" s="399">
        <f>+IFERROR(VLOOKUP(A203,Imp.Base!$B$2:$D$175,3,0),0)</f>
        <v>473454545</v>
      </c>
      <c r="F203" s="102" t="s">
        <v>383</v>
      </c>
      <c r="G203" s="103"/>
      <c r="H203" s="100" t="s">
        <v>383</v>
      </c>
      <c r="I203" s="405">
        <f t="shared" si="12"/>
        <v>473454545</v>
      </c>
      <c r="J203" s="105"/>
      <c r="M203" s="105">
        <f>+D203-E203</f>
        <v>-473454545</v>
      </c>
    </row>
    <row r="204" spans="1:13">
      <c r="A204" s="396">
        <v>12411</v>
      </c>
      <c r="B204" s="397" t="s">
        <v>514</v>
      </c>
      <c r="C204" s="398" t="s">
        <v>40</v>
      </c>
      <c r="D204" s="399">
        <v>848096035</v>
      </c>
      <c r="E204" s="399">
        <f>+IFERROR(VLOOKUP(A204,Imp.Base!$B$2:$D$175,3,0),0)</f>
        <v>860600764</v>
      </c>
      <c r="F204" s="104"/>
      <c r="G204" s="104" t="s">
        <v>386</v>
      </c>
      <c r="H204" s="100" t="s">
        <v>385</v>
      </c>
      <c r="I204" s="405">
        <f t="shared" ref="I204:I212" si="14">+E204</f>
        <v>860600764</v>
      </c>
      <c r="J204" s="105">
        <f t="shared" ref="J204:J212" si="15">+D204</f>
        <v>848096035</v>
      </c>
    </row>
    <row r="205" spans="1:13">
      <c r="A205" s="396">
        <v>12412</v>
      </c>
      <c r="B205" s="397" t="s">
        <v>514</v>
      </c>
      <c r="C205" s="398" t="s">
        <v>41</v>
      </c>
      <c r="D205" s="399">
        <v>-749910675</v>
      </c>
      <c r="E205" s="399">
        <f>+IFERROR(VLOOKUP(A205,Imp.Base!$B$2:$D$175,3,0),0)</f>
        <v>-753103375</v>
      </c>
      <c r="F205" s="105"/>
      <c r="G205" s="103" t="s">
        <v>387</v>
      </c>
      <c r="H205" s="100" t="s">
        <v>388</v>
      </c>
      <c r="I205" s="405">
        <f t="shared" si="14"/>
        <v>-753103375</v>
      </c>
      <c r="J205" s="105">
        <f t="shared" si="15"/>
        <v>-749910675</v>
      </c>
    </row>
    <row r="206" spans="1:13">
      <c r="A206" s="396">
        <v>12511</v>
      </c>
      <c r="B206" s="397" t="s">
        <v>514</v>
      </c>
      <c r="C206" s="398" t="s">
        <v>43</v>
      </c>
      <c r="D206" s="399">
        <v>66617323533</v>
      </c>
      <c r="E206" s="399">
        <f>+IFERROR(VLOOKUP(A206,Imp.Base!$B$2:$D$175,3,0),0)</f>
        <v>66617323533</v>
      </c>
      <c r="F206" s="105"/>
      <c r="G206" s="103" t="s">
        <v>387</v>
      </c>
      <c r="H206" s="100" t="s">
        <v>387</v>
      </c>
      <c r="I206" s="405">
        <f t="shared" si="14"/>
        <v>66617323533</v>
      </c>
      <c r="J206" s="105">
        <f t="shared" si="15"/>
        <v>66617323533</v>
      </c>
    </row>
    <row r="207" spans="1:13">
      <c r="A207" s="396">
        <v>12512</v>
      </c>
      <c r="B207" s="397" t="s">
        <v>514</v>
      </c>
      <c r="C207" s="398" t="s">
        <v>44</v>
      </c>
      <c r="D207" s="399">
        <v>1513212968</v>
      </c>
      <c r="E207" s="399">
        <f>+IFERROR(VLOOKUP(A207,Imp.Base!$B$2:$D$175,3,0),0)</f>
        <v>1513212968</v>
      </c>
      <c r="F207" s="104" t="s">
        <v>397</v>
      </c>
      <c r="G207" s="104"/>
      <c r="H207" s="100" t="s">
        <v>386</v>
      </c>
      <c r="I207" s="405">
        <f t="shared" si="14"/>
        <v>1513212968</v>
      </c>
      <c r="J207" s="105">
        <f t="shared" si="15"/>
        <v>1513212968</v>
      </c>
    </row>
    <row r="208" spans="1:13">
      <c r="A208" s="396">
        <v>12513</v>
      </c>
      <c r="B208" s="397" t="s">
        <v>514</v>
      </c>
      <c r="C208" s="398" t="s">
        <v>45</v>
      </c>
      <c r="D208" s="399">
        <v>2700239491</v>
      </c>
      <c r="E208" s="399">
        <f>+IFERROR(VLOOKUP(A208,Imp.Base!$B$2:$D$175,3,0),0)</f>
        <v>2796009818</v>
      </c>
      <c r="F208" s="105"/>
      <c r="G208" s="103" t="s">
        <v>387</v>
      </c>
      <c r="H208" s="100" t="s">
        <v>387</v>
      </c>
      <c r="I208" s="405">
        <f t="shared" si="14"/>
        <v>2796009818</v>
      </c>
      <c r="J208" s="105">
        <f t="shared" si="15"/>
        <v>2700239491</v>
      </c>
    </row>
    <row r="209" spans="1:10">
      <c r="A209" s="396">
        <v>22111</v>
      </c>
      <c r="B209" s="397" t="s">
        <v>514</v>
      </c>
      <c r="C209" s="398" t="s">
        <v>54</v>
      </c>
      <c r="D209" s="399">
        <v>-2700515260</v>
      </c>
      <c r="E209" s="399">
        <f>+IFERROR(VLOOKUP(A209,Imp.Base!$B$2:$D$175,3,0),0)</f>
        <v>-2784597525</v>
      </c>
      <c r="F209" s="105" t="s">
        <v>258</v>
      </c>
      <c r="H209" s="100" t="s">
        <v>387</v>
      </c>
      <c r="I209" s="405">
        <f t="shared" si="14"/>
        <v>-2784597525</v>
      </c>
      <c r="J209" s="105">
        <f t="shared" si="15"/>
        <v>-2700515260</v>
      </c>
    </row>
    <row r="210" spans="1:10">
      <c r="A210" s="396">
        <v>12514</v>
      </c>
      <c r="B210" s="397" t="s">
        <v>356</v>
      </c>
      <c r="C210" s="398" t="s">
        <v>46</v>
      </c>
      <c r="D210" s="399">
        <v>5434452569</v>
      </c>
      <c r="E210" s="399">
        <f>+IFERROR(VLOOKUP(A210,Imp.Base!$B$2:$D$175,3,0),0)</f>
        <v>5265799660</v>
      </c>
      <c r="F210" s="104"/>
      <c r="G210" s="104"/>
      <c r="H210" s="100" t="s">
        <v>652</v>
      </c>
      <c r="I210" s="405">
        <f t="shared" si="14"/>
        <v>5265799660</v>
      </c>
      <c r="J210" s="105">
        <f t="shared" si="15"/>
        <v>5434452569</v>
      </c>
    </row>
    <row r="211" spans="1:10">
      <c r="A211" s="396">
        <v>12519</v>
      </c>
      <c r="B211" s="397" t="s">
        <v>514</v>
      </c>
      <c r="C211" s="398" t="s">
        <v>42</v>
      </c>
      <c r="D211" s="399">
        <v>-25181967790</v>
      </c>
      <c r="E211" s="399">
        <f>+IFERROR(VLOOKUP(A211,Imp.Base!$B$2:$D$175,3,0),0)</f>
        <v>-27260371977</v>
      </c>
      <c r="F211" s="105"/>
      <c r="H211" s="100" t="s">
        <v>388</v>
      </c>
      <c r="I211" s="405">
        <f t="shared" si="14"/>
        <v>-27260371977</v>
      </c>
      <c r="J211" s="105">
        <f t="shared" si="15"/>
        <v>-25181967790</v>
      </c>
    </row>
    <row r="212" spans="1:10">
      <c r="A212" s="396">
        <v>12611</v>
      </c>
      <c r="B212" s="397" t="s">
        <v>356</v>
      </c>
      <c r="C212" s="398" t="s">
        <v>258</v>
      </c>
      <c r="D212" s="399">
        <v>87163080</v>
      </c>
      <c r="E212" s="399">
        <f>+IFERROR(VLOOKUP(A212,Imp.Base!$B$2:$D$175,3,0),0)</f>
        <v>0</v>
      </c>
      <c r="F212" s="100" t="s">
        <v>137</v>
      </c>
      <c r="H212" s="100" t="s">
        <v>1217</v>
      </c>
      <c r="I212" s="405">
        <f t="shared" si="14"/>
        <v>0</v>
      </c>
      <c r="J212" s="105">
        <f t="shared" si="15"/>
        <v>87163080</v>
      </c>
    </row>
    <row r="213" spans="1:10">
      <c r="A213" s="396">
        <v>12621</v>
      </c>
      <c r="B213" s="397" t="s">
        <v>914</v>
      </c>
      <c r="C213" s="398" t="s">
        <v>1090</v>
      </c>
      <c r="D213" s="399">
        <v>689450088</v>
      </c>
      <c r="E213" s="399">
        <f>+IFERROR(VLOOKUP(A213,Imp.Base!$B$2:$D$175,3,0),0)</f>
        <v>723606940</v>
      </c>
      <c r="H213" s="100" t="s">
        <v>908</v>
      </c>
      <c r="I213" s="405">
        <f>+E213</f>
        <v>723606940</v>
      </c>
      <c r="J213" s="105">
        <f>+D213</f>
        <v>689450088</v>
      </c>
    </row>
    <row r="214" spans="1:10" ht="12.75" customHeight="1">
      <c r="A214" s="396">
        <v>121101</v>
      </c>
      <c r="B214" s="402" t="s">
        <v>1115</v>
      </c>
      <c r="C214" s="398" t="s">
        <v>1075</v>
      </c>
      <c r="D214" s="399">
        <v>522670674</v>
      </c>
      <c r="E214" s="399">
        <f>+IFERROR(VLOOKUP(A214,Imp.Base!$B$2:$D$175,3,0),0)</f>
        <v>522670674</v>
      </c>
      <c r="F214" s="124"/>
      <c r="H214" s="408" t="s">
        <v>940</v>
      </c>
      <c r="I214" s="405">
        <f>+E214</f>
        <v>522670674</v>
      </c>
      <c r="J214" s="105">
        <f>+D214</f>
        <v>522670674</v>
      </c>
    </row>
    <row r="215" spans="1:10" ht="12.75" customHeight="1">
      <c r="A215" s="396">
        <v>121201</v>
      </c>
      <c r="B215" s="402" t="s">
        <v>1115</v>
      </c>
      <c r="C215" s="398" t="s">
        <v>1268</v>
      </c>
      <c r="D215" s="399">
        <v>-522670674</v>
      </c>
      <c r="E215" s="399">
        <f>+IFERROR(VLOOKUP(A215,Imp.Base!$B$2:$D$175,3,0),0)</f>
        <v>-522670674</v>
      </c>
      <c r="F215" s="124"/>
      <c r="H215" s="408" t="s">
        <v>940</v>
      </c>
      <c r="I215" s="405">
        <f>+E215</f>
        <v>-522670674</v>
      </c>
      <c r="J215" s="105">
        <f>+D215</f>
        <v>-522670674</v>
      </c>
    </row>
    <row r="216" spans="1:10" ht="12.75" customHeight="1">
      <c r="A216" s="396">
        <v>121201</v>
      </c>
      <c r="B216" s="402" t="s">
        <v>358</v>
      </c>
      <c r="C216" s="398" t="s">
        <v>1268</v>
      </c>
      <c r="D216" s="399">
        <v>0</v>
      </c>
      <c r="E216" s="399"/>
      <c r="F216" s="124"/>
      <c r="H216" s="408" t="s">
        <v>940</v>
      </c>
      <c r="I216" s="405">
        <f>+E216</f>
        <v>0</v>
      </c>
      <c r="J216" s="105"/>
    </row>
    <row r="217" spans="1:10">
      <c r="A217" s="396">
        <v>21111</v>
      </c>
      <c r="B217" s="402" t="s">
        <v>137</v>
      </c>
      <c r="C217" s="398" t="s">
        <v>47</v>
      </c>
      <c r="D217" s="399">
        <v>3226467503</v>
      </c>
      <c r="E217" s="399">
        <f>+IFERROR(VLOOKUP(A217,Imp.Base!$B$2:$D$175,3,0),0)</f>
        <v>9700796469</v>
      </c>
      <c r="F217" s="110"/>
      <c r="G217" s="110"/>
      <c r="H217" s="100" t="s">
        <v>673</v>
      </c>
      <c r="I217" s="405">
        <f t="shared" ref="I217:I223" si="16">+E217</f>
        <v>9700796469</v>
      </c>
      <c r="J217" s="105">
        <f t="shared" ref="J217:J223" si="17">+D217</f>
        <v>3226467503</v>
      </c>
    </row>
    <row r="218" spans="1:10">
      <c r="A218" s="396">
        <v>21112</v>
      </c>
      <c r="B218" s="402" t="s">
        <v>137</v>
      </c>
      <c r="C218" s="398" t="s">
        <v>273</v>
      </c>
      <c r="D218" s="399">
        <v>0</v>
      </c>
      <c r="E218" s="399">
        <f>+IFERROR(VLOOKUP(A218,Imp.Base!$B$2:$D$175,3,0),0)</f>
        <v>0</v>
      </c>
      <c r="F218" s="105"/>
      <c r="H218" s="100" t="s">
        <v>273</v>
      </c>
      <c r="I218" s="405">
        <f t="shared" si="16"/>
        <v>0</v>
      </c>
      <c r="J218" s="105">
        <f t="shared" si="17"/>
        <v>0</v>
      </c>
    </row>
    <row r="219" spans="1:10">
      <c r="A219" s="396">
        <v>21113</v>
      </c>
      <c r="B219" s="402" t="s">
        <v>137</v>
      </c>
      <c r="C219" s="398" t="s">
        <v>48</v>
      </c>
      <c r="D219" s="399">
        <v>1718536230</v>
      </c>
      <c r="E219" s="399">
        <f>+IFERROR(VLOOKUP(A219,Imp.Base!$B$2:$D$175,3,0),0)</f>
        <v>740688497</v>
      </c>
      <c r="F219" s="104"/>
      <c r="G219" s="104"/>
      <c r="H219" s="100" t="s">
        <v>1146</v>
      </c>
      <c r="I219" s="405">
        <f t="shared" si="16"/>
        <v>740688497</v>
      </c>
      <c r="J219" s="105">
        <f t="shared" si="17"/>
        <v>1718536230</v>
      </c>
    </row>
    <row r="220" spans="1:10">
      <c r="A220" s="396">
        <v>21116</v>
      </c>
      <c r="B220" s="402" t="s">
        <v>137</v>
      </c>
      <c r="C220" s="398" t="s">
        <v>274</v>
      </c>
      <c r="D220" s="399">
        <v>791239527</v>
      </c>
      <c r="E220" s="399">
        <f>+IFERROR(VLOOKUP(A220,Imp.Base!$B$2:$D$175,3,0),0)</f>
        <v>0</v>
      </c>
      <c r="F220" s="110"/>
      <c r="G220" s="110"/>
      <c r="H220" s="100" t="s">
        <v>673</v>
      </c>
      <c r="I220" s="405">
        <f t="shared" si="16"/>
        <v>0</v>
      </c>
      <c r="J220" s="105">
        <f t="shared" si="17"/>
        <v>791239527</v>
      </c>
    </row>
    <row r="221" spans="1:10">
      <c r="A221" s="396">
        <v>21118</v>
      </c>
      <c r="B221" s="402" t="s">
        <v>137</v>
      </c>
      <c r="C221" s="402" t="s">
        <v>276</v>
      </c>
      <c r="D221" s="399">
        <v>0</v>
      </c>
      <c r="E221" s="399">
        <f>+IFERROR(VLOOKUP(A221,Imp.Base!$B$2:$D$175,3,0),0)</f>
        <v>0</v>
      </c>
      <c r="F221" s="110"/>
      <c r="G221" s="110"/>
      <c r="H221" s="100" t="s">
        <v>673</v>
      </c>
      <c r="I221" s="405">
        <f>+E221</f>
        <v>0</v>
      </c>
      <c r="J221" s="105">
        <f t="shared" si="17"/>
        <v>0</v>
      </c>
    </row>
    <row r="222" spans="1:10">
      <c r="A222" s="396">
        <v>21121</v>
      </c>
      <c r="B222" s="402" t="s">
        <v>137</v>
      </c>
      <c r="C222" s="398" t="s">
        <v>460</v>
      </c>
      <c r="D222" s="399">
        <v>0</v>
      </c>
      <c r="E222" s="399">
        <f>+IFERROR(VLOOKUP(A222,Imp.Base!$B$2:$D$175,3,0),0)</f>
        <v>0</v>
      </c>
      <c r="F222" s="110"/>
      <c r="G222" s="104"/>
      <c r="H222" s="100" t="s">
        <v>673</v>
      </c>
      <c r="I222" s="405">
        <f t="shared" si="16"/>
        <v>0</v>
      </c>
      <c r="J222" s="105">
        <f t="shared" si="17"/>
        <v>0</v>
      </c>
    </row>
    <row r="223" spans="1:10">
      <c r="A223" s="396">
        <v>21125</v>
      </c>
      <c r="B223" s="402" t="s">
        <v>137</v>
      </c>
      <c r="C223" s="398" t="s">
        <v>1114</v>
      </c>
      <c r="D223" s="399">
        <v>0</v>
      </c>
      <c r="E223" s="399">
        <f>+IFERROR(VLOOKUP(A223,Imp.Base!$B$2:$D$175,3,0),0)</f>
        <v>0</v>
      </c>
      <c r="F223" s="110"/>
      <c r="H223" s="100" t="s">
        <v>673</v>
      </c>
      <c r="I223" s="405">
        <f t="shared" si="16"/>
        <v>0</v>
      </c>
      <c r="J223" s="105">
        <f t="shared" si="17"/>
        <v>0</v>
      </c>
    </row>
    <row r="224" spans="1:10">
      <c r="A224" s="396">
        <v>21127</v>
      </c>
      <c r="B224" s="402" t="s">
        <v>137</v>
      </c>
      <c r="C224" s="398" t="s">
        <v>275</v>
      </c>
      <c r="D224" s="399">
        <v>107079693786</v>
      </c>
      <c r="E224" s="399">
        <f>+IFERROR(VLOOKUP(A224,Imp.Base!$B$2:$D$175,3,0),0)</f>
        <v>183490754569</v>
      </c>
      <c r="F224" s="110"/>
      <c r="G224" s="110"/>
      <c r="H224" s="100" t="s">
        <v>1276</v>
      </c>
      <c r="I224" s="405">
        <f>+E224</f>
        <v>183490754569</v>
      </c>
      <c r="J224" s="105">
        <f>+D224</f>
        <v>107079693786</v>
      </c>
    </row>
    <row r="225" spans="1:10">
      <c r="A225" s="396">
        <v>21128</v>
      </c>
      <c r="B225" s="402" t="s">
        <v>137</v>
      </c>
      <c r="C225" s="398" t="s">
        <v>276</v>
      </c>
      <c r="D225" s="399">
        <v>5133650030</v>
      </c>
      <c r="E225" s="399">
        <f>+IFERROR(VLOOKUP(A225,Imp.Base!$B$2:$D$175,3,0),0)</f>
        <v>5999863061</v>
      </c>
      <c r="F225" s="110"/>
      <c r="G225" s="110"/>
      <c r="H225" s="100" t="s">
        <v>1276</v>
      </c>
      <c r="I225" s="405">
        <f>+E225</f>
        <v>5999863061</v>
      </c>
      <c r="J225" s="105">
        <f>+D225</f>
        <v>5133650030</v>
      </c>
    </row>
    <row r="226" spans="1:10">
      <c r="A226" s="396">
        <v>21122</v>
      </c>
      <c r="B226" s="402" t="s">
        <v>125</v>
      </c>
      <c r="C226" s="398" t="s">
        <v>53</v>
      </c>
      <c r="D226" s="399">
        <v>732493518</v>
      </c>
      <c r="E226" s="399">
        <f>+IFERROR(VLOOKUP(A226,Imp.Base!$B$2:$D$175,3,0),0)</f>
        <v>1448151992</v>
      </c>
      <c r="H226" s="100" t="s">
        <v>685</v>
      </c>
      <c r="I226" s="405">
        <f t="shared" ref="I226:I235" si="18">+E226</f>
        <v>1448151992</v>
      </c>
      <c r="J226" s="105">
        <f t="shared" ref="J226:J235" si="19">+D226</f>
        <v>732493518</v>
      </c>
    </row>
    <row r="227" spans="1:10">
      <c r="A227" s="396">
        <v>21123</v>
      </c>
      <c r="B227" s="402" t="s">
        <v>125</v>
      </c>
      <c r="C227" s="398" t="s">
        <v>863</v>
      </c>
      <c r="D227" s="399">
        <v>478016</v>
      </c>
      <c r="E227" s="399">
        <f>+IFERROR(VLOOKUP(A227,Imp.Base!$B$2:$D$175,3,0),0)</f>
        <v>740688497</v>
      </c>
      <c r="H227" s="100" t="s">
        <v>673</v>
      </c>
      <c r="I227" s="405">
        <f t="shared" si="18"/>
        <v>740688497</v>
      </c>
      <c r="J227" s="105">
        <f t="shared" si="19"/>
        <v>478016</v>
      </c>
    </row>
    <row r="228" spans="1:10">
      <c r="A228" s="396">
        <v>21211</v>
      </c>
      <c r="B228" s="402" t="s">
        <v>124</v>
      </c>
      <c r="C228" s="398" t="s">
        <v>50</v>
      </c>
      <c r="D228" s="399">
        <v>35065000284</v>
      </c>
      <c r="E228" s="399">
        <f>+IFERROR(VLOOKUP(A228,Imp.Base!$B$2:$D$175,3,0),0)</f>
        <v>35624614676</v>
      </c>
      <c r="H228" s="100" t="s">
        <v>725</v>
      </c>
      <c r="I228" s="405">
        <f t="shared" si="18"/>
        <v>35624614676</v>
      </c>
      <c r="J228" s="105">
        <f t="shared" si="19"/>
        <v>35065000284</v>
      </c>
    </row>
    <row r="229" spans="1:10">
      <c r="A229" s="396">
        <v>21213</v>
      </c>
      <c r="B229" s="402" t="s">
        <v>124</v>
      </c>
      <c r="C229" s="402" t="s">
        <v>824</v>
      </c>
      <c r="D229" s="399"/>
      <c r="E229" s="399">
        <f>+IFERROR(VLOOKUP(A229,Imp.Base!$B$2:$D$175,3,0),0)</f>
        <v>0</v>
      </c>
      <c r="J229" s="105"/>
    </row>
    <row r="230" spans="1:10">
      <c r="A230" s="401">
        <v>21216</v>
      </c>
      <c r="B230" s="402" t="s">
        <v>124</v>
      </c>
      <c r="C230" s="398" t="s">
        <v>1155</v>
      </c>
      <c r="D230" s="399">
        <v>4028617023</v>
      </c>
      <c r="E230" s="399">
        <f>+IFERROR(VLOOKUP(A230,Imp.Base!$B$2:$D$175,3,0),0)</f>
        <v>4613091657</v>
      </c>
      <c r="F230" s="102"/>
      <c r="G230" s="102"/>
      <c r="H230" s="100" t="s">
        <v>726</v>
      </c>
      <c r="I230" s="405">
        <f t="shared" si="18"/>
        <v>4613091657</v>
      </c>
      <c r="J230" s="105">
        <f t="shared" si="19"/>
        <v>4028617023</v>
      </c>
    </row>
    <row r="231" spans="1:10">
      <c r="A231" s="401">
        <v>21215</v>
      </c>
      <c r="B231" s="402" t="s">
        <v>124</v>
      </c>
      <c r="C231" s="398" t="s">
        <v>464</v>
      </c>
      <c r="D231" s="399">
        <v>0</v>
      </c>
      <c r="E231" s="399">
        <f>+IFERROR(VLOOKUP(A231,Imp.Base!$B$2:$D$175,3,0),0)</f>
        <v>0</v>
      </c>
      <c r="F231" s="100" t="s">
        <v>389</v>
      </c>
      <c r="H231" s="408" t="s">
        <v>124</v>
      </c>
      <c r="I231" s="405">
        <f t="shared" si="18"/>
        <v>0</v>
      </c>
      <c r="J231" s="105">
        <f t="shared" si="19"/>
        <v>0</v>
      </c>
    </row>
    <row r="232" spans="1:10" ht="12.75" customHeight="1">
      <c r="A232" s="396">
        <v>115101</v>
      </c>
      <c r="B232" s="402" t="s">
        <v>124</v>
      </c>
      <c r="C232" s="398" t="s">
        <v>434</v>
      </c>
      <c r="D232" s="399">
        <v>-3368460518</v>
      </c>
      <c r="E232" s="399">
        <f>+IFERROR(VLOOKUP(A232,Imp.Base!$B$2:$D$175,3,0),0)</f>
        <v>-5267333282</v>
      </c>
      <c r="F232" s="100" t="s">
        <v>390</v>
      </c>
      <c r="H232" s="408" t="s">
        <v>124</v>
      </c>
      <c r="I232" s="405">
        <f t="shared" si="18"/>
        <v>-5267333282</v>
      </c>
      <c r="J232" s="105">
        <f t="shared" si="19"/>
        <v>-3368460518</v>
      </c>
    </row>
    <row r="233" spans="1:10" ht="12.75" customHeight="1">
      <c r="A233" s="396">
        <v>115102</v>
      </c>
      <c r="B233" s="402" t="s">
        <v>898</v>
      </c>
      <c r="C233" s="398" t="s">
        <v>869</v>
      </c>
      <c r="D233" s="399">
        <v>-7279890411</v>
      </c>
      <c r="E233" s="399">
        <f>+IFERROR(VLOOKUP(A233,Imp.Base!$B$2:$D$175,3,0),0)</f>
        <v>-7260000000</v>
      </c>
      <c r="F233" s="124" t="s">
        <v>393</v>
      </c>
      <c r="H233" s="408" t="s">
        <v>828</v>
      </c>
      <c r="I233" s="405">
        <f t="shared" si="18"/>
        <v>-7260000000</v>
      </c>
      <c r="J233" s="105">
        <f t="shared" si="19"/>
        <v>-7279890411</v>
      </c>
    </row>
    <row r="234" spans="1:10" ht="12.75" customHeight="1">
      <c r="A234" s="396">
        <v>127102</v>
      </c>
      <c r="B234" s="402" t="s">
        <v>898</v>
      </c>
      <c r="C234" s="398" t="s">
        <v>888</v>
      </c>
      <c r="D234" s="399">
        <v>-18958191778</v>
      </c>
      <c r="E234" s="399">
        <f>+IFERROR(VLOOKUP(A234,Imp.Base!$B$2:$D$175,3,0),0)</f>
        <v>9228821919</v>
      </c>
      <c r="F234" s="124"/>
      <c r="H234" s="408" t="s">
        <v>828</v>
      </c>
      <c r="I234" s="405">
        <f t="shared" si="18"/>
        <v>9228821919</v>
      </c>
      <c r="J234" s="105">
        <f t="shared" si="19"/>
        <v>-18958191778</v>
      </c>
    </row>
    <row r="235" spans="1:10" ht="12.75" customHeight="1">
      <c r="A235" s="396">
        <v>21217</v>
      </c>
      <c r="B235" s="402" t="s">
        <v>898</v>
      </c>
      <c r="C235" s="398" t="s">
        <v>889</v>
      </c>
      <c r="D235" s="399">
        <v>7418794521</v>
      </c>
      <c r="E235" s="399">
        <f>+IFERROR(VLOOKUP(A235,Imp.Base!$B$2:$D$175,3,0),0)</f>
        <v>19890411</v>
      </c>
      <c r="F235" s="124"/>
      <c r="H235" s="408" t="s">
        <v>828</v>
      </c>
      <c r="I235" s="405">
        <f t="shared" si="18"/>
        <v>19890411</v>
      </c>
      <c r="J235" s="105">
        <f t="shared" si="19"/>
        <v>7418794521</v>
      </c>
    </row>
    <row r="236" spans="1:10" ht="12.75" customHeight="1">
      <c r="A236" s="396">
        <v>22215</v>
      </c>
      <c r="B236" s="402" t="s">
        <v>828</v>
      </c>
      <c r="C236" s="398" t="s">
        <v>890</v>
      </c>
      <c r="D236" s="399">
        <v>80000000000</v>
      </c>
      <c r="E236" s="399">
        <f>+IFERROR(VLOOKUP(A236,Imp.Base!$B$2:$D$175,3,0),0)</f>
        <v>80000000000</v>
      </c>
      <c r="F236" s="124"/>
      <c r="H236" s="408" t="s">
        <v>828</v>
      </c>
      <c r="I236" s="405">
        <f>+E236</f>
        <v>80000000000</v>
      </c>
      <c r="J236" s="105">
        <f>+D236</f>
        <v>80000000000</v>
      </c>
    </row>
    <row r="237" spans="1:10" ht="12.75" customHeight="1">
      <c r="A237" s="396">
        <v>22216</v>
      </c>
      <c r="B237" s="402" t="s">
        <v>898</v>
      </c>
      <c r="C237" s="398" t="s">
        <v>891</v>
      </c>
      <c r="D237" s="399">
        <v>18958191778</v>
      </c>
      <c r="E237" s="399">
        <f>+IFERROR(VLOOKUP(A237,Imp.Base!$B$2:$D$175,3,0),0)</f>
        <v>-1829917809</v>
      </c>
      <c r="F237" s="124"/>
      <c r="H237" s="408" t="s">
        <v>828</v>
      </c>
      <c r="I237" s="405">
        <f t="shared" ref="I237:I244" si="20">+E237</f>
        <v>-1829917809</v>
      </c>
      <c r="J237" s="105">
        <f t="shared" ref="J237:J244" si="21">+D237</f>
        <v>18958191778</v>
      </c>
    </row>
    <row r="238" spans="1:10" ht="12.75" customHeight="1">
      <c r="A238" s="396">
        <v>22311</v>
      </c>
      <c r="B238" s="402" t="s">
        <v>1286</v>
      </c>
      <c r="C238" s="402" t="s">
        <v>1284</v>
      </c>
      <c r="D238" s="399">
        <v>260487805</v>
      </c>
      <c r="E238" s="399">
        <f>+IFERROR(VLOOKUP(A238,Imp.Base!$B$2:$D$175,3,0),0)</f>
        <v>260487805</v>
      </c>
      <c r="F238" s="124"/>
      <c r="H238" s="408" t="s">
        <v>1285</v>
      </c>
      <c r="I238" s="405">
        <f t="shared" si="20"/>
        <v>260487805</v>
      </c>
      <c r="J238" s="105">
        <f t="shared" si="21"/>
        <v>260487805</v>
      </c>
    </row>
    <row r="239" spans="1:10">
      <c r="A239" s="396">
        <v>21212</v>
      </c>
      <c r="B239" s="402" t="s">
        <v>124</v>
      </c>
      <c r="C239" s="398" t="s">
        <v>86</v>
      </c>
      <c r="D239" s="399">
        <v>0</v>
      </c>
      <c r="E239" s="399">
        <f>+IFERROR(VLOOKUP(A239,Imp.Base!$B$2:$D$175,3,0),0)</f>
        <v>0</v>
      </c>
      <c r="F239" s="124" t="s">
        <v>393</v>
      </c>
      <c r="G239" s="124" t="s">
        <v>392</v>
      </c>
      <c r="H239" s="100" t="s">
        <v>727</v>
      </c>
      <c r="I239" s="405">
        <f t="shared" si="20"/>
        <v>0</v>
      </c>
      <c r="J239" s="105">
        <f t="shared" si="21"/>
        <v>0</v>
      </c>
    </row>
    <row r="240" spans="1:10">
      <c r="A240" s="396">
        <v>21214</v>
      </c>
      <c r="B240" s="402" t="s">
        <v>124</v>
      </c>
      <c r="C240" s="398" t="s">
        <v>55</v>
      </c>
      <c r="D240" s="399">
        <v>0</v>
      </c>
      <c r="E240" s="399">
        <f>+IFERROR(VLOOKUP(A240,Imp.Base!$B$2:$D$175,3,0),0)</f>
        <v>0</v>
      </c>
      <c r="F240" s="124" t="s">
        <v>393</v>
      </c>
      <c r="H240" s="100" t="s">
        <v>726</v>
      </c>
      <c r="I240" s="405">
        <f t="shared" si="20"/>
        <v>0</v>
      </c>
      <c r="J240" s="105">
        <f t="shared" si="21"/>
        <v>0</v>
      </c>
    </row>
    <row r="241" spans="1:10">
      <c r="A241" s="396">
        <v>21311</v>
      </c>
      <c r="B241" s="402" t="s">
        <v>731</v>
      </c>
      <c r="C241" s="398" t="s">
        <v>51</v>
      </c>
      <c r="D241" s="399">
        <v>85880166</v>
      </c>
      <c r="E241" s="399">
        <f>+IFERROR(VLOOKUP(A241,Imp.Base!$B$2:$D$175,3,0),0)</f>
        <v>-2893890</v>
      </c>
      <c r="F241" s="100" t="s">
        <v>393</v>
      </c>
      <c r="H241" s="100" t="s">
        <v>683</v>
      </c>
      <c r="I241" s="405">
        <f t="shared" si="20"/>
        <v>-2893890</v>
      </c>
      <c r="J241" s="105">
        <f t="shared" si="21"/>
        <v>85880166</v>
      </c>
    </row>
    <row r="242" spans="1:10">
      <c r="A242" s="396">
        <v>21312</v>
      </c>
      <c r="B242" s="402" t="s">
        <v>731</v>
      </c>
      <c r="C242" s="398" t="s">
        <v>87</v>
      </c>
      <c r="D242" s="399">
        <v>833333</v>
      </c>
      <c r="E242" s="399">
        <f>+IFERROR(VLOOKUP(A242,Imp.Base!$B$2:$D$175,3,0),0)</f>
        <v>-99311548</v>
      </c>
      <c r="F242" s="100" t="s">
        <v>107</v>
      </c>
      <c r="H242" s="100" t="s">
        <v>902</v>
      </c>
      <c r="I242" s="405">
        <f t="shared" si="20"/>
        <v>-99311548</v>
      </c>
      <c r="J242" s="105">
        <f t="shared" si="21"/>
        <v>833333</v>
      </c>
    </row>
    <row r="243" spans="1:10">
      <c r="A243" s="396">
        <v>21313</v>
      </c>
      <c r="B243" s="402" t="s">
        <v>731</v>
      </c>
      <c r="C243" s="398" t="s">
        <v>277</v>
      </c>
      <c r="D243" s="399">
        <v>0</v>
      </c>
      <c r="E243" s="399">
        <f>+IFERROR(VLOOKUP(A243,Imp.Base!$B$2:$D$175,3,0),0)</f>
        <v>158309938</v>
      </c>
      <c r="H243" s="100" t="s">
        <v>902</v>
      </c>
      <c r="I243" s="405">
        <f t="shared" si="20"/>
        <v>158309938</v>
      </c>
      <c r="J243" s="105">
        <f t="shared" si="21"/>
        <v>0</v>
      </c>
    </row>
    <row r="244" spans="1:10">
      <c r="A244" s="396">
        <v>21314</v>
      </c>
      <c r="B244" s="402" t="s">
        <v>731</v>
      </c>
      <c r="C244" s="398" t="s">
        <v>52</v>
      </c>
      <c r="D244" s="399">
        <v>177817210</v>
      </c>
      <c r="E244" s="399">
        <f>+IFERROR(VLOOKUP(A244,Imp.Base!$B$2:$D$175,3,0),0)</f>
        <v>127355742</v>
      </c>
      <c r="H244" s="100" t="s">
        <v>902</v>
      </c>
      <c r="I244" s="405">
        <f t="shared" si="20"/>
        <v>127355742</v>
      </c>
      <c r="J244" s="105">
        <f t="shared" si="21"/>
        <v>177817210</v>
      </c>
    </row>
    <row r="245" spans="1:10">
      <c r="A245" s="396">
        <v>21315</v>
      </c>
      <c r="B245" s="402" t="s">
        <v>731</v>
      </c>
      <c r="C245" s="398" t="s">
        <v>1116</v>
      </c>
      <c r="D245" s="399">
        <v>0</v>
      </c>
      <c r="E245" s="399">
        <f>+IFERROR(VLOOKUP(A245,Imp.Base!$B$2:$D$175,3,0),0)</f>
        <v>0</v>
      </c>
      <c r="J245" s="105"/>
    </row>
    <row r="246" spans="1:10">
      <c r="A246" s="396">
        <v>21317</v>
      </c>
      <c r="B246" s="402" t="s">
        <v>731</v>
      </c>
      <c r="C246" s="398" t="s">
        <v>1091</v>
      </c>
      <c r="D246" s="399">
        <v>847500000</v>
      </c>
      <c r="E246" s="399">
        <f>+IFERROR(VLOOKUP(A246,Imp.Base!$B$2:$D$175,3,0),0)</f>
        <v>272458333</v>
      </c>
      <c r="H246" s="100" t="s">
        <v>1091</v>
      </c>
      <c r="I246" s="405">
        <f>+E246</f>
        <v>272458333</v>
      </c>
      <c r="J246" s="105">
        <f>+D246</f>
        <v>847500000</v>
      </c>
    </row>
    <row r="247" spans="1:10">
      <c r="A247" s="396">
        <v>21316</v>
      </c>
      <c r="B247" s="402" t="s">
        <v>731</v>
      </c>
      <c r="C247" s="398" t="s">
        <v>99</v>
      </c>
      <c r="D247" s="399">
        <v>1735839</v>
      </c>
      <c r="E247" s="399">
        <f>+IFERROR(VLOOKUP(A247,Imp.Base!$B$2:$D$175,3,0),0)</f>
        <v>1735839</v>
      </c>
      <c r="F247" s="100" t="s">
        <v>391</v>
      </c>
      <c r="H247" s="100" t="s">
        <v>902</v>
      </c>
      <c r="I247" s="405">
        <f t="shared" ref="I247:I254" si="22">+E247</f>
        <v>1735839</v>
      </c>
      <c r="J247" s="105">
        <f t="shared" ref="J247:J254" si="23">+D247</f>
        <v>1735839</v>
      </c>
    </row>
    <row r="248" spans="1:10">
      <c r="A248" s="396">
        <v>21318</v>
      </c>
      <c r="B248" s="402" t="s">
        <v>731</v>
      </c>
      <c r="C248" s="398" t="s">
        <v>1092</v>
      </c>
      <c r="D248" s="399">
        <v>0</v>
      </c>
      <c r="E248" s="399">
        <f>+IFERROR(VLOOKUP(A248,Imp.Base!$B$2:$D$175,3,0),0)</f>
        <v>29219694</v>
      </c>
      <c r="H248" s="100" t="s">
        <v>902</v>
      </c>
      <c r="I248" s="405">
        <f t="shared" si="22"/>
        <v>29219694</v>
      </c>
      <c r="J248" s="105">
        <f t="shared" si="23"/>
        <v>0</v>
      </c>
    </row>
    <row r="249" spans="1:10">
      <c r="A249" s="396">
        <v>21319</v>
      </c>
      <c r="B249" s="402" t="s">
        <v>731</v>
      </c>
      <c r="C249" s="398" t="s">
        <v>1317</v>
      </c>
      <c r="D249" s="399">
        <v>0</v>
      </c>
      <c r="E249" s="399">
        <f>+IFERROR(VLOOKUP(A249,Imp.Base!$B$2:$D$175,3,0),0)</f>
        <v>5790000</v>
      </c>
      <c r="H249" s="100" t="s">
        <v>902</v>
      </c>
      <c r="I249" s="405">
        <f>+E249</f>
        <v>5790000</v>
      </c>
      <c r="J249" s="105">
        <f>+D249</f>
        <v>0</v>
      </c>
    </row>
    <row r="250" spans="1:10">
      <c r="A250" s="396">
        <v>21411</v>
      </c>
      <c r="B250" s="402" t="s">
        <v>731</v>
      </c>
      <c r="C250" s="398" t="s">
        <v>107</v>
      </c>
      <c r="D250" s="399">
        <v>783862671</v>
      </c>
      <c r="E250" s="399">
        <f>+IFERROR(VLOOKUP(A250,Imp.Base!$B$2:$D$175,3,0),0)</f>
        <v>180985814</v>
      </c>
      <c r="F250" s="100" t="s">
        <v>394</v>
      </c>
      <c r="H250" s="100" t="s">
        <v>107</v>
      </c>
      <c r="I250" s="405">
        <f t="shared" si="22"/>
        <v>180985814</v>
      </c>
      <c r="J250" s="105">
        <f t="shared" si="23"/>
        <v>783862671</v>
      </c>
    </row>
    <row r="251" spans="1:10">
      <c r="A251" s="401">
        <v>21413</v>
      </c>
      <c r="B251" s="402" t="s">
        <v>731</v>
      </c>
      <c r="C251" s="398" t="s">
        <v>461</v>
      </c>
      <c r="D251" s="399">
        <v>0</v>
      </c>
      <c r="E251" s="399">
        <f>+IFERROR(VLOOKUP(A251,Imp.Base!$B$2:$D$175,3,0),0)</f>
        <v>0</v>
      </c>
      <c r="H251" s="100" t="s">
        <v>648</v>
      </c>
      <c r="I251" s="405">
        <f t="shared" si="22"/>
        <v>0</v>
      </c>
      <c r="J251" s="105">
        <f t="shared" si="23"/>
        <v>0</v>
      </c>
    </row>
    <row r="252" spans="1:10">
      <c r="A252" s="401">
        <v>21414</v>
      </c>
      <c r="B252" s="402" t="s">
        <v>731</v>
      </c>
      <c r="C252" s="398" t="s">
        <v>463</v>
      </c>
      <c r="D252" s="399">
        <v>0</v>
      </c>
      <c r="E252" s="399">
        <f>+IFERROR(VLOOKUP(A252,Imp.Base!$B$2:$D$175,3,0),0)</f>
        <v>-148635</v>
      </c>
      <c r="H252" s="102" t="s">
        <v>684</v>
      </c>
      <c r="I252" s="405">
        <f t="shared" si="22"/>
        <v>-148635</v>
      </c>
      <c r="J252" s="105">
        <f t="shared" si="23"/>
        <v>0</v>
      </c>
    </row>
    <row r="253" spans="1:10">
      <c r="A253" s="401">
        <v>21415</v>
      </c>
      <c r="B253" s="402" t="s">
        <v>731</v>
      </c>
      <c r="C253" s="398" t="s">
        <v>462</v>
      </c>
      <c r="D253" s="399">
        <v>0</v>
      </c>
      <c r="E253" s="399">
        <f>+IFERROR(VLOOKUP(A253,Imp.Base!$B$2:$D$175,3,0),0)</f>
        <v>-70949791</v>
      </c>
      <c r="H253" s="102" t="s">
        <v>684</v>
      </c>
      <c r="I253" s="405">
        <f t="shared" si="22"/>
        <v>-70949791</v>
      </c>
      <c r="J253" s="105">
        <f t="shared" si="23"/>
        <v>0</v>
      </c>
    </row>
    <row r="254" spans="1:10">
      <c r="A254" s="396">
        <v>21417</v>
      </c>
      <c r="B254" s="402" t="s">
        <v>731</v>
      </c>
      <c r="C254" s="398" t="s">
        <v>100</v>
      </c>
      <c r="D254" s="399">
        <v>61723802</v>
      </c>
      <c r="E254" s="399">
        <f>+IFERROR(VLOOKUP(A254,Imp.Base!$B$2:$D$175,3,0),0)</f>
        <v>-117340485</v>
      </c>
      <c r="H254" s="100" t="s">
        <v>684</v>
      </c>
      <c r="I254" s="405">
        <f t="shared" si="22"/>
        <v>-117340485</v>
      </c>
      <c r="J254" s="105">
        <f t="shared" si="23"/>
        <v>61723802</v>
      </c>
    </row>
    <row r="255" spans="1:10">
      <c r="A255" s="396">
        <v>21511</v>
      </c>
      <c r="B255" s="402" t="s">
        <v>1113</v>
      </c>
      <c r="C255" s="398" t="s">
        <v>1093</v>
      </c>
      <c r="D255" s="399">
        <v>0</v>
      </c>
      <c r="E255" s="399">
        <f>+IFERROR(VLOOKUP(A255,Imp.Base!$B$2:$D$175,3,0),0)</f>
        <v>6128000</v>
      </c>
      <c r="H255" s="100" t="s">
        <v>1166</v>
      </c>
      <c r="I255" s="405">
        <f>+E255</f>
        <v>6128000</v>
      </c>
      <c r="J255" s="105">
        <f>+D255</f>
        <v>0</v>
      </c>
    </row>
    <row r="256" spans="1:10">
      <c r="A256" s="396">
        <v>22112</v>
      </c>
      <c r="B256" s="402" t="s">
        <v>358</v>
      </c>
      <c r="C256" s="398" t="s">
        <v>101</v>
      </c>
      <c r="D256" s="399">
        <v>48727274</v>
      </c>
      <c r="E256" s="399">
        <f>+IFERROR(VLOOKUP(A256,Imp.Base!$B$2:$D$175,3,0),0)</f>
        <v>51727274</v>
      </c>
      <c r="H256" s="100" t="s">
        <v>1145</v>
      </c>
      <c r="I256" s="405">
        <f t="shared" ref="I256:I267" si="24">+E256</f>
        <v>51727274</v>
      </c>
      <c r="J256" s="105">
        <f t="shared" ref="J256:J267" si="25">+D256</f>
        <v>48727274</v>
      </c>
    </row>
    <row r="257" spans="1:10">
      <c r="A257" s="396">
        <v>22211</v>
      </c>
      <c r="B257" s="402" t="s">
        <v>283</v>
      </c>
      <c r="C257" s="398" t="s">
        <v>50</v>
      </c>
      <c r="D257" s="399">
        <v>34166667638</v>
      </c>
      <c r="E257" s="399">
        <f>+IFERROR(VLOOKUP(A257,Imp.Base!$B$2:$D$175,3,0),0)</f>
        <v>41566667423</v>
      </c>
      <c r="H257" s="100" t="s">
        <v>725</v>
      </c>
      <c r="I257" s="405">
        <f t="shared" si="24"/>
        <v>41566667423</v>
      </c>
      <c r="J257" s="105">
        <f t="shared" si="25"/>
        <v>34166667638</v>
      </c>
    </row>
    <row r="258" spans="1:10">
      <c r="A258" s="400">
        <v>22213</v>
      </c>
      <c r="B258" s="402" t="s">
        <v>828</v>
      </c>
      <c r="C258" s="398" t="s">
        <v>824</v>
      </c>
      <c r="D258" s="399">
        <v>0</v>
      </c>
      <c r="E258" s="399">
        <f>+IFERROR(VLOOKUP(A258,Imp.Base!$B$2:$D$175,3,0),0)</f>
        <v>0</v>
      </c>
      <c r="I258" s="405">
        <f t="shared" si="24"/>
        <v>0</v>
      </c>
      <c r="J258" s="105">
        <f t="shared" si="25"/>
        <v>0</v>
      </c>
    </row>
    <row r="259" spans="1:10">
      <c r="A259" s="400">
        <v>22214</v>
      </c>
      <c r="B259" s="402" t="s">
        <v>283</v>
      </c>
      <c r="C259" s="398" t="s">
        <v>847</v>
      </c>
      <c r="D259" s="399">
        <v>5253641643</v>
      </c>
      <c r="E259" s="399">
        <f>+IFERROR(VLOOKUP(A259,Imp.Base!$B$2:$D$175,3,0),0)</f>
        <v>30487305652</v>
      </c>
      <c r="I259" s="405">
        <f t="shared" si="24"/>
        <v>30487305652</v>
      </c>
      <c r="J259" s="105">
        <f t="shared" si="25"/>
        <v>5253641643</v>
      </c>
    </row>
    <row r="260" spans="1:10">
      <c r="A260" s="396">
        <v>127101</v>
      </c>
      <c r="B260" s="402" t="s">
        <v>283</v>
      </c>
      <c r="C260" s="398" t="s">
        <v>862</v>
      </c>
      <c r="D260" s="399">
        <v>-5253641643</v>
      </c>
      <c r="E260" s="399">
        <f>+IFERROR(VLOOKUP(A260,Imp.Base!$B$2:$D$175,3,0),0)</f>
        <v>-30487305652</v>
      </c>
      <c r="I260" s="405">
        <f t="shared" si="24"/>
        <v>-30487305652</v>
      </c>
      <c r="J260" s="105">
        <f t="shared" si="25"/>
        <v>-5253641643</v>
      </c>
    </row>
    <row r="261" spans="1:10">
      <c r="A261" s="396">
        <v>3111</v>
      </c>
      <c r="B261" s="402" t="s">
        <v>130</v>
      </c>
      <c r="C261" s="398" t="s">
        <v>56</v>
      </c>
      <c r="D261" s="399">
        <v>0</v>
      </c>
      <c r="E261" s="399">
        <f>+IFERROR(VLOOKUP(A261,Imp.Base!$B$2:$D$175,3,0),0)</f>
        <v>0</v>
      </c>
      <c r="H261" s="100" t="s">
        <v>686</v>
      </c>
      <c r="I261" s="405">
        <f t="shared" si="24"/>
        <v>0</v>
      </c>
      <c r="J261" s="105">
        <f t="shared" si="25"/>
        <v>0</v>
      </c>
    </row>
    <row r="262" spans="1:10">
      <c r="A262" s="396">
        <v>3114</v>
      </c>
      <c r="B262" s="402" t="s">
        <v>131</v>
      </c>
      <c r="C262" s="398" t="s">
        <v>57</v>
      </c>
      <c r="D262" s="399">
        <v>0</v>
      </c>
      <c r="E262" s="399">
        <f>+IFERROR(VLOOKUP(A262,Imp.Base!$B$2:$D$175,3,0),0)</f>
        <v>0</v>
      </c>
      <c r="H262" s="100" t="s">
        <v>686</v>
      </c>
      <c r="I262" s="405">
        <f t="shared" si="24"/>
        <v>0</v>
      </c>
      <c r="J262" s="105">
        <f t="shared" si="25"/>
        <v>0</v>
      </c>
    </row>
    <row r="263" spans="1:10">
      <c r="A263" s="396">
        <v>3121</v>
      </c>
      <c r="B263" s="402" t="s">
        <v>133</v>
      </c>
      <c r="C263" s="398" t="s">
        <v>58</v>
      </c>
      <c r="D263" s="399">
        <v>321728396</v>
      </c>
      <c r="E263" s="399">
        <f>+IFERROR(VLOOKUP(A263,Imp.Base!$B$2:$D$175,3,0),0)</f>
        <v>766105292</v>
      </c>
      <c r="G263" s="105">
        <f>+E263-D263</f>
        <v>444376896</v>
      </c>
      <c r="H263" s="100" t="s">
        <v>690</v>
      </c>
      <c r="I263" s="405">
        <f t="shared" si="24"/>
        <v>766105292</v>
      </c>
      <c r="J263" s="105">
        <f t="shared" si="25"/>
        <v>321728396</v>
      </c>
    </row>
    <row r="264" spans="1:10">
      <c r="A264" s="396">
        <v>3124</v>
      </c>
      <c r="B264" s="402" t="s">
        <v>133</v>
      </c>
      <c r="C264" s="398" t="s">
        <v>104</v>
      </c>
      <c r="D264" s="399">
        <v>0</v>
      </c>
      <c r="E264" s="399">
        <f>+IFERROR(VLOOKUP(A264,Imp.Base!$B$2:$D$175,3,0),0)</f>
        <v>0</v>
      </c>
      <c r="H264" s="100" t="s">
        <v>690</v>
      </c>
      <c r="I264" s="405">
        <f t="shared" si="24"/>
        <v>0</v>
      </c>
      <c r="J264" s="105">
        <f t="shared" si="25"/>
        <v>0</v>
      </c>
    </row>
    <row r="265" spans="1:10">
      <c r="A265" s="396">
        <v>3131</v>
      </c>
      <c r="B265" s="402" t="s">
        <v>134</v>
      </c>
      <c r="C265" s="398" t="s">
        <v>59</v>
      </c>
      <c r="D265" s="399">
        <v>6112839524</v>
      </c>
      <c r="E265" s="399">
        <f>+IFERROR(VLOOKUP(A265,Imp.Base!$B$2:$D$175,3,0),0)</f>
        <v>8984865816</v>
      </c>
      <c r="H265" s="409" t="s">
        <v>691</v>
      </c>
      <c r="I265" s="405">
        <f t="shared" si="24"/>
        <v>8984865816</v>
      </c>
      <c r="J265" s="105">
        <f t="shared" si="25"/>
        <v>6112839524</v>
      </c>
    </row>
    <row r="266" spans="1:10">
      <c r="A266" s="396">
        <v>3112</v>
      </c>
      <c r="B266" s="402" t="s">
        <v>130</v>
      </c>
      <c r="C266" s="398" t="s">
        <v>278</v>
      </c>
      <c r="D266" s="399">
        <v>50000000000</v>
      </c>
      <c r="E266" s="399">
        <f>+IFERROR(VLOOKUP(A266,Imp.Base!$B$2:$D$175,3,0),0)</f>
        <v>50000000000</v>
      </c>
      <c r="F266" s="102" t="s">
        <v>374</v>
      </c>
      <c r="H266" s="100" t="s">
        <v>686</v>
      </c>
      <c r="I266" s="405">
        <f t="shared" si="24"/>
        <v>50000000000</v>
      </c>
      <c r="J266" s="105">
        <f t="shared" si="25"/>
        <v>50000000000</v>
      </c>
    </row>
    <row r="267" spans="1:10">
      <c r="A267" s="396">
        <v>3113</v>
      </c>
      <c r="B267" s="402" t="s">
        <v>130</v>
      </c>
      <c r="C267" s="398" t="s">
        <v>279</v>
      </c>
      <c r="D267" s="399">
        <v>0</v>
      </c>
      <c r="E267" s="399">
        <f>+IFERROR(VLOOKUP(A267,Imp.Base!$B$2:$D$175,3,0),0)</f>
        <v>0</v>
      </c>
      <c r="F267" s="102" t="s">
        <v>374</v>
      </c>
      <c r="H267" s="100" t="s">
        <v>915</v>
      </c>
      <c r="I267" s="405">
        <f t="shared" si="24"/>
        <v>0</v>
      </c>
      <c r="J267" s="105">
        <f t="shared" si="25"/>
        <v>0</v>
      </c>
    </row>
    <row r="268" spans="1:10">
      <c r="A268" s="396">
        <v>3123</v>
      </c>
      <c r="B268" s="402" t="s">
        <v>132</v>
      </c>
      <c r="C268" s="398" t="s">
        <v>103</v>
      </c>
      <c r="D268" s="399">
        <v>1857280709</v>
      </c>
      <c r="E268" s="399">
        <f>+IFERROR(VLOOKUP(A268,Imp.Base!$B$2:$D$175,3,0),0)</f>
        <v>1857280709</v>
      </c>
      <c r="H268" s="100" t="s">
        <v>689</v>
      </c>
      <c r="I268" s="405">
        <f t="shared" ref="I268:I274" si="26">+E268</f>
        <v>1857280709</v>
      </c>
      <c r="J268" s="105">
        <f t="shared" ref="J268:J274" si="27">+D268</f>
        <v>1857280709</v>
      </c>
    </row>
    <row r="269" spans="1:10">
      <c r="A269" s="401">
        <v>3132</v>
      </c>
      <c r="B269" s="402" t="s">
        <v>134</v>
      </c>
      <c r="C269" s="398" t="s">
        <v>436</v>
      </c>
      <c r="D269" s="399">
        <v>-5571134746</v>
      </c>
      <c r="E269" s="399">
        <f>+IFERROR(VLOOKUP(A269,Imp.Base!$B$2:$D$175,3,0),0)</f>
        <v>0</v>
      </c>
      <c r="H269" s="409" t="s">
        <v>691</v>
      </c>
      <c r="I269" s="405">
        <f t="shared" si="26"/>
        <v>0</v>
      </c>
      <c r="J269" s="105">
        <f t="shared" si="27"/>
        <v>-5571134746</v>
      </c>
    </row>
    <row r="270" spans="1:10">
      <c r="A270" s="396">
        <v>9111</v>
      </c>
      <c r="B270" s="397" t="s">
        <v>114</v>
      </c>
      <c r="C270" s="398" t="s">
        <v>280</v>
      </c>
      <c r="D270" s="399">
        <v>-34403190602</v>
      </c>
      <c r="E270" s="399">
        <f>-+IFERROR(VLOOKUP(A270,Imp.Base!$B$2:$D$175,3,0),0)</f>
        <v>73556760945</v>
      </c>
      <c r="I270" s="405">
        <f t="shared" si="26"/>
        <v>73556760945</v>
      </c>
      <c r="J270" s="105">
        <f t="shared" si="27"/>
        <v>-34403190602</v>
      </c>
    </row>
    <row r="271" spans="1:10">
      <c r="A271" s="396">
        <v>9112</v>
      </c>
      <c r="B271" s="397" t="s">
        <v>114</v>
      </c>
      <c r="C271" s="398" t="s">
        <v>281</v>
      </c>
      <c r="D271" s="399">
        <v>34403190602</v>
      </c>
      <c r="E271" s="399">
        <f>-+IFERROR(VLOOKUP(A271,Imp.Base!$B$2:$D$175,3,0),0)</f>
        <v>-80633107848</v>
      </c>
      <c r="I271" s="405">
        <f t="shared" si="26"/>
        <v>-80633107848</v>
      </c>
      <c r="J271" s="105">
        <f t="shared" si="27"/>
        <v>34403190602</v>
      </c>
    </row>
    <row r="272" spans="1:10">
      <c r="A272" s="396">
        <v>9113</v>
      </c>
      <c r="B272" s="397" t="s">
        <v>114</v>
      </c>
      <c r="C272" s="398" t="s">
        <v>892</v>
      </c>
      <c r="D272" s="399">
        <v>-480892154</v>
      </c>
      <c r="E272" s="399">
        <f>+IFERROR(VLOOKUP(A272,Imp.Base!$B$2:$D$175,3,0),0)</f>
        <v>0</v>
      </c>
      <c r="J272" s="105"/>
    </row>
    <row r="273" spans="1:14">
      <c r="A273" s="396">
        <v>9114</v>
      </c>
      <c r="B273" s="397" t="s">
        <v>114</v>
      </c>
      <c r="C273" s="398" t="s">
        <v>893</v>
      </c>
      <c r="D273" s="399">
        <v>480892154</v>
      </c>
      <c r="E273" s="399">
        <f>+IFERROR(VLOOKUP(A273,Imp.Base!$B$2:$D$175,3,0),0)</f>
        <v>0</v>
      </c>
      <c r="J273" s="105"/>
    </row>
    <row r="274" spans="1:14">
      <c r="A274" s="396" t="s">
        <v>106</v>
      </c>
      <c r="B274" s="404"/>
      <c r="C274" s="403"/>
      <c r="D274" s="399">
        <v>8887537934</v>
      </c>
      <c r="E274" s="399">
        <f>+Imp.Base!D330</f>
        <v>2057363097</v>
      </c>
      <c r="I274" s="405">
        <f t="shared" si="26"/>
        <v>2057363097</v>
      </c>
      <c r="J274" s="105">
        <f t="shared" si="27"/>
        <v>8887537934</v>
      </c>
    </row>
    <row r="275" spans="1:14">
      <c r="A275" s="127"/>
      <c r="B275" s="128"/>
      <c r="E275" s="107"/>
      <c r="F275" s="107"/>
    </row>
    <row r="276" spans="1:14">
      <c r="E276" s="107"/>
      <c r="F276" s="107"/>
    </row>
    <row r="277" spans="1:14">
      <c r="C277" s="107" t="s">
        <v>614</v>
      </c>
      <c r="D277" s="110">
        <f>SUM(D2:D215)</f>
        <v>332590107064</v>
      </c>
      <c r="E277" s="110">
        <f>SUM(E2:E215)+SUM(E270:E273)</f>
        <v>423285947084</v>
      </c>
      <c r="F277" s="105"/>
      <c r="G277" s="105"/>
    </row>
    <row r="278" spans="1:14">
      <c r="C278" s="107" t="s">
        <v>616</v>
      </c>
      <c r="D278" s="108">
        <f>+SUM(D217:D274)</f>
        <v>332590107064</v>
      </c>
      <c r="E278" s="108">
        <f>+SUM(E216:E269)+E274</f>
        <v>423285947084</v>
      </c>
      <c r="F278" s="105"/>
      <c r="G278" s="389"/>
    </row>
    <row r="279" spans="1:14">
      <c r="C279" s="107" t="s">
        <v>897</v>
      </c>
      <c r="D279" s="110">
        <f>+D277-D278</f>
        <v>0</v>
      </c>
      <c r="E279" s="110">
        <f>+E277-E278</f>
        <v>0</v>
      </c>
      <c r="F279" s="105"/>
      <c r="H279" s="406" t="s">
        <v>630</v>
      </c>
      <c r="I279" s="405">
        <f>-+I21/2</f>
        <v>-10050732131.5</v>
      </c>
      <c r="N279" s="105">
        <f>+N99-I283</f>
        <v>36444246462</v>
      </c>
    </row>
    <row r="280" spans="1:14">
      <c r="D280" s="108"/>
      <c r="E280" s="110">
        <f>SUBTOTAL(9,E2:E279)</f>
        <v>1693143788336</v>
      </c>
      <c r="G280" s="110"/>
      <c r="H280" s="100" t="s">
        <v>629</v>
      </c>
      <c r="I280" s="405">
        <f>-I279</f>
        <v>10050732131.5</v>
      </c>
      <c r="J280" s="405"/>
    </row>
    <row r="281" spans="1:14">
      <c r="C281" s="106"/>
      <c r="D281" s="106"/>
      <c r="E281" s="108">
        <f>+BG!F14</f>
        <v>9956198406</v>
      </c>
      <c r="I281" s="405">
        <f>SUBTOTAL(9,I2:I278)</f>
        <v>847039686588</v>
      </c>
      <c r="J281" s="105"/>
    </row>
    <row r="282" spans="1:14">
      <c r="D282" s="126"/>
      <c r="E282" s="1052">
        <f>+E280-E281</f>
        <v>1683187589930</v>
      </c>
    </row>
    <row r="285" spans="1:14">
      <c r="F285" s="110"/>
      <c r="G285" s="110"/>
      <c r="H285" s="110"/>
    </row>
    <row r="286" spans="1:14">
      <c r="F286" s="110"/>
      <c r="G286" s="110"/>
      <c r="H286" s="110"/>
    </row>
    <row r="287" spans="1:14">
      <c r="F287" s="110"/>
      <c r="G287" s="110"/>
      <c r="H287" s="110"/>
    </row>
    <row r="288" spans="1:14">
      <c r="F288" s="110"/>
      <c r="G288" s="110"/>
      <c r="H288" s="110"/>
    </row>
    <row r="289" spans="8:10">
      <c r="H289" s="105"/>
    </row>
    <row r="293" spans="8:10">
      <c r="J293" s="105"/>
    </row>
  </sheetData>
  <autoFilter ref="A1:L278" xr:uid="{05157231-1C4F-4FD5-AE40-F966A68EDA17}"/>
  <conditionalFormatting sqref="A1:A1048576">
    <cfRule type="duplicateValues" dxfId="13" priority="1"/>
  </conditionalFormatting>
  <conditionalFormatting sqref="A165:A203">
    <cfRule type="duplicateValues" dxfId="12" priority="2"/>
  </conditionalFormatting>
  <conditionalFormatting sqref="A172">
    <cfRule type="duplicateValues" dxfId="11" priority="5"/>
  </conditionalFormatting>
  <conditionalFormatting sqref="A173">
    <cfRule type="duplicateValues" dxfId="10" priority="4"/>
  </conditionalFormatting>
  <conditionalFormatting sqref="A174">
    <cfRule type="duplicateValues" dxfId="9" priority="3"/>
  </conditionalFormatting>
  <pageMargins left="0.74803149606299213" right="0.74803149606299213" top="0.98425196850393704" bottom="0.98425196850393704" header="0.51181102362204722" footer="0.51181102362204722"/>
  <pageSetup paperSize="9" scale="93" fitToHeight="2"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B84CB8-44AA-46C2-BF02-13E88AD1807E}">
  <sheetPr codeName="Hoja37">
    <tabColor rgb="FF002060"/>
  </sheetPr>
  <dimension ref="A1:Q50"/>
  <sheetViews>
    <sheetView view="pageBreakPreview" zoomScaleNormal="100" zoomScaleSheetLayoutView="100" workbookViewId="0">
      <selection activeCell="E1" sqref="E1"/>
    </sheetView>
  </sheetViews>
  <sheetFormatPr baseColWidth="10" defaultColWidth="11.44140625" defaultRowHeight="14.4"/>
  <cols>
    <col min="1" max="1" width="4.44140625" style="216" customWidth="1"/>
    <col min="2" max="2" width="43" style="216" customWidth="1"/>
    <col min="3" max="4" width="22.6640625" style="216" customWidth="1"/>
    <col min="5" max="5" width="11.44140625" style="216"/>
    <col min="6" max="6" width="12" style="216" bestFit="1" customWidth="1"/>
    <col min="7" max="17" width="11.44140625" style="216"/>
    <col min="18" max="16384" width="11.44140625" style="178"/>
  </cols>
  <sheetData>
    <row r="1" spans="1:5">
      <c r="B1" s="217" t="s">
        <v>1118</v>
      </c>
      <c r="E1" s="229" t="s">
        <v>503</v>
      </c>
    </row>
    <row r="5" spans="1:5" s="257" customFormat="1">
      <c r="A5" s="216"/>
    </row>
    <row r="6" spans="1:5">
      <c r="B6" s="788" t="s">
        <v>1044</v>
      </c>
      <c r="C6" s="788"/>
      <c r="D6" s="788"/>
      <c r="E6" s="196"/>
    </row>
    <row r="7" spans="1:5">
      <c r="B7" s="256"/>
      <c r="C7" s="256"/>
      <c r="D7" s="256"/>
      <c r="E7" s="256"/>
    </row>
    <row r="8" spans="1:5">
      <c r="C8" s="250" t="s">
        <v>626</v>
      </c>
      <c r="D8" s="250"/>
    </row>
    <row r="9" spans="1:5">
      <c r="B9" s="288" t="s">
        <v>522</v>
      </c>
      <c r="C9" s="860">
        <f>+'Nota 16'!C9</f>
        <v>45565</v>
      </c>
      <c r="D9" s="860">
        <f>+'Nota 16'!D9</f>
        <v>45291</v>
      </c>
    </row>
    <row r="10" spans="1:5" s="251" customFormat="1">
      <c r="A10" s="216"/>
      <c r="B10" s="1053" t="s">
        <v>107</v>
      </c>
      <c r="C10" s="1015">
        <f>SUMIF('Balance imperial'!H:H,'Nota 17'!B10,'Balance imperial'!I:I)</f>
        <v>180985814</v>
      </c>
      <c r="D10" s="1015">
        <f>SUMIF('Balance imperial'!H:H,'Nota 17'!B10,'Balance imperial'!J:J)</f>
        <v>783862671</v>
      </c>
      <c r="E10" s="216"/>
    </row>
    <row r="11" spans="1:5" s="251" customFormat="1">
      <c r="A11" s="216"/>
      <c r="B11" s="1006" t="s">
        <v>89</v>
      </c>
      <c r="C11" s="1016"/>
      <c r="D11" s="1054">
        <f>-SUMIF('Balance imperial'!H:H,'Nota 17'!B11,'Balance imperial'!J:J)</f>
        <v>-226102737</v>
      </c>
      <c r="E11" s="216"/>
    </row>
    <row r="12" spans="1:5" s="251" customFormat="1">
      <c r="A12" s="216"/>
      <c r="B12" s="1006" t="s">
        <v>647</v>
      </c>
      <c r="C12" s="1016">
        <v>0</v>
      </c>
      <c r="D12" s="1054">
        <f>-SUMIF('Balance imperial'!H:H,'Nota 17'!B12,'Balance imperial'!J:J)</f>
        <v>-172508799</v>
      </c>
      <c r="E12" s="216"/>
    </row>
    <row r="13" spans="1:5">
      <c r="B13" s="1053" t="s">
        <v>684</v>
      </c>
      <c r="C13" s="1015">
        <f>SUMIF('Balance imperial'!H:H,'Nota 17'!B13,'Balance imperial'!I:I)</f>
        <v>102975621</v>
      </c>
      <c r="D13" s="1015">
        <f>SUMIF('Balance imperial'!H:H,'Nota 17'!B13,'Balance imperial'!J:J)</f>
        <v>61723802</v>
      </c>
    </row>
    <row r="14" spans="1:5">
      <c r="B14" s="217" t="s">
        <v>248</v>
      </c>
      <c r="C14" s="269">
        <f>SUM($C$10:C13)</f>
        <v>283961435</v>
      </c>
      <c r="D14" s="269">
        <f>SUM($D$10:D13)</f>
        <v>446974937</v>
      </c>
      <c r="E14" s="352">
        <f>+C14-BG!F36</f>
        <v>0</v>
      </c>
    </row>
    <row r="16" spans="1:5">
      <c r="C16" s="264"/>
    </row>
    <row r="18" spans="2:5" ht="15.6">
      <c r="B18" s="430" t="s">
        <v>574</v>
      </c>
      <c r="C18" s="215"/>
      <c r="D18" s="430" t="s">
        <v>573</v>
      </c>
      <c r="E18" s="388"/>
    </row>
    <row r="19" spans="2:5">
      <c r="B19" s="428" t="s">
        <v>854</v>
      </c>
      <c r="C19" s="215"/>
      <c r="D19" s="426" t="s">
        <v>728</v>
      </c>
    </row>
    <row r="21" spans="2:5" ht="15.6">
      <c r="B21" s="334"/>
      <c r="C21" s="1189"/>
      <c r="D21" s="1189"/>
      <c r="E21" s="1189"/>
    </row>
    <row r="22" spans="2:5">
      <c r="B22" s="341"/>
      <c r="C22" s="1231"/>
      <c r="D22" s="1232"/>
    </row>
    <row r="50" spans="6:7">
      <c r="F50" s="216">
        <v>0</v>
      </c>
      <c r="G50" s="216">
        <v>0</v>
      </c>
    </row>
  </sheetData>
  <mergeCells count="2">
    <mergeCell ref="C21:E21"/>
    <mergeCell ref="C22:D22"/>
  </mergeCells>
  <hyperlinks>
    <hyperlink ref="E1" location="BG!A1" display="BG" xr:uid="{DC7F60A6-133A-46BF-9960-EBEFA25E0C07}"/>
  </hyperlinks>
  <pageMargins left="0.7" right="0.7" top="0.75" bottom="0.75" header="0.3" footer="0.3"/>
  <pageSetup scale="93"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5A6DF1-0678-4979-B402-FA9C37EFC2BE}">
  <sheetPr codeName="Hoja38">
    <tabColor rgb="FF002060"/>
  </sheetPr>
  <dimension ref="B1:N48"/>
  <sheetViews>
    <sheetView showGridLines="0" view="pageBreakPreview" topLeftCell="A13" zoomScaleNormal="100" zoomScaleSheetLayoutView="100" workbookViewId="0">
      <selection activeCell="C11" sqref="C11"/>
    </sheetView>
  </sheetViews>
  <sheetFormatPr baseColWidth="10" defaultColWidth="11.44140625" defaultRowHeight="14.4"/>
  <cols>
    <col min="1" max="1" width="2" style="178" customWidth="1"/>
    <col min="2" max="2" width="30.33203125" style="216" bestFit="1" customWidth="1"/>
    <col min="3" max="4" width="29.44140625" style="216" customWidth="1"/>
    <col min="5" max="14" width="11.44140625" style="216"/>
    <col min="15" max="16384" width="11.44140625" style="178"/>
  </cols>
  <sheetData>
    <row r="1" spans="2:5">
      <c r="B1" s="217" t="s">
        <v>1118</v>
      </c>
      <c r="E1" s="229" t="s">
        <v>503</v>
      </c>
    </row>
    <row r="6" spans="2:5">
      <c r="B6" s="788" t="s">
        <v>1043</v>
      </c>
      <c r="C6" s="788"/>
      <c r="D6" s="788"/>
      <c r="E6" s="196"/>
    </row>
    <row r="8" spans="2:5">
      <c r="C8" s="1207" t="s">
        <v>626</v>
      </c>
      <c r="D8" s="1207"/>
    </row>
    <row r="9" spans="2:5">
      <c r="B9" s="1233" t="s">
        <v>646</v>
      </c>
      <c r="C9" s="860">
        <f>+'Nota 17'!C9</f>
        <v>45565</v>
      </c>
      <c r="D9" s="860">
        <f>+'Nota 17'!D9</f>
        <v>45291</v>
      </c>
    </row>
    <row r="10" spans="2:5">
      <c r="B10" s="1233"/>
      <c r="C10" s="289"/>
      <c r="D10" s="289"/>
    </row>
    <row r="11" spans="2:5">
      <c r="B11" s="719" t="s">
        <v>1146</v>
      </c>
      <c r="C11" s="263">
        <f>SUMIF('Balance imperial'!H:H,'Nota 18'!B11,'Balance imperial'!I:I)</f>
        <v>740688497</v>
      </c>
      <c r="D11" s="316">
        <f>SUMIF('Balance imperial'!H:H,'Nota 18'!B11,'Balance imperial'!J:J)</f>
        <v>1718536230</v>
      </c>
    </row>
    <row r="12" spans="2:5">
      <c r="B12" s="217" t="s">
        <v>248</v>
      </c>
      <c r="C12" s="269">
        <f>SUM($C$11:C11)</f>
        <v>740688497</v>
      </c>
      <c r="D12" s="269">
        <f>+D11</f>
        <v>1718536230</v>
      </c>
      <c r="E12" s="217"/>
    </row>
    <row r="16" spans="2:5">
      <c r="C16" s="1207" t="s">
        <v>626</v>
      </c>
      <c r="D16" s="1207"/>
    </row>
    <row r="17" spans="2:5">
      <c r="B17" s="1233" t="s">
        <v>680</v>
      </c>
      <c r="C17" s="860">
        <f>+C9</f>
        <v>45565</v>
      </c>
      <c r="D17" s="860">
        <f>+D9</f>
        <v>45291</v>
      </c>
    </row>
    <row r="18" spans="2:5">
      <c r="B18" s="1233"/>
      <c r="C18" s="289"/>
      <c r="D18" s="289"/>
    </row>
    <row r="19" spans="2:5">
      <c r="B19" s="719" t="s">
        <v>1013</v>
      </c>
      <c r="C19" s="263">
        <f>SUMIF('Balance imperial'!H:H,'Nota 18'!B19,'Balance imperial'!I:I)</f>
        <v>0</v>
      </c>
      <c r="D19" s="316">
        <f>SUMIF('Balance imperial'!H:H,'Nota 18'!B19,'Balance imperial'!J:J)</f>
        <v>0</v>
      </c>
    </row>
    <row r="20" spans="2:5">
      <c r="B20" s="217" t="s">
        <v>248</v>
      </c>
      <c r="C20" s="269">
        <f>SUM($C$18:C19)</f>
        <v>0</v>
      </c>
      <c r="D20" s="269">
        <f>+D19</f>
        <v>0</v>
      </c>
      <c r="E20" s="217"/>
    </row>
    <row r="24" spans="2:5">
      <c r="C24" s="264"/>
    </row>
    <row r="25" spans="2:5" ht="15.6">
      <c r="B25" s="430" t="s">
        <v>574</v>
      </c>
      <c r="C25" s="215"/>
      <c r="D25" s="430" t="s">
        <v>573</v>
      </c>
      <c r="E25" s="388"/>
    </row>
    <row r="26" spans="2:5">
      <c r="B26" s="428" t="s">
        <v>854</v>
      </c>
      <c r="C26" s="215"/>
      <c r="D26" s="428" t="s">
        <v>728</v>
      </c>
    </row>
    <row r="29" spans="2:5" ht="15.6">
      <c r="B29" s="334"/>
      <c r="C29" s="1189"/>
      <c r="D29" s="1189"/>
      <c r="E29" s="1189"/>
    </row>
    <row r="30" spans="2:5">
      <c r="B30" s="341"/>
      <c r="D30" s="341"/>
    </row>
    <row r="48" spans="6:7">
      <c r="F48" s="216">
        <v>0</v>
      </c>
      <c r="G48" s="216">
        <v>0</v>
      </c>
    </row>
  </sheetData>
  <mergeCells count="5">
    <mergeCell ref="C29:E29"/>
    <mergeCell ref="C8:D8"/>
    <mergeCell ref="B9:B10"/>
    <mergeCell ref="C16:D16"/>
    <mergeCell ref="B17:B18"/>
  </mergeCells>
  <hyperlinks>
    <hyperlink ref="E1" location="BG!A1" display="BG" xr:uid="{92590E3D-5E1E-436A-A4AA-309F965538C1}"/>
  </hyperlinks>
  <pageMargins left="0.7" right="0.7" top="0.75" bottom="0.75" header="0.3" footer="0.3"/>
  <pageSetup paperSize="9" scale="89"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3F4A07-8307-4A66-AB15-54EB964B8DC3}">
  <sheetPr>
    <tabColor rgb="FF002060"/>
    <pageSetUpPr fitToPage="1"/>
  </sheetPr>
  <dimension ref="B1:H48"/>
  <sheetViews>
    <sheetView showGridLines="0" view="pageBreakPreview" zoomScaleNormal="100" zoomScaleSheetLayoutView="100" workbookViewId="0">
      <selection activeCell="E1" sqref="E1"/>
    </sheetView>
  </sheetViews>
  <sheetFormatPr baseColWidth="10" defaultColWidth="11.44140625" defaultRowHeight="14.4"/>
  <cols>
    <col min="1" max="1" width="4.109375" style="358" customWidth="1"/>
    <col min="2" max="2" width="51.109375" style="358" customWidth="1"/>
    <col min="3" max="3" width="19.44140625" style="358" bestFit="1" customWidth="1"/>
    <col min="4" max="4" width="26.109375" style="358" customWidth="1"/>
    <col min="5" max="5" width="3.33203125" style="358" bestFit="1" customWidth="1"/>
    <col min="6" max="6" width="36.109375" style="358" customWidth="1"/>
    <col min="7" max="7" width="21.5546875" style="358" bestFit="1" customWidth="1"/>
    <col min="8" max="8" width="17.109375" style="358" customWidth="1"/>
    <col min="9" max="16384" width="11.44140625" style="358"/>
  </cols>
  <sheetData>
    <row r="1" spans="2:8">
      <c r="B1" s="357" t="s">
        <v>1118</v>
      </c>
      <c r="E1" s="213" t="s">
        <v>503</v>
      </c>
    </row>
    <row r="2" spans="2:8">
      <c r="E2" s="213"/>
    </row>
    <row r="3" spans="2:8">
      <c r="E3" s="213"/>
    </row>
    <row r="4" spans="2:8">
      <c r="E4" s="213"/>
    </row>
    <row r="6" spans="2:8">
      <c r="B6" s="861" t="s">
        <v>1042</v>
      </c>
      <c r="C6" s="861"/>
      <c r="D6" s="861"/>
    </row>
    <row r="7" spans="2:8">
      <c r="B7" s="363" t="s">
        <v>626</v>
      </c>
      <c r="C7" s="363"/>
    </row>
    <row r="8" spans="2:8">
      <c r="B8" s="359"/>
      <c r="F8" s="359"/>
      <c r="G8" s="360"/>
      <c r="H8" s="360"/>
    </row>
    <row r="9" spans="2:8">
      <c r="B9" s="361" t="s">
        <v>646</v>
      </c>
      <c r="C9" s="862">
        <f>+'Nota 18'!C9</f>
        <v>45565</v>
      </c>
      <c r="D9" s="862">
        <f>+'Nota 18'!D9</f>
        <v>45291</v>
      </c>
      <c r="F9" s="361" t="s">
        <v>680</v>
      </c>
      <c r="G9" s="862">
        <f>+C9</f>
        <v>45565</v>
      </c>
      <c r="H9" s="862">
        <f>+D9</f>
        <v>45291</v>
      </c>
    </row>
    <row r="10" spans="2:8">
      <c r="B10" s="363" t="s">
        <v>1166</v>
      </c>
      <c r="C10" s="362">
        <f>SUMIF('Balance imperial'!H:H,'Nota 19'!B10,'Balance imperial'!I:I)</f>
        <v>6128000</v>
      </c>
      <c r="D10" s="362">
        <f>SUMIF('Balance imperial'!H:H,'Nota 19'!B10,'Balance imperial'!J:J)</f>
        <v>0</v>
      </c>
      <c r="F10" s="363" t="s">
        <v>1145</v>
      </c>
      <c r="G10" s="362">
        <f>SUMIF('Balance imperial'!H:H,'Nota 19'!F10,'Balance imperial'!I:I)</f>
        <v>51727274</v>
      </c>
      <c r="H10" s="362">
        <f>SUMIF('Balance imperial'!H:H,'Nota 19'!F10,'Balance imperial'!J:J)</f>
        <v>48727274</v>
      </c>
    </row>
    <row r="11" spans="2:8">
      <c r="B11" s="359" t="s">
        <v>685</v>
      </c>
      <c r="C11" s="362">
        <f>SUMIF('Balance imperial'!H:H,'Nota 19'!B11,'Balance imperial'!I:I)-217620011</f>
        <v>1230531981</v>
      </c>
      <c r="D11" s="362">
        <f>SUMIF('Balance imperial'!H:H,'Nota 19'!B11,'Balance imperial'!J:J)</f>
        <v>732493518</v>
      </c>
      <c r="F11" s="363" t="s">
        <v>1285</v>
      </c>
      <c r="G11" s="362">
        <f>SUMIF('Balance imperial'!H:H,'Nota 19'!F11,'Balance imperial'!I:I)</f>
        <v>260487805</v>
      </c>
      <c r="H11" s="362">
        <f>SUMIF('Balance imperial'!H:H,'Nota 19'!F11,'Balance imperial'!J:J)</f>
        <v>260487805</v>
      </c>
    </row>
    <row r="12" spans="2:8" s="366" customFormat="1" ht="15" thickBot="1">
      <c r="B12" s="364" t="s">
        <v>371</v>
      </c>
      <c r="C12" s="365">
        <f>SUM(C10:C11)</f>
        <v>1236659981</v>
      </c>
      <c r="D12" s="365">
        <f>SUM(D10:D11)</f>
        <v>732493518</v>
      </c>
      <c r="F12" s="364" t="s">
        <v>371</v>
      </c>
      <c r="G12" s="365">
        <f>SUM(G10:G11)</f>
        <v>312215079</v>
      </c>
      <c r="H12" s="365">
        <f>SUM(H10:H11)</f>
        <v>309215079</v>
      </c>
    </row>
    <row r="13" spans="2:8" s="366" customFormat="1" ht="15" thickTop="1">
      <c r="B13" s="364"/>
      <c r="C13" s="367"/>
      <c r="D13" s="368"/>
    </row>
    <row r="15" spans="2:8" ht="33.75" customHeight="1"/>
    <row r="17" spans="2:8" ht="15.6">
      <c r="B17" s="430" t="s">
        <v>574</v>
      </c>
      <c r="C17" s="215"/>
      <c r="D17" s="430" t="s">
        <v>573</v>
      </c>
      <c r="F17" s="1234"/>
      <c r="G17" s="1234"/>
      <c r="H17" s="1234"/>
    </row>
    <row r="18" spans="2:8">
      <c r="B18" s="428" t="s">
        <v>854</v>
      </c>
      <c r="C18" s="215"/>
      <c r="D18" s="428" t="s">
        <v>728</v>
      </c>
      <c r="F18" s="1235"/>
      <c r="G18" s="1236"/>
      <c r="H18" s="1236"/>
    </row>
    <row r="20" spans="2:8" ht="15.6">
      <c r="B20" s="369"/>
      <c r="F20" s="1234"/>
      <c r="G20" s="1234"/>
      <c r="H20" s="1234"/>
    </row>
    <row r="21" spans="2:8">
      <c r="F21" s="1236"/>
      <c r="G21" s="1236"/>
      <c r="H21" s="1236"/>
    </row>
    <row r="24" spans="2:8">
      <c r="C24" s="446">
        <f>+C12-BG!F34</f>
        <v>1236659981</v>
      </c>
      <c r="G24" s="446" t="e">
        <f>+G12-BG!#REF!</f>
        <v>#REF!</v>
      </c>
    </row>
    <row r="48" spans="6:7">
      <c r="F48" s="358">
        <v>0</v>
      </c>
      <c r="G48" s="358">
        <v>0</v>
      </c>
    </row>
  </sheetData>
  <mergeCells count="4">
    <mergeCell ref="F17:H17"/>
    <mergeCell ref="F18:H18"/>
    <mergeCell ref="F20:H20"/>
    <mergeCell ref="F21:H21"/>
  </mergeCells>
  <hyperlinks>
    <hyperlink ref="E1" location="BG!A1" display="BG" xr:uid="{1742EA69-1B8B-4A1C-A3E3-B6F3DD128218}"/>
  </hyperlinks>
  <printOptions horizontalCentered="1"/>
  <pageMargins left="0.70866141732283472" right="0.70866141732283472" top="0.74803149606299213" bottom="0.74803149606299213" header="0.31496062992125984" footer="0.31496062992125984"/>
  <pageSetup paperSize="9" scale="73" orientation="landscape" r:id="rId1"/>
  <ignoredErrors>
    <ignoredError sqref="C12" formulaRange="1"/>
  </ignoredErrors>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CB967-442F-48A3-AA1D-4F696359E0DB}">
  <sheetPr codeName="Hoja40">
    <tabColor rgb="FF002060"/>
    <pageSetUpPr fitToPage="1"/>
  </sheetPr>
  <dimension ref="B1:G50"/>
  <sheetViews>
    <sheetView showGridLines="0" view="pageBreakPreview" zoomScaleNormal="100" zoomScaleSheetLayoutView="100" workbookViewId="0">
      <selection activeCell="A13" sqref="A13"/>
    </sheetView>
  </sheetViews>
  <sheetFormatPr baseColWidth="10" defaultColWidth="11.44140625" defaultRowHeight="11.4"/>
  <cols>
    <col min="1" max="1" width="1.6640625" style="453" customWidth="1"/>
    <col min="2" max="2" width="38.33203125" style="453" customWidth="1"/>
    <col min="3" max="4" width="22.6640625" style="453" customWidth="1"/>
    <col min="5" max="5" width="15.33203125" style="453" customWidth="1"/>
    <col min="6" max="6" width="10.6640625" style="453" customWidth="1"/>
    <col min="7" max="7" width="33.6640625" style="453" customWidth="1"/>
    <col min="8" max="8" width="1.109375" style="453" customWidth="1"/>
    <col min="9" max="9" width="11.44140625" style="453"/>
    <col min="10" max="10" width="1.109375" style="453" customWidth="1"/>
    <col min="11" max="11" width="18.109375" style="453" customWidth="1"/>
    <col min="12" max="12" width="1.109375" style="453" customWidth="1"/>
    <col min="13" max="13" width="13.109375" style="453" customWidth="1"/>
    <col min="14" max="16384" width="11.44140625" style="453"/>
  </cols>
  <sheetData>
    <row r="1" spans="2:5" ht="12">
      <c r="B1" s="455" t="s">
        <v>1118</v>
      </c>
      <c r="E1" s="465" t="s">
        <v>503</v>
      </c>
    </row>
    <row r="2" spans="2:5" ht="12">
      <c r="B2" s="455"/>
      <c r="E2" s="465"/>
    </row>
    <row r="3" spans="2:5" ht="12">
      <c r="B3" s="455"/>
      <c r="E3" s="465"/>
    </row>
    <row r="4" spans="2:5" ht="12">
      <c r="B4" s="455"/>
      <c r="E4" s="465"/>
    </row>
    <row r="8" spans="2:5" ht="12">
      <c r="B8" s="863" t="s">
        <v>1041</v>
      </c>
      <c r="C8" s="863"/>
      <c r="D8" s="863"/>
      <c r="E8" s="466"/>
    </row>
    <row r="10" spans="2:5" ht="12">
      <c r="C10" s="841">
        <f>+'Nota 19'!C9</f>
        <v>45565</v>
      </c>
      <c r="D10" s="841">
        <f>+'Nota 19'!D9</f>
        <v>45291</v>
      </c>
    </row>
    <row r="11" spans="2:5">
      <c r="B11" s="453" t="s">
        <v>686</v>
      </c>
      <c r="C11" s="467">
        <f>SUMIF('Balance imperial'!H:H,'Nota 20'!B11,'Balance imperial'!I:I)</f>
        <v>50000000000</v>
      </c>
      <c r="D11" s="467">
        <f>SUMIF('Balance imperial'!H:H,'Nota 20'!B11,'Balance imperial'!J:J)</f>
        <v>50000000000</v>
      </c>
    </row>
    <row r="12" spans="2:5">
      <c r="B12" s="468" t="s">
        <v>915</v>
      </c>
      <c r="C12" s="469">
        <f>SUMIF('Balance imperial'!H:H,'Nota 20'!B12,'Balance imperial'!I:I)</f>
        <v>0</v>
      </c>
      <c r="D12" s="469">
        <f>SUMIF('Balance imperial'!H:H,'Nota 20'!B12,'Balance imperial'!J:J)</f>
        <v>0</v>
      </c>
    </row>
    <row r="13" spans="2:5">
      <c r="B13" s="453" t="s">
        <v>760</v>
      </c>
      <c r="C13" s="467">
        <f>SUM(C11:C12)</f>
        <v>50000000000</v>
      </c>
      <c r="D13" s="467">
        <f>SUM(D11:D12)</f>
        <v>50000000000</v>
      </c>
    </row>
    <row r="14" spans="2:5">
      <c r="C14" s="467"/>
      <c r="D14" s="467"/>
    </row>
    <row r="15" spans="2:5">
      <c r="B15" s="453" t="s">
        <v>688</v>
      </c>
      <c r="C15" s="467">
        <v>10000000</v>
      </c>
      <c r="D15" s="467">
        <v>10000000</v>
      </c>
    </row>
    <row r="16" spans="2:5">
      <c r="B16" s="468" t="s">
        <v>687</v>
      </c>
      <c r="C16" s="469">
        <v>5000</v>
      </c>
      <c r="D16" s="469">
        <v>5000</v>
      </c>
    </row>
    <row r="17" spans="2:5" ht="12">
      <c r="B17" s="455" t="s">
        <v>248</v>
      </c>
      <c r="C17" s="470">
        <f>+C13</f>
        <v>50000000000</v>
      </c>
      <c r="D17" s="470">
        <f>+D13</f>
        <v>50000000000</v>
      </c>
    </row>
    <row r="18" spans="2:5">
      <c r="C18" s="471"/>
      <c r="D18" s="471"/>
    </row>
    <row r="22" spans="2:5" ht="12">
      <c r="B22" s="430" t="s">
        <v>574</v>
      </c>
      <c r="C22" s="215"/>
      <c r="D22" s="430" t="s">
        <v>573</v>
      </c>
      <c r="E22" s="472"/>
    </row>
    <row r="23" spans="2:5" s="455" customFormat="1" ht="12">
      <c r="B23" s="428" t="s">
        <v>854</v>
      </c>
      <c r="C23" s="215"/>
      <c r="D23" s="428" t="s">
        <v>728</v>
      </c>
    </row>
    <row r="25" spans="2:5" ht="12">
      <c r="B25" s="456"/>
      <c r="C25" s="1237"/>
      <c r="D25" s="1237"/>
      <c r="E25" s="1237"/>
    </row>
    <row r="50" spans="6:7">
      <c r="F50" s="453">
        <v>0</v>
      </c>
      <c r="G50" s="453">
        <v>0</v>
      </c>
    </row>
  </sheetData>
  <mergeCells count="1">
    <mergeCell ref="C25:E25"/>
  </mergeCells>
  <hyperlinks>
    <hyperlink ref="E1" location="BG!A1" display="BG" xr:uid="{07DB15C6-5E0F-4C85-AD55-2BFC5E76173D}"/>
  </hyperlinks>
  <pageMargins left="0.70866141732283472" right="0.70866141732283472" top="0.74803149606299213" bottom="0.74803149606299213" header="0.31496062992125984" footer="0.31496062992125984"/>
  <pageSetup paperSize="9"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EAEFC-74ED-45DF-A1FE-A69867B4BF6D}">
  <sheetPr codeName="Hoja41">
    <tabColor rgb="FF002060"/>
    <pageSetUpPr fitToPage="1"/>
  </sheetPr>
  <dimension ref="A1:P54"/>
  <sheetViews>
    <sheetView view="pageBreakPreview" zoomScale="90" zoomScaleNormal="100" zoomScaleSheetLayoutView="90" workbookViewId="0">
      <selection activeCell="C15" sqref="C15"/>
    </sheetView>
  </sheetViews>
  <sheetFormatPr baseColWidth="10" defaultColWidth="11.44140625" defaultRowHeight="13.2"/>
  <cols>
    <col min="1" max="1" width="2.109375" style="495" customWidth="1"/>
    <col min="2" max="2" width="36.6640625" style="494" customWidth="1"/>
    <col min="3" max="3" width="21.5546875" style="494" bestFit="1" customWidth="1"/>
    <col min="4" max="4" width="22.5546875" style="494" customWidth="1"/>
    <col min="5" max="5" width="11.44140625" style="494"/>
    <col min="6" max="6" width="18.109375" style="494" customWidth="1"/>
    <col min="7" max="9" width="11.44140625" style="494"/>
    <col min="10" max="10" width="4" style="494" customWidth="1"/>
    <col min="11" max="16" width="11.44140625" style="494"/>
    <col min="17" max="16384" width="11.44140625" style="299"/>
  </cols>
  <sheetData>
    <row r="1" spans="2:10">
      <c r="B1" s="495" t="s">
        <v>1118</v>
      </c>
      <c r="G1" s="496" t="s">
        <v>503</v>
      </c>
    </row>
    <row r="2" spans="2:10">
      <c r="B2" s="495"/>
      <c r="G2" s="496"/>
    </row>
    <row r="3" spans="2:10">
      <c r="B3" s="495"/>
      <c r="G3" s="496"/>
    </row>
    <row r="6" spans="2:10" ht="18" customHeight="1">
      <c r="B6" s="1239" t="s">
        <v>1038</v>
      </c>
      <c r="C6" s="1239"/>
      <c r="D6" s="1239"/>
      <c r="E6" s="1239"/>
      <c r="F6" s="1239"/>
      <c r="G6" s="1239"/>
      <c r="H6" s="762"/>
      <c r="I6" s="762"/>
      <c r="J6" s="296"/>
    </row>
    <row r="8" spans="2:10">
      <c r="C8" s="1240" t="s">
        <v>626</v>
      </c>
      <c r="D8" s="1240"/>
    </row>
    <row r="9" spans="2:10">
      <c r="C9" s="766">
        <f>+'Nota 20'!C10</f>
        <v>45565</v>
      </c>
      <c r="D9" s="766">
        <f>+'Nota 20'!D10</f>
        <v>45291</v>
      </c>
    </row>
    <row r="10" spans="2:10" ht="23.25" customHeight="1">
      <c r="B10" s="618" t="s">
        <v>689</v>
      </c>
      <c r="C10" s="619">
        <f>SUMIF('Balance imperial'!H:H,'Nota 21'!B10,'Balance imperial'!I:I)</f>
        <v>1857280709</v>
      </c>
      <c r="D10" s="619">
        <f>SUMIF('Balance imperial'!H:H,'Nota 21'!B10,'Balance imperial'!J:J)</f>
        <v>1857280709</v>
      </c>
    </row>
    <row r="11" spans="2:10">
      <c r="B11" s="495"/>
    </row>
    <row r="12" spans="2:10">
      <c r="B12" s="495"/>
    </row>
    <row r="13" spans="2:10">
      <c r="B13" s="495"/>
    </row>
    <row r="14" spans="2:10">
      <c r="B14" s="495"/>
    </row>
    <row r="15" spans="2:10" ht="20.25" customHeight="1">
      <c r="B15" s="618" t="s">
        <v>690</v>
      </c>
      <c r="C15" s="619">
        <f>SUMIF('Balance imperial'!H:H,'Nota 21'!B15,'Balance imperial'!I:I)</f>
        <v>766105292</v>
      </c>
      <c r="D15" s="619">
        <f>SUMIF('Balance imperial'!H:H,'Nota 21'!B15,'Balance imperial'!J:J)</f>
        <v>321728396</v>
      </c>
    </row>
    <row r="16" spans="2:10">
      <c r="B16" s="495"/>
    </row>
    <row r="17" spans="1:10">
      <c r="B17" s="495"/>
    </row>
    <row r="18" spans="1:10" ht="30" customHeight="1">
      <c r="B18" s="495"/>
    </row>
    <row r="20" spans="1:10">
      <c r="B20" s="618" t="s">
        <v>1163</v>
      </c>
      <c r="C20" s="619">
        <f>SUMIF('Balance imperial'!H:H,'Nota 21'!B20,'Balance imperial'!I:I)</f>
        <v>0</v>
      </c>
      <c r="D20" s="619">
        <f>SUMIF('Balance imperial'!H:H,'Nota 21'!B20,'Balance imperial'!J:J)</f>
        <v>0</v>
      </c>
    </row>
    <row r="21" spans="1:10">
      <c r="B21" s="495"/>
    </row>
    <row r="22" spans="1:10">
      <c r="B22" s="495"/>
    </row>
    <row r="23" spans="1:10">
      <c r="B23" s="495"/>
    </row>
    <row r="25" spans="1:10">
      <c r="B25" s="618" t="s">
        <v>1164</v>
      </c>
      <c r="C25" s="619">
        <f>SUMIF('Balance imperial'!H:H,'Nota 21'!B25,'Balance imperial'!I:I)</f>
        <v>0</v>
      </c>
      <c r="D25" s="619">
        <f>SUMIF('Balance imperial'!H:H,'Nota 21'!B25,'Balance imperial'!J:J)</f>
        <v>0</v>
      </c>
    </row>
    <row r="26" spans="1:10">
      <c r="B26" s="495"/>
    </row>
    <row r="27" spans="1:10">
      <c r="B27" s="495"/>
    </row>
    <row r="28" spans="1:10">
      <c r="B28" s="495"/>
    </row>
    <row r="31" spans="1:10">
      <c r="A31" s="494"/>
      <c r="B31" s="430" t="s">
        <v>574</v>
      </c>
      <c r="C31" s="215"/>
      <c r="F31" s="430" t="s">
        <v>573</v>
      </c>
      <c r="G31" s="462"/>
      <c r="H31" s="462"/>
    </row>
    <row r="32" spans="1:10" s="460" customFormat="1">
      <c r="A32" s="495"/>
      <c r="B32" s="428" t="s">
        <v>854</v>
      </c>
      <c r="C32" s="215"/>
      <c r="E32" s="495"/>
      <c r="F32" s="428" t="s">
        <v>728</v>
      </c>
      <c r="G32" s="486"/>
      <c r="H32" s="486"/>
      <c r="I32" s="495"/>
      <c r="J32" s="495"/>
    </row>
    <row r="34" spans="2:8">
      <c r="B34" s="464"/>
      <c r="F34" s="1241"/>
      <c r="G34" s="1241"/>
      <c r="H34" s="1241"/>
    </row>
    <row r="35" spans="2:8">
      <c r="F35" s="1238"/>
      <c r="G35" s="1238"/>
      <c r="H35" s="1238"/>
    </row>
    <row r="54" spans="6:7">
      <c r="F54" s="494">
        <v>0</v>
      </c>
      <c r="G54" s="494">
        <v>0</v>
      </c>
    </row>
  </sheetData>
  <mergeCells count="4">
    <mergeCell ref="F35:H35"/>
    <mergeCell ref="B6:G6"/>
    <mergeCell ref="C8:D8"/>
    <mergeCell ref="F34:H34"/>
  </mergeCells>
  <hyperlinks>
    <hyperlink ref="G1" location="BG!A1" display="BG" xr:uid="{C145F164-B80C-4170-8916-F7CB05507126}"/>
  </hyperlinks>
  <pageMargins left="0.70866141732283472" right="0.70866141732283472" top="0.74803149606299213" bottom="0.74803149606299213" header="0.31496062992125984" footer="0.31496062992125984"/>
  <pageSetup paperSize="9" scale="57" orientation="portrait"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14BE56-76F4-4E5E-B700-CE40BA9EE74C}">
  <sheetPr codeName="Hoja27">
    <tabColor rgb="FF002060"/>
  </sheetPr>
  <dimension ref="A1:G18"/>
  <sheetViews>
    <sheetView view="pageBreakPreview" zoomScaleNormal="100" zoomScaleSheetLayoutView="100" workbookViewId="0">
      <selection activeCell="D13" sqref="D13"/>
    </sheetView>
  </sheetViews>
  <sheetFormatPr baseColWidth="10" defaultColWidth="11.44140625" defaultRowHeight="14.4"/>
  <cols>
    <col min="1" max="1" width="34.44140625" style="625" customWidth="1"/>
    <col min="2" max="3" width="19" style="625" customWidth="1"/>
    <col min="4" max="7" width="11.44140625" style="625"/>
    <col min="8" max="16384" width="11.44140625" style="624"/>
  </cols>
  <sheetData>
    <row r="1" spans="1:6">
      <c r="A1" s="293" t="s">
        <v>1118</v>
      </c>
      <c r="F1" s="297" t="s">
        <v>503</v>
      </c>
    </row>
    <row r="6" spans="1:6" s="625" customFormat="1">
      <c r="A6" s="768" t="s">
        <v>1039</v>
      </c>
      <c r="B6" s="768"/>
      <c r="C6" s="768"/>
      <c r="D6" s="768"/>
      <c r="E6" s="642"/>
      <c r="F6" s="643"/>
    </row>
    <row r="8" spans="1:6" s="625" customFormat="1">
      <c r="B8" s="1221" t="s">
        <v>953</v>
      </c>
      <c r="C8" s="1221"/>
    </row>
    <row r="9" spans="1:6" s="625" customFormat="1">
      <c r="B9" s="770">
        <f>+'Nota 24'!$B$11</f>
        <v>45565</v>
      </c>
      <c r="C9" s="770">
        <f>+'Nota 24'!$C$11</f>
        <v>45199</v>
      </c>
    </row>
    <row r="10" spans="1:6" s="625" customFormat="1">
      <c r="A10" s="644" t="s">
        <v>968</v>
      </c>
    </row>
    <row r="14" spans="1:6">
      <c r="A14" s="1050" t="s">
        <v>1324</v>
      </c>
    </row>
    <row r="17" spans="1:4">
      <c r="A17" s="430" t="s">
        <v>574</v>
      </c>
      <c r="B17" s="215"/>
      <c r="C17" s="430" t="s">
        <v>573</v>
      </c>
      <c r="D17" s="472"/>
    </row>
    <row r="18" spans="1:4">
      <c r="A18" s="428" t="s">
        <v>854</v>
      </c>
      <c r="B18" s="215"/>
      <c r="C18" s="428" t="s">
        <v>728</v>
      </c>
      <c r="D18" s="451"/>
    </row>
  </sheetData>
  <mergeCells count="1">
    <mergeCell ref="B8:C8"/>
  </mergeCells>
  <hyperlinks>
    <hyperlink ref="F1" location="BG!A1" display="BG" xr:uid="{D12849AE-A664-4F26-9E38-072C8DFDEBA7}"/>
  </hyperlinks>
  <pageMargins left="0.7" right="0.7" top="0.75" bottom="0.75" header="0.3" footer="0.3"/>
  <pageSetup paperSize="9" scale="74" orientation="portrait" r:id="rId1"/>
  <colBreaks count="1" manualBreakCount="1">
    <brk id="7" max="19" man="1"/>
  </colBreaks>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134F74-8005-4A16-8CC0-C5BF493F1C30}">
  <sheetPr codeName="Hoja43">
    <tabColor rgb="FF002060"/>
  </sheetPr>
  <dimension ref="A1:AG48"/>
  <sheetViews>
    <sheetView view="pageBreakPreview" zoomScaleNormal="100" zoomScaleSheetLayoutView="100" workbookViewId="0"/>
  </sheetViews>
  <sheetFormatPr baseColWidth="10" defaultColWidth="11.44140625" defaultRowHeight="13.2"/>
  <cols>
    <col min="1" max="1" width="5.109375" style="298" customWidth="1"/>
    <col min="2" max="2" width="40.6640625" style="298" customWidth="1"/>
    <col min="3" max="3" width="20.109375" style="298" bestFit="1" customWidth="1"/>
    <col min="4" max="4" width="19" style="298" customWidth="1"/>
    <col min="5" max="5" width="19.109375" style="298" customWidth="1"/>
    <col min="6" max="7" width="11.44140625" style="298"/>
    <col min="8" max="8" width="13" style="298" bestFit="1" customWidth="1"/>
    <col min="9" max="33" width="11.44140625" style="298"/>
    <col min="34" max="16384" width="11.44140625" style="299"/>
  </cols>
  <sheetData>
    <row r="1" spans="2:7">
      <c r="B1" s="612" t="s">
        <v>1118</v>
      </c>
      <c r="G1" s="620" t="s">
        <v>503</v>
      </c>
    </row>
    <row r="2" spans="2:7">
      <c r="B2" s="612"/>
      <c r="G2" s="620"/>
    </row>
    <row r="3" spans="2:7">
      <c r="B3" s="612"/>
      <c r="G3" s="620"/>
    </row>
    <row r="4" spans="2:7">
      <c r="B4" s="612"/>
      <c r="G4" s="620"/>
    </row>
    <row r="6" spans="2:7" ht="18.75" customHeight="1">
      <c r="B6" s="762" t="s">
        <v>1040</v>
      </c>
      <c r="C6" s="762"/>
      <c r="D6" s="762"/>
      <c r="E6" s="762"/>
      <c r="F6" s="762"/>
      <c r="G6" s="292"/>
    </row>
    <row r="8" spans="2:7">
      <c r="C8" s="1240" t="s">
        <v>626</v>
      </c>
      <c r="D8" s="1240"/>
    </row>
    <row r="9" spans="2:7">
      <c r="B9" s="612"/>
      <c r="C9" s="766">
        <f>+'Nota 21'!C9</f>
        <v>45565</v>
      </c>
      <c r="D9" s="766">
        <f>+'Nota 21'!D9</f>
        <v>45291</v>
      </c>
    </row>
    <row r="10" spans="2:7">
      <c r="B10" s="298" t="s">
        <v>692</v>
      </c>
      <c r="C10" s="236">
        <f>+'Armado EERR'!C42</f>
        <v>2057363097</v>
      </c>
      <c r="D10" s="236">
        <f>+'Armado EERR'!G42</f>
        <v>8887537934</v>
      </c>
    </row>
    <row r="11" spans="2:7">
      <c r="B11" s="298" t="s">
        <v>691</v>
      </c>
      <c r="C11" s="236">
        <f>SUMIF('Balance imperial'!H:H,'Nota 23'!B11,'Balance imperial'!I:I)</f>
        <v>8984865816</v>
      </c>
      <c r="D11" s="236">
        <f>SUMIF('Balance imperial'!H:H,'Nota 23'!B11,'Balance imperial'!J:J)</f>
        <v>541704778</v>
      </c>
    </row>
    <row r="12" spans="2:7">
      <c r="B12" s="298" t="s">
        <v>317</v>
      </c>
      <c r="C12" s="622">
        <f>SUM($C$10:C11)</f>
        <v>11042228913</v>
      </c>
      <c r="D12" s="622">
        <f>SUM(D10:D11)</f>
        <v>9429242712</v>
      </c>
      <c r="E12" s="621"/>
    </row>
    <row r="17" spans="1:6">
      <c r="B17" s="430" t="s">
        <v>574</v>
      </c>
      <c r="C17" s="215"/>
      <c r="D17" s="430" t="s">
        <v>573</v>
      </c>
      <c r="E17" s="463"/>
    </row>
    <row r="18" spans="1:6" s="460" customFormat="1">
      <c r="A18" s="612"/>
      <c r="B18" s="428" t="s">
        <v>854</v>
      </c>
      <c r="C18" s="215"/>
      <c r="D18" s="428" t="s">
        <v>728</v>
      </c>
      <c r="E18" s="612"/>
      <c r="F18" s="490"/>
    </row>
    <row r="20" spans="1:6">
      <c r="B20" s="464"/>
      <c r="D20" s="1241"/>
      <c r="E20" s="1241"/>
      <c r="F20" s="1241"/>
    </row>
    <row r="21" spans="1:6">
      <c r="D21" s="1242"/>
      <c r="E21" s="1242"/>
    </row>
    <row r="48" spans="6:7">
      <c r="F48" s="298">
        <v>0</v>
      </c>
      <c r="G48" s="298">
        <v>0</v>
      </c>
    </row>
  </sheetData>
  <mergeCells count="3">
    <mergeCell ref="C8:D8"/>
    <mergeCell ref="D20:F20"/>
    <mergeCell ref="D21:E21"/>
  </mergeCells>
  <hyperlinks>
    <hyperlink ref="G1" location="BG!A1" display="BG" xr:uid="{6530755A-4702-44EB-ACDC-1433E625D09A}"/>
  </hyperlinks>
  <pageMargins left="0.7" right="0.7" top="0.75" bottom="0.75" header="0.3" footer="0.3"/>
  <pageSetup paperSize="9" scale="68"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E6268-87CD-4DDB-942C-5CF5B4D4BC58}">
  <sheetPr codeName="Hoja29">
    <tabColor rgb="FF002060"/>
  </sheetPr>
  <dimension ref="A1:AH18"/>
  <sheetViews>
    <sheetView view="pageBreakPreview" zoomScale="90" zoomScaleNormal="100" zoomScaleSheetLayoutView="90" workbookViewId="0">
      <selection activeCell="F1" sqref="F1"/>
    </sheetView>
  </sheetViews>
  <sheetFormatPr baseColWidth="10" defaultColWidth="11.44140625" defaultRowHeight="14.4"/>
  <cols>
    <col min="1" max="1" width="40.6640625" style="625" customWidth="1"/>
    <col min="2" max="3" width="19" style="625" customWidth="1"/>
    <col min="4" max="6" width="11.44140625" style="625"/>
    <col min="7" max="34" width="11.44140625" style="623"/>
    <col min="35" max="16384" width="11.44140625" style="624"/>
  </cols>
  <sheetData>
    <row r="1" spans="1:6">
      <c r="A1" s="293" t="s">
        <v>1118</v>
      </c>
      <c r="F1" s="297" t="s">
        <v>503</v>
      </c>
    </row>
    <row r="8" spans="1:6" s="623" customFormat="1">
      <c r="A8" s="768" t="s">
        <v>969</v>
      </c>
      <c r="B8" s="768"/>
      <c r="C8" s="768"/>
      <c r="D8" s="768"/>
      <c r="E8" s="642"/>
      <c r="F8" s="643"/>
    </row>
    <row r="10" spans="1:6" s="623" customFormat="1">
      <c r="A10" s="625"/>
      <c r="B10" s="1221" t="s">
        <v>953</v>
      </c>
      <c r="C10" s="1221"/>
      <c r="D10" s="625"/>
      <c r="E10" s="625"/>
      <c r="F10" s="625"/>
    </row>
    <row r="11" spans="1:6" s="623" customFormat="1">
      <c r="A11" s="644"/>
      <c r="B11" s="770">
        <f>+'Nota 25'!C9</f>
        <v>45565</v>
      </c>
      <c r="C11" s="770">
        <f>+'Nota 25'!D9</f>
        <v>45199</v>
      </c>
      <c r="D11" s="625"/>
      <c r="E11" s="625"/>
      <c r="F11" s="625"/>
    </row>
    <row r="12" spans="1:6" s="623" customFormat="1">
      <c r="A12" s="625" t="s">
        <v>970</v>
      </c>
      <c r="B12" s="625"/>
      <c r="C12" s="625"/>
      <c r="D12" s="625"/>
      <c r="E12" s="625"/>
      <c r="F12" s="625"/>
    </row>
    <row r="15" spans="1:6">
      <c r="A15" s="430" t="s">
        <v>574</v>
      </c>
      <c r="B15" s="215"/>
      <c r="C15" s="430" t="s">
        <v>573</v>
      </c>
    </row>
    <row r="16" spans="1:6">
      <c r="A16" s="428" t="s">
        <v>854</v>
      </c>
      <c r="B16" s="215"/>
      <c r="C16" s="428" t="s">
        <v>728</v>
      </c>
    </row>
    <row r="17" spans="1:4">
      <c r="A17" s="447"/>
      <c r="B17" s="452"/>
      <c r="C17" s="1243"/>
      <c r="D17" s="1243"/>
    </row>
    <row r="18" spans="1:4">
      <c r="A18" s="454"/>
      <c r="B18" s="451"/>
      <c r="C18" s="1244"/>
      <c r="D18" s="1244"/>
    </row>
  </sheetData>
  <mergeCells count="3">
    <mergeCell ref="B10:C10"/>
    <mergeCell ref="C17:D17"/>
    <mergeCell ref="C18:D18"/>
  </mergeCells>
  <hyperlinks>
    <hyperlink ref="F1" location="BG!A1" display="BG" xr:uid="{DB09903C-B9F5-449F-BB9F-1D45F6E2742D}"/>
  </hyperlinks>
  <pageMargins left="0.7" right="0.7" top="0.75" bottom="0.75" header="0.3" footer="0.3"/>
  <pageSetup paperSize="9" scale="77"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E32D7-8C79-4296-83C9-3958DD7FF73A}">
  <sheetPr codeName="Hoja45">
    <tabColor rgb="FF002060"/>
  </sheetPr>
  <dimension ref="B1:AH47"/>
  <sheetViews>
    <sheetView showGridLines="0" view="pageBreakPreview" topLeftCell="A2" zoomScaleNormal="100" zoomScaleSheetLayoutView="100" workbookViewId="0">
      <selection activeCell="C12" sqref="C12"/>
    </sheetView>
  </sheetViews>
  <sheetFormatPr baseColWidth="10" defaultColWidth="11.44140625" defaultRowHeight="14.4"/>
  <cols>
    <col min="1" max="1" width="4.88671875" style="290" customWidth="1"/>
    <col min="2" max="2" width="45.6640625" style="294" customWidth="1"/>
    <col min="3" max="3" width="23" style="294" bestFit="1" customWidth="1"/>
    <col min="4" max="4" width="22" style="294" bestFit="1" customWidth="1"/>
    <col min="5" max="6" width="11.44140625" style="294"/>
    <col min="7" max="7" width="16.33203125" style="294" bestFit="1" customWidth="1"/>
    <col min="8" max="8" width="17.6640625" style="294" bestFit="1" customWidth="1"/>
    <col min="9" max="9" width="12.5546875" style="294" bestFit="1" customWidth="1"/>
    <col min="10" max="34" width="11.44140625" style="294"/>
    <col min="35" max="16384" width="11.44140625" style="290"/>
  </cols>
  <sheetData>
    <row r="1" spans="2:7">
      <c r="B1" s="293" t="s">
        <v>1118</v>
      </c>
      <c r="F1" s="229" t="s">
        <v>532</v>
      </c>
    </row>
    <row r="6" spans="2:7">
      <c r="B6" s="762" t="s">
        <v>1037</v>
      </c>
      <c r="C6" s="762"/>
      <c r="D6" s="762"/>
      <c r="E6" s="762"/>
      <c r="F6" s="292"/>
      <c r="G6" s="292"/>
    </row>
    <row r="8" spans="2:7">
      <c r="C8" s="1245" t="s">
        <v>626</v>
      </c>
      <c r="D8" s="1245"/>
    </row>
    <row r="9" spans="2:7">
      <c r="C9" s="864">
        <f>+ER!D12</f>
        <v>45565</v>
      </c>
      <c r="D9" s="864">
        <f>+ER!E12</f>
        <v>45199</v>
      </c>
      <c r="E9" s="295"/>
      <c r="F9" s="295"/>
      <c r="G9" s="295"/>
    </row>
    <row r="10" spans="2:7" s="450" customFormat="1" ht="13.8">
      <c r="B10" s="519" t="s">
        <v>533</v>
      </c>
      <c r="C10" s="493"/>
      <c r="D10" s="493"/>
      <c r="E10" s="457"/>
      <c r="F10" s="457"/>
      <c r="G10" s="457"/>
    </row>
    <row r="11" spans="2:7" s="450" customFormat="1" ht="13.8">
      <c r="B11" s="519" t="s">
        <v>841</v>
      </c>
      <c r="E11" s="457"/>
      <c r="F11" s="457"/>
      <c r="G11" s="457"/>
    </row>
    <row r="12" spans="2:7" s="450" customFormat="1" ht="13.8">
      <c r="B12" s="298" t="s">
        <v>755</v>
      </c>
      <c r="C12" s="865">
        <f>+'EERR IMPERIAL'!D2+'EERR IMPERIAL'!D3+'EERR IMPERIAL'!D15+'EERR IMPERIAL'!D5+'EERR IMPERIAL'!D7+'EERR IMPERIAL'!D8</f>
        <v>877140795337</v>
      </c>
      <c r="D12" s="865">
        <f>+'EERR IMPERIAL'!F2+'EERR IMPERIAL'!F3+'EERR IMPERIAL'!F15+'EERR IMPERIAL'!F5+'EERR IMPERIAL'!F7+'EERR IMPERIAL'!F8</f>
        <v>925688556453</v>
      </c>
      <c r="E12" s="457"/>
      <c r="F12" s="457"/>
      <c r="G12" s="457"/>
    </row>
    <row r="13" spans="2:7" s="450" customFormat="1" ht="13.8">
      <c r="B13" s="298" t="s">
        <v>399</v>
      </c>
      <c r="C13" s="865">
        <f>+'EERR IMPERIAL'!D17</f>
        <v>2850410716</v>
      </c>
      <c r="D13" s="865">
        <f>+'EERR IMPERIAL'!F17</f>
        <v>2203216660</v>
      </c>
      <c r="E13" s="457"/>
      <c r="F13" s="457"/>
      <c r="G13" s="457"/>
    </row>
    <row r="14" spans="2:7" s="450" customFormat="1" ht="13.8" hidden="1">
      <c r="B14" s="298" t="s">
        <v>377</v>
      </c>
      <c r="C14" s="865">
        <v>0</v>
      </c>
      <c r="D14" s="865">
        <v>0</v>
      </c>
      <c r="E14" s="457"/>
      <c r="F14" s="457"/>
      <c r="G14" s="457"/>
    </row>
    <row r="15" spans="2:7" s="450" customFormat="1" ht="13.8">
      <c r="B15" s="299" t="s">
        <v>756</v>
      </c>
      <c r="C15" s="865">
        <f>+'EERR IMPERIAL'!D6+'EERR IMPERIAL'!D4+'EERR IMPERIAL'!D9</f>
        <v>-70213221353</v>
      </c>
      <c r="D15" s="865">
        <f>+'EERR IMPERIAL'!F6+'EERR IMPERIAL'!F4</f>
        <v>-81960464462</v>
      </c>
      <c r="E15" s="457"/>
      <c r="F15" s="457"/>
      <c r="G15" s="457"/>
    </row>
    <row r="16" spans="2:7" s="450" customFormat="1" ht="13.8">
      <c r="B16" s="519" t="s">
        <v>248</v>
      </c>
      <c r="C16" s="521">
        <f>SUM($C$12:C15)</f>
        <v>809777984700</v>
      </c>
      <c r="D16" s="521">
        <f>SUM(D12:D15)</f>
        <v>845931308651</v>
      </c>
      <c r="E16" s="457"/>
      <c r="F16" s="457"/>
      <c r="G16" s="720">
        <f>+C16-'Armado EERR'!C10</f>
        <v>0</v>
      </c>
    </row>
    <row r="17" spans="2:5" s="450" customFormat="1" ht="13.8">
      <c r="B17" s="457"/>
      <c r="C17" s="457"/>
      <c r="D17" s="457"/>
      <c r="E17" s="457"/>
    </row>
    <row r="18" spans="2:5">
      <c r="C18" s="300"/>
      <c r="D18" s="300"/>
    </row>
    <row r="20" spans="2:5" s="453" customFormat="1" ht="11.4">
      <c r="B20" s="447" t="s">
        <v>574</v>
      </c>
      <c r="C20" s="452"/>
      <c r="D20" s="447" t="s">
        <v>573</v>
      </c>
      <c r="E20" s="472"/>
    </row>
    <row r="21" spans="2:5" s="453" customFormat="1" ht="12">
      <c r="B21" s="454" t="s">
        <v>854</v>
      </c>
      <c r="C21" s="451"/>
      <c r="D21" s="454" t="s">
        <v>728</v>
      </c>
      <c r="E21" s="451"/>
    </row>
    <row r="22" spans="2:5" s="453" customFormat="1" ht="11.4">
      <c r="B22" s="452"/>
      <c r="C22" s="452"/>
      <c r="E22" s="452"/>
    </row>
    <row r="23" spans="2:5" ht="15.6">
      <c r="B23" s="338"/>
      <c r="E23" s="390"/>
    </row>
    <row r="24" spans="2:5">
      <c r="B24" s="339"/>
      <c r="D24" s="1246"/>
      <c r="E24" s="1247"/>
    </row>
    <row r="47" spans="6:7">
      <c r="F47" s="294">
        <v>0</v>
      </c>
      <c r="G47" s="294">
        <v>0</v>
      </c>
    </row>
  </sheetData>
  <mergeCells count="2">
    <mergeCell ref="C8:D8"/>
    <mergeCell ref="D24:E24"/>
  </mergeCells>
  <hyperlinks>
    <hyperlink ref="F1" location="ER!A1" display="ER" xr:uid="{8ECE974B-C1B9-4E73-9A27-C01401AAC839}"/>
  </hyperlinks>
  <pageMargins left="0.7" right="0.7" top="0.75" bottom="0.75" header="0.3" footer="0.3"/>
  <pageSetup scale="84" orientation="portrait"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61CA87-332E-4C42-A448-E18E6BF3D9BB}">
  <sheetPr codeName="Hoja46">
    <tabColor rgb="FF002060"/>
    <pageSetUpPr fitToPage="1"/>
  </sheetPr>
  <dimension ref="B1:AF48"/>
  <sheetViews>
    <sheetView showGridLines="0" view="pageBreakPreview" zoomScale="90" zoomScaleNormal="90" zoomScaleSheetLayoutView="90" workbookViewId="0">
      <selection activeCell="D14" sqref="D14"/>
    </sheetView>
  </sheetViews>
  <sheetFormatPr baseColWidth="10" defaultColWidth="11.44140625" defaultRowHeight="14.4"/>
  <cols>
    <col min="1" max="1" width="4.109375" style="290" customWidth="1"/>
    <col min="2" max="2" width="38" style="294" customWidth="1"/>
    <col min="3" max="3" width="24" style="294" bestFit="1" customWidth="1"/>
    <col min="4" max="4" width="23" style="294" bestFit="1" customWidth="1"/>
    <col min="5" max="6" width="11.44140625" style="294"/>
    <col min="7" max="7" width="19.5546875" style="294" bestFit="1" customWidth="1"/>
    <col min="8" max="8" width="16.109375" style="294" bestFit="1" customWidth="1"/>
    <col min="9" max="32" width="11.44140625" style="294"/>
    <col min="33" max="16384" width="11.44140625" style="290"/>
  </cols>
  <sheetData>
    <row r="1" spans="2:8">
      <c r="B1" s="293" t="s">
        <v>1118</v>
      </c>
      <c r="F1" s="229" t="s">
        <v>532</v>
      </c>
    </row>
    <row r="6" spans="2:8">
      <c r="B6" s="762" t="s">
        <v>1036</v>
      </c>
      <c r="C6" s="762"/>
      <c r="D6" s="762"/>
      <c r="E6" s="762"/>
      <c r="F6" s="292"/>
      <c r="G6" s="292"/>
      <c r="H6" s="295"/>
    </row>
    <row r="8" spans="2:8">
      <c r="C8" s="1250"/>
      <c r="D8" s="1250"/>
    </row>
    <row r="9" spans="2:8">
      <c r="C9" s="1251" t="s">
        <v>631</v>
      </c>
      <c r="D9" s="1251"/>
    </row>
    <row r="10" spans="2:8" s="450" customFormat="1" ht="13.8">
      <c r="B10" s="519" t="s">
        <v>141</v>
      </c>
      <c r="C10" s="764">
        <f>+'Nota 25'!C9</f>
        <v>45565</v>
      </c>
      <c r="D10" s="764">
        <f>+'Nota 25'!D9</f>
        <v>45199</v>
      </c>
      <c r="E10" s="457"/>
      <c r="F10" s="457"/>
      <c r="G10" s="449"/>
      <c r="H10" s="449"/>
    </row>
    <row r="11" spans="2:8" s="450" customFormat="1" ht="13.8">
      <c r="B11" s="522" t="s">
        <v>757</v>
      </c>
      <c r="C11" s="865">
        <f>+'EERR IMPERIAL'!D25+'EERR IMPERIAL'!D40+'EERR IMPERIAL'!D26+'EERR IMPERIAL'!D30+'EERR IMPERIAL'!D32+'EERR IMPERIAL'!D33</f>
        <v>-783362271444</v>
      </c>
      <c r="D11" s="865">
        <f>+'EERR IMPERIAL'!F25+'EERR IMPERIAL'!F40+'EERR IMPERIAL'!F26+'EERR IMPERIAL'!F30+'EERR IMPERIAL'!F32+'EERR IMPERIAL'!F33</f>
        <v>-816831559734</v>
      </c>
      <c r="E11" s="457"/>
      <c r="F11" s="457"/>
      <c r="G11" s="449"/>
      <c r="H11" s="449"/>
    </row>
    <row r="12" spans="2:8" s="450" customFormat="1" ht="13.8">
      <c r="B12" s="522" t="s">
        <v>402</v>
      </c>
      <c r="C12" s="865">
        <f>+'EERR IMPERIAL'!D34</f>
        <v>-3940832066</v>
      </c>
      <c r="D12" s="865">
        <f>+'EERR IMPERIAL'!F34</f>
        <v>-2396384408</v>
      </c>
      <c r="E12" s="457"/>
      <c r="F12" s="457"/>
      <c r="G12" s="449"/>
      <c r="H12" s="449"/>
    </row>
    <row r="13" spans="2:8" s="450" customFormat="1" ht="13.8">
      <c r="B13" s="522" t="s">
        <v>377</v>
      </c>
      <c r="C13" s="865">
        <f>+'EERR IMPERIAL'!D31+'EERR IMPERIAL'!D41</f>
        <v>-3749994</v>
      </c>
      <c r="D13" s="865">
        <f>+'EERR IMPERIAL'!F31+'EERR IMPERIAL'!F41</f>
        <v>-5048903</v>
      </c>
      <c r="E13" s="457"/>
      <c r="F13" s="457"/>
      <c r="G13" s="449"/>
      <c r="H13" s="449"/>
    </row>
    <row r="14" spans="2:8" s="450" customFormat="1" ht="13.8">
      <c r="B14" s="522" t="s">
        <v>758</v>
      </c>
      <c r="C14" s="865">
        <f>+'EERR IMPERIAL'!D16+'EERR IMPERIAL'!D28+'EERR IMPERIAL'!D19+'EERR IMPERIAL'!D21</f>
        <v>14336104099</v>
      </c>
      <c r="D14" s="865">
        <f>+'EERR IMPERIAL'!F16+'EERR IMPERIAL'!F28+'EERR IMPERIAL'!F19+'EERR IMPERIAL'!F21</f>
        <v>22834596777</v>
      </c>
      <c r="E14" s="457"/>
      <c r="F14" s="457"/>
      <c r="G14" s="449"/>
      <c r="H14" s="449"/>
    </row>
    <row r="15" spans="2:8" s="450" customFormat="1" ht="13.8">
      <c r="B15" s="519" t="s">
        <v>694</v>
      </c>
      <c r="C15" s="866">
        <f>SUM($C$11:C14)</f>
        <v>-772970749405</v>
      </c>
      <c r="D15" s="866">
        <f>SUM(D11:D14)</f>
        <v>-796398396268</v>
      </c>
      <c r="E15" s="457"/>
      <c r="F15" s="457"/>
      <c r="G15" s="484">
        <f>-C15+'Armado EERR'!C11</f>
        <v>0</v>
      </c>
      <c r="H15" s="484">
        <f>-D15+'Armado EERR'!E11</f>
        <v>0</v>
      </c>
    </row>
    <row r="16" spans="2:8" s="450" customFormat="1" ht="13.8">
      <c r="B16" s="457"/>
      <c r="C16" s="520"/>
      <c r="D16" s="520"/>
      <c r="E16" s="457"/>
      <c r="F16" s="457"/>
      <c r="G16" s="449"/>
      <c r="H16" s="449"/>
    </row>
    <row r="17" spans="2:6" s="450" customFormat="1" ht="13.8">
      <c r="B17" s="449"/>
      <c r="C17" s="484"/>
      <c r="D17" s="484"/>
      <c r="E17" s="449"/>
      <c r="F17" s="449"/>
    </row>
    <row r="20" spans="2:6">
      <c r="B20" s="447" t="s">
        <v>574</v>
      </c>
      <c r="C20" s="452"/>
      <c r="D20" s="447" t="s">
        <v>573</v>
      </c>
      <c r="E20" s="472"/>
      <c r="F20" s="472"/>
    </row>
    <row r="21" spans="2:6" s="291" customFormat="1">
      <c r="B21" s="454" t="s">
        <v>854</v>
      </c>
      <c r="C21" s="451"/>
      <c r="D21" s="454" t="s">
        <v>728</v>
      </c>
      <c r="E21" s="451"/>
      <c r="F21" s="451"/>
    </row>
    <row r="23" spans="2:6" ht="15.6">
      <c r="B23" s="338"/>
      <c r="D23" s="1252"/>
      <c r="E23" s="1252"/>
      <c r="F23" s="1252"/>
    </row>
    <row r="24" spans="2:6">
      <c r="B24" s="339"/>
      <c r="D24" s="1248"/>
      <c r="E24" s="1249"/>
    </row>
    <row r="48" spans="6:7">
      <c r="F48" s="294">
        <v>0</v>
      </c>
      <c r="G48" s="294">
        <v>0</v>
      </c>
    </row>
  </sheetData>
  <mergeCells count="4">
    <mergeCell ref="D24:E24"/>
    <mergeCell ref="C8:D8"/>
    <mergeCell ref="C9:D9"/>
    <mergeCell ref="D23:F23"/>
  </mergeCells>
  <hyperlinks>
    <hyperlink ref="F1" location="ER!A1" display="ER" xr:uid="{B969FB24-C507-4658-A51F-5ACDA0AB66C4}"/>
  </hyperlinks>
  <pageMargins left="0.70866141732283472" right="0.70866141732283472" top="0.74803149606299213" bottom="0.74803149606299213" header="0.31496062992125984" footer="0.31496062992125984"/>
  <pageSetup paperSize="9" scale="8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9">
    <tabColor rgb="FFFFC000"/>
  </sheetPr>
  <dimension ref="A1:U341"/>
  <sheetViews>
    <sheetView showGridLines="0" zoomScaleNormal="100" workbookViewId="0">
      <pane ySplit="1" topLeftCell="A160" activePane="bottomLeft" state="frozen"/>
      <selection activeCell="E193" sqref="E193"/>
      <selection pane="bottomLeft" activeCell="E193" sqref="E193"/>
    </sheetView>
  </sheetViews>
  <sheetFormatPr baseColWidth="10" defaultColWidth="11.44140625" defaultRowHeight="10.199999999999999" outlineLevelCol="1"/>
  <cols>
    <col min="1" max="1" width="12.109375" style="112" bestFit="1" customWidth="1"/>
    <col min="2" max="2" width="33" style="113" customWidth="1"/>
    <col min="3" max="3" width="46.109375" style="113" customWidth="1" outlineLevel="1"/>
    <col min="4" max="4" width="15.44140625" style="113" customWidth="1" outlineLevel="1"/>
    <col min="5" max="5" width="3.6640625" style="113" customWidth="1" outlineLevel="1"/>
    <col min="6" max="6" width="15" style="113" customWidth="1"/>
    <col min="7" max="7" width="25.33203125" style="113" customWidth="1"/>
    <col min="8" max="8" width="33.109375" style="113" customWidth="1" outlineLevel="1"/>
    <col min="9" max="9" width="16.109375" style="113" bestFit="1" customWidth="1"/>
    <col min="10" max="10" width="11.44140625" style="564" customWidth="1" outlineLevel="1"/>
    <col min="11" max="11" width="16.5546875" style="113" customWidth="1" outlineLevel="1"/>
    <col min="12" max="13" width="14.6640625" style="319" bestFit="1" customWidth="1"/>
    <col min="14" max="14" width="4" style="113" customWidth="1"/>
    <col min="15" max="15" width="13.44140625" style="319" bestFit="1" customWidth="1"/>
    <col min="16" max="16" width="14.6640625" style="319" bestFit="1" customWidth="1"/>
    <col min="17" max="17" width="16.5546875" style="113" bestFit="1" customWidth="1"/>
    <col min="18" max="18" width="13" style="113" bestFit="1" customWidth="1"/>
    <col min="19" max="19" width="13.109375" style="113" bestFit="1" customWidth="1"/>
    <col min="20" max="20" width="16.109375" style="113" bestFit="1" customWidth="1"/>
    <col min="21" max="21" width="13.44140625" style="113" bestFit="1" customWidth="1"/>
    <col min="22" max="16384" width="11.44140625" style="113"/>
  </cols>
  <sheetData>
    <row r="1" spans="1:20" s="111" customFormat="1">
      <c r="A1" s="411" t="s">
        <v>0</v>
      </c>
      <c r="B1" s="411" t="s">
        <v>282</v>
      </c>
      <c r="C1" s="412" t="s">
        <v>1</v>
      </c>
      <c r="D1" s="413">
        <f>+ER!D12</f>
        <v>45565</v>
      </c>
      <c r="E1" s="412" t="s">
        <v>476</v>
      </c>
      <c r="F1" s="699">
        <f>+ER!E12</f>
        <v>45199</v>
      </c>
      <c r="G1" s="113"/>
      <c r="I1" s="722">
        <v>2024</v>
      </c>
      <c r="J1" s="559" t="s">
        <v>1325</v>
      </c>
      <c r="K1" s="722">
        <v>2023</v>
      </c>
      <c r="L1" s="318" t="s">
        <v>1326</v>
      </c>
      <c r="M1" s="318" t="s">
        <v>1327</v>
      </c>
      <c r="O1" s="318" t="s">
        <v>1239</v>
      </c>
      <c r="P1" s="318" t="s">
        <v>1240</v>
      </c>
      <c r="S1" s="111" t="s">
        <v>897</v>
      </c>
    </row>
    <row r="2" spans="1:20">
      <c r="A2" s="414">
        <v>701010101</v>
      </c>
      <c r="B2" s="403" t="s">
        <v>140</v>
      </c>
      <c r="C2" s="403" t="s">
        <v>233</v>
      </c>
      <c r="D2" s="399">
        <f>IFERROR(VLOOKUP(A2,Imp.Base!B:F,5,FALSE),0)</f>
        <v>857923934948</v>
      </c>
      <c r="E2" s="403"/>
      <c r="F2" s="399">
        <v>914719738715</v>
      </c>
      <c r="G2" s="113" t="s">
        <v>398</v>
      </c>
      <c r="H2" s="113" t="s">
        <v>732</v>
      </c>
      <c r="I2" s="560">
        <f t="shared" ref="I2:I33" si="0">VLOOKUP(A2,A:D,4,FALSE)</f>
        <v>857923934948</v>
      </c>
      <c r="J2" s="560">
        <f>+D2-I2</f>
        <v>0</v>
      </c>
      <c r="K2" s="560">
        <f t="shared" ref="K2:K66" si="1">+F2</f>
        <v>914719738715</v>
      </c>
      <c r="Q2" s="117"/>
      <c r="S2" s="117">
        <f>+K2-F2</f>
        <v>0</v>
      </c>
      <c r="T2" s="117"/>
    </row>
    <row r="3" spans="1:20">
      <c r="A3" s="414">
        <v>701010102</v>
      </c>
      <c r="B3" s="403" t="s">
        <v>140</v>
      </c>
      <c r="C3" s="403" t="s">
        <v>234</v>
      </c>
      <c r="D3" s="399">
        <f>IFERROR(VLOOKUP(A3,Imp.Base!B:F,5,FALSE),0)</f>
        <v>6365738427</v>
      </c>
      <c r="E3" s="403"/>
      <c r="F3" s="399">
        <v>134982558</v>
      </c>
      <c r="G3" s="113" t="s">
        <v>398</v>
      </c>
      <c r="H3" s="113" t="s">
        <v>732</v>
      </c>
      <c r="I3" s="560">
        <f t="shared" si="0"/>
        <v>6365738427</v>
      </c>
      <c r="J3" s="560">
        <f t="shared" ref="J3:J86" si="2">+D3-I3</f>
        <v>0</v>
      </c>
      <c r="K3" s="560">
        <f t="shared" si="1"/>
        <v>134982558</v>
      </c>
      <c r="S3" s="117">
        <f t="shared" ref="S3:S67" si="3">+K3-F3</f>
        <v>0</v>
      </c>
    </row>
    <row r="4" spans="1:20">
      <c r="A4" s="414">
        <v>701010103</v>
      </c>
      <c r="B4" s="403" t="s">
        <v>140</v>
      </c>
      <c r="C4" s="403" t="s">
        <v>284</v>
      </c>
      <c r="D4" s="399">
        <f>IFERROR(VLOOKUP(A4,Imp.Base!B:F,5,FALSE),0)</f>
        <v>-69954850281</v>
      </c>
      <c r="E4" s="403"/>
      <c r="F4" s="399">
        <v>-81946461278</v>
      </c>
      <c r="G4" s="113" t="s">
        <v>400</v>
      </c>
      <c r="H4" s="113" t="s">
        <v>693</v>
      </c>
      <c r="I4" s="560">
        <f t="shared" si="0"/>
        <v>-69954850281</v>
      </c>
      <c r="J4" s="560">
        <f t="shared" si="2"/>
        <v>0</v>
      </c>
      <c r="K4" s="560">
        <f t="shared" si="1"/>
        <v>-81946461278</v>
      </c>
      <c r="S4" s="117">
        <f t="shared" si="3"/>
        <v>0</v>
      </c>
    </row>
    <row r="5" spans="1:20">
      <c r="A5" s="414">
        <v>701010105</v>
      </c>
      <c r="B5" s="403" t="s">
        <v>140</v>
      </c>
      <c r="C5" s="403" t="s">
        <v>235</v>
      </c>
      <c r="D5" s="399">
        <f>IFERROR(VLOOKUP(A5,Imp.Base!B:F,5,FALSE),0)</f>
        <v>3631813</v>
      </c>
      <c r="E5" s="403"/>
      <c r="F5" s="399">
        <v>5221637</v>
      </c>
      <c r="G5" s="113" t="s">
        <v>377</v>
      </c>
      <c r="H5" s="113" t="s">
        <v>732</v>
      </c>
      <c r="I5" s="560">
        <f t="shared" si="0"/>
        <v>3631813</v>
      </c>
      <c r="J5" s="560">
        <f t="shared" si="2"/>
        <v>0</v>
      </c>
      <c r="K5" s="560">
        <f t="shared" si="1"/>
        <v>5221637</v>
      </c>
      <c r="S5" s="117">
        <f t="shared" si="3"/>
        <v>0</v>
      </c>
    </row>
    <row r="6" spans="1:20">
      <c r="A6" s="414">
        <v>701010106</v>
      </c>
      <c r="B6" s="403" t="s">
        <v>140</v>
      </c>
      <c r="C6" s="403" t="s">
        <v>236</v>
      </c>
      <c r="D6" s="399">
        <f>IFERROR(VLOOKUP(A6,Imp.Base!B:F,5,FALSE),0)</f>
        <v>0</v>
      </c>
      <c r="E6" s="403"/>
      <c r="F6" s="399">
        <v>-14003184</v>
      </c>
      <c r="G6" s="113" t="s">
        <v>400</v>
      </c>
      <c r="H6" s="113" t="s">
        <v>693</v>
      </c>
      <c r="I6" s="560">
        <f t="shared" si="0"/>
        <v>0</v>
      </c>
      <c r="J6" s="560">
        <f t="shared" si="2"/>
        <v>0</v>
      </c>
      <c r="K6" s="560">
        <f t="shared" si="1"/>
        <v>-14003184</v>
      </c>
      <c r="S6" s="117">
        <f t="shared" si="3"/>
        <v>0</v>
      </c>
    </row>
    <row r="7" spans="1:20">
      <c r="A7" s="414">
        <v>701010108</v>
      </c>
      <c r="B7" s="403" t="s">
        <v>140</v>
      </c>
      <c r="C7" s="403" t="s">
        <v>894</v>
      </c>
      <c r="D7" s="399">
        <f>IFERROR(VLOOKUP(A7,Imp.Base!B:F,5,FALSE),0)</f>
        <v>127463101</v>
      </c>
      <c r="E7" s="403"/>
      <c r="F7" s="399">
        <v>122955412</v>
      </c>
      <c r="G7" s="113" t="s">
        <v>398</v>
      </c>
      <c r="H7" s="113" t="s">
        <v>732</v>
      </c>
      <c r="I7" s="560">
        <f t="shared" si="0"/>
        <v>127463101</v>
      </c>
      <c r="J7" s="560">
        <f>+D7-I7</f>
        <v>0</v>
      </c>
      <c r="K7" s="560">
        <f t="shared" si="1"/>
        <v>122955412</v>
      </c>
      <c r="S7" s="117">
        <f t="shared" si="3"/>
        <v>0</v>
      </c>
    </row>
    <row r="8" spans="1:20">
      <c r="A8" s="414">
        <v>701010109</v>
      </c>
      <c r="B8" s="403" t="s">
        <v>140</v>
      </c>
      <c r="C8" s="403" t="s">
        <v>1235</v>
      </c>
      <c r="D8" s="399">
        <f>IFERROR(VLOOKUP(A8,Imp.Base!B:F,5,FALSE),0)</f>
        <v>8223286809</v>
      </c>
      <c r="E8" s="403"/>
      <c r="F8" s="399">
        <v>6411976947</v>
      </c>
      <c r="G8" s="113" t="s">
        <v>398</v>
      </c>
      <c r="H8" s="113" t="s">
        <v>732</v>
      </c>
      <c r="I8" s="560">
        <f t="shared" si="0"/>
        <v>8223286809</v>
      </c>
      <c r="J8" s="560">
        <f>+D8-I8</f>
        <v>0</v>
      </c>
      <c r="K8" s="560">
        <f t="shared" si="1"/>
        <v>6411976947</v>
      </c>
      <c r="S8" s="117">
        <f t="shared" si="3"/>
        <v>0</v>
      </c>
    </row>
    <row r="9" spans="1:20">
      <c r="A9" s="414">
        <v>701010110</v>
      </c>
      <c r="B9" s="403" t="s">
        <v>140</v>
      </c>
      <c r="C9" s="403" t="s">
        <v>1318</v>
      </c>
      <c r="D9" s="399">
        <f>IFERROR(VLOOKUP(A9,Imp.Base!B:F,5,FALSE),0)</f>
        <v>-258371072</v>
      </c>
      <c r="E9" s="403"/>
      <c r="F9" s="399">
        <v>0</v>
      </c>
      <c r="G9" s="113" t="s">
        <v>398</v>
      </c>
      <c r="H9" s="113" t="s">
        <v>732</v>
      </c>
      <c r="I9" s="560">
        <f t="shared" si="0"/>
        <v>-258371072</v>
      </c>
      <c r="J9" s="560">
        <f>+D9-I9</f>
        <v>0</v>
      </c>
      <c r="K9" s="560">
        <f t="shared" si="1"/>
        <v>0</v>
      </c>
      <c r="S9" s="117">
        <f t="shared" si="3"/>
        <v>0</v>
      </c>
    </row>
    <row r="10" spans="1:20">
      <c r="A10" s="414">
        <v>701010302</v>
      </c>
      <c r="B10" s="403" t="s">
        <v>144</v>
      </c>
      <c r="C10" s="403" t="s">
        <v>237</v>
      </c>
      <c r="D10" s="399">
        <f>IFERROR(VLOOKUP(A10,Imp.Base!B:F,5,FALSE),0)</f>
        <v>1330106697</v>
      </c>
      <c r="E10" s="403"/>
      <c r="F10" s="399">
        <v>1643599701</v>
      </c>
      <c r="G10" s="113" t="s">
        <v>196</v>
      </c>
      <c r="H10" s="113" t="s">
        <v>835</v>
      </c>
      <c r="I10" s="560">
        <f t="shared" si="0"/>
        <v>1330106697</v>
      </c>
      <c r="J10" s="560">
        <f t="shared" si="2"/>
        <v>0</v>
      </c>
      <c r="K10" s="560">
        <f t="shared" si="1"/>
        <v>1643599701</v>
      </c>
      <c r="M10" s="319">
        <f>+I10</f>
        <v>1330106697</v>
      </c>
      <c r="P10" s="320">
        <f>+F10</f>
        <v>1643599701</v>
      </c>
      <c r="S10" s="117">
        <f t="shared" si="3"/>
        <v>0</v>
      </c>
      <c r="T10" s="117">
        <f>+SUM(K10)-SUM(O10:P10)</f>
        <v>0</v>
      </c>
    </row>
    <row r="11" spans="1:20">
      <c r="A11" s="414">
        <v>701010303</v>
      </c>
      <c r="B11" s="403" t="s">
        <v>142</v>
      </c>
      <c r="C11" s="403" t="s">
        <v>238</v>
      </c>
      <c r="D11" s="399">
        <f>IFERROR(VLOOKUP(A11,Imp.Base!B:F,5,FALSE),0)</f>
        <v>3019768</v>
      </c>
      <c r="E11" s="403"/>
      <c r="F11" s="399">
        <v>52400607</v>
      </c>
      <c r="G11" s="113" t="s">
        <v>415</v>
      </c>
      <c r="H11" s="113" t="s">
        <v>415</v>
      </c>
      <c r="I11" s="560">
        <f t="shared" si="0"/>
        <v>3019768</v>
      </c>
      <c r="J11" s="560">
        <f t="shared" si="2"/>
        <v>0</v>
      </c>
      <c r="K11" s="560">
        <f t="shared" si="1"/>
        <v>52400607</v>
      </c>
      <c r="P11" s="320"/>
      <c r="S11" s="117">
        <f t="shared" si="3"/>
        <v>0</v>
      </c>
    </row>
    <row r="12" spans="1:20">
      <c r="A12" s="414">
        <v>701010305</v>
      </c>
      <c r="B12" s="403" t="s">
        <v>142</v>
      </c>
      <c r="C12" s="403" t="s">
        <v>285</v>
      </c>
      <c r="D12" s="399">
        <f>IFERROR(VLOOKUP(A12,Imp.Base!B:F,5,FALSE),0)</f>
        <v>1653050</v>
      </c>
      <c r="E12" s="403"/>
      <c r="F12" s="399">
        <v>13049468</v>
      </c>
      <c r="G12" s="113" t="s">
        <v>413</v>
      </c>
      <c r="H12" s="113" t="s">
        <v>1171</v>
      </c>
      <c r="I12" s="560">
        <f t="shared" si="0"/>
        <v>1653050</v>
      </c>
      <c r="J12" s="560">
        <f t="shared" si="2"/>
        <v>0</v>
      </c>
      <c r="K12" s="560">
        <f t="shared" si="1"/>
        <v>13049468</v>
      </c>
      <c r="P12" s="320"/>
      <c r="S12" s="117">
        <f t="shared" si="3"/>
        <v>0</v>
      </c>
    </row>
    <row r="13" spans="1:20">
      <c r="A13" s="414">
        <v>701010306</v>
      </c>
      <c r="B13" s="403" t="s">
        <v>142</v>
      </c>
      <c r="C13" s="403" t="s">
        <v>239</v>
      </c>
      <c r="D13" s="399">
        <f>IFERROR(VLOOKUP(A13,Imp.Base!B:F,5,FALSE),0)</f>
        <v>592778326</v>
      </c>
      <c r="E13" s="403"/>
      <c r="F13" s="399">
        <v>543845895</v>
      </c>
      <c r="G13" s="113" t="s">
        <v>413</v>
      </c>
      <c r="H13" s="113" t="s">
        <v>1170</v>
      </c>
      <c r="I13" s="560">
        <f t="shared" si="0"/>
        <v>592778326</v>
      </c>
      <c r="J13" s="560">
        <f t="shared" si="2"/>
        <v>0</v>
      </c>
      <c r="K13" s="560">
        <f t="shared" si="1"/>
        <v>543845895</v>
      </c>
      <c r="P13" s="320"/>
      <c r="S13" s="117">
        <f t="shared" si="3"/>
        <v>0</v>
      </c>
    </row>
    <row r="14" spans="1:20">
      <c r="A14" s="414">
        <v>701010307</v>
      </c>
      <c r="B14" s="403" t="s">
        <v>142</v>
      </c>
      <c r="C14" s="403" t="s">
        <v>240</v>
      </c>
      <c r="D14" s="399">
        <f>IFERROR(VLOOKUP(A14,Imp.Base!B:F,5,FALSE),0)</f>
        <v>85381687</v>
      </c>
      <c r="E14" s="403"/>
      <c r="F14" s="399">
        <v>218347824</v>
      </c>
      <c r="G14" s="113" t="s">
        <v>413</v>
      </c>
      <c r="H14" s="113" t="s">
        <v>1170</v>
      </c>
      <c r="I14" s="560">
        <f t="shared" si="0"/>
        <v>85381687</v>
      </c>
      <c r="J14" s="560">
        <f t="shared" si="2"/>
        <v>0</v>
      </c>
      <c r="K14" s="560">
        <f t="shared" si="1"/>
        <v>218347824</v>
      </c>
      <c r="P14" s="320"/>
      <c r="S14" s="117">
        <f t="shared" si="3"/>
        <v>0</v>
      </c>
    </row>
    <row r="15" spans="1:20">
      <c r="A15" s="414">
        <v>701010308</v>
      </c>
      <c r="B15" s="403" t="s">
        <v>140</v>
      </c>
      <c r="C15" s="403" t="s">
        <v>241</v>
      </c>
      <c r="D15" s="399">
        <f>IFERROR(VLOOKUP(A15,Imp.Base!B:F,5,FALSE),0)</f>
        <v>4496740239</v>
      </c>
      <c r="E15" s="403"/>
      <c r="F15" s="399">
        <v>4293681184</v>
      </c>
      <c r="G15" s="113" t="s">
        <v>398</v>
      </c>
      <c r="H15" s="113" t="s">
        <v>732</v>
      </c>
      <c r="I15" s="560">
        <f t="shared" si="0"/>
        <v>4496740239</v>
      </c>
      <c r="J15" s="560">
        <f t="shared" si="2"/>
        <v>0</v>
      </c>
      <c r="K15" s="560">
        <f t="shared" si="1"/>
        <v>4293681184</v>
      </c>
      <c r="P15" s="320"/>
      <c r="S15" s="117">
        <f t="shared" si="3"/>
        <v>0</v>
      </c>
    </row>
    <row r="16" spans="1:20">
      <c r="A16" s="414">
        <v>701010309</v>
      </c>
      <c r="B16" s="403" t="s">
        <v>141</v>
      </c>
      <c r="C16" s="403" t="s">
        <v>242</v>
      </c>
      <c r="D16" s="399">
        <f>IFERROR(VLOOKUP(A16,Imp.Base!B:F,5,FALSE),0)</f>
        <v>0</v>
      </c>
      <c r="E16" s="403"/>
      <c r="F16" s="399">
        <v>0</v>
      </c>
      <c r="G16" s="113" t="s">
        <v>403</v>
      </c>
      <c r="H16" s="113" t="s">
        <v>141</v>
      </c>
      <c r="I16" s="560">
        <f t="shared" si="0"/>
        <v>0</v>
      </c>
      <c r="J16" s="560">
        <f t="shared" si="2"/>
        <v>0</v>
      </c>
      <c r="K16" s="560">
        <f t="shared" si="1"/>
        <v>0</v>
      </c>
      <c r="P16" s="320"/>
      <c r="S16" s="117">
        <f t="shared" si="3"/>
        <v>0</v>
      </c>
    </row>
    <row r="17" spans="1:20">
      <c r="A17" s="414">
        <v>701010310</v>
      </c>
      <c r="B17" s="403" t="s">
        <v>140</v>
      </c>
      <c r="C17" s="403" t="s">
        <v>243</v>
      </c>
      <c r="D17" s="399">
        <f>IFERROR(VLOOKUP(A17,Imp.Base!B:F,5,FALSE),0)</f>
        <v>2850410716</v>
      </c>
      <c r="E17" s="403"/>
      <c r="F17" s="399">
        <v>2203216660</v>
      </c>
      <c r="G17" s="113" t="s">
        <v>399</v>
      </c>
      <c r="H17" s="113" t="s">
        <v>732</v>
      </c>
      <c r="I17" s="560">
        <f t="shared" si="0"/>
        <v>2850410716</v>
      </c>
      <c r="J17" s="560">
        <f t="shared" si="2"/>
        <v>0</v>
      </c>
      <c r="K17" s="560">
        <f t="shared" si="1"/>
        <v>2203216660</v>
      </c>
      <c r="P17" s="320"/>
      <c r="S17" s="117">
        <f t="shared" si="3"/>
        <v>0</v>
      </c>
    </row>
    <row r="18" spans="1:20">
      <c r="A18" s="400">
        <v>701010311</v>
      </c>
      <c r="B18" s="403" t="s">
        <v>142</v>
      </c>
      <c r="C18" s="400" t="s">
        <v>848</v>
      </c>
      <c r="D18" s="399">
        <f>IFERROR(VLOOKUP(A18,Imp.Base!B:F,5,FALSE),0)</f>
        <v>0</v>
      </c>
      <c r="E18" s="403"/>
      <c r="F18" s="399">
        <v>269852055</v>
      </c>
      <c r="G18" s="113" t="s">
        <v>415</v>
      </c>
      <c r="H18" s="113" t="s">
        <v>415</v>
      </c>
      <c r="I18" s="560">
        <f t="shared" si="0"/>
        <v>0</v>
      </c>
      <c r="J18" s="560"/>
      <c r="K18" s="560">
        <f t="shared" si="1"/>
        <v>269852055</v>
      </c>
      <c r="P18" s="320"/>
      <c r="S18" s="117">
        <f t="shared" si="3"/>
        <v>0</v>
      </c>
    </row>
    <row r="19" spans="1:20">
      <c r="A19" s="400">
        <v>701010314</v>
      </c>
      <c r="B19" s="403" t="s">
        <v>141</v>
      </c>
      <c r="C19" s="403" t="s">
        <v>1094</v>
      </c>
      <c r="D19" s="399">
        <f>IFERROR(VLOOKUP(A19,Imp.Base!B:F,5,FALSE),0)</f>
        <v>8428021809</v>
      </c>
      <c r="E19" s="403"/>
      <c r="F19" s="399">
        <v>24221080542</v>
      </c>
      <c r="G19" s="113" t="s">
        <v>403</v>
      </c>
      <c r="H19" s="113" t="s">
        <v>141</v>
      </c>
      <c r="I19" s="560">
        <f t="shared" si="0"/>
        <v>8428021809</v>
      </c>
      <c r="J19" s="560"/>
      <c r="K19" s="560">
        <f t="shared" si="1"/>
        <v>24221080542</v>
      </c>
      <c r="P19" s="320"/>
      <c r="S19" s="117">
        <f t="shared" si="3"/>
        <v>0</v>
      </c>
    </row>
    <row r="20" spans="1:20">
      <c r="A20" s="400">
        <v>701010316</v>
      </c>
      <c r="B20" s="403" t="s">
        <v>142</v>
      </c>
      <c r="C20" s="403" t="s">
        <v>1311</v>
      </c>
      <c r="D20" s="399">
        <f>IFERROR(VLOOKUP(A20,Imp.Base!B:F,5,FALSE),0)</f>
        <v>851857883</v>
      </c>
      <c r="E20" s="403"/>
      <c r="F20" s="399">
        <v>0</v>
      </c>
      <c r="G20" s="113" t="s">
        <v>415</v>
      </c>
      <c r="H20" s="113" t="s">
        <v>415</v>
      </c>
      <c r="I20" s="560">
        <f t="shared" si="0"/>
        <v>851857883</v>
      </c>
      <c r="J20" s="560"/>
      <c r="K20" s="560">
        <f t="shared" si="1"/>
        <v>0</v>
      </c>
      <c r="P20" s="320"/>
      <c r="S20" s="117">
        <f t="shared" si="3"/>
        <v>0</v>
      </c>
    </row>
    <row r="21" spans="1:20">
      <c r="A21" s="400">
        <v>701010315</v>
      </c>
      <c r="B21" s="403" t="s">
        <v>141</v>
      </c>
      <c r="C21" s="403" t="s">
        <v>1095</v>
      </c>
      <c r="D21" s="399">
        <f>IFERROR(VLOOKUP(A21,Imp.Base!B:F,5,FALSE),0)</f>
        <v>7491421220</v>
      </c>
      <c r="E21" s="403"/>
      <c r="F21" s="399">
        <v>2017078912</v>
      </c>
      <c r="G21" s="113" t="s">
        <v>403</v>
      </c>
      <c r="H21" s="113" t="s">
        <v>141</v>
      </c>
      <c r="I21" s="560">
        <f t="shared" si="0"/>
        <v>7491421220</v>
      </c>
      <c r="J21" s="560"/>
      <c r="K21" s="560">
        <f t="shared" si="1"/>
        <v>2017078912</v>
      </c>
      <c r="P21" s="320"/>
      <c r="S21" s="117">
        <f t="shared" si="3"/>
        <v>0</v>
      </c>
    </row>
    <row r="22" spans="1:20">
      <c r="A22" s="414">
        <v>702010102</v>
      </c>
      <c r="B22" s="403" t="s">
        <v>142</v>
      </c>
      <c r="C22" s="403" t="s">
        <v>245</v>
      </c>
      <c r="D22" s="399">
        <f>IFERROR(VLOOKUP(A22,Imp.Base!B:F,5,FALSE),0)</f>
        <v>906915</v>
      </c>
      <c r="E22" s="403"/>
      <c r="F22" s="399">
        <v>26534335</v>
      </c>
      <c r="G22" s="113" t="s">
        <v>413</v>
      </c>
      <c r="H22" s="113" t="s">
        <v>713</v>
      </c>
      <c r="I22" s="560">
        <f t="shared" si="0"/>
        <v>906915</v>
      </c>
      <c r="J22" s="560">
        <f t="shared" si="2"/>
        <v>0</v>
      </c>
      <c r="K22" s="560">
        <f t="shared" si="1"/>
        <v>26534335</v>
      </c>
      <c r="P22" s="320"/>
      <c r="S22" s="117">
        <f t="shared" si="3"/>
        <v>0</v>
      </c>
    </row>
    <row r="23" spans="1:20">
      <c r="A23" s="414">
        <v>702010101</v>
      </c>
      <c r="B23" s="403" t="s">
        <v>144</v>
      </c>
      <c r="C23" s="403" t="s">
        <v>244</v>
      </c>
      <c r="D23" s="399">
        <f>IFERROR(VLOOKUP(A23,Imp.Base!B:F,5,FALSE),0)</f>
        <v>0</v>
      </c>
      <c r="E23" s="403"/>
      <c r="F23" s="399">
        <v>0</v>
      </c>
      <c r="G23" s="113" t="s">
        <v>412</v>
      </c>
      <c r="H23" s="113" t="s">
        <v>227</v>
      </c>
      <c r="I23" s="560">
        <f t="shared" si="0"/>
        <v>0</v>
      </c>
      <c r="J23" s="560">
        <f t="shared" si="2"/>
        <v>0</v>
      </c>
      <c r="K23" s="560">
        <f t="shared" si="1"/>
        <v>0</v>
      </c>
      <c r="P23" s="320"/>
      <c r="S23" s="117">
        <f t="shared" si="3"/>
        <v>0</v>
      </c>
    </row>
    <row r="24" spans="1:20">
      <c r="A24" s="414">
        <v>702010103</v>
      </c>
      <c r="B24" s="403" t="s">
        <v>144</v>
      </c>
      <c r="C24" s="403" t="s">
        <v>246</v>
      </c>
      <c r="D24" s="399">
        <f>IFERROR(VLOOKUP(A24,Imp.Base!B:F,5,FALSE),0)</f>
        <v>3622854466</v>
      </c>
      <c r="E24" s="403"/>
      <c r="F24" s="399">
        <v>2060251902</v>
      </c>
      <c r="G24" s="113" t="s">
        <v>412</v>
      </c>
      <c r="H24" s="113" t="s">
        <v>227</v>
      </c>
      <c r="I24" s="560">
        <f t="shared" si="0"/>
        <v>3622854466</v>
      </c>
      <c r="J24" s="560">
        <f t="shared" si="2"/>
        <v>0</v>
      </c>
      <c r="K24" s="560">
        <f t="shared" si="1"/>
        <v>2060251902</v>
      </c>
      <c r="M24" s="319">
        <f>+I24</f>
        <v>3622854466</v>
      </c>
      <c r="P24" s="320">
        <f>+F24</f>
        <v>2060251902</v>
      </c>
      <c r="S24" s="117">
        <f t="shared" si="3"/>
        <v>0</v>
      </c>
      <c r="T24" s="117">
        <f>+SUM(K24)-SUM(O24:P24)</f>
        <v>0</v>
      </c>
    </row>
    <row r="25" spans="1:20">
      <c r="A25" s="414">
        <v>8010101</v>
      </c>
      <c r="B25" s="403" t="s">
        <v>141</v>
      </c>
      <c r="C25" s="403" t="s">
        <v>154</v>
      </c>
      <c r="D25" s="399">
        <f>IFERROR(VLOOKUP(A25,Imp.Base!B:F,5,FALSE),0)</f>
        <v>-764874762975</v>
      </c>
      <c r="E25" s="403"/>
      <c r="F25" s="399">
        <v>-805848039822</v>
      </c>
      <c r="G25" s="113" t="s">
        <v>401</v>
      </c>
      <c r="H25" s="113" t="s">
        <v>141</v>
      </c>
      <c r="I25" s="560">
        <f t="shared" si="0"/>
        <v>-764874762975</v>
      </c>
      <c r="J25" s="560">
        <f t="shared" si="2"/>
        <v>0</v>
      </c>
      <c r="K25" s="560">
        <f t="shared" si="1"/>
        <v>-805848039822</v>
      </c>
      <c r="P25" s="320"/>
      <c r="S25" s="117">
        <f t="shared" si="3"/>
        <v>0</v>
      </c>
    </row>
    <row r="26" spans="1:20">
      <c r="A26" s="414">
        <v>8010103</v>
      </c>
      <c r="B26" s="403" t="s">
        <v>141</v>
      </c>
      <c r="C26" s="403" t="s">
        <v>155</v>
      </c>
      <c r="D26" s="399">
        <f>IFERROR(VLOOKUP(A26,Imp.Base!B:F,5,FALSE),0)</f>
        <v>-13849290340</v>
      </c>
      <c r="E26" s="403"/>
      <c r="F26" s="399">
        <v>-6531194040</v>
      </c>
      <c r="G26" s="113" t="s">
        <v>401</v>
      </c>
      <c r="H26" s="113" t="s">
        <v>141</v>
      </c>
      <c r="I26" s="560">
        <f t="shared" si="0"/>
        <v>-13849290340</v>
      </c>
      <c r="J26" s="560">
        <f t="shared" si="2"/>
        <v>0</v>
      </c>
      <c r="K26" s="560">
        <f t="shared" si="1"/>
        <v>-6531194040</v>
      </c>
      <c r="P26" s="320"/>
      <c r="S26" s="117">
        <f t="shared" si="3"/>
        <v>0</v>
      </c>
    </row>
    <row r="27" spans="1:20">
      <c r="A27" s="414">
        <v>8010104</v>
      </c>
      <c r="B27" s="403" t="s">
        <v>140</v>
      </c>
      <c r="C27" s="403" t="s">
        <v>156</v>
      </c>
      <c r="D27" s="399">
        <f>IFERROR(VLOOKUP(A27,Imp.Base!B:F,5,FALSE),0)</f>
        <v>0</v>
      </c>
      <c r="E27" s="403"/>
      <c r="F27" s="399">
        <v>0</v>
      </c>
      <c r="G27" s="113" t="s">
        <v>400</v>
      </c>
      <c r="H27" s="113" t="s">
        <v>693</v>
      </c>
      <c r="I27" s="560">
        <f t="shared" si="0"/>
        <v>0</v>
      </c>
      <c r="J27" s="560">
        <f t="shared" si="2"/>
        <v>0</v>
      </c>
      <c r="K27" s="560">
        <f t="shared" si="1"/>
        <v>0</v>
      </c>
      <c r="P27" s="320"/>
      <c r="S27" s="117">
        <f t="shared" si="3"/>
        <v>0</v>
      </c>
    </row>
    <row r="28" spans="1:20">
      <c r="A28" s="414">
        <v>8010105</v>
      </c>
      <c r="B28" s="403" t="s">
        <v>141</v>
      </c>
      <c r="C28" s="403" t="s">
        <v>157</v>
      </c>
      <c r="D28" s="399">
        <f>IFERROR(VLOOKUP(A28,Imp.Base!B:F,5,FALSE),0)</f>
        <v>-1583338930</v>
      </c>
      <c r="E28" s="403"/>
      <c r="F28" s="399">
        <v>-3403562677</v>
      </c>
      <c r="G28" s="113" t="s">
        <v>403</v>
      </c>
      <c r="H28" s="113" t="s">
        <v>141</v>
      </c>
      <c r="I28" s="560">
        <f t="shared" si="0"/>
        <v>-1583338930</v>
      </c>
      <c r="J28" s="560">
        <f t="shared" si="2"/>
        <v>0</v>
      </c>
      <c r="K28" s="560">
        <f t="shared" si="1"/>
        <v>-3403562677</v>
      </c>
      <c r="P28" s="320"/>
      <c r="S28" s="117">
        <f t="shared" si="3"/>
        <v>0</v>
      </c>
    </row>
    <row r="29" spans="1:20">
      <c r="A29" s="414">
        <v>8010203</v>
      </c>
      <c r="B29" s="403" t="s">
        <v>144</v>
      </c>
      <c r="C29" s="403" t="s">
        <v>465</v>
      </c>
      <c r="D29" s="399">
        <f>IFERROR(VLOOKUP(A29,Imp.Base!B:F,5,FALSE),0)</f>
        <v>0</v>
      </c>
      <c r="E29" s="403"/>
      <c r="F29" s="399">
        <v>0</v>
      </c>
      <c r="G29" s="113" t="s">
        <v>420</v>
      </c>
      <c r="H29" s="113" t="s">
        <v>420</v>
      </c>
      <c r="I29" s="560">
        <f t="shared" si="0"/>
        <v>0</v>
      </c>
      <c r="J29" s="560">
        <f t="shared" si="2"/>
        <v>0</v>
      </c>
      <c r="K29" s="560">
        <f t="shared" si="1"/>
        <v>0</v>
      </c>
      <c r="L29" s="560"/>
      <c r="M29" s="560">
        <f>+I29-L29</f>
        <v>0</v>
      </c>
      <c r="O29" s="113"/>
      <c r="P29" s="320">
        <f>+F29</f>
        <v>0</v>
      </c>
      <c r="S29" s="117">
        <f t="shared" si="3"/>
        <v>0</v>
      </c>
    </row>
    <row r="30" spans="1:20">
      <c r="A30" s="414">
        <v>8010107</v>
      </c>
      <c r="B30" s="403" t="s">
        <v>141</v>
      </c>
      <c r="C30" s="403" t="s">
        <v>158</v>
      </c>
      <c r="D30" s="399">
        <f>IFERROR(VLOOKUP(A30,Imp.Base!B:F,5,FALSE),0)</f>
        <v>0</v>
      </c>
      <c r="E30" s="403"/>
      <c r="F30" s="399">
        <v>0</v>
      </c>
      <c r="G30" s="113" t="s">
        <v>401</v>
      </c>
      <c r="H30" s="113" t="s">
        <v>141</v>
      </c>
      <c r="I30" s="560">
        <f t="shared" si="0"/>
        <v>0</v>
      </c>
      <c r="J30" s="560">
        <f t="shared" si="2"/>
        <v>0</v>
      </c>
      <c r="K30" s="560">
        <f t="shared" si="1"/>
        <v>0</v>
      </c>
      <c r="P30" s="320"/>
      <c r="S30" s="117">
        <f t="shared" si="3"/>
        <v>0</v>
      </c>
    </row>
    <row r="31" spans="1:20">
      <c r="A31" s="414">
        <v>8010108</v>
      </c>
      <c r="B31" s="403" t="s">
        <v>141</v>
      </c>
      <c r="C31" s="403" t="s">
        <v>159</v>
      </c>
      <c r="D31" s="399">
        <f>IFERROR(VLOOKUP(A31,Imp.Base!B:F,5,FALSE),0)</f>
        <v>-3749994</v>
      </c>
      <c r="E31" s="403"/>
      <c r="F31" s="399">
        <v>-5048903</v>
      </c>
      <c r="G31" s="113" t="s">
        <v>416</v>
      </c>
      <c r="H31" s="113" t="s">
        <v>141</v>
      </c>
      <c r="I31" s="560">
        <f t="shared" si="0"/>
        <v>-3749994</v>
      </c>
      <c r="J31" s="560">
        <f t="shared" si="2"/>
        <v>0</v>
      </c>
      <c r="K31" s="560">
        <f t="shared" si="1"/>
        <v>-5048903</v>
      </c>
      <c r="P31" s="320"/>
      <c r="S31" s="117">
        <f t="shared" si="3"/>
        <v>0</v>
      </c>
    </row>
    <row r="32" spans="1:20">
      <c r="A32" s="414">
        <v>8010109</v>
      </c>
      <c r="B32" s="403" t="s">
        <v>141</v>
      </c>
      <c r="C32" s="403" t="s">
        <v>895</v>
      </c>
      <c r="D32" s="399">
        <f>IFERROR(VLOOKUP(A32,Imp.Base!B:F,5,FALSE),0)</f>
        <v>-4496740239</v>
      </c>
      <c r="E32" s="403"/>
      <c r="F32" s="399">
        <v>-4293681184</v>
      </c>
      <c r="G32" s="113" t="s">
        <v>401</v>
      </c>
      <c r="H32" s="113" t="s">
        <v>141</v>
      </c>
      <c r="I32" s="560">
        <f t="shared" si="0"/>
        <v>-4496740239</v>
      </c>
      <c r="J32" s="560">
        <f t="shared" si="2"/>
        <v>0</v>
      </c>
      <c r="K32" s="560">
        <f t="shared" si="1"/>
        <v>-4293681184</v>
      </c>
      <c r="P32" s="320"/>
      <c r="S32" s="117">
        <f t="shared" si="3"/>
        <v>0</v>
      </c>
    </row>
    <row r="33" spans="1:20">
      <c r="A33" s="414">
        <v>8010110</v>
      </c>
      <c r="B33" s="403" t="s">
        <v>141</v>
      </c>
      <c r="C33" s="403" t="s">
        <v>1236</v>
      </c>
      <c r="D33" s="399">
        <f>IFERROR(VLOOKUP(A33,Imp.Base!B:F,5,FALSE),0)</f>
        <v>-141477890</v>
      </c>
      <c r="E33" s="403"/>
      <c r="F33" s="399">
        <v>-158644688</v>
      </c>
      <c r="G33" s="113" t="s">
        <v>401</v>
      </c>
      <c r="H33" s="113" t="s">
        <v>141</v>
      </c>
      <c r="I33" s="560">
        <f t="shared" si="0"/>
        <v>-141477890</v>
      </c>
      <c r="J33" s="560">
        <f>+D33-I33</f>
        <v>0</v>
      </c>
      <c r="K33" s="560">
        <f t="shared" si="1"/>
        <v>-158644688</v>
      </c>
      <c r="P33" s="320"/>
      <c r="S33" s="117">
        <f t="shared" si="3"/>
        <v>0</v>
      </c>
    </row>
    <row r="34" spans="1:20">
      <c r="A34" s="414">
        <v>8020101</v>
      </c>
      <c r="B34" s="403" t="s">
        <v>141</v>
      </c>
      <c r="C34" s="403" t="s">
        <v>160</v>
      </c>
      <c r="D34" s="399">
        <f>IFERROR(VLOOKUP(A34,Imp.Base!B:F,5,FALSE),0)</f>
        <v>-3940832066</v>
      </c>
      <c r="E34" s="403"/>
      <c r="F34" s="399">
        <v>-2396384408</v>
      </c>
      <c r="G34" s="113" t="s">
        <v>402</v>
      </c>
      <c r="H34" s="113" t="s">
        <v>141</v>
      </c>
      <c r="I34" s="560">
        <f t="shared" ref="I34:I65" si="4">VLOOKUP(A34,A:D,4,FALSE)</f>
        <v>-3940832066</v>
      </c>
      <c r="J34" s="560">
        <f t="shared" si="2"/>
        <v>0</v>
      </c>
      <c r="K34" s="560">
        <f t="shared" si="1"/>
        <v>-2396384408</v>
      </c>
      <c r="P34" s="320"/>
      <c r="S34" s="117">
        <f t="shared" si="3"/>
        <v>0</v>
      </c>
    </row>
    <row r="35" spans="1:20">
      <c r="A35" s="414">
        <v>8020103</v>
      </c>
      <c r="B35" s="403" t="s">
        <v>144</v>
      </c>
      <c r="C35" s="403" t="s">
        <v>161</v>
      </c>
      <c r="D35" s="399">
        <f>IFERROR(VLOOKUP(A35,Imp.Base!B:F,5,FALSE),0)</f>
        <v>-9943993</v>
      </c>
      <c r="E35" s="403"/>
      <c r="F35" s="399">
        <v>3712000</v>
      </c>
      <c r="G35" s="113" t="s">
        <v>420</v>
      </c>
      <c r="H35" s="113" t="s">
        <v>420</v>
      </c>
      <c r="I35" s="560">
        <f t="shared" si="4"/>
        <v>-9943993</v>
      </c>
      <c r="J35" s="560">
        <f t="shared" si="2"/>
        <v>0</v>
      </c>
      <c r="K35" s="560">
        <f t="shared" si="1"/>
        <v>3712000</v>
      </c>
      <c r="M35" s="319">
        <f>+I35</f>
        <v>-9943993</v>
      </c>
      <c r="P35" s="320">
        <f>+F35</f>
        <v>3712000</v>
      </c>
      <c r="S35" s="117">
        <f t="shared" si="3"/>
        <v>0</v>
      </c>
      <c r="T35" s="117">
        <f>+SUM(K35)-SUM(O35:P35)</f>
        <v>0</v>
      </c>
    </row>
    <row r="36" spans="1:20">
      <c r="A36" s="414">
        <v>8020104</v>
      </c>
      <c r="B36" s="403" t="s">
        <v>144</v>
      </c>
      <c r="C36" s="403" t="s">
        <v>359</v>
      </c>
      <c r="D36" s="399">
        <f>IFERROR(VLOOKUP(A36,Imp.Base!B:F,5,FALSE),0)</f>
        <v>35349580</v>
      </c>
      <c r="E36" s="403"/>
      <c r="F36" s="399">
        <v>461176741</v>
      </c>
      <c r="G36" s="113" t="s">
        <v>420</v>
      </c>
      <c r="H36" s="113" t="s">
        <v>420</v>
      </c>
      <c r="I36" s="560">
        <f t="shared" si="4"/>
        <v>35349580</v>
      </c>
      <c r="J36" s="560">
        <f t="shared" si="2"/>
        <v>0</v>
      </c>
      <c r="K36" s="560">
        <f t="shared" si="1"/>
        <v>461176741</v>
      </c>
      <c r="M36" s="319">
        <f>+I36</f>
        <v>35349580</v>
      </c>
      <c r="O36" s="319">
        <f>+K36</f>
        <v>461176741</v>
      </c>
      <c r="P36" s="320"/>
      <c r="S36" s="117">
        <f t="shared" si="3"/>
        <v>0</v>
      </c>
      <c r="T36" s="117">
        <f>+SUM(K36)-SUM(O36:P36)</f>
        <v>0</v>
      </c>
    </row>
    <row r="37" spans="1:20">
      <c r="A37" s="414">
        <v>8020106</v>
      </c>
      <c r="B37" s="403" t="s">
        <v>144</v>
      </c>
      <c r="C37" s="403" t="s">
        <v>162</v>
      </c>
      <c r="D37" s="399">
        <f>IFERROR(VLOOKUP(A37,Imp.Base!B:F,5,FALSE),0)</f>
        <v>-512321150</v>
      </c>
      <c r="E37" s="403"/>
      <c r="F37" s="399">
        <v>-515403635</v>
      </c>
      <c r="G37" s="113" t="s">
        <v>408</v>
      </c>
      <c r="H37" s="113" t="s">
        <v>701</v>
      </c>
      <c r="I37" s="560">
        <f t="shared" si="4"/>
        <v>-512321150</v>
      </c>
      <c r="J37" s="560">
        <f t="shared" si="2"/>
        <v>0</v>
      </c>
      <c r="K37" s="560">
        <f t="shared" si="1"/>
        <v>-515403635</v>
      </c>
      <c r="M37" s="319">
        <f>+I37</f>
        <v>-512321150</v>
      </c>
      <c r="P37" s="320">
        <f>+F37</f>
        <v>-515403635</v>
      </c>
      <c r="S37" s="117">
        <f t="shared" si="3"/>
        <v>0</v>
      </c>
      <c r="T37" s="117">
        <f>+SUM(K37)-SUM(O37:P37)</f>
        <v>0</v>
      </c>
    </row>
    <row r="38" spans="1:20">
      <c r="A38" s="414">
        <v>8020108</v>
      </c>
      <c r="B38" s="403" t="s">
        <v>144</v>
      </c>
      <c r="C38" s="403" t="s">
        <v>163</v>
      </c>
      <c r="D38" s="399">
        <f>IFERROR(VLOOKUP(A38,Imp.Base!B:F,5,FALSE),0)</f>
        <v>-4752356852</v>
      </c>
      <c r="E38" s="403"/>
      <c r="F38" s="399">
        <v>-2739066873</v>
      </c>
      <c r="G38" s="113" t="s">
        <v>196</v>
      </c>
      <c r="H38" s="113" t="s">
        <v>835</v>
      </c>
      <c r="I38" s="560">
        <f t="shared" si="4"/>
        <v>-4752356852</v>
      </c>
      <c r="J38" s="560">
        <f t="shared" si="2"/>
        <v>0</v>
      </c>
      <c r="K38" s="560">
        <f t="shared" si="1"/>
        <v>-2739066873</v>
      </c>
      <c r="M38" s="319">
        <f>+I38</f>
        <v>-4752356852</v>
      </c>
      <c r="P38" s="320">
        <f>+F38</f>
        <v>-2739066873</v>
      </c>
      <c r="S38" s="117">
        <f t="shared" si="3"/>
        <v>0</v>
      </c>
      <c r="T38" s="117">
        <f>+SUM(K38)-SUM(O38:P38)</f>
        <v>0</v>
      </c>
    </row>
    <row r="39" spans="1:20">
      <c r="A39" s="414">
        <v>8020109</v>
      </c>
      <c r="B39" s="403" t="s">
        <v>142</v>
      </c>
      <c r="C39" s="403" t="s">
        <v>286</v>
      </c>
      <c r="D39" s="399">
        <f>IFERROR(VLOOKUP(A39,Imp.Base!B:F,5,FALSE),0)</f>
        <v>-128565</v>
      </c>
      <c r="E39" s="403"/>
      <c r="F39" s="399">
        <v>0</v>
      </c>
      <c r="G39" s="113" t="s">
        <v>413</v>
      </c>
      <c r="H39" s="113" t="s">
        <v>1171</v>
      </c>
      <c r="I39" s="560">
        <f t="shared" si="4"/>
        <v>-128565</v>
      </c>
      <c r="J39" s="560">
        <f t="shared" si="2"/>
        <v>0</v>
      </c>
      <c r="K39" s="560">
        <f t="shared" si="1"/>
        <v>0</v>
      </c>
      <c r="P39" s="320"/>
      <c r="S39" s="117">
        <f t="shared" si="3"/>
        <v>0</v>
      </c>
    </row>
    <row r="40" spans="1:20">
      <c r="A40" s="414">
        <v>8020110</v>
      </c>
      <c r="B40" s="403" t="s">
        <v>141</v>
      </c>
      <c r="C40" s="403" t="s">
        <v>164</v>
      </c>
      <c r="D40" s="399">
        <f>IFERROR(VLOOKUP(A40,Imp.Base!B:F,5,FALSE),0)</f>
        <v>0</v>
      </c>
      <c r="E40" s="403"/>
      <c r="F40" s="399">
        <v>0</v>
      </c>
      <c r="G40" s="113" t="s">
        <v>401</v>
      </c>
      <c r="H40" s="113" t="s">
        <v>141</v>
      </c>
      <c r="I40" s="560">
        <f t="shared" si="4"/>
        <v>0</v>
      </c>
      <c r="J40" s="560">
        <f t="shared" si="2"/>
        <v>0</v>
      </c>
      <c r="K40" s="560">
        <f t="shared" si="1"/>
        <v>0</v>
      </c>
      <c r="P40" s="320"/>
      <c r="S40" s="117">
        <f t="shared" si="3"/>
        <v>0</v>
      </c>
    </row>
    <row r="41" spans="1:20">
      <c r="A41" s="414">
        <v>8020111</v>
      </c>
      <c r="B41" s="403" t="s">
        <v>141</v>
      </c>
      <c r="C41" s="403" t="s">
        <v>850</v>
      </c>
      <c r="D41" s="399">
        <f>IFERROR(VLOOKUP(A41,Imp.Base!B:F,5,FALSE),0)</f>
        <v>0</v>
      </c>
      <c r="E41" s="403"/>
      <c r="F41" s="399">
        <v>0</v>
      </c>
      <c r="G41" s="113" t="s">
        <v>416</v>
      </c>
      <c r="H41" s="113" t="s">
        <v>141</v>
      </c>
      <c r="I41" s="560">
        <f t="shared" si="4"/>
        <v>0</v>
      </c>
      <c r="J41" s="560"/>
      <c r="K41" s="560">
        <f t="shared" si="1"/>
        <v>0</v>
      </c>
      <c r="P41" s="320"/>
      <c r="S41" s="117">
        <f t="shared" si="3"/>
        <v>0</v>
      </c>
    </row>
    <row r="42" spans="1:20" ht="12" customHeight="1">
      <c r="A42" s="414">
        <v>8020112</v>
      </c>
      <c r="B42" s="403" t="s">
        <v>144</v>
      </c>
      <c r="C42" s="403" t="s">
        <v>165</v>
      </c>
      <c r="D42" s="399">
        <f>IFERROR(VLOOKUP(A42,Imp.Base!B:F,5,FALSE),0)</f>
        <v>-12341385</v>
      </c>
      <c r="E42" s="403"/>
      <c r="F42" s="399">
        <v>-259337928</v>
      </c>
      <c r="G42" s="113" t="s">
        <v>420</v>
      </c>
      <c r="H42" s="113" t="s">
        <v>420</v>
      </c>
      <c r="I42" s="560">
        <f t="shared" si="4"/>
        <v>-12341385</v>
      </c>
      <c r="J42" s="560">
        <f t="shared" si="2"/>
        <v>0</v>
      </c>
      <c r="K42" s="560">
        <f t="shared" si="1"/>
        <v>-259337928</v>
      </c>
      <c r="M42" s="319">
        <f>+I42</f>
        <v>-12341385</v>
      </c>
      <c r="P42" s="320">
        <f>+F42</f>
        <v>-259337928</v>
      </c>
      <c r="S42" s="117">
        <f t="shared" si="3"/>
        <v>0</v>
      </c>
      <c r="T42" s="117">
        <f t="shared" ref="T42:T51" si="5">+SUM(K42)-SUM(O42:P42)</f>
        <v>0</v>
      </c>
    </row>
    <row r="43" spans="1:20" ht="12" customHeight="1">
      <c r="A43" s="414">
        <v>8020116</v>
      </c>
      <c r="B43" s="403" t="s">
        <v>144</v>
      </c>
      <c r="C43" s="403" t="s">
        <v>865</v>
      </c>
      <c r="D43" s="399">
        <f>IFERROR(VLOOKUP(A43,Imp.Base!B:F,5,FALSE),0)</f>
        <v>2292603</v>
      </c>
      <c r="E43" s="403"/>
      <c r="F43" s="399">
        <v>-22331276</v>
      </c>
      <c r="G43" s="113" t="s">
        <v>420</v>
      </c>
      <c r="H43" s="113" t="s">
        <v>420</v>
      </c>
      <c r="I43" s="560">
        <f t="shared" si="4"/>
        <v>2292603</v>
      </c>
      <c r="J43" s="560"/>
      <c r="K43" s="560">
        <f t="shared" si="1"/>
        <v>-22331276</v>
      </c>
      <c r="M43" s="319">
        <f>+I43</f>
        <v>2292603</v>
      </c>
      <c r="P43" s="320">
        <f>+F43</f>
        <v>-22331276</v>
      </c>
      <c r="S43" s="117">
        <f t="shared" si="3"/>
        <v>0</v>
      </c>
      <c r="T43" s="117">
        <f t="shared" si="5"/>
        <v>0</v>
      </c>
    </row>
    <row r="44" spans="1:20">
      <c r="A44" s="414">
        <v>8030102</v>
      </c>
      <c r="B44" s="403" t="s">
        <v>144</v>
      </c>
      <c r="C44" s="403" t="s">
        <v>167</v>
      </c>
      <c r="D44" s="399">
        <f>IFERROR(VLOOKUP(A44,Imp.Base!B:F,5,FALSE),0)</f>
        <v>-2489312597</v>
      </c>
      <c r="E44" s="403"/>
      <c r="F44" s="399">
        <v>-2666425532</v>
      </c>
      <c r="G44" s="113" t="s">
        <v>404</v>
      </c>
      <c r="H44" s="113" t="s">
        <v>167</v>
      </c>
      <c r="I44" s="560">
        <f t="shared" si="4"/>
        <v>-2489312597</v>
      </c>
      <c r="J44" s="560">
        <f t="shared" si="2"/>
        <v>0</v>
      </c>
      <c r="K44" s="560">
        <f t="shared" si="1"/>
        <v>-2666425532</v>
      </c>
      <c r="M44" s="319">
        <f t="shared" ref="M44:M54" si="6">+I44</f>
        <v>-2489312597</v>
      </c>
      <c r="P44" s="320">
        <f t="shared" ref="P44:P66" si="7">+F44</f>
        <v>-2666425532</v>
      </c>
      <c r="S44" s="117">
        <f t="shared" si="3"/>
        <v>0</v>
      </c>
      <c r="T44" s="117">
        <f t="shared" si="5"/>
        <v>0</v>
      </c>
    </row>
    <row r="45" spans="1:20">
      <c r="A45" s="414">
        <v>8030103</v>
      </c>
      <c r="B45" s="403" t="s">
        <v>144</v>
      </c>
      <c r="C45" s="403" t="s">
        <v>168</v>
      </c>
      <c r="D45" s="399">
        <f>IFERROR(VLOOKUP(A45,Imp.Base!B:F,5,FALSE),0)</f>
        <v>-1505498347</v>
      </c>
      <c r="E45" s="403"/>
      <c r="F45" s="399">
        <v>-2110802543</v>
      </c>
      <c r="G45" s="113" t="s">
        <v>411</v>
      </c>
      <c r="H45" s="113" t="s">
        <v>701</v>
      </c>
      <c r="I45" s="560">
        <f t="shared" si="4"/>
        <v>-1505498347</v>
      </c>
      <c r="J45" s="560">
        <f t="shared" si="2"/>
        <v>0</v>
      </c>
      <c r="K45" s="560">
        <f t="shared" si="1"/>
        <v>-2110802543</v>
      </c>
      <c r="M45" s="319">
        <f t="shared" si="6"/>
        <v>-1505498347</v>
      </c>
      <c r="P45" s="320">
        <f t="shared" si="7"/>
        <v>-2110802543</v>
      </c>
      <c r="S45" s="117">
        <f t="shared" si="3"/>
        <v>0</v>
      </c>
      <c r="T45" s="117">
        <f t="shared" si="5"/>
        <v>0</v>
      </c>
    </row>
    <row r="46" spans="1:20">
      <c r="A46" s="414">
        <v>8030104</v>
      </c>
      <c r="B46" s="403" t="s">
        <v>144</v>
      </c>
      <c r="C46" s="403" t="s">
        <v>169</v>
      </c>
      <c r="D46" s="399">
        <f>IFERROR(VLOOKUP(A46,Imp.Base!B:F,5,FALSE),0)</f>
        <v>-220152818</v>
      </c>
      <c r="E46" s="403"/>
      <c r="F46" s="399">
        <v>-2385000</v>
      </c>
      <c r="G46" s="113" t="s">
        <v>418</v>
      </c>
      <c r="H46" s="113" t="s">
        <v>712</v>
      </c>
      <c r="I46" s="560">
        <f t="shared" si="4"/>
        <v>-220152818</v>
      </c>
      <c r="J46" s="560">
        <f t="shared" si="2"/>
        <v>0</v>
      </c>
      <c r="K46" s="560">
        <f t="shared" si="1"/>
        <v>-2385000</v>
      </c>
      <c r="M46" s="319">
        <f t="shared" si="6"/>
        <v>-220152818</v>
      </c>
      <c r="P46" s="320">
        <f t="shared" si="7"/>
        <v>-2385000</v>
      </c>
      <c r="S46" s="117">
        <f t="shared" si="3"/>
        <v>0</v>
      </c>
      <c r="T46" s="117">
        <f t="shared" si="5"/>
        <v>0</v>
      </c>
    </row>
    <row r="47" spans="1:20">
      <c r="A47" s="414">
        <v>8030105</v>
      </c>
      <c r="B47" s="403" t="s">
        <v>144</v>
      </c>
      <c r="C47" s="403" t="s">
        <v>170</v>
      </c>
      <c r="D47" s="399">
        <f>IFERROR(VLOOKUP(A47,Imp.Base!B:F,5,FALSE),0)</f>
        <v>31628581</v>
      </c>
      <c r="E47" s="403"/>
      <c r="F47" s="399">
        <v>78776030</v>
      </c>
      <c r="G47" s="113" t="s">
        <v>404</v>
      </c>
      <c r="H47" s="113" t="s">
        <v>167</v>
      </c>
      <c r="I47" s="560">
        <f t="shared" si="4"/>
        <v>31628581</v>
      </c>
      <c r="J47" s="560">
        <f t="shared" si="2"/>
        <v>0</v>
      </c>
      <c r="K47" s="560">
        <f t="shared" si="1"/>
        <v>78776030</v>
      </c>
      <c r="M47" s="319">
        <f t="shared" si="6"/>
        <v>31628581</v>
      </c>
      <c r="P47" s="320">
        <f t="shared" si="7"/>
        <v>78776030</v>
      </c>
      <c r="S47" s="117">
        <f t="shared" si="3"/>
        <v>0</v>
      </c>
      <c r="T47" s="117">
        <f t="shared" si="5"/>
        <v>0</v>
      </c>
    </row>
    <row r="48" spans="1:20">
      <c r="A48" s="414">
        <v>8030106</v>
      </c>
      <c r="B48" s="403" t="s">
        <v>144</v>
      </c>
      <c r="C48" s="403" t="s">
        <v>171</v>
      </c>
      <c r="D48" s="399">
        <f>IFERROR(VLOOKUP(A48,Imp.Base!B:F,5,FALSE),0)</f>
        <v>-206628843</v>
      </c>
      <c r="E48" s="403"/>
      <c r="F48" s="399">
        <v>-219830443</v>
      </c>
      <c r="G48" s="113" t="s">
        <v>404</v>
      </c>
      <c r="H48" s="113" t="s">
        <v>167</v>
      </c>
      <c r="I48" s="560">
        <f t="shared" si="4"/>
        <v>-206628843</v>
      </c>
      <c r="J48" s="560">
        <f t="shared" si="2"/>
        <v>0</v>
      </c>
      <c r="K48" s="560">
        <f t="shared" si="1"/>
        <v>-219830443</v>
      </c>
      <c r="M48" s="319">
        <f t="shared" si="6"/>
        <v>-206628843</v>
      </c>
      <c r="P48" s="320">
        <f t="shared" si="7"/>
        <v>-219830443</v>
      </c>
      <c r="S48" s="117">
        <f t="shared" si="3"/>
        <v>0</v>
      </c>
      <c r="T48" s="117">
        <f t="shared" si="5"/>
        <v>0</v>
      </c>
    </row>
    <row r="49" spans="1:20">
      <c r="A49" s="414">
        <v>8030107</v>
      </c>
      <c r="B49" s="403" t="s">
        <v>144</v>
      </c>
      <c r="C49" s="403" t="s">
        <v>172</v>
      </c>
      <c r="D49" s="399">
        <f>IFERROR(VLOOKUP(A49,Imp.Base!B:F,5,FALSE),0)</f>
        <v>-441433187</v>
      </c>
      <c r="E49" s="403"/>
      <c r="F49" s="399">
        <v>-454516896</v>
      </c>
      <c r="G49" s="113" t="s">
        <v>172</v>
      </c>
      <c r="H49" s="113" t="s">
        <v>172</v>
      </c>
      <c r="I49" s="560">
        <f t="shared" si="4"/>
        <v>-441433187</v>
      </c>
      <c r="J49" s="560">
        <f t="shared" si="2"/>
        <v>0</v>
      </c>
      <c r="K49" s="560">
        <f t="shared" si="1"/>
        <v>-454516896</v>
      </c>
      <c r="M49" s="319">
        <f t="shared" si="6"/>
        <v>-441433187</v>
      </c>
      <c r="P49" s="320">
        <f t="shared" si="7"/>
        <v>-454516896</v>
      </c>
      <c r="S49" s="117">
        <f t="shared" si="3"/>
        <v>0</v>
      </c>
      <c r="T49" s="117">
        <f t="shared" si="5"/>
        <v>0</v>
      </c>
    </row>
    <row r="50" spans="1:20">
      <c r="A50" s="414">
        <v>8030109</v>
      </c>
      <c r="B50" s="403" t="s">
        <v>144</v>
      </c>
      <c r="C50" s="403" t="s">
        <v>173</v>
      </c>
      <c r="D50" s="399">
        <f>IFERROR(VLOOKUP(A50,Imp.Base!B:F,5,FALSE),0)</f>
        <v>0</v>
      </c>
      <c r="E50" s="403"/>
      <c r="F50" s="399">
        <v>-46336551</v>
      </c>
      <c r="G50" s="113" t="s">
        <v>404</v>
      </c>
      <c r="H50" s="113" t="s">
        <v>167</v>
      </c>
      <c r="I50" s="560">
        <f t="shared" si="4"/>
        <v>0</v>
      </c>
      <c r="J50" s="560">
        <f t="shared" si="2"/>
        <v>0</v>
      </c>
      <c r="K50" s="560">
        <f t="shared" si="1"/>
        <v>-46336551</v>
      </c>
      <c r="M50" s="319">
        <f t="shared" si="6"/>
        <v>0</v>
      </c>
      <c r="P50" s="320">
        <f t="shared" si="7"/>
        <v>-46336551</v>
      </c>
      <c r="S50" s="117">
        <f t="shared" si="3"/>
        <v>0</v>
      </c>
      <c r="T50" s="117">
        <f t="shared" si="5"/>
        <v>0</v>
      </c>
    </row>
    <row r="51" spans="1:20">
      <c r="A51" s="414">
        <v>8030110</v>
      </c>
      <c r="B51" s="403" t="s">
        <v>144</v>
      </c>
      <c r="C51" s="410" t="s">
        <v>174</v>
      </c>
      <c r="D51" s="399">
        <f>IFERROR(VLOOKUP(A51,Imp.Base!B:F,5,FALSE),0)</f>
        <v>-166901853</v>
      </c>
      <c r="E51" s="403"/>
      <c r="F51" s="399">
        <v>-75058335</v>
      </c>
      <c r="G51" s="113" t="s">
        <v>404</v>
      </c>
      <c r="H51" s="113" t="s">
        <v>167</v>
      </c>
      <c r="I51" s="560">
        <f t="shared" si="4"/>
        <v>-166901853</v>
      </c>
      <c r="J51" s="560">
        <f t="shared" si="2"/>
        <v>0</v>
      </c>
      <c r="K51" s="560">
        <f t="shared" si="1"/>
        <v>-75058335</v>
      </c>
      <c r="M51" s="319">
        <f t="shared" si="6"/>
        <v>-166901853</v>
      </c>
      <c r="P51" s="320">
        <f t="shared" si="7"/>
        <v>-75058335</v>
      </c>
      <c r="S51" s="117">
        <f t="shared" si="3"/>
        <v>0</v>
      </c>
      <c r="T51" s="117">
        <f t="shared" si="5"/>
        <v>0</v>
      </c>
    </row>
    <row r="52" spans="1:20">
      <c r="A52" s="414">
        <v>8030111</v>
      </c>
      <c r="B52" s="403" t="s">
        <v>144</v>
      </c>
      <c r="C52" s="403" t="s">
        <v>175</v>
      </c>
      <c r="D52" s="399">
        <f>IFERROR(VLOOKUP(A52,Imp.Base!B:F,5,FALSE),0)</f>
        <v>0</v>
      </c>
      <c r="E52" s="403"/>
      <c r="F52" s="399">
        <v>0</v>
      </c>
      <c r="G52" s="113" t="s">
        <v>404</v>
      </c>
      <c r="H52" s="113" t="s">
        <v>167</v>
      </c>
      <c r="I52" s="560">
        <f t="shared" si="4"/>
        <v>0</v>
      </c>
      <c r="J52" s="560">
        <f t="shared" si="2"/>
        <v>0</v>
      </c>
      <c r="K52" s="560">
        <f t="shared" si="1"/>
        <v>0</v>
      </c>
      <c r="M52" s="319">
        <f t="shared" si="6"/>
        <v>0</v>
      </c>
      <c r="P52" s="320">
        <f t="shared" si="7"/>
        <v>0</v>
      </c>
      <c r="S52" s="117">
        <f t="shared" si="3"/>
        <v>0</v>
      </c>
    </row>
    <row r="53" spans="1:20">
      <c r="A53" s="414">
        <v>8030112</v>
      </c>
      <c r="B53" s="403" t="s">
        <v>144</v>
      </c>
      <c r="C53" s="410" t="s">
        <v>176</v>
      </c>
      <c r="D53" s="399">
        <f>IFERROR(VLOOKUP(A53,Imp.Base!B:F,5,FALSE),0)</f>
        <v>-3574545</v>
      </c>
      <c r="E53" s="403"/>
      <c r="F53" s="399">
        <v>-253873</v>
      </c>
      <c r="G53" s="113" t="s">
        <v>404</v>
      </c>
      <c r="H53" s="113" t="s">
        <v>167</v>
      </c>
      <c r="I53" s="560">
        <f t="shared" si="4"/>
        <v>-3574545</v>
      </c>
      <c r="J53" s="560">
        <f t="shared" si="2"/>
        <v>0</v>
      </c>
      <c r="K53" s="560">
        <f t="shared" si="1"/>
        <v>-253873</v>
      </c>
      <c r="M53" s="319">
        <f t="shared" si="6"/>
        <v>-3574545</v>
      </c>
      <c r="P53" s="320">
        <f t="shared" si="7"/>
        <v>-253873</v>
      </c>
      <c r="S53" s="117">
        <f t="shared" si="3"/>
        <v>0</v>
      </c>
    </row>
    <row r="54" spans="1:20">
      <c r="A54" s="414">
        <v>8030113</v>
      </c>
      <c r="B54" s="403" t="s">
        <v>144</v>
      </c>
      <c r="C54" s="403" t="s">
        <v>177</v>
      </c>
      <c r="D54" s="399">
        <f>IFERROR(VLOOKUP(A54,Imp.Base!B:F,5,FALSE),0)</f>
        <v>0</v>
      </c>
      <c r="E54" s="403"/>
      <c r="F54" s="399">
        <v>-7345456</v>
      </c>
      <c r="G54" s="113" t="s">
        <v>404</v>
      </c>
      <c r="H54" s="113" t="s">
        <v>167</v>
      </c>
      <c r="I54" s="560">
        <f t="shared" si="4"/>
        <v>0</v>
      </c>
      <c r="J54" s="560">
        <f t="shared" si="2"/>
        <v>0</v>
      </c>
      <c r="K54" s="560">
        <f t="shared" si="1"/>
        <v>-7345456</v>
      </c>
      <c r="M54" s="319">
        <f t="shared" si="6"/>
        <v>0</v>
      </c>
      <c r="P54" s="320">
        <f t="shared" si="7"/>
        <v>-7345456</v>
      </c>
      <c r="S54" s="117">
        <f t="shared" si="3"/>
        <v>0</v>
      </c>
      <c r="T54" s="117">
        <f>+SUM(K54)-SUM(O54:P54)</f>
        <v>0</v>
      </c>
    </row>
    <row r="55" spans="1:20">
      <c r="A55" s="414">
        <v>8030114</v>
      </c>
      <c r="B55" s="403" t="s">
        <v>144</v>
      </c>
      <c r="C55" s="403" t="s">
        <v>178</v>
      </c>
      <c r="D55" s="399">
        <f>IFERROR(VLOOKUP(A55,Imp.Base!B:F,5,FALSE),0)</f>
        <v>-67570991</v>
      </c>
      <c r="E55" s="403"/>
      <c r="F55" s="399">
        <v>-124643407</v>
      </c>
      <c r="G55" s="113" t="s">
        <v>404</v>
      </c>
      <c r="H55" s="113" t="s">
        <v>167</v>
      </c>
      <c r="I55" s="560">
        <f t="shared" si="4"/>
        <v>-67570991</v>
      </c>
      <c r="J55" s="560">
        <f t="shared" si="2"/>
        <v>0</v>
      </c>
      <c r="K55" s="560">
        <f t="shared" si="1"/>
        <v>-124643407</v>
      </c>
      <c r="M55" s="319">
        <f t="shared" ref="M55:M65" si="8">+I55</f>
        <v>-67570991</v>
      </c>
      <c r="P55" s="320">
        <f t="shared" si="7"/>
        <v>-124643407</v>
      </c>
      <c r="S55" s="117">
        <f t="shared" si="3"/>
        <v>0</v>
      </c>
      <c r="T55" s="117">
        <f>+SUM(K55)-SUM(O55:P55)</f>
        <v>0</v>
      </c>
    </row>
    <row r="56" spans="1:20">
      <c r="A56" s="414">
        <v>8030115</v>
      </c>
      <c r="B56" s="403" t="s">
        <v>144</v>
      </c>
      <c r="C56" s="403" t="s">
        <v>287</v>
      </c>
      <c r="D56" s="399">
        <f>IFERROR(VLOOKUP(A56,Imp.Base!B:F,5,FALSE),0)</f>
        <v>0</v>
      </c>
      <c r="E56" s="403"/>
      <c r="F56" s="399">
        <v>0</v>
      </c>
      <c r="G56" s="113" t="s">
        <v>404</v>
      </c>
      <c r="H56" s="113" t="s">
        <v>167</v>
      </c>
      <c r="I56" s="560">
        <f t="shared" si="4"/>
        <v>0</v>
      </c>
      <c r="J56" s="560">
        <f t="shared" si="2"/>
        <v>0</v>
      </c>
      <c r="K56" s="560">
        <f t="shared" si="1"/>
        <v>0</v>
      </c>
      <c r="M56" s="319">
        <f t="shared" si="8"/>
        <v>0</v>
      </c>
      <c r="P56" s="320">
        <f t="shared" si="7"/>
        <v>0</v>
      </c>
      <c r="S56" s="117">
        <f t="shared" si="3"/>
        <v>0</v>
      </c>
    </row>
    <row r="57" spans="1:20">
      <c r="A57" s="400">
        <v>8030116</v>
      </c>
      <c r="B57" s="403" t="s">
        <v>144</v>
      </c>
      <c r="C57" s="400" t="s">
        <v>851</v>
      </c>
      <c r="D57" s="399">
        <f>IFERROR(VLOOKUP(A57,Imp.Base!B:F,5,FALSE),0)</f>
        <v>-228088882</v>
      </c>
      <c r="E57" s="403"/>
      <c r="F57" s="399">
        <v>-51089214</v>
      </c>
      <c r="G57" s="113" t="s">
        <v>420</v>
      </c>
      <c r="H57" s="113" t="s">
        <v>420</v>
      </c>
      <c r="I57" s="560">
        <f t="shared" si="4"/>
        <v>-228088882</v>
      </c>
      <c r="J57" s="560"/>
      <c r="K57" s="560">
        <f t="shared" si="1"/>
        <v>-51089214</v>
      </c>
      <c r="M57" s="319">
        <f t="shared" si="8"/>
        <v>-228088882</v>
      </c>
      <c r="P57" s="320">
        <f t="shared" si="7"/>
        <v>-51089214</v>
      </c>
      <c r="S57" s="117">
        <f t="shared" si="3"/>
        <v>0</v>
      </c>
      <c r="T57" s="117">
        <f>+SUM(K57)-SUM(O57:P57)</f>
        <v>0</v>
      </c>
    </row>
    <row r="58" spans="1:20">
      <c r="A58" s="400">
        <v>8030117</v>
      </c>
      <c r="B58" s="403" t="s">
        <v>144</v>
      </c>
      <c r="C58" s="403" t="s">
        <v>1096</v>
      </c>
      <c r="D58" s="399">
        <f>IFERROR(VLOOKUP(A58,Imp.Base!B:F,5,FALSE),0)</f>
        <v>-305542515</v>
      </c>
      <c r="E58" s="403"/>
      <c r="F58" s="399">
        <v>-404297622</v>
      </c>
      <c r="G58" s="113" t="s">
        <v>404</v>
      </c>
      <c r="H58" s="113" t="s">
        <v>167</v>
      </c>
      <c r="I58" s="560">
        <f t="shared" si="4"/>
        <v>-305542515</v>
      </c>
      <c r="J58" s="560"/>
      <c r="K58" s="560">
        <f t="shared" si="1"/>
        <v>-404297622</v>
      </c>
      <c r="M58" s="319">
        <f t="shared" si="8"/>
        <v>-305542515</v>
      </c>
      <c r="P58" s="320">
        <f t="shared" si="7"/>
        <v>-404297622</v>
      </c>
      <c r="S58" s="117">
        <f t="shared" si="3"/>
        <v>0</v>
      </c>
      <c r="T58" s="117">
        <f>+SUM(K58)-SUM(O58:P58)</f>
        <v>0</v>
      </c>
    </row>
    <row r="59" spans="1:20">
      <c r="A59" s="400">
        <v>8030118</v>
      </c>
      <c r="B59" s="403" t="s">
        <v>144</v>
      </c>
      <c r="C59" s="403" t="s">
        <v>1097</v>
      </c>
      <c r="D59" s="399">
        <f>IFERROR(VLOOKUP(A59,Imp.Base!B:F,5,FALSE),0)</f>
        <v>-36683455</v>
      </c>
      <c r="E59" s="403"/>
      <c r="F59" s="399">
        <v>-22200000</v>
      </c>
      <c r="G59" s="113" t="s">
        <v>404</v>
      </c>
      <c r="H59" s="113" t="s">
        <v>167</v>
      </c>
      <c r="I59" s="560">
        <f t="shared" si="4"/>
        <v>-36683455</v>
      </c>
      <c r="J59" s="560"/>
      <c r="K59" s="560">
        <f t="shared" si="1"/>
        <v>-22200000</v>
      </c>
      <c r="M59" s="319">
        <f t="shared" si="8"/>
        <v>-36683455</v>
      </c>
      <c r="P59" s="320">
        <f t="shared" si="7"/>
        <v>-22200000</v>
      </c>
      <c r="S59" s="117">
        <f t="shared" si="3"/>
        <v>0</v>
      </c>
      <c r="T59" s="117">
        <f>+SUM(K59)-SUM(O59:P59)</f>
        <v>0</v>
      </c>
    </row>
    <row r="60" spans="1:20">
      <c r="A60" s="400">
        <v>8030119</v>
      </c>
      <c r="B60" s="403" t="s">
        <v>144</v>
      </c>
      <c r="C60" s="403" t="s">
        <v>1255</v>
      </c>
      <c r="D60" s="399">
        <f>IFERROR(VLOOKUP(A60,Imp.Base!B:F,5,FALSE),0)</f>
        <v>-27286989</v>
      </c>
      <c r="E60" s="403"/>
      <c r="F60" s="399">
        <v>-11086074</v>
      </c>
      <c r="G60" s="113" t="s">
        <v>418</v>
      </c>
      <c r="H60" s="113" t="s">
        <v>712</v>
      </c>
      <c r="I60" s="560">
        <f t="shared" si="4"/>
        <v>-27286989</v>
      </c>
      <c r="J60" s="560">
        <f>+D60-I60</f>
        <v>0</v>
      </c>
      <c r="K60" s="560">
        <f t="shared" si="1"/>
        <v>-11086074</v>
      </c>
      <c r="M60" s="319">
        <f t="shared" si="8"/>
        <v>-27286989</v>
      </c>
      <c r="P60" s="320">
        <f>+F60</f>
        <v>-11086074</v>
      </c>
      <c r="S60" s="117">
        <f t="shared" si="3"/>
        <v>0</v>
      </c>
    </row>
    <row r="61" spans="1:20">
      <c r="A61" s="414">
        <v>8030201</v>
      </c>
      <c r="B61" s="403" t="s">
        <v>144</v>
      </c>
      <c r="C61" s="403" t="s">
        <v>230</v>
      </c>
      <c r="D61" s="399">
        <f>IFERROR(VLOOKUP(A61,Imp.Base!B:F,5,FALSE),0)</f>
        <v>0</v>
      </c>
      <c r="E61" s="403"/>
      <c r="F61" s="399">
        <v>0</v>
      </c>
      <c r="G61" s="113" t="s">
        <v>411</v>
      </c>
      <c r="H61" s="113" t="s">
        <v>701</v>
      </c>
      <c r="I61" s="560">
        <f t="shared" si="4"/>
        <v>0</v>
      </c>
      <c r="J61" s="560">
        <f t="shared" si="2"/>
        <v>0</v>
      </c>
      <c r="K61" s="560">
        <f t="shared" si="1"/>
        <v>0</v>
      </c>
      <c r="M61" s="319">
        <f t="shared" si="8"/>
        <v>0</v>
      </c>
      <c r="P61" s="320">
        <f t="shared" si="7"/>
        <v>0</v>
      </c>
      <c r="S61" s="117">
        <f t="shared" si="3"/>
        <v>0</v>
      </c>
    </row>
    <row r="62" spans="1:20">
      <c r="A62" s="414">
        <v>8030202</v>
      </c>
      <c r="B62" s="403" t="s">
        <v>144</v>
      </c>
      <c r="C62" s="403" t="s">
        <v>179</v>
      </c>
      <c r="D62" s="399">
        <f>IFERROR(VLOOKUP(A62,Imp.Base!B:F,5,FALSE),0)</f>
        <v>0</v>
      </c>
      <c r="E62" s="403"/>
      <c r="F62" s="399">
        <v>-2897218</v>
      </c>
      <c r="G62" s="113" t="s">
        <v>411</v>
      </c>
      <c r="H62" s="113" t="s">
        <v>701</v>
      </c>
      <c r="I62" s="560">
        <f t="shared" si="4"/>
        <v>0</v>
      </c>
      <c r="J62" s="560">
        <f t="shared" si="2"/>
        <v>0</v>
      </c>
      <c r="K62" s="560">
        <f t="shared" si="1"/>
        <v>-2897218</v>
      </c>
      <c r="M62" s="319">
        <f t="shared" si="8"/>
        <v>0</v>
      </c>
      <c r="P62" s="320">
        <f t="shared" si="7"/>
        <v>-2897218</v>
      </c>
      <c r="S62" s="117">
        <f t="shared" si="3"/>
        <v>0</v>
      </c>
      <c r="T62" s="117">
        <f>+SUM(K62)-SUM(O62:P62)</f>
        <v>0</v>
      </c>
    </row>
    <row r="63" spans="1:20">
      <c r="A63" s="414">
        <v>8030203</v>
      </c>
      <c r="B63" s="403" t="s">
        <v>144</v>
      </c>
      <c r="C63" s="410" t="s">
        <v>180</v>
      </c>
      <c r="D63" s="399">
        <f>IFERROR(VLOOKUP(A63,Imp.Base!B:F,5,FALSE),0)</f>
        <v>0</v>
      </c>
      <c r="E63" s="403"/>
      <c r="F63" s="399">
        <v>0</v>
      </c>
      <c r="G63" s="113" t="s">
        <v>411</v>
      </c>
      <c r="H63" s="113" t="s">
        <v>701</v>
      </c>
      <c r="I63" s="560">
        <f t="shared" si="4"/>
        <v>0</v>
      </c>
      <c r="J63" s="560">
        <f t="shared" si="2"/>
        <v>0</v>
      </c>
      <c r="K63" s="560">
        <f t="shared" si="1"/>
        <v>0</v>
      </c>
      <c r="M63" s="319">
        <f t="shared" si="8"/>
        <v>0</v>
      </c>
      <c r="P63" s="320">
        <f t="shared" si="7"/>
        <v>0</v>
      </c>
      <c r="S63" s="117">
        <f t="shared" si="3"/>
        <v>0</v>
      </c>
    </row>
    <row r="64" spans="1:20">
      <c r="A64" s="414">
        <v>8030204</v>
      </c>
      <c r="B64" s="403" t="s">
        <v>144</v>
      </c>
      <c r="C64" s="403" t="s">
        <v>181</v>
      </c>
      <c r="D64" s="399">
        <f>IFERROR(VLOOKUP(A64,Imp.Base!B:F,5,FALSE),0)</f>
        <v>-26846890</v>
      </c>
      <c r="E64" s="403"/>
      <c r="F64" s="399">
        <v>-81140907</v>
      </c>
      <c r="G64" s="113" t="s">
        <v>420</v>
      </c>
      <c r="H64" s="113" t="s">
        <v>420</v>
      </c>
      <c r="I64" s="560">
        <f t="shared" si="4"/>
        <v>-26846890</v>
      </c>
      <c r="J64" s="560">
        <f t="shared" si="2"/>
        <v>0</v>
      </c>
      <c r="K64" s="560">
        <f t="shared" si="1"/>
        <v>-81140907</v>
      </c>
      <c r="M64" s="319">
        <f t="shared" si="8"/>
        <v>-26846890</v>
      </c>
      <c r="P64" s="320">
        <f t="shared" si="7"/>
        <v>-81140907</v>
      </c>
      <c r="S64" s="117">
        <f t="shared" si="3"/>
        <v>0</v>
      </c>
      <c r="T64" s="117">
        <f>+SUM(K64)-SUM(O64:P64)</f>
        <v>0</v>
      </c>
    </row>
    <row r="65" spans="1:20">
      <c r="A65" s="414">
        <v>8030205</v>
      </c>
      <c r="B65" s="403" t="s">
        <v>144</v>
      </c>
      <c r="C65" s="403" t="s">
        <v>182</v>
      </c>
      <c r="D65" s="399">
        <f>IFERROR(VLOOKUP(A65,Imp.Base!B:F,5,FALSE),0)</f>
        <v>-6749092</v>
      </c>
      <c r="E65" s="403"/>
      <c r="F65" s="399">
        <v>-25872728</v>
      </c>
      <c r="G65" s="113" t="s">
        <v>411</v>
      </c>
      <c r="H65" s="113" t="s">
        <v>701</v>
      </c>
      <c r="I65" s="560">
        <f t="shared" si="4"/>
        <v>-6749092</v>
      </c>
      <c r="J65" s="560">
        <f t="shared" si="2"/>
        <v>0</v>
      </c>
      <c r="K65" s="560">
        <f t="shared" si="1"/>
        <v>-25872728</v>
      </c>
      <c r="M65" s="319">
        <f t="shared" si="8"/>
        <v>-6749092</v>
      </c>
      <c r="P65" s="320">
        <f t="shared" si="7"/>
        <v>-25872728</v>
      </c>
      <c r="S65" s="117">
        <f t="shared" si="3"/>
        <v>0</v>
      </c>
      <c r="T65" s="117">
        <f>+SUM(K65)-SUM(O65:P65)</f>
        <v>0</v>
      </c>
    </row>
    <row r="66" spans="1:20">
      <c r="A66" s="400">
        <v>8030210</v>
      </c>
      <c r="B66" s="403" t="s">
        <v>144</v>
      </c>
      <c r="C66" s="400" t="s">
        <v>467</v>
      </c>
      <c r="D66" s="399">
        <f>IFERROR(VLOOKUP(A66,Imp.Base!B:F,5,FALSE),0)</f>
        <v>0</v>
      </c>
      <c r="E66" s="403"/>
      <c r="F66" s="399">
        <v>0</v>
      </c>
      <c r="G66" s="113" t="s">
        <v>411</v>
      </c>
      <c r="H66" s="113" t="s">
        <v>701</v>
      </c>
      <c r="I66" s="560">
        <f t="shared" ref="I66:I97" si="9">VLOOKUP(A66,A:D,4,FALSE)</f>
        <v>0</v>
      </c>
      <c r="J66" s="560">
        <f t="shared" si="2"/>
        <v>0</v>
      </c>
      <c r="K66" s="560">
        <f t="shared" si="1"/>
        <v>0</v>
      </c>
      <c r="L66" s="319">
        <f>+D66</f>
        <v>0</v>
      </c>
      <c r="P66" s="320">
        <f t="shared" si="7"/>
        <v>0</v>
      </c>
      <c r="S66" s="117">
        <f t="shared" si="3"/>
        <v>0</v>
      </c>
    </row>
    <row r="67" spans="1:20">
      <c r="A67" s="414">
        <v>8030206</v>
      </c>
      <c r="B67" s="403" t="s">
        <v>144</v>
      </c>
      <c r="C67" s="403" t="s">
        <v>183</v>
      </c>
      <c r="D67" s="399">
        <f>IFERROR(VLOOKUP(A67,Imp.Base!B:F,5,FALSE),0)</f>
        <v>-22909090</v>
      </c>
      <c r="E67" s="403"/>
      <c r="F67" s="399">
        <v>-48216636</v>
      </c>
      <c r="G67" s="113" t="s">
        <v>417</v>
      </c>
      <c r="H67" s="113" t="s">
        <v>177</v>
      </c>
      <c r="I67" s="560">
        <f t="shared" si="9"/>
        <v>-22909090</v>
      </c>
      <c r="J67" s="560">
        <f t="shared" si="2"/>
        <v>0</v>
      </c>
      <c r="K67" s="560">
        <f t="shared" ref="K67:K130" si="10">+F67</f>
        <v>-48216636</v>
      </c>
      <c r="M67" s="319">
        <f>+I67</f>
        <v>-22909090</v>
      </c>
      <c r="P67" s="320">
        <f t="shared" ref="P67:P96" si="11">+F67</f>
        <v>-48216636</v>
      </c>
      <c r="S67" s="117">
        <f t="shared" si="3"/>
        <v>0</v>
      </c>
      <c r="T67" s="117">
        <f>+SUM(K67)-SUM(O67:P67)</f>
        <v>0</v>
      </c>
    </row>
    <row r="68" spans="1:20">
      <c r="A68" s="400">
        <v>8030207</v>
      </c>
      <c r="B68" s="403" t="s">
        <v>144</v>
      </c>
      <c r="C68" s="400" t="s">
        <v>466</v>
      </c>
      <c r="D68" s="399">
        <f>IFERROR(VLOOKUP(A68,Imp.Base!B:F,5,FALSE),0)</f>
        <v>-381818</v>
      </c>
      <c r="E68" s="403"/>
      <c r="F68" s="399">
        <v>-181817</v>
      </c>
      <c r="G68" s="113" t="s">
        <v>420</v>
      </c>
      <c r="H68" s="113" t="s">
        <v>420</v>
      </c>
      <c r="I68" s="560">
        <f t="shared" si="9"/>
        <v>-381818</v>
      </c>
      <c r="J68" s="560">
        <f t="shared" si="2"/>
        <v>0</v>
      </c>
      <c r="K68" s="560">
        <f t="shared" si="10"/>
        <v>-181817</v>
      </c>
      <c r="M68" s="319">
        <f>+I68</f>
        <v>-381818</v>
      </c>
      <c r="P68" s="320">
        <f t="shared" si="11"/>
        <v>-181817</v>
      </c>
      <c r="S68" s="117">
        <f t="shared" ref="S68:S131" si="12">+K68-F68</f>
        <v>0</v>
      </c>
      <c r="T68" s="117">
        <f>+SUM(K68)-SUM(O68:P68)</f>
        <v>0</v>
      </c>
    </row>
    <row r="69" spans="1:20">
      <c r="A69" s="414">
        <v>8030209</v>
      </c>
      <c r="B69" s="403" t="s">
        <v>144</v>
      </c>
      <c r="C69" s="403" t="s">
        <v>231</v>
      </c>
      <c r="D69" s="399">
        <f>IFERROR(VLOOKUP(A69,Imp.Base!B:F,5,FALSE),0)</f>
        <v>-10000000</v>
      </c>
      <c r="E69" s="403"/>
      <c r="F69" s="399">
        <v>-30000000</v>
      </c>
      <c r="G69" s="113" t="s">
        <v>473</v>
      </c>
      <c r="H69" s="113" t="s">
        <v>420</v>
      </c>
      <c r="I69" s="560">
        <f t="shared" si="9"/>
        <v>-10000000</v>
      </c>
      <c r="J69" s="560">
        <f t="shared" si="2"/>
        <v>0</v>
      </c>
      <c r="K69" s="560">
        <f t="shared" si="10"/>
        <v>-30000000</v>
      </c>
      <c r="M69" s="319">
        <f>+I69</f>
        <v>-10000000</v>
      </c>
      <c r="P69" s="320">
        <f t="shared" si="11"/>
        <v>-30000000</v>
      </c>
      <c r="S69" s="117">
        <f t="shared" si="12"/>
        <v>0</v>
      </c>
    </row>
    <row r="70" spans="1:20">
      <c r="A70" s="414">
        <v>8030208</v>
      </c>
      <c r="B70" s="403" t="s">
        <v>144</v>
      </c>
      <c r="C70" s="403" t="s">
        <v>288</v>
      </c>
      <c r="D70" s="399">
        <f>IFERROR(VLOOKUP(A70,Imp.Base!B:F,5,FALSE),0)</f>
        <v>0</v>
      </c>
      <c r="E70" s="403"/>
      <c r="F70" s="399">
        <v>0</v>
      </c>
      <c r="G70" s="113" t="s">
        <v>411</v>
      </c>
      <c r="H70" s="113" t="s">
        <v>701</v>
      </c>
      <c r="I70" s="560">
        <f t="shared" si="9"/>
        <v>0</v>
      </c>
      <c r="J70" s="560">
        <f t="shared" si="2"/>
        <v>0</v>
      </c>
      <c r="K70" s="560">
        <f t="shared" si="10"/>
        <v>0</v>
      </c>
      <c r="M70" s="319">
        <f>+I70</f>
        <v>0</v>
      </c>
      <c r="P70" s="320">
        <f t="shared" si="11"/>
        <v>0</v>
      </c>
      <c r="S70" s="117">
        <f t="shared" si="12"/>
        <v>0</v>
      </c>
    </row>
    <row r="71" spans="1:20">
      <c r="A71" s="414">
        <v>8030215</v>
      </c>
      <c r="B71" s="403" t="s">
        <v>144</v>
      </c>
      <c r="C71" s="403" t="s">
        <v>184</v>
      </c>
      <c r="D71" s="399">
        <f>IFERROR(VLOOKUP(A71,Imp.Base!B:F,5,FALSE),0)</f>
        <v>-39124841</v>
      </c>
      <c r="E71" s="403"/>
      <c r="F71" s="399">
        <v>-29244000</v>
      </c>
      <c r="G71" s="113" t="s">
        <v>418</v>
      </c>
      <c r="H71" s="113" t="s">
        <v>712</v>
      </c>
      <c r="I71" s="560">
        <f t="shared" si="9"/>
        <v>-39124841</v>
      </c>
      <c r="J71" s="560">
        <f t="shared" si="2"/>
        <v>0</v>
      </c>
      <c r="K71" s="560">
        <f t="shared" si="10"/>
        <v>-29244000</v>
      </c>
      <c r="M71" s="319">
        <f t="shared" ref="M71:M90" si="13">+I71</f>
        <v>-39124841</v>
      </c>
      <c r="P71" s="320">
        <f t="shared" si="11"/>
        <v>-29244000</v>
      </c>
      <c r="S71" s="117">
        <f t="shared" si="12"/>
        <v>0</v>
      </c>
      <c r="T71" s="117">
        <f>+SUM(K71)-SUM(O71:P71)</f>
        <v>0</v>
      </c>
    </row>
    <row r="72" spans="1:20">
      <c r="A72" s="414">
        <v>8030216</v>
      </c>
      <c r="B72" s="403" t="s">
        <v>144</v>
      </c>
      <c r="C72" s="403" t="s">
        <v>1249</v>
      </c>
      <c r="D72" s="399">
        <f>IFERROR(VLOOKUP(A72,Imp.Base!B:F,5,FALSE),0)</f>
        <v>6853030</v>
      </c>
      <c r="E72" s="403"/>
      <c r="F72" s="399">
        <v>-65854545</v>
      </c>
      <c r="G72" s="113" t="s">
        <v>411</v>
      </c>
      <c r="H72" s="113" t="s">
        <v>701</v>
      </c>
      <c r="I72" s="560">
        <f t="shared" si="9"/>
        <v>6853030</v>
      </c>
      <c r="J72" s="560">
        <f>+D72-I72</f>
        <v>0</v>
      </c>
      <c r="K72" s="560">
        <f t="shared" si="10"/>
        <v>-65854545</v>
      </c>
      <c r="M72" s="319">
        <f>+I72</f>
        <v>6853030</v>
      </c>
      <c r="P72" s="320">
        <f>+F72</f>
        <v>-65854545</v>
      </c>
      <c r="S72" s="117">
        <f t="shared" si="12"/>
        <v>0</v>
      </c>
    </row>
    <row r="73" spans="1:20">
      <c r="A73" s="414">
        <v>8030301</v>
      </c>
      <c r="B73" s="403" t="s">
        <v>144</v>
      </c>
      <c r="C73" s="403" t="s">
        <v>185</v>
      </c>
      <c r="D73" s="399">
        <f>IFERROR(VLOOKUP(A73,Imp.Base!B:F,5,FALSE),0)</f>
        <v>-29441767</v>
      </c>
      <c r="E73" s="403"/>
      <c r="F73" s="399">
        <v>-49868373</v>
      </c>
      <c r="G73" s="113" t="s">
        <v>409</v>
      </c>
      <c r="H73" s="113" t="s">
        <v>698</v>
      </c>
      <c r="I73" s="560">
        <f t="shared" si="9"/>
        <v>-29441767</v>
      </c>
      <c r="J73" s="560">
        <f t="shared" si="2"/>
        <v>0</v>
      </c>
      <c r="K73" s="560">
        <f t="shared" si="10"/>
        <v>-49868373</v>
      </c>
      <c r="M73" s="319">
        <f t="shared" si="13"/>
        <v>-29441767</v>
      </c>
      <c r="P73" s="320">
        <f t="shared" si="11"/>
        <v>-49868373</v>
      </c>
      <c r="S73" s="117">
        <f t="shared" si="12"/>
        <v>0</v>
      </c>
      <c r="T73" s="117">
        <f>+SUM(K73)-SUM(O73:P73)</f>
        <v>0</v>
      </c>
    </row>
    <row r="74" spans="1:20">
      <c r="A74" s="414">
        <v>8030302</v>
      </c>
      <c r="B74" s="403" t="s">
        <v>144</v>
      </c>
      <c r="C74" s="403" t="s">
        <v>186</v>
      </c>
      <c r="D74" s="399">
        <f>IFERROR(VLOOKUP(A74,Imp.Base!B:F,5,FALSE),0)</f>
        <v>-50407676</v>
      </c>
      <c r="E74" s="403"/>
      <c r="F74" s="399">
        <v>-54053179</v>
      </c>
      <c r="G74" s="113" t="s">
        <v>409</v>
      </c>
      <c r="H74" s="113" t="s">
        <v>698</v>
      </c>
      <c r="I74" s="560">
        <f t="shared" si="9"/>
        <v>-50407676</v>
      </c>
      <c r="J74" s="560">
        <f t="shared" si="2"/>
        <v>0</v>
      </c>
      <c r="K74" s="560">
        <f t="shared" si="10"/>
        <v>-54053179</v>
      </c>
      <c r="M74" s="319">
        <f t="shared" si="13"/>
        <v>-50407676</v>
      </c>
      <c r="P74" s="320">
        <f t="shared" si="11"/>
        <v>-54053179</v>
      </c>
      <c r="S74" s="117">
        <f t="shared" si="12"/>
        <v>0</v>
      </c>
      <c r="T74" s="117">
        <f>+SUM(K74)-SUM(O74:P74)</f>
        <v>0</v>
      </c>
    </row>
    <row r="75" spans="1:20">
      <c r="A75" s="414">
        <v>8030303</v>
      </c>
      <c r="B75" s="403" t="s">
        <v>144</v>
      </c>
      <c r="C75" s="403" t="s">
        <v>187</v>
      </c>
      <c r="D75" s="399">
        <f>IFERROR(VLOOKUP(A75,Imp.Base!B:F,5,FALSE),0)</f>
        <v>-339332138</v>
      </c>
      <c r="E75" s="403"/>
      <c r="F75" s="399">
        <v>-162335313</v>
      </c>
      <c r="G75" s="113" t="s">
        <v>409</v>
      </c>
      <c r="H75" s="113" t="s">
        <v>698</v>
      </c>
      <c r="I75" s="560">
        <f t="shared" si="9"/>
        <v>-339332138</v>
      </c>
      <c r="J75" s="560">
        <f t="shared" si="2"/>
        <v>0</v>
      </c>
      <c r="K75" s="560">
        <f t="shared" si="10"/>
        <v>-162335313</v>
      </c>
      <c r="M75" s="319">
        <f t="shared" si="13"/>
        <v>-339332138</v>
      </c>
      <c r="P75" s="320">
        <f t="shared" si="11"/>
        <v>-162335313</v>
      </c>
      <c r="S75" s="117">
        <f t="shared" si="12"/>
        <v>0</v>
      </c>
      <c r="T75" s="117">
        <f>+SUM(K75)-SUM(O75:P75)</f>
        <v>0</v>
      </c>
    </row>
    <row r="76" spans="1:20">
      <c r="A76" s="400">
        <v>8030304</v>
      </c>
      <c r="B76" s="403" t="s">
        <v>144</v>
      </c>
      <c r="C76" s="403" t="s">
        <v>296</v>
      </c>
      <c r="D76" s="399">
        <f>IFERROR(VLOOKUP(A76,Imp.Base!B:F,5,FALSE),0)</f>
        <v>0</v>
      </c>
      <c r="E76" s="403"/>
      <c r="F76" s="399">
        <v>0</v>
      </c>
      <c r="G76" s="113" t="s">
        <v>409</v>
      </c>
      <c r="H76" s="113" t="s">
        <v>698</v>
      </c>
      <c r="I76" s="560">
        <f t="shared" si="9"/>
        <v>0</v>
      </c>
      <c r="J76" s="560">
        <f>+D76-I76</f>
        <v>0</v>
      </c>
      <c r="K76" s="560">
        <f t="shared" si="10"/>
        <v>0</v>
      </c>
      <c r="M76" s="319">
        <f t="shared" si="13"/>
        <v>0</v>
      </c>
      <c r="P76" s="320">
        <f t="shared" si="11"/>
        <v>0</v>
      </c>
      <c r="S76" s="117">
        <f t="shared" si="12"/>
        <v>0</v>
      </c>
    </row>
    <row r="77" spans="1:20">
      <c r="A77" s="414">
        <v>8030305</v>
      </c>
      <c r="B77" s="403" t="s">
        <v>144</v>
      </c>
      <c r="C77" s="403" t="s">
        <v>188</v>
      </c>
      <c r="D77" s="399">
        <f>IFERROR(VLOOKUP(A77,Imp.Base!B:F,5,FALSE),0)</f>
        <v>-765593434</v>
      </c>
      <c r="E77" s="403"/>
      <c r="F77" s="399">
        <v>-486184623</v>
      </c>
      <c r="G77" s="113" t="s">
        <v>419</v>
      </c>
      <c r="H77" s="113" t="s">
        <v>708</v>
      </c>
      <c r="I77" s="560">
        <f t="shared" si="9"/>
        <v>-765593434</v>
      </c>
      <c r="J77" s="560">
        <f t="shared" si="2"/>
        <v>0</v>
      </c>
      <c r="K77" s="560">
        <f t="shared" si="10"/>
        <v>-486184623</v>
      </c>
      <c r="M77" s="319">
        <f t="shared" si="13"/>
        <v>-765593434</v>
      </c>
      <c r="P77" s="320">
        <f t="shared" si="11"/>
        <v>-486184623</v>
      </c>
      <c r="S77" s="117">
        <f t="shared" si="12"/>
        <v>0</v>
      </c>
      <c r="T77" s="117">
        <f>+SUM(K77)-SUM(O77:P77)</f>
        <v>0</v>
      </c>
    </row>
    <row r="78" spans="1:20">
      <c r="A78" s="414">
        <v>8030308</v>
      </c>
      <c r="B78" s="403" t="s">
        <v>144</v>
      </c>
      <c r="C78" s="403" t="s">
        <v>189</v>
      </c>
      <c r="D78" s="399">
        <f>IFERROR(VLOOKUP(A78,Imp.Base!B:F,5,FALSE),0)</f>
        <v>-714275</v>
      </c>
      <c r="E78" s="403"/>
      <c r="F78" s="399">
        <v>0</v>
      </c>
      <c r="G78" s="113" t="s">
        <v>409</v>
      </c>
      <c r="H78" s="113" t="s">
        <v>698</v>
      </c>
      <c r="I78" s="560">
        <f t="shared" si="9"/>
        <v>-714275</v>
      </c>
      <c r="J78" s="560">
        <f t="shared" si="2"/>
        <v>0</v>
      </c>
      <c r="K78" s="560">
        <f t="shared" si="10"/>
        <v>0</v>
      </c>
      <c r="M78" s="319">
        <f t="shared" si="13"/>
        <v>-714275</v>
      </c>
      <c r="P78" s="320">
        <f t="shared" si="11"/>
        <v>0</v>
      </c>
      <c r="S78" s="117">
        <f t="shared" si="12"/>
        <v>0</v>
      </c>
    </row>
    <row r="79" spans="1:20">
      <c r="A79" s="414">
        <v>8030309</v>
      </c>
      <c r="B79" s="403" t="s">
        <v>144</v>
      </c>
      <c r="C79" s="403" t="s">
        <v>190</v>
      </c>
      <c r="D79" s="399">
        <f>IFERROR(VLOOKUP(A79,Imp.Base!B:F,5,FALSE),0)</f>
        <v>-305890513</v>
      </c>
      <c r="E79" s="403"/>
      <c r="F79" s="399">
        <v>-1223886311</v>
      </c>
      <c r="G79" s="113" t="s">
        <v>419</v>
      </c>
      <c r="H79" s="113" t="s">
        <v>708</v>
      </c>
      <c r="I79" s="560">
        <f t="shared" si="9"/>
        <v>-305890513</v>
      </c>
      <c r="J79" s="560">
        <f t="shared" si="2"/>
        <v>0</v>
      </c>
      <c r="K79" s="560">
        <f t="shared" si="10"/>
        <v>-1223886311</v>
      </c>
      <c r="M79" s="319">
        <f t="shared" si="13"/>
        <v>-305890513</v>
      </c>
      <c r="P79" s="320">
        <f t="shared" si="11"/>
        <v>-1223886311</v>
      </c>
      <c r="S79" s="117">
        <f t="shared" si="12"/>
        <v>0</v>
      </c>
      <c r="T79" s="117">
        <f>+SUM(K79)-SUM(O79:P79)</f>
        <v>0</v>
      </c>
    </row>
    <row r="80" spans="1:20">
      <c r="A80" s="414">
        <v>8030401</v>
      </c>
      <c r="B80" s="403" t="s">
        <v>144</v>
      </c>
      <c r="C80" s="403" t="s">
        <v>191</v>
      </c>
      <c r="D80" s="399">
        <f>IFERROR(VLOOKUP(A80,Imp.Base!B:F,5,FALSE),0)</f>
        <v>-60547914</v>
      </c>
      <c r="E80" s="403"/>
      <c r="F80" s="399">
        <v>-8528572</v>
      </c>
      <c r="G80" s="113" t="s">
        <v>406</v>
      </c>
      <c r="H80" s="113" t="s">
        <v>420</v>
      </c>
      <c r="I80" s="560">
        <f t="shared" si="9"/>
        <v>-60547914</v>
      </c>
      <c r="J80" s="560">
        <f t="shared" si="2"/>
        <v>0</v>
      </c>
      <c r="K80" s="560">
        <f t="shared" si="10"/>
        <v>-8528572</v>
      </c>
      <c r="M80" s="319">
        <f t="shared" si="13"/>
        <v>-60547914</v>
      </c>
      <c r="P80" s="320">
        <f>+K80</f>
        <v>-8528572</v>
      </c>
      <c r="S80" s="117">
        <f t="shared" si="12"/>
        <v>0</v>
      </c>
      <c r="T80" s="117">
        <f>+SUM(K80)-SUM(O80:P80)</f>
        <v>0</v>
      </c>
    </row>
    <row r="81" spans="1:20">
      <c r="A81" s="414">
        <v>8030402</v>
      </c>
      <c r="B81" s="403" t="s">
        <v>144</v>
      </c>
      <c r="C81" s="403" t="s">
        <v>289</v>
      </c>
      <c r="D81" s="399">
        <f>IFERROR(VLOOKUP(A81,Imp.Base!B:F,5,FALSE),0)</f>
        <v>-20012395</v>
      </c>
      <c r="E81" s="403"/>
      <c r="F81" s="399">
        <v>-24957363</v>
      </c>
      <c r="G81" s="113" t="s">
        <v>420</v>
      </c>
      <c r="H81" s="113" t="s">
        <v>698</v>
      </c>
      <c r="I81" s="560">
        <f t="shared" si="9"/>
        <v>-20012395</v>
      </c>
      <c r="J81" s="560">
        <f t="shared" si="2"/>
        <v>0</v>
      </c>
      <c r="K81" s="560">
        <f t="shared" si="10"/>
        <v>-24957363</v>
      </c>
      <c r="M81" s="319">
        <f t="shared" si="13"/>
        <v>-20012395</v>
      </c>
      <c r="P81" s="320">
        <f t="shared" si="11"/>
        <v>-24957363</v>
      </c>
      <c r="S81" s="117">
        <f t="shared" si="12"/>
        <v>0</v>
      </c>
      <c r="T81" s="117">
        <f>+SUM(K81)-SUM(O81:P81)</f>
        <v>0</v>
      </c>
    </row>
    <row r="82" spans="1:20">
      <c r="A82" s="414">
        <v>8030403</v>
      </c>
      <c r="B82" s="403" t="s">
        <v>144</v>
      </c>
      <c r="C82" s="403" t="s">
        <v>468</v>
      </c>
      <c r="D82" s="399">
        <f>IFERROR(VLOOKUP(A82,Imp.Base!B:F,5,FALSE),0)</f>
        <v>-323182</v>
      </c>
      <c r="E82" s="403"/>
      <c r="F82" s="399">
        <v>-1029348</v>
      </c>
      <c r="G82" s="113" t="s">
        <v>420</v>
      </c>
      <c r="H82" s="113" t="s">
        <v>420</v>
      </c>
      <c r="I82" s="560">
        <f t="shared" si="9"/>
        <v>-323182</v>
      </c>
      <c r="J82" s="560">
        <f t="shared" si="2"/>
        <v>0</v>
      </c>
      <c r="K82" s="560">
        <f t="shared" si="10"/>
        <v>-1029348</v>
      </c>
      <c r="M82" s="319">
        <f t="shared" si="13"/>
        <v>-323182</v>
      </c>
      <c r="P82" s="320">
        <f t="shared" si="11"/>
        <v>-1029348</v>
      </c>
      <c r="S82" s="117">
        <f t="shared" si="12"/>
        <v>0</v>
      </c>
      <c r="T82" s="117">
        <f>+SUM(K82)-SUM(O82:P82)</f>
        <v>0</v>
      </c>
    </row>
    <row r="83" spans="1:20">
      <c r="A83" s="414">
        <v>8030404</v>
      </c>
      <c r="B83" s="403" t="s">
        <v>144</v>
      </c>
      <c r="C83" s="410" t="s">
        <v>192</v>
      </c>
      <c r="D83" s="399">
        <f>IFERROR(VLOOKUP(A83,Imp.Base!B:F,5,FALSE),0)</f>
        <v>0</v>
      </c>
      <c r="E83" s="403"/>
      <c r="F83" s="399">
        <v>0</v>
      </c>
      <c r="G83" s="113" t="s">
        <v>420</v>
      </c>
      <c r="H83" s="113" t="s">
        <v>420</v>
      </c>
      <c r="I83" s="560">
        <f t="shared" si="9"/>
        <v>0</v>
      </c>
      <c r="J83" s="560">
        <f t="shared" si="2"/>
        <v>0</v>
      </c>
      <c r="K83" s="560">
        <f t="shared" si="10"/>
        <v>0</v>
      </c>
      <c r="M83" s="319">
        <f t="shared" si="13"/>
        <v>0</v>
      </c>
      <c r="P83" s="320">
        <f t="shared" si="11"/>
        <v>0</v>
      </c>
      <c r="S83" s="117">
        <f t="shared" si="12"/>
        <v>0</v>
      </c>
    </row>
    <row r="84" spans="1:20">
      <c r="A84" s="414">
        <v>8030405</v>
      </c>
      <c r="B84" s="403" t="s">
        <v>144</v>
      </c>
      <c r="C84" s="410" t="s">
        <v>193</v>
      </c>
      <c r="D84" s="399">
        <f>IFERROR(VLOOKUP(A84,Imp.Base!B:F,5,FALSE),0)</f>
        <v>-1763637</v>
      </c>
      <c r="E84" s="403"/>
      <c r="F84" s="399">
        <v>-200000</v>
      </c>
      <c r="G84" s="113" t="s">
        <v>406</v>
      </c>
      <c r="H84" s="113" t="s">
        <v>406</v>
      </c>
      <c r="I84" s="560">
        <f t="shared" si="9"/>
        <v>-1763637</v>
      </c>
      <c r="J84" s="560">
        <f t="shared" si="2"/>
        <v>0</v>
      </c>
      <c r="K84" s="560">
        <f t="shared" si="10"/>
        <v>-200000</v>
      </c>
      <c r="M84" s="319">
        <f t="shared" si="13"/>
        <v>-1763637</v>
      </c>
      <c r="P84" s="320">
        <f t="shared" si="11"/>
        <v>-200000</v>
      </c>
      <c r="S84" s="117">
        <f t="shared" si="12"/>
        <v>0</v>
      </c>
    </row>
    <row r="85" spans="1:20">
      <c r="A85" s="414">
        <v>8030406</v>
      </c>
      <c r="B85" s="403" t="s">
        <v>144</v>
      </c>
      <c r="C85" s="403" t="s">
        <v>194</v>
      </c>
      <c r="D85" s="399">
        <f>IFERROR(VLOOKUP(A85,Imp.Base!B:F,5,FALSE),0)</f>
        <v>-105858590</v>
      </c>
      <c r="E85" s="403"/>
      <c r="F85" s="399">
        <v>-14924064</v>
      </c>
      <c r="G85" s="113" t="s">
        <v>407</v>
      </c>
      <c r="H85" s="113" t="s">
        <v>700</v>
      </c>
      <c r="I85" s="560">
        <f t="shared" si="9"/>
        <v>-105858590</v>
      </c>
      <c r="J85" s="560">
        <f t="shared" si="2"/>
        <v>0</v>
      </c>
      <c r="K85" s="560">
        <f t="shared" si="10"/>
        <v>-14924064</v>
      </c>
      <c r="M85" s="319">
        <f t="shared" si="13"/>
        <v>-105858590</v>
      </c>
      <c r="P85" s="320">
        <f t="shared" si="11"/>
        <v>-14924064</v>
      </c>
      <c r="S85" s="117">
        <f t="shared" si="12"/>
        <v>0</v>
      </c>
      <c r="T85" s="117">
        <f t="shared" ref="T85:T93" si="14">+SUM(K85)-SUM(O85:P85)</f>
        <v>0</v>
      </c>
    </row>
    <row r="86" spans="1:20">
      <c r="A86" s="414">
        <v>8030407</v>
      </c>
      <c r="B86" s="403" t="s">
        <v>144</v>
      </c>
      <c r="C86" s="403" t="s">
        <v>195</v>
      </c>
      <c r="D86" s="399">
        <f>IFERROR(VLOOKUP(A86,Imp.Base!B:F,5,FALSE),0)</f>
        <v>-32872581</v>
      </c>
      <c r="E86" s="403"/>
      <c r="F86" s="399">
        <v>-30080299</v>
      </c>
      <c r="G86" s="113" t="s">
        <v>407</v>
      </c>
      <c r="H86" s="113" t="s">
        <v>700</v>
      </c>
      <c r="I86" s="560">
        <f t="shared" si="9"/>
        <v>-32872581</v>
      </c>
      <c r="J86" s="560">
        <f t="shared" si="2"/>
        <v>0</v>
      </c>
      <c r="K86" s="560">
        <f t="shared" si="10"/>
        <v>-30080299</v>
      </c>
      <c r="M86" s="319">
        <f t="shared" si="13"/>
        <v>-32872581</v>
      </c>
      <c r="P86" s="320">
        <f t="shared" si="11"/>
        <v>-30080299</v>
      </c>
      <c r="S86" s="117">
        <f t="shared" si="12"/>
        <v>0</v>
      </c>
      <c r="T86" s="117">
        <f t="shared" si="14"/>
        <v>0</v>
      </c>
    </row>
    <row r="87" spans="1:20">
      <c r="A87" s="414">
        <v>8030408</v>
      </c>
      <c r="B87" s="403" t="s">
        <v>144</v>
      </c>
      <c r="C87" s="403" t="s">
        <v>196</v>
      </c>
      <c r="D87" s="399">
        <f>IFERROR(VLOOKUP(A87,Imp.Base!B:F,5,FALSE),0)</f>
        <v>-64902311</v>
      </c>
      <c r="E87" s="403"/>
      <c r="F87" s="399">
        <v>-125146821</v>
      </c>
      <c r="G87" s="113" t="s">
        <v>196</v>
      </c>
      <c r="H87" s="113" t="s">
        <v>699</v>
      </c>
      <c r="I87" s="560">
        <f t="shared" si="9"/>
        <v>-64902311</v>
      </c>
      <c r="J87" s="560">
        <f t="shared" ref="J87:J161" si="15">+D87-I87</f>
        <v>0</v>
      </c>
      <c r="K87" s="560">
        <f t="shared" si="10"/>
        <v>-125146821</v>
      </c>
      <c r="M87" s="319">
        <f t="shared" si="13"/>
        <v>-64902311</v>
      </c>
      <c r="P87" s="320">
        <f t="shared" si="11"/>
        <v>-125146821</v>
      </c>
      <c r="S87" s="117">
        <f t="shared" si="12"/>
        <v>0</v>
      </c>
      <c r="T87" s="117">
        <f t="shared" si="14"/>
        <v>0</v>
      </c>
    </row>
    <row r="88" spans="1:20">
      <c r="A88" s="414">
        <v>8030409</v>
      </c>
      <c r="B88" s="403" t="s">
        <v>144</v>
      </c>
      <c r="C88" s="403" t="s">
        <v>197</v>
      </c>
      <c r="D88" s="399">
        <f>IFERROR(VLOOKUP(A88,Imp.Base!B:F,5,FALSE),0)</f>
        <v>-11830788</v>
      </c>
      <c r="E88" s="403"/>
      <c r="F88" s="399">
        <v>-1346333</v>
      </c>
      <c r="G88" s="113" t="s">
        <v>406</v>
      </c>
      <c r="H88" s="113" t="s">
        <v>406</v>
      </c>
      <c r="I88" s="560">
        <f t="shared" si="9"/>
        <v>-11830788</v>
      </c>
      <c r="J88" s="560">
        <f t="shared" si="15"/>
        <v>0</v>
      </c>
      <c r="K88" s="560">
        <f t="shared" si="10"/>
        <v>-1346333</v>
      </c>
      <c r="M88" s="319">
        <f t="shared" si="13"/>
        <v>-11830788</v>
      </c>
      <c r="P88" s="320">
        <f t="shared" si="11"/>
        <v>-1346333</v>
      </c>
      <c r="S88" s="117">
        <f t="shared" si="12"/>
        <v>0</v>
      </c>
      <c r="T88" s="117">
        <f t="shared" si="14"/>
        <v>0</v>
      </c>
    </row>
    <row r="89" spans="1:20">
      <c r="A89" s="414">
        <v>8030501</v>
      </c>
      <c r="B89" s="403" t="s">
        <v>144</v>
      </c>
      <c r="C89" s="403" t="s">
        <v>198</v>
      </c>
      <c r="D89" s="399">
        <f>IFERROR(VLOOKUP(A89,Imp.Base!B:F,5,FALSE),0)</f>
        <v>-10192911</v>
      </c>
      <c r="E89" s="403"/>
      <c r="F89" s="399">
        <v>-13087705</v>
      </c>
      <c r="G89" s="113" t="s">
        <v>417</v>
      </c>
      <c r="H89" s="113" t="s">
        <v>177</v>
      </c>
      <c r="I89" s="560">
        <f t="shared" si="9"/>
        <v>-10192911</v>
      </c>
      <c r="J89" s="560">
        <f t="shared" si="15"/>
        <v>0</v>
      </c>
      <c r="K89" s="560">
        <f t="shared" si="10"/>
        <v>-13087705</v>
      </c>
      <c r="M89" s="319">
        <f t="shared" si="13"/>
        <v>-10192911</v>
      </c>
      <c r="P89" s="320">
        <f t="shared" si="11"/>
        <v>-13087705</v>
      </c>
      <c r="S89" s="117">
        <f t="shared" si="12"/>
        <v>0</v>
      </c>
      <c r="T89" s="117">
        <f t="shared" si="14"/>
        <v>0</v>
      </c>
    </row>
    <row r="90" spans="1:20">
      <c r="A90" s="414">
        <v>8030506</v>
      </c>
      <c r="B90" s="403" t="s">
        <v>144</v>
      </c>
      <c r="C90" s="410" t="s">
        <v>199</v>
      </c>
      <c r="D90" s="399">
        <f>IFERROR(VLOOKUP(A90,Imp.Base!B:F,5,FALSE),0)</f>
        <v>-4431812</v>
      </c>
      <c r="E90" s="403"/>
      <c r="F90" s="399">
        <v>-7139478</v>
      </c>
      <c r="G90" s="113" t="s">
        <v>417</v>
      </c>
      <c r="H90" s="113" t="s">
        <v>177</v>
      </c>
      <c r="I90" s="560">
        <f t="shared" si="9"/>
        <v>-4431812</v>
      </c>
      <c r="J90" s="560">
        <f t="shared" si="15"/>
        <v>0</v>
      </c>
      <c r="K90" s="560">
        <f t="shared" si="10"/>
        <v>-7139478</v>
      </c>
      <c r="M90" s="319">
        <f t="shared" si="13"/>
        <v>-4431812</v>
      </c>
      <c r="P90" s="320">
        <f t="shared" si="11"/>
        <v>-7139478</v>
      </c>
      <c r="S90" s="117">
        <f t="shared" si="12"/>
        <v>0</v>
      </c>
      <c r="T90" s="117">
        <f t="shared" si="14"/>
        <v>0</v>
      </c>
    </row>
    <row r="91" spans="1:20">
      <c r="A91" s="414">
        <v>8030507</v>
      </c>
      <c r="B91" s="403" t="s">
        <v>144</v>
      </c>
      <c r="C91" s="403" t="s">
        <v>200</v>
      </c>
      <c r="D91" s="399">
        <f>IFERROR(VLOOKUP(A91,Imp.Base!B:F,5,FALSE),0)</f>
        <v>-1454544</v>
      </c>
      <c r="E91" s="403"/>
      <c r="F91" s="399">
        <v>-2175837</v>
      </c>
      <c r="G91" s="113" t="s">
        <v>417</v>
      </c>
      <c r="H91" s="113" t="s">
        <v>177</v>
      </c>
      <c r="I91" s="560">
        <f t="shared" si="9"/>
        <v>-1454544</v>
      </c>
      <c r="J91" s="560">
        <f t="shared" si="15"/>
        <v>0</v>
      </c>
      <c r="K91" s="560">
        <f t="shared" si="10"/>
        <v>-2175837</v>
      </c>
      <c r="M91" s="319">
        <f t="shared" ref="M91:M96" si="16">+I91</f>
        <v>-1454544</v>
      </c>
      <c r="P91" s="320">
        <f t="shared" si="11"/>
        <v>-2175837</v>
      </c>
      <c r="S91" s="117">
        <f t="shared" si="12"/>
        <v>0</v>
      </c>
      <c r="T91" s="117">
        <f t="shared" si="14"/>
        <v>0</v>
      </c>
    </row>
    <row r="92" spans="1:20">
      <c r="A92" s="414">
        <v>8030601</v>
      </c>
      <c r="B92" s="403" t="s">
        <v>144</v>
      </c>
      <c r="C92" s="403" t="s">
        <v>290</v>
      </c>
      <c r="D92" s="399">
        <f>IFERROR(VLOOKUP(A92,Imp.Base!B:F,5,FALSE),0)</f>
        <v>-1537274962</v>
      </c>
      <c r="E92" s="403"/>
      <c r="F92" s="399">
        <v>-1558415745</v>
      </c>
      <c r="G92" s="113" t="s">
        <v>410</v>
      </c>
      <c r="H92" s="113" t="s">
        <v>702</v>
      </c>
      <c r="I92" s="560">
        <f t="shared" si="9"/>
        <v>-1537274962</v>
      </c>
      <c r="J92" s="560">
        <f t="shared" si="15"/>
        <v>0</v>
      </c>
      <c r="K92" s="560">
        <f t="shared" si="10"/>
        <v>-1558415745</v>
      </c>
      <c r="M92" s="319">
        <f t="shared" si="16"/>
        <v>-1537274962</v>
      </c>
      <c r="P92" s="320">
        <f t="shared" si="11"/>
        <v>-1558415745</v>
      </c>
      <c r="S92" s="117">
        <f t="shared" si="12"/>
        <v>0</v>
      </c>
      <c r="T92" s="117">
        <f t="shared" si="14"/>
        <v>0</v>
      </c>
    </row>
    <row r="93" spans="1:20">
      <c r="A93" s="414">
        <v>8030602</v>
      </c>
      <c r="B93" s="403" t="s">
        <v>144</v>
      </c>
      <c r="C93" s="403" t="s">
        <v>202</v>
      </c>
      <c r="D93" s="399">
        <f>IFERROR(VLOOKUP(A93,Imp.Base!B:F,5,FALSE),0)</f>
        <v>-111448003</v>
      </c>
      <c r="E93" s="403"/>
      <c r="F93" s="399">
        <v>-191108504</v>
      </c>
      <c r="G93" s="113" t="s">
        <v>410</v>
      </c>
      <c r="H93" s="113" t="s">
        <v>702</v>
      </c>
      <c r="I93" s="560">
        <f t="shared" si="9"/>
        <v>-111448003</v>
      </c>
      <c r="J93" s="560">
        <f t="shared" si="15"/>
        <v>0</v>
      </c>
      <c r="K93" s="560">
        <f t="shared" si="10"/>
        <v>-191108504</v>
      </c>
      <c r="M93" s="319">
        <f t="shared" si="16"/>
        <v>-111448003</v>
      </c>
      <c r="P93" s="320">
        <f t="shared" si="11"/>
        <v>-191108504</v>
      </c>
      <c r="S93" s="117">
        <f t="shared" si="12"/>
        <v>0</v>
      </c>
      <c r="T93" s="117">
        <f t="shared" si="14"/>
        <v>0</v>
      </c>
    </row>
    <row r="94" spans="1:20">
      <c r="A94" s="414">
        <v>8030603</v>
      </c>
      <c r="B94" s="403" t="s">
        <v>144</v>
      </c>
      <c r="C94" s="403" t="s">
        <v>203</v>
      </c>
      <c r="D94" s="399">
        <f>IFERROR(VLOOKUP(A94,Imp.Base!B:F,5,FALSE),0)</f>
        <v>-16714690</v>
      </c>
      <c r="E94" s="403"/>
      <c r="F94" s="399">
        <v>-38855229</v>
      </c>
      <c r="G94" s="113" t="s">
        <v>410</v>
      </c>
      <c r="H94" s="113" t="s">
        <v>702</v>
      </c>
      <c r="I94" s="560">
        <f t="shared" si="9"/>
        <v>-16714690</v>
      </c>
      <c r="J94" s="560">
        <f t="shared" si="15"/>
        <v>0</v>
      </c>
      <c r="K94" s="560">
        <f t="shared" si="10"/>
        <v>-38855229</v>
      </c>
      <c r="M94" s="319">
        <f t="shared" si="16"/>
        <v>-16714690</v>
      </c>
      <c r="P94" s="320">
        <f t="shared" si="11"/>
        <v>-38855229</v>
      </c>
      <c r="S94" s="117">
        <f t="shared" si="12"/>
        <v>0</v>
      </c>
    </row>
    <row r="95" spans="1:20">
      <c r="A95" s="414">
        <v>8030604</v>
      </c>
      <c r="B95" s="403" t="s">
        <v>144</v>
      </c>
      <c r="C95" s="403" t="s">
        <v>291</v>
      </c>
      <c r="D95" s="399">
        <f>IFERROR(VLOOKUP(A95,Imp.Base!B:F,5,FALSE),0)</f>
        <v>0</v>
      </c>
      <c r="E95" s="403"/>
      <c r="F95" s="399">
        <v>-18642</v>
      </c>
      <c r="G95" s="113" t="s">
        <v>410</v>
      </c>
      <c r="H95" s="113" t="s">
        <v>702</v>
      </c>
      <c r="I95" s="560">
        <f t="shared" si="9"/>
        <v>0</v>
      </c>
      <c r="J95" s="560">
        <f t="shared" si="15"/>
        <v>0</v>
      </c>
      <c r="K95" s="560">
        <f t="shared" si="10"/>
        <v>-18642</v>
      </c>
      <c r="M95" s="319">
        <f t="shared" si="16"/>
        <v>0</v>
      </c>
      <c r="P95" s="320">
        <f t="shared" si="11"/>
        <v>-18642</v>
      </c>
      <c r="S95" s="117">
        <f t="shared" si="12"/>
        <v>0</v>
      </c>
      <c r="T95" s="117">
        <f>+SUM(K95)-SUM(O95:P95)</f>
        <v>0</v>
      </c>
    </row>
    <row r="96" spans="1:20">
      <c r="A96" s="414">
        <v>8030609</v>
      </c>
      <c r="B96" s="403" t="s">
        <v>144</v>
      </c>
      <c r="C96" s="403" t="s">
        <v>204</v>
      </c>
      <c r="D96" s="399">
        <f>IFERROR(VLOOKUP(A96,Imp.Base!B:F,5,FALSE),0)</f>
        <v>-116054001</v>
      </c>
      <c r="E96" s="403"/>
      <c r="F96" s="399">
        <v>-219512232</v>
      </c>
      <c r="G96" s="113" t="s">
        <v>420</v>
      </c>
      <c r="H96" s="113" t="s">
        <v>702</v>
      </c>
      <c r="I96" s="560">
        <f t="shared" si="9"/>
        <v>-116054001</v>
      </c>
      <c r="J96" s="560">
        <f t="shared" si="15"/>
        <v>0</v>
      </c>
      <c r="K96" s="560">
        <f t="shared" si="10"/>
        <v>-219512232</v>
      </c>
      <c r="M96" s="319">
        <f t="shared" si="16"/>
        <v>-116054001</v>
      </c>
      <c r="P96" s="320">
        <f t="shared" si="11"/>
        <v>-219512232</v>
      </c>
      <c r="S96" s="117">
        <f t="shared" si="12"/>
        <v>0</v>
      </c>
      <c r="T96" s="117">
        <f>+SUM(K96)-SUM(O96:P96)</f>
        <v>0</v>
      </c>
    </row>
    <row r="97" spans="1:21">
      <c r="A97" s="414">
        <v>8040101</v>
      </c>
      <c r="B97" s="403" t="s">
        <v>145</v>
      </c>
      <c r="C97" s="403" t="s">
        <v>292</v>
      </c>
      <c r="D97" s="399">
        <f>IFERROR(VLOOKUP(A97,Imp.Base!B:F,5,FALSE),0)</f>
        <v>-7039014</v>
      </c>
      <c r="E97" s="403"/>
      <c r="F97" s="399">
        <v>-12987108</v>
      </c>
      <c r="G97" s="113" t="s">
        <v>421</v>
      </c>
      <c r="H97" s="561" t="s">
        <v>710</v>
      </c>
      <c r="I97" s="560">
        <f t="shared" si="9"/>
        <v>-7039014</v>
      </c>
      <c r="J97" s="560">
        <f t="shared" si="15"/>
        <v>0</v>
      </c>
      <c r="K97" s="560">
        <f t="shared" si="10"/>
        <v>-12987108</v>
      </c>
      <c r="L97" s="319">
        <f>+I97</f>
        <v>-7039014</v>
      </c>
      <c r="O97" s="319">
        <f>+F97</f>
        <v>-12987108</v>
      </c>
      <c r="P97" s="320"/>
      <c r="S97" s="117">
        <f t="shared" si="12"/>
        <v>0</v>
      </c>
      <c r="U97" s="117">
        <f>+K97-O97-P97</f>
        <v>0</v>
      </c>
    </row>
    <row r="98" spans="1:21">
      <c r="A98" s="414">
        <v>8040103</v>
      </c>
      <c r="B98" s="403" t="s">
        <v>145</v>
      </c>
      <c r="C98" s="403" t="s">
        <v>205</v>
      </c>
      <c r="D98" s="399">
        <f>IFERROR(VLOOKUP(A98,Imp.Base!B:F,5,FALSE),0)</f>
        <v>-3831240</v>
      </c>
      <c r="E98" s="403"/>
      <c r="F98" s="399">
        <v>-21725793</v>
      </c>
      <c r="G98" s="113" t="s">
        <v>341</v>
      </c>
      <c r="H98" s="561" t="s">
        <v>711</v>
      </c>
      <c r="I98" s="560">
        <f t="shared" ref="I98:I129" si="17">VLOOKUP(A98,A:D,4,FALSE)</f>
        <v>-3831240</v>
      </c>
      <c r="J98" s="560">
        <f t="shared" si="15"/>
        <v>0</v>
      </c>
      <c r="K98" s="560">
        <f t="shared" si="10"/>
        <v>-21725793</v>
      </c>
      <c r="L98" s="319">
        <f>+I98</f>
        <v>-3831240</v>
      </c>
      <c r="O98" s="319">
        <f>+F98</f>
        <v>-21725793</v>
      </c>
      <c r="P98" s="320"/>
      <c r="S98" s="117">
        <f t="shared" si="12"/>
        <v>0</v>
      </c>
      <c r="U98" s="117">
        <f>+K98-O98-P98</f>
        <v>0</v>
      </c>
    </row>
    <row r="99" spans="1:21">
      <c r="A99" s="414">
        <v>8040104</v>
      </c>
      <c r="B99" s="403" t="s">
        <v>144</v>
      </c>
      <c r="C99" s="403" t="s">
        <v>206</v>
      </c>
      <c r="D99" s="399">
        <f>IFERROR(VLOOKUP(A99,Imp.Base!B:F,5,FALSE),0)</f>
        <v>-121244667</v>
      </c>
      <c r="E99" s="403"/>
      <c r="F99" s="399">
        <v>-202312523</v>
      </c>
      <c r="G99" s="113" t="s">
        <v>250</v>
      </c>
      <c r="H99" s="113" t="s">
        <v>709</v>
      </c>
      <c r="I99" s="560">
        <f t="shared" si="17"/>
        <v>-121244667</v>
      </c>
      <c r="J99" s="560">
        <f t="shared" si="15"/>
        <v>0</v>
      </c>
      <c r="K99" s="560">
        <f t="shared" si="10"/>
        <v>-202312523</v>
      </c>
      <c r="L99" s="319">
        <f>+I99</f>
        <v>-121244667</v>
      </c>
      <c r="O99" s="319">
        <f>+F99</f>
        <v>-202312523</v>
      </c>
      <c r="P99" s="320"/>
      <c r="S99" s="117">
        <f t="shared" si="12"/>
        <v>0</v>
      </c>
      <c r="U99" s="117">
        <f>+K99-O99-P99</f>
        <v>0</v>
      </c>
    </row>
    <row r="100" spans="1:21">
      <c r="A100" s="414">
        <v>8040105</v>
      </c>
      <c r="B100" s="403" t="s">
        <v>144</v>
      </c>
      <c r="C100" s="403" t="s">
        <v>207</v>
      </c>
      <c r="D100" s="399">
        <f>IFERROR(VLOOKUP(A100,Imp.Base!B:F,5,FALSE),0)</f>
        <v>-1979818286</v>
      </c>
      <c r="E100" s="403"/>
      <c r="F100" s="399">
        <v>-2108735148</v>
      </c>
      <c r="G100" s="113" t="s">
        <v>250</v>
      </c>
      <c r="H100" s="113" t="s">
        <v>709</v>
      </c>
      <c r="I100" s="560">
        <f t="shared" si="17"/>
        <v>-1979818286</v>
      </c>
      <c r="J100" s="560">
        <f t="shared" si="15"/>
        <v>0</v>
      </c>
      <c r="K100" s="560">
        <f t="shared" si="10"/>
        <v>-2108735148</v>
      </c>
      <c r="L100" s="319">
        <f>+I100</f>
        <v>-1979818286</v>
      </c>
      <c r="O100" s="319">
        <f>+F100</f>
        <v>-2108735148</v>
      </c>
      <c r="P100" s="320"/>
      <c r="S100" s="117">
        <f t="shared" si="12"/>
        <v>0</v>
      </c>
      <c r="U100" s="117">
        <f>+K100-O100-P100</f>
        <v>0</v>
      </c>
    </row>
    <row r="101" spans="1:21">
      <c r="A101" s="414">
        <v>8040106</v>
      </c>
      <c r="B101" s="403" t="s">
        <v>152</v>
      </c>
      <c r="C101" s="403" t="s">
        <v>208</v>
      </c>
      <c r="D101" s="399">
        <f>IFERROR(VLOOKUP(A101,Imp.Base!B:F,5,FALSE),0)</f>
        <v>-115616975</v>
      </c>
      <c r="E101" s="403"/>
      <c r="F101" s="399">
        <v>-922783651</v>
      </c>
      <c r="H101" s="113" t="s">
        <v>910</v>
      </c>
      <c r="I101" s="560">
        <f t="shared" si="17"/>
        <v>-115616975</v>
      </c>
      <c r="J101" s="560">
        <f t="shared" si="15"/>
        <v>0</v>
      </c>
      <c r="K101" s="560">
        <f t="shared" si="10"/>
        <v>-922783651</v>
      </c>
      <c r="P101" s="320"/>
      <c r="S101" s="117">
        <f t="shared" si="12"/>
        <v>0</v>
      </c>
    </row>
    <row r="102" spans="1:21">
      <c r="A102" s="414">
        <v>8040125</v>
      </c>
      <c r="B102" s="403" t="s">
        <v>908</v>
      </c>
      <c r="C102" s="403" t="s">
        <v>907</v>
      </c>
      <c r="D102" s="399">
        <f>IFERROR(VLOOKUP(A102,Imp.Base!B:F,5,FALSE),0)</f>
        <v>9956020</v>
      </c>
      <c r="E102" s="403"/>
      <c r="F102" s="399">
        <v>-54068093</v>
      </c>
      <c r="H102" s="113" t="s">
        <v>911</v>
      </c>
      <c r="I102" s="560">
        <f t="shared" si="17"/>
        <v>9956020</v>
      </c>
      <c r="J102" s="560">
        <f t="shared" si="15"/>
        <v>0</v>
      </c>
      <c r="K102" s="560">
        <f t="shared" si="10"/>
        <v>-54068093</v>
      </c>
      <c r="P102" s="320"/>
      <c r="S102" s="117">
        <f t="shared" si="12"/>
        <v>0</v>
      </c>
    </row>
    <row r="103" spans="1:21">
      <c r="A103" s="414">
        <v>8040107</v>
      </c>
      <c r="B103" s="403" t="s">
        <v>144</v>
      </c>
      <c r="C103" s="403" t="s">
        <v>209</v>
      </c>
      <c r="D103" s="399">
        <f>IFERROR(VLOOKUP(A103,Imp.Base!B:F,5,FALSE),0)</f>
        <v>-9554334</v>
      </c>
      <c r="E103" s="403"/>
      <c r="F103" s="399">
        <v>-77509</v>
      </c>
      <c r="G103" s="113" t="s">
        <v>250</v>
      </c>
      <c r="H103" s="113" t="s">
        <v>709</v>
      </c>
      <c r="I103" s="560">
        <f t="shared" si="17"/>
        <v>-9554334</v>
      </c>
      <c r="J103" s="560">
        <f t="shared" si="15"/>
        <v>0</v>
      </c>
      <c r="K103" s="560">
        <f t="shared" si="10"/>
        <v>-77509</v>
      </c>
      <c r="L103" s="319">
        <f t="shared" ref="L103:L116" si="18">+I103</f>
        <v>-9554334</v>
      </c>
      <c r="O103" s="319">
        <f t="shared" ref="O103:O116" si="19">+F103</f>
        <v>-77509</v>
      </c>
      <c r="P103" s="320"/>
      <c r="S103" s="117">
        <f t="shared" si="12"/>
        <v>0</v>
      </c>
    </row>
    <row r="104" spans="1:21">
      <c r="A104" s="414">
        <v>8040109</v>
      </c>
      <c r="B104" s="403" t="s">
        <v>145</v>
      </c>
      <c r="C104" s="403" t="s">
        <v>210</v>
      </c>
      <c r="D104" s="399">
        <f>IFERROR(VLOOKUP(A104,Imp.Base!B:F,5,FALSE),0)</f>
        <v>-705941112</v>
      </c>
      <c r="E104" s="403"/>
      <c r="F104" s="399">
        <v>-95037003</v>
      </c>
      <c r="G104" s="113" t="s">
        <v>421</v>
      </c>
      <c r="H104" s="561" t="s">
        <v>710</v>
      </c>
      <c r="I104" s="560">
        <f t="shared" si="17"/>
        <v>-705941112</v>
      </c>
      <c r="J104" s="560">
        <f t="shared" si="15"/>
        <v>0</v>
      </c>
      <c r="K104" s="560">
        <f t="shared" si="10"/>
        <v>-95037003</v>
      </c>
      <c r="L104" s="319">
        <f t="shared" si="18"/>
        <v>-705941112</v>
      </c>
      <c r="O104" s="319">
        <f t="shared" si="19"/>
        <v>-95037003</v>
      </c>
      <c r="P104" s="320"/>
      <c r="S104" s="117">
        <f t="shared" si="12"/>
        <v>0</v>
      </c>
      <c r="U104" s="117">
        <f t="shared" ref="U104:U114" si="20">+K104-O104-P104</f>
        <v>0</v>
      </c>
    </row>
    <row r="105" spans="1:21">
      <c r="A105" s="414">
        <v>8040110</v>
      </c>
      <c r="B105" s="403" t="s">
        <v>145</v>
      </c>
      <c r="C105" s="403" t="s">
        <v>293</v>
      </c>
      <c r="D105" s="399">
        <f>IFERROR(VLOOKUP(A105,Imp.Base!B:F,5,FALSE),0)</f>
        <v>-59321638</v>
      </c>
      <c r="E105" s="403"/>
      <c r="F105" s="399">
        <v>-116031654</v>
      </c>
      <c r="G105" s="113" t="s">
        <v>421</v>
      </c>
      <c r="H105" s="561" t="s">
        <v>710</v>
      </c>
      <c r="I105" s="560">
        <f t="shared" si="17"/>
        <v>-59321638</v>
      </c>
      <c r="J105" s="560">
        <f t="shared" si="15"/>
        <v>0</v>
      </c>
      <c r="K105" s="560">
        <f t="shared" si="10"/>
        <v>-116031654</v>
      </c>
      <c r="L105" s="319">
        <f t="shared" si="18"/>
        <v>-59321638</v>
      </c>
      <c r="O105" s="319">
        <f t="shared" si="19"/>
        <v>-116031654</v>
      </c>
      <c r="P105" s="320"/>
      <c r="S105" s="117">
        <f t="shared" si="12"/>
        <v>0</v>
      </c>
      <c r="U105" s="117">
        <f t="shared" si="20"/>
        <v>0</v>
      </c>
    </row>
    <row r="106" spans="1:21">
      <c r="A106" s="414">
        <v>8040112</v>
      </c>
      <c r="B106" s="403" t="s">
        <v>145</v>
      </c>
      <c r="C106" s="403" t="s">
        <v>294</v>
      </c>
      <c r="D106" s="399">
        <f>IFERROR(VLOOKUP(A106,Imp.Base!B:F,5,FALSE),0)</f>
        <v>-208104879</v>
      </c>
      <c r="E106" s="403"/>
      <c r="F106" s="399">
        <v>-5989455</v>
      </c>
      <c r="G106" s="113" t="s">
        <v>421</v>
      </c>
      <c r="H106" s="561" t="s">
        <v>710</v>
      </c>
      <c r="I106" s="560">
        <f t="shared" si="17"/>
        <v>-208104879</v>
      </c>
      <c r="J106" s="560">
        <f t="shared" si="15"/>
        <v>0</v>
      </c>
      <c r="K106" s="560">
        <f t="shared" si="10"/>
        <v>-5989455</v>
      </c>
      <c r="L106" s="319">
        <f t="shared" si="18"/>
        <v>-208104879</v>
      </c>
      <c r="O106" s="319">
        <f t="shared" si="19"/>
        <v>-5989455</v>
      </c>
      <c r="P106" s="320"/>
      <c r="S106" s="117">
        <f t="shared" si="12"/>
        <v>0</v>
      </c>
      <c r="U106" s="117">
        <f t="shared" si="20"/>
        <v>0</v>
      </c>
    </row>
    <row r="107" spans="1:21">
      <c r="A107" s="414">
        <v>8040113</v>
      </c>
      <c r="B107" s="403" t="s">
        <v>145</v>
      </c>
      <c r="C107" s="403" t="s">
        <v>443</v>
      </c>
      <c r="D107" s="399">
        <f>IFERROR(VLOOKUP(A107,Imp.Base!B:F,5,FALSE),0)</f>
        <v>-1656081887</v>
      </c>
      <c r="E107" s="403"/>
      <c r="F107" s="399">
        <v>-2041380</v>
      </c>
      <c r="G107" s="113" t="s">
        <v>421</v>
      </c>
      <c r="H107" s="561" t="s">
        <v>710</v>
      </c>
      <c r="I107" s="560">
        <f t="shared" si="17"/>
        <v>-1656081887</v>
      </c>
      <c r="J107" s="560">
        <f t="shared" si="15"/>
        <v>0</v>
      </c>
      <c r="K107" s="560">
        <f t="shared" si="10"/>
        <v>-2041380</v>
      </c>
      <c r="L107" s="319">
        <f t="shared" si="18"/>
        <v>-1656081887</v>
      </c>
      <c r="O107" s="319">
        <f t="shared" si="19"/>
        <v>-2041380</v>
      </c>
      <c r="P107" s="320"/>
      <c r="S107" s="117">
        <f t="shared" si="12"/>
        <v>0</v>
      </c>
      <c r="U107" s="117">
        <f t="shared" si="20"/>
        <v>0</v>
      </c>
    </row>
    <row r="108" spans="1:21">
      <c r="A108" s="414">
        <v>8040114</v>
      </c>
      <c r="B108" s="403" t="s">
        <v>145</v>
      </c>
      <c r="C108" s="403" t="s">
        <v>211</v>
      </c>
      <c r="D108" s="399">
        <f>IFERROR(VLOOKUP(A108,Imp.Base!B:F,5,FALSE),0)</f>
        <v>-3019508560</v>
      </c>
      <c r="E108" s="403"/>
      <c r="F108" s="399">
        <v>-3839125730</v>
      </c>
      <c r="G108" s="113" t="s">
        <v>421</v>
      </c>
      <c r="H108" s="561" t="s">
        <v>710</v>
      </c>
      <c r="I108" s="560">
        <f t="shared" si="17"/>
        <v>-3019508560</v>
      </c>
      <c r="J108" s="560">
        <f t="shared" si="15"/>
        <v>0</v>
      </c>
      <c r="K108" s="560">
        <f t="shared" si="10"/>
        <v>-3839125730</v>
      </c>
      <c r="L108" s="319">
        <f t="shared" si="18"/>
        <v>-3019508560</v>
      </c>
      <c r="O108" s="319">
        <f t="shared" si="19"/>
        <v>-3839125730</v>
      </c>
      <c r="P108" s="320"/>
      <c r="S108" s="117">
        <f t="shared" si="12"/>
        <v>0</v>
      </c>
      <c r="U108" s="117">
        <f t="shared" si="20"/>
        <v>0</v>
      </c>
    </row>
    <row r="109" spans="1:21">
      <c r="A109" s="414">
        <v>8040115</v>
      </c>
      <c r="B109" s="403" t="s">
        <v>145</v>
      </c>
      <c r="C109" s="403" t="s">
        <v>212</v>
      </c>
      <c r="D109" s="399">
        <f>IFERROR(VLOOKUP(A109,Imp.Base!B:F,5,FALSE),0)</f>
        <v>-1801891169</v>
      </c>
      <c r="E109" s="403"/>
      <c r="F109" s="399">
        <v>-1537630569</v>
      </c>
      <c r="G109" s="113" t="s">
        <v>421</v>
      </c>
      <c r="H109" s="561" t="s">
        <v>710</v>
      </c>
      <c r="I109" s="560">
        <f t="shared" si="17"/>
        <v>-1801891169</v>
      </c>
      <c r="J109" s="560">
        <f t="shared" si="15"/>
        <v>0</v>
      </c>
      <c r="K109" s="560">
        <f t="shared" si="10"/>
        <v>-1537630569</v>
      </c>
      <c r="L109" s="319">
        <f t="shared" si="18"/>
        <v>-1801891169</v>
      </c>
      <c r="O109" s="319">
        <f t="shared" si="19"/>
        <v>-1537630569</v>
      </c>
      <c r="P109" s="320"/>
      <c r="S109" s="117">
        <f t="shared" si="12"/>
        <v>0</v>
      </c>
      <c r="U109" s="117">
        <f t="shared" si="20"/>
        <v>0</v>
      </c>
    </row>
    <row r="110" spans="1:21">
      <c r="A110" s="414">
        <v>8040116</v>
      </c>
      <c r="B110" s="403" t="s">
        <v>145</v>
      </c>
      <c r="C110" s="403" t="s">
        <v>213</v>
      </c>
      <c r="D110" s="399">
        <f>IFERROR(VLOOKUP(A110,Imp.Base!B:F,5,FALSE),0)</f>
        <v>-502856136</v>
      </c>
      <c r="E110" s="403"/>
      <c r="F110" s="399">
        <v>-711821691</v>
      </c>
      <c r="G110" s="113" t="s">
        <v>421</v>
      </c>
      <c r="H110" s="561" t="s">
        <v>710</v>
      </c>
      <c r="I110" s="560">
        <f t="shared" si="17"/>
        <v>-502856136</v>
      </c>
      <c r="J110" s="560">
        <f t="shared" si="15"/>
        <v>0</v>
      </c>
      <c r="K110" s="560">
        <f t="shared" si="10"/>
        <v>-711821691</v>
      </c>
      <c r="L110" s="319">
        <f t="shared" si="18"/>
        <v>-502856136</v>
      </c>
      <c r="O110" s="319">
        <f t="shared" si="19"/>
        <v>-711821691</v>
      </c>
      <c r="P110" s="320"/>
      <c r="S110" s="117">
        <f t="shared" si="12"/>
        <v>0</v>
      </c>
      <c r="U110" s="117">
        <f t="shared" si="20"/>
        <v>0</v>
      </c>
    </row>
    <row r="111" spans="1:21">
      <c r="A111" s="414">
        <v>8040117</v>
      </c>
      <c r="B111" s="403" t="s">
        <v>145</v>
      </c>
      <c r="C111" s="403" t="s">
        <v>214</v>
      </c>
      <c r="D111" s="399">
        <f>IFERROR(VLOOKUP(A111,Imp.Base!B:F,5,FALSE),0)</f>
        <v>-839871048</v>
      </c>
      <c r="E111" s="403"/>
      <c r="F111" s="399">
        <v>-1140987576</v>
      </c>
      <c r="G111" s="113" t="s">
        <v>421</v>
      </c>
      <c r="H111" s="561" t="s">
        <v>710</v>
      </c>
      <c r="I111" s="560">
        <f t="shared" si="17"/>
        <v>-839871048</v>
      </c>
      <c r="J111" s="560">
        <f t="shared" si="15"/>
        <v>0</v>
      </c>
      <c r="K111" s="560">
        <f t="shared" si="10"/>
        <v>-1140987576</v>
      </c>
      <c r="L111" s="319">
        <f t="shared" si="18"/>
        <v>-839871048</v>
      </c>
      <c r="O111" s="319">
        <f t="shared" si="19"/>
        <v>-1140987576</v>
      </c>
      <c r="P111" s="320"/>
      <c r="S111" s="117">
        <f t="shared" si="12"/>
        <v>0</v>
      </c>
      <c r="U111" s="117">
        <f t="shared" si="20"/>
        <v>0</v>
      </c>
    </row>
    <row r="112" spans="1:21">
      <c r="A112" s="414">
        <v>8040118</v>
      </c>
      <c r="B112" s="403" t="s">
        <v>145</v>
      </c>
      <c r="C112" s="403" t="s">
        <v>215</v>
      </c>
      <c r="D112" s="399">
        <f>IFERROR(VLOOKUP(A112,Imp.Base!B:F,5,FALSE),0)</f>
        <v>-157732422</v>
      </c>
      <c r="E112" s="403"/>
      <c r="F112" s="399">
        <v>-216844657</v>
      </c>
      <c r="G112" s="113" t="s">
        <v>421</v>
      </c>
      <c r="H112" s="561" t="s">
        <v>710</v>
      </c>
      <c r="I112" s="560">
        <f t="shared" si="17"/>
        <v>-157732422</v>
      </c>
      <c r="J112" s="560">
        <f t="shared" si="15"/>
        <v>0</v>
      </c>
      <c r="K112" s="560">
        <f t="shared" si="10"/>
        <v>-216844657</v>
      </c>
      <c r="L112" s="319">
        <f t="shared" si="18"/>
        <v>-157732422</v>
      </c>
      <c r="O112" s="319">
        <f t="shared" si="19"/>
        <v>-216844657</v>
      </c>
      <c r="P112" s="320"/>
      <c r="S112" s="117">
        <f t="shared" si="12"/>
        <v>0</v>
      </c>
      <c r="U112" s="117">
        <f t="shared" si="20"/>
        <v>0</v>
      </c>
    </row>
    <row r="113" spans="1:21">
      <c r="A113" s="414">
        <v>8040119</v>
      </c>
      <c r="B113" s="403" t="s">
        <v>145</v>
      </c>
      <c r="C113" s="403" t="s">
        <v>216</v>
      </c>
      <c r="D113" s="399">
        <f>IFERROR(VLOOKUP(A113,Imp.Base!B:F,5,FALSE),0)</f>
        <v>-497528883</v>
      </c>
      <c r="E113" s="403"/>
      <c r="F113" s="399">
        <v>-123292296</v>
      </c>
      <c r="G113" s="113" t="s">
        <v>421</v>
      </c>
      <c r="H113" s="561" t="s">
        <v>710</v>
      </c>
      <c r="I113" s="560">
        <f t="shared" si="17"/>
        <v>-497528883</v>
      </c>
      <c r="J113" s="560">
        <f t="shared" si="15"/>
        <v>0</v>
      </c>
      <c r="K113" s="560">
        <f t="shared" si="10"/>
        <v>-123292296</v>
      </c>
      <c r="L113" s="319">
        <f t="shared" si="18"/>
        <v>-497528883</v>
      </c>
      <c r="O113" s="319">
        <f t="shared" si="19"/>
        <v>-123292296</v>
      </c>
      <c r="P113" s="320"/>
      <c r="S113" s="117">
        <f t="shared" si="12"/>
        <v>0</v>
      </c>
      <c r="U113" s="117">
        <f t="shared" si="20"/>
        <v>0</v>
      </c>
    </row>
    <row r="114" spans="1:21">
      <c r="A114" s="414">
        <v>8040120</v>
      </c>
      <c r="B114" s="403" t="s">
        <v>145</v>
      </c>
      <c r="C114" s="403" t="s">
        <v>217</v>
      </c>
      <c r="D114" s="399">
        <f>IFERROR(VLOOKUP(A114,Imp.Base!B:F,5,FALSE),0)</f>
        <v>-2279218628</v>
      </c>
      <c r="E114" s="403"/>
      <c r="F114" s="399">
        <v>-1696131481</v>
      </c>
      <c r="G114" s="113" t="s">
        <v>341</v>
      </c>
      <c r="H114" s="561" t="s">
        <v>711</v>
      </c>
      <c r="I114" s="560">
        <f t="shared" si="17"/>
        <v>-2279218628</v>
      </c>
      <c r="J114" s="560">
        <f t="shared" si="15"/>
        <v>0</v>
      </c>
      <c r="K114" s="560">
        <f t="shared" si="10"/>
        <v>-1696131481</v>
      </c>
      <c r="L114" s="319">
        <f t="shared" si="18"/>
        <v>-2279218628</v>
      </c>
      <c r="O114" s="319">
        <f t="shared" si="19"/>
        <v>-1696131481</v>
      </c>
      <c r="P114" s="320"/>
      <c r="S114" s="117">
        <f t="shared" si="12"/>
        <v>0</v>
      </c>
      <c r="U114" s="117">
        <f t="shared" si="20"/>
        <v>0</v>
      </c>
    </row>
    <row r="115" spans="1:21">
      <c r="A115" s="414">
        <v>8040121</v>
      </c>
      <c r="B115" s="403" t="s">
        <v>145</v>
      </c>
      <c r="C115" s="403" t="s">
        <v>218</v>
      </c>
      <c r="D115" s="399">
        <f>IFERROR(VLOOKUP(A115,Imp.Base!B:F,5,FALSE),0)</f>
        <v>0</v>
      </c>
      <c r="E115" s="403"/>
      <c r="F115" s="399">
        <v>0</v>
      </c>
      <c r="G115" s="113" t="s">
        <v>341</v>
      </c>
      <c r="H115" s="561" t="s">
        <v>711</v>
      </c>
      <c r="I115" s="560">
        <f t="shared" si="17"/>
        <v>0</v>
      </c>
      <c r="J115" s="560">
        <f t="shared" si="15"/>
        <v>0</v>
      </c>
      <c r="K115" s="560">
        <f t="shared" si="10"/>
        <v>0</v>
      </c>
      <c r="L115" s="319">
        <f t="shared" si="18"/>
        <v>0</v>
      </c>
      <c r="O115" s="319">
        <f t="shared" si="19"/>
        <v>0</v>
      </c>
      <c r="P115" s="320"/>
      <c r="S115" s="117">
        <f t="shared" si="12"/>
        <v>0</v>
      </c>
      <c r="U115" s="117">
        <f>+F115-D115</f>
        <v>0</v>
      </c>
    </row>
    <row r="116" spans="1:21">
      <c r="A116" s="414">
        <v>8040122</v>
      </c>
      <c r="B116" s="403" t="s">
        <v>145</v>
      </c>
      <c r="C116" s="403" t="s">
        <v>219</v>
      </c>
      <c r="D116" s="399">
        <f>IFERROR(VLOOKUP(A116,Imp.Base!B:F,5,FALSE),0)</f>
        <v>-55030896</v>
      </c>
      <c r="E116" s="403"/>
      <c r="F116" s="399">
        <v>-82546344</v>
      </c>
      <c r="G116" s="113" t="s">
        <v>421</v>
      </c>
      <c r="H116" s="561" t="s">
        <v>710</v>
      </c>
      <c r="I116" s="560">
        <f t="shared" si="17"/>
        <v>-55030896</v>
      </c>
      <c r="J116" s="560">
        <f t="shared" si="15"/>
        <v>0</v>
      </c>
      <c r="K116" s="560">
        <f t="shared" si="10"/>
        <v>-82546344</v>
      </c>
      <c r="L116" s="319">
        <f t="shared" si="18"/>
        <v>-55030896</v>
      </c>
      <c r="O116" s="319">
        <f t="shared" si="19"/>
        <v>-82546344</v>
      </c>
      <c r="P116" s="320"/>
      <c r="S116" s="117">
        <f t="shared" si="12"/>
        <v>0</v>
      </c>
      <c r="U116" s="117">
        <f>+K116-O116-P116</f>
        <v>0</v>
      </c>
    </row>
    <row r="117" spans="1:21">
      <c r="A117" s="414">
        <v>8040123</v>
      </c>
      <c r="B117" s="403" t="s">
        <v>144</v>
      </c>
      <c r="C117" s="410" t="s">
        <v>220</v>
      </c>
      <c r="D117" s="399">
        <f>IFERROR(VLOOKUP(A117,Imp.Base!B:F,5,FALSE),0)</f>
        <v>0</v>
      </c>
      <c r="E117" s="403"/>
      <c r="F117" s="399">
        <v>0</v>
      </c>
      <c r="G117" s="113" t="s">
        <v>420</v>
      </c>
      <c r="H117" s="113" t="s">
        <v>420</v>
      </c>
      <c r="I117" s="560">
        <f t="shared" si="17"/>
        <v>0</v>
      </c>
      <c r="J117" s="560">
        <f t="shared" si="15"/>
        <v>0</v>
      </c>
      <c r="K117" s="560">
        <f t="shared" si="10"/>
        <v>0</v>
      </c>
      <c r="P117" s="320"/>
      <c r="S117" s="117">
        <f t="shared" si="12"/>
        <v>0</v>
      </c>
    </row>
    <row r="118" spans="1:21">
      <c r="A118" s="414">
        <v>8050101</v>
      </c>
      <c r="B118" s="403" t="s">
        <v>827</v>
      </c>
      <c r="C118" s="403" t="s">
        <v>221</v>
      </c>
      <c r="D118" s="399">
        <f>IFERROR(VLOOKUP(A118,Imp.Base!B:F,5,FALSE),0)</f>
        <v>-3391617576</v>
      </c>
      <c r="E118" s="403"/>
      <c r="F118" s="399">
        <v>-5254488097</v>
      </c>
      <c r="G118" s="113" t="s">
        <v>221</v>
      </c>
      <c r="H118" s="113" t="s">
        <v>221</v>
      </c>
      <c r="I118" s="560">
        <f t="shared" si="17"/>
        <v>-3391617576</v>
      </c>
      <c r="J118" s="560">
        <f t="shared" si="15"/>
        <v>0</v>
      </c>
      <c r="K118" s="560">
        <f t="shared" si="10"/>
        <v>-5254488097</v>
      </c>
      <c r="P118" s="320"/>
      <c r="S118" s="117">
        <f t="shared" si="12"/>
        <v>0</v>
      </c>
    </row>
    <row r="119" spans="1:21">
      <c r="A119" s="414">
        <v>8050102</v>
      </c>
      <c r="B119" s="403" t="s">
        <v>827</v>
      </c>
      <c r="C119" s="403" t="s">
        <v>222</v>
      </c>
      <c r="D119" s="399">
        <f>IFERROR(VLOOKUP(A119,Imp.Base!B:F,5,FALSE),0)</f>
        <v>-26570008</v>
      </c>
      <c r="E119" s="403"/>
      <c r="F119" s="399">
        <v>-36699</v>
      </c>
      <c r="H119" s="113" t="s">
        <v>856</v>
      </c>
      <c r="I119" s="560">
        <f t="shared" si="17"/>
        <v>-26570008</v>
      </c>
      <c r="J119" s="560">
        <f t="shared" si="15"/>
        <v>0</v>
      </c>
      <c r="K119" s="560">
        <f t="shared" si="10"/>
        <v>-36699</v>
      </c>
      <c r="P119" s="320"/>
      <c r="S119" s="117">
        <f t="shared" si="12"/>
        <v>0</v>
      </c>
    </row>
    <row r="120" spans="1:21">
      <c r="A120" s="414">
        <v>8050103</v>
      </c>
      <c r="B120" s="403" t="s">
        <v>827</v>
      </c>
      <c r="C120" s="403" t="s">
        <v>223</v>
      </c>
      <c r="D120" s="399">
        <f>IFERROR(VLOOKUP(A120,Imp.Base!B:F,5,FALSE),0)</f>
        <v>0</v>
      </c>
      <c r="E120" s="403"/>
      <c r="F120" s="399">
        <v>0</v>
      </c>
      <c r="H120" s="113" t="s">
        <v>901</v>
      </c>
      <c r="I120" s="560">
        <f t="shared" si="17"/>
        <v>0</v>
      </c>
      <c r="J120" s="560">
        <f t="shared" si="15"/>
        <v>0</v>
      </c>
      <c r="K120" s="560">
        <f t="shared" si="10"/>
        <v>0</v>
      </c>
      <c r="P120" s="320"/>
      <c r="S120" s="117">
        <f t="shared" si="12"/>
        <v>0</v>
      </c>
    </row>
    <row r="121" spans="1:21">
      <c r="A121" s="414">
        <v>8050104</v>
      </c>
      <c r="B121" s="403" t="s">
        <v>827</v>
      </c>
      <c r="C121" s="403" t="s">
        <v>224</v>
      </c>
      <c r="D121" s="399">
        <f>IFERROR(VLOOKUP(A121,Imp.Base!B:F,5,FALSE),0)</f>
        <v>-252760926</v>
      </c>
      <c r="E121" s="403"/>
      <c r="F121" s="399">
        <v>-48493814</v>
      </c>
      <c r="G121" s="113" t="s">
        <v>420</v>
      </c>
      <c r="H121" s="113" t="s">
        <v>224</v>
      </c>
      <c r="I121" s="560">
        <f t="shared" si="17"/>
        <v>-252760926</v>
      </c>
      <c r="J121" s="560">
        <f t="shared" si="15"/>
        <v>0</v>
      </c>
      <c r="K121" s="560">
        <f t="shared" si="10"/>
        <v>-48493814</v>
      </c>
      <c r="L121" s="319">
        <v>0</v>
      </c>
      <c r="O121" s="319">
        <v>0</v>
      </c>
      <c r="P121" s="320"/>
      <c r="S121" s="117">
        <f t="shared" si="12"/>
        <v>0</v>
      </c>
      <c r="U121" s="117">
        <f>+K121-O121-P121</f>
        <v>-48493814</v>
      </c>
    </row>
    <row r="122" spans="1:21">
      <c r="A122" s="414">
        <v>8050105</v>
      </c>
      <c r="B122" s="403" t="s">
        <v>147</v>
      </c>
      <c r="C122" s="403" t="s">
        <v>225</v>
      </c>
      <c r="D122" s="399">
        <f>IFERROR(VLOOKUP(A122,Imp.Base!B:F,5,FALSE),0)</f>
        <v>-33982415</v>
      </c>
      <c r="E122" s="403"/>
      <c r="F122" s="399">
        <v>126869398</v>
      </c>
      <c r="H122" s="113" t="s">
        <v>147</v>
      </c>
      <c r="I122" s="560">
        <f t="shared" si="17"/>
        <v>-33982415</v>
      </c>
      <c r="J122" s="560">
        <f t="shared" si="15"/>
        <v>0</v>
      </c>
      <c r="K122" s="560">
        <f t="shared" si="10"/>
        <v>126869398</v>
      </c>
      <c r="S122" s="117">
        <f t="shared" si="12"/>
        <v>0</v>
      </c>
    </row>
    <row r="123" spans="1:21">
      <c r="A123" s="414">
        <v>8050106</v>
      </c>
      <c r="B123" s="403" t="s">
        <v>827</v>
      </c>
      <c r="C123" s="403" t="s">
        <v>1237</v>
      </c>
      <c r="D123" s="399">
        <f>IFERROR(VLOOKUP(A123,Imp.Base!B:F,5,FALSE),0)</f>
        <v>0</v>
      </c>
      <c r="E123" s="403"/>
      <c r="F123" s="399">
        <v>-846055</v>
      </c>
      <c r="H123" s="113" t="s">
        <v>901</v>
      </c>
      <c r="I123" s="560">
        <f t="shared" si="17"/>
        <v>0</v>
      </c>
      <c r="J123" s="560">
        <f>+D123-I123</f>
        <v>0</v>
      </c>
      <c r="K123" s="560">
        <f t="shared" si="10"/>
        <v>-846055</v>
      </c>
      <c r="P123" s="320"/>
      <c r="S123" s="117">
        <f t="shared" si="12"/>
        <v>0</v>
      </c>
    </row>
    <row r="124" spans="1:21">
      <c r="A124" s="414">
        <v>8050107</v>
      </c>
      <c r="B124" s="403" t="s">
        <v>147</v>
      </c>
      <c r="C124" s="403" t="s">
        <v>295</v>
      </c>
      <c r="D124" s="399">
        <f>IFERROR(VLOOKUP(A124,Imp.Base!B:F,5,FALSE),0)</f>
        <v>59233954</v>
      </c>
      <c r="E124" s="403"/>
      <c r="F124" s="399">
        <v>-139960444</v>
      </c>
      <c r="H124" s="113" t="s">
        <v>147</v>
      </c>
      <c r="I124" s="560">
        <f t="shared" si="17"/>
        <v>59233954</v>
      </c>
      <c r="J124" s="560">
        <f t="shared" si="15"/>
        <v>0</v>
      </c>
      <c r="K124" s="560">
        <f t="shared" si="10"/>
        <v>-139960444</v>
      </c>
      <c r="S124" s="117">
        <f t="shared" si="12"/>
        <v>0</v>
      </c>
    </row>
    <row r="125" spans="1:21" s="380" customFormat="1">
      <c r="A125" s="414">
        <v>8050108</v>
      </c>
      <c r="B125" s="403" t="s">
        <v>827</v>
      </c>
      <c r="C125" s="403" t="s">
        <v>864</v>
      </c>
      <c r="D125" s="399">
        <f>IFERROR(VLOOKUP(A125,Imp.Base!B:F,5,FALSE),0)</f>
        <v>-1786232349</v>
      </c>
      <c r="E125" s="403"/>
      <c r="F125" s="399">
        <v>-1187073175</v>
      </c>
      <c r="G125" s="113"/>
      <c r="H125" s="113" t="s">
        <v>221</v>
      </c>
      <c r="I125" s="560">
        <f t="shared" si="17"/>
        <v>-1786232349</v>
      </c>
      <c r="J125" s="560"/>
      <c r="K125" s="560">
        <f t="shared" si="10"/>
        <v>-1187073175</v>
      </c>
      <c r="L125" s="319"/>
      <c r="M125" s="319"/>
      <c r="N125" s="113"/>
      <c r="O125" s="319"/>
      <c r="P125" s="381"/>
      <c r="S125" s="117">
        <f t="shared" si="12"/>
        <v>0</v>
      </c>
    </row>
    <row r="126" spans="1:21" s="380" customFormat="1">
      <c r="A126" s="414">
        <v>8050109</v>
      </c>
      <c r="B126" s="403" t="s">
        <v>827</v>
      </c>
      <c r="C126" s="403" t="s">
        <v>1150</v>
      </c>
      <c r="D126" s="399">
        <f>IFERROR(VLOOKUP(A126,Imp.Base!B:F,5,FALSE),0)</f>
        <v>-583150351</v>
      </c>
      <c r="E126" s="403"/>
      <c r="F126" s="399">
        <v>-583680250</v>
      </c>
      <c r="G126" s="113"/>
      <c r="H126" s="113" t="s">
        <v>901</v>
      </c>
      <c r="I126" s="560">
        <f t="shared" si="17"/>
        <v>-583150351</v>
      </c>
      <c r="J126" s="560"/>
      <c r="K126" s="560">
        <f t="shared" si="10"/>
        <v>-583680250</v>
      </c>
      <c r="L126" s="319"/>
      <c r="M126" s="319"/>
      <c r="N126" s="113"/>
      <c r="O126" s="319"/>
      <c r="P126" s="381"/>
      <c r="S126" s="117">
        <f t="shared" si="12"/>
        <v>0</v>
      </c>
    </row>
    <row r="127" spans="1:21" s="380" customFormat="1">
      <c r="A127" s="414">
        <v>8050110</v>
      </c>
      <c r="B127" s="403" t="s">
        <v>827</v>
      </c>
      <c r="C127" s="403" t="s">
        <v>1151</v>
      </c>
      <c r="D127" s="399">
        <f>IFERROR(VLOOKUP(A127,Imp.Base!B:F,5,FALSE),0)</f>
        <v>-1089994521</v>
      </c>
      <c r="E127" s="403"/>
      <c r="F127" s="399">
        <v>-5430082194</v>
      </c>
      <c r="G127" s="113"/>
      <c r="H127" s="113" t="s">
        <v>856</v>
      </c>
      <c r="I127" s="560">
        <f t="shared" si="17"/>
        <v>-1089994521</v>
      </c>
      <c r="J127" s="560"/>
      <c r="K127" s="560">
        <f t="shared" si="10"/>
        <v>-5430082194</v>
      </c>
      <c r="L127" s="319"/>
      <c r="M127" s="319"/>
      <c r="N127" s="113"/>
      <c r="O127" s="319"/>
      <c r="P127" s="381"/>
      <c r="S127" s="117">
        <f t="shared" si="12"/>
        <v>0</v>
      </c>
    </row>
    <row r="128" spans="1:21">
      <c r="A128" s="414">
        <v>8060101</v>
      </c>
      <c r="B128" s="403" t="s">
        <v>142</v>
      </c>
      <c r="C128" s="403" t="s">
        <v>226</v>
      </c>
      <c r="D128" s="399">
        <f>IFERROR(VLOOKUP(A128,Imp.Base!B:F,5,FALSE),0)</f>
        <v>0</v>
      </c>
      <c r="E128" s="403"/>
      <c r="F128" s="399">
        <v>0</v>
      </c>
      <c r="G128" s="113" t="s">
        <v>414</v>
      </c>
      <c r="H128" s="113" t="s">
        <v>1172</v>
      </c>
      <c r="I128" s="560">
        <f t="shared" si="17"/>
        <v>0</v>
      </c>
      <c r="J128" s="560">
        <f t="shared" si="15"/>
        <v>0</v>
      </c>
      <c r="K128" s="560">
        <f t="shared" si="10"/>
        <v>0</v>
      </c>
      <c r="S128" s="117">
        <f t="shared" si="12"/>
        <v>0</v>
      </c>
    </row>
    <row r="129" spans="1:21">
      <c r="A129" s="414">
        <v>8060102</v>
      </c>
      <c r="B129" s="403" t="s">
        <v>150</v>
      </c>
      <c r="C129" s="403" t="s">
        <v>469</v>
      </c>
      <c r="D129" s="399">
        <f>IFERROR(VLOOKUP(A129,Imp.Base!B:F,5,FALSE),0)</f>
        <v>0</v>
      </c>
      <c r="E129" s="403"/>
      <c r="F129" s="399">
        <v>0</v>
      </c>
      <c r="H129" s="113" t="s">
        <v>1270</v>
      </c>
      <c r="I129" s="560">
        <f t="shared" si="17"/>
        <v>0</v>
      </c>
      <c r="J129" s="560"/>
      <c r="K129" s="560">
        <f t="shared" si="10"/>
        <v>0</v>
      </c>
      <c r="S129" s="117">
        <f t="shared" si="12"/>
        <v>0</v>
      </c>
    </row>
    <row r="130" spans="1:21">
      <c r="A130" s="414">
        <v>8060103</v>
      </c>
      <c r="B130" s="403" t="s">
        <v>144</v>
      </c>
      <c r="C130" s="403" t="s">
        <v>227</v>
      </c>
      <c r="D130" s="399">
        <f>IFERROR(VLOOKUP(A130,Imp.Base!B:F,5,FALSE),0)</f>
        <v>-2962323052</v>
      </c>
      <c r="E130" s="403"/>
      <c r="F130" s="399">
        <v>-1988646332</v>
      </c>
      <c r="G130" s="113" t="s">
        <v>412</v>
      </c>
      <c r="H130" s="113" t="s">
        <v>227</v>
      </c>
      <c r="I130" s="560">
        <f t="shared" ref="I130:I161" si="21">VLOOKUP(A130,A:D,4,FALSE)</f>
        <v>-2962323052</v>
      </c>
      <c r="J130" s="560">
        <f t="shared" si="15"/>
        <v>0</v>
      </c>
      <c r="K130" s="560">
        <f t="shared" si="10"/>
        <v>-1988646332</v>
      </c>
      <c r="M130" s="319">
        <f>+I130</f>
        <v>-2962323052</v>
      </c>
      <c r="P130" s="320">
        <f>+F130</f>
        <v>-1988646332</v>
      </c>
      <c r="S130" s="117">
        <f t="shared" si="12"/>
        <v>0</v>
      </c>
      <c r="T130" s="117">
        <f>+SUM(K130)-SUM(O130:P130)</f>
        <v>0</v>
      </c>
    </row>
    <row r="131" spans="1:21">
      <c r="A131" s="414">
        <v>8060105</v>
      </c>
      <c r="B131" s="403" t="s">
        <v>144</v>
      </c>
      <c r="C131" s="403" t="s">
        <v>228</v>
      </c>
      <c r="D131" s="399">
        <f>IFERROR(VLOOKUP(A131,Imp.Base!B:F,5,FALSE),0)</f>
        <v>-5230703</v>
      </c>
      <c r="E131" s="403"/>
      <c r="F131" s="399">
        <v>-2204222</v>
      </c>
      <c r="G131" s="113" t="s">
        <v>420</v>
      </c>
      <c r="H131" s="113" t="s">
        <v>420</v>
      </c>
      <c r="I131" s="560">
        <f t="shared" si="21"/>
        <v>-5230703</v>
      </c>
      <c r="J131" s="560">
        <f t="shared" si="15"/>
        <v>0</v>
      </c>
      <c r="K131" s="560">
        <f t="shared" ref="K131:K139" si="22">+F131</f>
        <v>-2204222</v>
      </c>
      <c r="L131" s="319">
        <f t="shared" ref="L131:L158" si="23">+I131</f>
        <v>-5230703</v>
      </c>
      <c r="O131" s="319">
        <f t="shared" ref="O131:O173" si="24">+F131</f>
        <v>-2204222</v>
      </c>
      <c r="P131" s="320"/>
      <c r="S131" s="117">
        <f t="shared" si="12"/>
        <v>0</v>
      </c>
      <c r="U131" s="117">
        <f>+K131-O131-P131</f>
        <v>0</v>
      </c>
    </row>
    <row r="132" spans="1:21">
      <c r="A132" s="414">
        <v>8070101</v>
      </c>
      <c r="B132" s="403" t="s">
        <v>144</v>
      </c>
      <c r="C132" s="403" t="s">
        <v>166</v>
      </c>
      <c r="D132" s="399">
        <f>IFERROR(VLOOKUP(A132,Imp.Base!B:F,5,FALSE),0)</f>
        <v>-902622100</v>
      </c>
      <c r="E132" s="403"/>
      <c r="F132" s="399">
        <v>-1006250670</v>
      </c>
      <c r="G132" s="562" t="s">
        <v>405</v>
      </c>
      <c r="H132" s="113" t="s">
        <v>705</v>
      </c>
      <c r="I132" s="560">
        <f t="shared" si="21"/>
        <v>-902622100</v>
      </c>
      <c r="J132" s="560">
        <f t="shared" si="15"/>
        <v>0</v>
      </c>
      <c r="K132" s="560">
        <f t="shared" si="22"/>
        <v>-1006250670</v>
      </c>
      <c r="L132" s="319">
        <f t="shared" si="23"/>
        <v>-902622100</v>
      </c>
      <c r="O132" s="319">
        <f t="shared" si="24"/>
        <v>-1006250670</v>
      </c>
      <c r="P132" s="320"/>
      <c r="S132" s="117">
        <f t="shared" ref="S132:S195" si="25">+K132-F132</f>
        <v>0</v>
      </c>
      <c r="U132" s="117">
        <f>+K132-O132-P132</f>
        <v>0</v>
      </c>
    </row>
    <row r="133" spans="1:21">
      <c r="A133" s="414">
        <v>8070102</v>
      </c>
      <c r="B133" s="403" t="s">
        <v>144</v>
      </c>
      <c r="C133" s="403" t="s">
        <v>167</v>
      </c>
      <c r="D133" s="399">
        <f>IFERROR(VLOOKUP(A133,Imp.Base!B:F,5,FALSE),0)</f>
        <v>-143581266</v>
      </c>
      <c r="E133" s="403"/>
      <c r="F133" s="399">
        <v>-270908610</v>
      </c>
      <c r="G133" s="113" t="s">
        <v>404</v>
      </c>
      <c r="H133" s="113" t="s">
        <v>167</v>
      </c>
      <c r="I133" s="560">
        <f t="shared" si="21"/>
        <v>-143581266</v>
      </c>
      <c r="J133" s="560">
        <f t="shared" si="15"/>
        <v>0</v>
      </c>
      <c r="K133" s="560">
        <f t="shared" si="22"/>
        <v>-270908610</v>
      </c>
      <c r="L133" s="319">
        <f t="shared" si="23"/>
        <v>-143581266</v>
      </c>
      <c r="O133" s="319">
        <f t="shared" si="24"/>
        <v>-270908610</v>
      </c>
      <c r="P133" s="320"/>
      <c r="S133" s="117">
        <f t="shared" si="25"/>
        <v>0</v>
      </c>
      <c r="U133" s="117">
        <f>+K133-O133-P133</f>
        <v>0</v>
      </c>
    </row>
    <row r="134" spans="1:21">
      <c r="A134" s="414">
        <v>8070103</v>
      </c>
      <c r="B134" s="403" t="s">
        <v>144</v>
      </c>
      <c r="C134" s="403" t="s">
        <v>168</v>
      </c>
      <c r="D134" s="399">
        <f>IFERROR(VLOOKUP(A134,Imp.Base!B:F,5,FALSE),0)</f>
        <v>-773502702</v>
      </c>
      <c r="E134" s="403"/>
      <c r="F134" s="399">
        <v>-754316788</v>
      </c>
      <c r="G134" s="113" t="s">
        <v>411</v>
      </c>
      <c r="H134" s="113" t="s">
        <v>701</v>
      </c>
      <c r="I134" s="560">
        <f t="shared" si="21"/>
        <v>-773502702</v>
      </c>
      <c r="J134" s="560">
        <f t="shared" si="15"/>
        <v>0</v>
      </c>
      <c r="K134" s="560">
        <f t="shared" si="22"/>
        <v>-754316788</v>
      </c>
      <c r="L134" s="319">
        <f t="shared" si="23"/>
        <v>-773502702</v>
      </c>
      <c r="O134" s="319">
        <f t="shared" si="24"/>
        <v>-754316788</v>
      </c>
      <c r="P134" s="320"/>
      <c r="S134" s="117">
        <f t="shared" si="25"/>
        <v>0</v>
      </c>
      <c r="U134" s="117">
        <f>+K134-O134-P134</f>
        <v>0</v>
      </c>
    </row>
    <row r="135" spans="1:21">
      <c r="A135" s="414">
        <v>8070104</v>
      </c>
      <c r="B135" s="403" t="s">
        <v>144</v>
      </c>
      <c r="C135" s="410" t="s">
        <v>229</v>
      </c>
      <c r="D135" s="399">
        <f>IFERROR(VLOOKUP(A135,Imp.Base!B:F,5,FALSE),0)</f>
        <v>-6575025</v>
      </c>
      <c r="E135" s="403"/>
      <c r="F135" s="399">
        <v>0</v>
      </c>
      <c r="G135" s="113" t="s">
        <v>418</v>
      </c>
      <c r="H135" s="113" t="s">
        <v>712</v>
      </c>
      <c r="I135" s="560">
        <f t="shared" si="21"/>
        <v>-6575025</v>
      </c>
      <c r="J135" s="560">
        <f t="shared" si="15"/>
        <v>0</v>
      </c>
      <c r="K135" s="560">
        <f t="shared" si="22"/>
        <v>0</v>
      </c>
      <c r="L135" s="319">
        <f t="shared" si="23"/>
        <v>-6575025</v>
      </c>
      <c r="O135" s="319">
        <f t="shared" si="24"/>
        <v>0</v>
      </c>
      <c r="P135" s="320"/>
      <c r="S135" s="117">
        <f t="shared" si="25"/>
        <v>0</v>
      </c>
    </row>
    <row r="136" spans="1:21">
      <c r="A136" s="414">
        <v>8070105</v>
      </c>
      <c r="B136" s="403" t="s">
        <v>144</v>
      </c>
      <c r="C136" s="403" t="s">
        <v>170</v>
      </c>
      <c r="D136" s="399">
        <f>IFERROR(VLOOKUP(A136,Imp.Base!B:F,5,FALSE),0)</f>
        <v>3860979</v>
      </c>
      <c r="E136" s="403"/>
      <c r="F136" s="399">
        <v>-6590215</v>
      </c>
      <c r="G136" s="113" t="s">
        <v>404</v>
      </c>
      <c r="H136" s="113" t="s">
        <v>167</v>
      </c>
      <c r="I136" s="560">
        <f t="shared" si="21"/>
        <v>3860979</v>
      </c>
      <c r="J136" s="560">
        <f t="shared" si="15"/>
        <v>0</v>
      </c>
      <c r="K136" s="560">
        <f t="shared" si="22"/>
        <v>-6590215</v>
      </c>
      <c r="L136" s="319">
        <f t="shared" si="23"/>
        <v>3860979</v>
      </c>
      <c r="O136" s="319">
        <f t="shared" si="24"/>
        <v>-6590215</v>
      </c>
      <c r="P136" s="320"/>
      <c r="S136" s="117">
        <f t="shared" si="25"/>
        <v>0</v>
      </c>
      <c r="U136" s="117">
        <f>+K136-O136-P136</f>
        <v>0</v>
      </c>
    </row>
    <row r="137" spans="1:21">
      <c r="A137" s="414">
        <v>8070106</v>
      </c>
      <c r="B137" s="403" t="s">
        <v>144</v>
      </c>
      <c r="C137" s="403" t="s">
        <v>171</v>
      </c>
      <c r="D137" s="399">
        <f>IFERROR(VLOOKUP(A137,Imp.Base!B:F,5,FALSE),0)</f>
        <v>-10535935</v>
      </c>
      <c r="E137" s="403"/>
      <c r="F137" s="399">
        <v>-21053497</v>
      </c>
      <c r="G137" s="113" t="s">
        <v>404</v>
      </c>
      <c r="H137" s="113" t="s">
        <v>167</v>
      </c>
      <c r="I137" s="560">
        <f t="shared" si="21"/>
        <v>-10535935</v>
      </c>
      <c r="J137" s="560">
        <f t="shared" si="15"/>
        <v>0</v>
      </c>
      <c r="K137" s="560">
        <f t="shared" si="22"/>
        <v>-21053497</v>
      </c>
      <c r="L137" s="319">
        <f t="shared" si="23"/>
        <v>-10535935</v>
      </c>
      <c r="O137" s="319">
        <f t="shared" si="24"/>
        <v>-21053497</v>
      </c>
      <c r="P137" s="320"/>
      <c r="S137" s="117">
        <f t="shared" si="25"/>
        <v>0</v>
      </c>
      <c r="U137" s="117">
        <f>+K137-O137-P137</f>
        <v>0</v>
      </c>
    </row>
    <row r="138" spans="1:21">
      <c r="A138" s="414">
        <v>8070107</v>
      </c>
      <c r="B138" s="403" t="s">
        <v>144</v>
      </c>
      <c r="C138" s="403" t="s">
        <v>172</v>
      </c>
      <c r="D138" s="399">
        <f>IFERROR(VLOOKUP(A138,Imp.Base!B:F,5,FALSE),0)</f>
        <v>-24665847</v>
      </c>
      <c r="E138" s="403"/>
      <c r="F138" s="399">
        <v>-45854921</v>
      </c>
      <c r="G138" s="113" t="s">
        <v>172</v>
      </c>
      <c r="H138" s="113" t="s">
        <v>172</v>
      </c>
      <c r="I138" s="560">
        <f t="shared" si="21"/>
        <v>-24665847</v>
      </c>
      <c r="J138" s="560">
        <f t="shared" si="15"/>
        <v>0</v>
      </c>
      <c r="K138" s="560">
        <f t="shared" si="22"/>
        <v>-45854921</v>
      </c>
      <c r="L138" s="319">
        <f t="shared" si="23"/>
        <v>-24665847</v>
      </c>
      <c r="O138" s="319">
        <f t="shared" si="24"/>
        <v>-45854921</v>
      </c>
      <c r="P138" s="320"/>
      <c r="S138" s="117">
        <f t="shared" si="25"/>
        <v>0</v>
      </c>
      <c r="U138" s="117">
        <f>+K138-O138-P138</f>
        <v>0</v>
      </c>
    </row>
    <row r="139" spans="1:21">
      <c r="A139" s="414">
        <v>8070109</v>
      </c>
      <c r="B139" s="403" t="s">
        <v>144</v>
      </c>
      <c r="C139" s="403" t="s">
        <v>173</v>
      </c>
      <c r="D139" s="399">
        <f>IFERROR(VLOOKUP(A139,Imp.Base!B:F,5,FALSE),0)</f>
        <v>-5360746</v>
      </c>
      <c r="E139" s="403"/>
      <c r="F139" s="399">
        <v>6350000</v>
      </c>
      <c r="G139" s="113" t="s">
        <v>404</v>
      </c>
      <c r="H139" s="113" t="s">
        <v>167</v>
      </c>
      <c r="I139" s="560">
        <f t="shared" si="21"/>
        <v>-5360746</v>
      </c>
      <c r="J139" s="560">
        <f t="shared" si="15"/>
        <v>0</v>
      </c>
      <c r="K139" s="560">
        <f t="shared" si="22"/>
        <v>6350000</v>
      </c>
      <c r="L139" s="319">
        <f t="shared" si="23"/>
        <v>-5360746</v>
      </c>
      <c r="O139" s="319">
        <f t="shared" si="24"/>
        <v>6350000</v>
      </c>
      <c r="P139" s="320"/>
      <c r="S139" s="117">
        <f t="shared" si="25"/>
        <v>0</v>
      </c>
    </row>
    <row r="140" spans="1:21">
      <c r="A140" s="414">
        <v>8070110</v>
      </c>
      <c r="B140" s="403" t="s">
        <v>144</v>
      </c>
      <c r="C140" s="410" t="s">
        <v>174</v>
      </c>
      <c r="D140" s="399">
        <f>IFERROR(VLOOKUP(A140,Imp.Base!B:F,5,FALSE),0)</f>
        <v>-16749999</v>
      </c>
      <c r="E140" s="403"/>
      <c r="F140" s="399">
        <v>-27912497</v>
      </c>
      <c r="G140" s="113" t="s">
        <v>404</v>
      </c>
      <c r="H140" s="113" t="s">
        <v>167</v>
      </c>
      <c r="I140" s="560">
        <f t="shared" si="21"/>
        <v>-16749999</v>
      </c>
      <c r="J140" s="560">
        <f t="shared" si="15"/>
        <v>0</v>
      </c>
      <c r="K140" s="560">
        <f>+F140</f>
        <v>-27912497</v>
      </c>
      <c r="L140" s="319">
        <f t="shared" si="23"/>
        <v>-16749999</v>
      </c>
      <c r="O140" s="319">
        <f t="shared" si="24"/>
        <v>-27912497</v>
      </c>
      <c r="P140" s="320"/>
      <c r="S140" s="117">
        <f t="shared" si="25"/>
        <v>0</v>
      </c>
      <c r="U140" s="117">
        <f>+K140-O140-P140</f>
        <v>0</v>
      </c>
    </row>
    <row r="141" spans="1:21">
      <c r="A141" s="414">
        <v>8070112</v>
      </c>
      <c r="B141" s="403" t="s">
        <v>144</v>
      </c>
      <c r="C141" s="410" t="s">
        <v>176</v>
      </c>
      <c r="D141" s="399">
        <f>IFERROR(VLOOKUP(A141,Imp.Base!B:F,5,FALSE),0)</f>
        <v>0</v>
      </c>
      <c r="E141" s="403"/>
      <c r="F141" s="399">
        <v>0</v>
      </c>
      <c r="G141" s="113" t="s">
        <v>406</v>
      </c>
      <c r="H141" s="113" t="s">
        <v>406</v>
      </c>
      <c r="I141" s="560">
        <f t="shared" si="21"/>
        <v>0</v>
      </c>
      <c r="J141" s="560">
        <f t="shared" si="15"/>
        <v>0</v>
      </c>
      <c r="K141" s="560">
        <f t="shared" ref="K141:K146" si="26">+F141</f>
        <v>0</v>
      </c>
      <c r="L141" s="319">
        <f t="shared" si="23"/>
        <v>0</v>
      </c>
      <c r="O141" s="319">
        <f t="shared" si="24"/>
        <v>0</v>
      </c>
      <c r="P141" s="320"/>
      <c r="S141" s="117">
        <f t="shared" si="25"/>
        <v>0</v>
      </c>
    </row>
    <row r="142" spans="1:21">
      <c r="A142" s="414">
        <v>8070113</v>
      </c>
      <c r="B142" s="403" t="s">
        <v>144</v>
      </c>
      <c r="C142" s="403" t="s">
        <v>177</v>
      </c>
      <c r="D142" s="399">
        <f>IFERROR(VLOOKUP(A142,Imp.Base!B:F,5,FALSE),0)</f>
        <v>0</v>
      </c>
      <c r="E142" s="403"/>
      <c r="F142" s="399">
        <v>0</v>
      </c>
      <c r="G142" s="113" t="s">
        <v>417</v>
      </c>
      <c r="H142" s="113" t="s">
        <v>177</v>
      </c>
      <c r="I142" s="560">
        <f t="shared" si="21"/>
        <v>0</v>
      </c>
      <c r="J142" s="560">
        <f t="shared" si="15"/>
        <v>0</v>
      </c>
      <c r="K142" s="560">
        <f t="shared" si="26"/>
        <v>0</v>
      </c>
      <c r="L142" s="319">
        <f t="shared" si="23"/>
        <v>0</v>
      </c>
      <c r="O142" s="319">
        <f t="shared" si="24"/>
        <v>0</v>
      </c>
      <c r="P142" s="320"/>
      <c r="S142" s="117">
        <f t="shared" si="25"/>
        <v>0</v>
      </c>
    </row>
    <row r="143" spans="1:21">
      <c r="A143" s="414">
        <v>8070114</v>
      </c>
      <c r="B143" s="403" t="s">
        <v>144</v>
      </c>
      <c r="C143" s="403" t="s">
        <v>178</v>
      </c>
      <c r="D143" s="399">
        <f>IFERROR(VLOOKUP(A143,Imp.Base!B:F,5,FALSE),0)</f>
        <v>-25265366</v>
      </c>
      <c r="E143" s="403"/>
      <c r="F143" s="399">
        <v>-25967578</v>
      </c>
      <c r="G143" s="113" t="s">
        <v>404</v>
      </c>
      <c r="H143" s="113" t="s">
        <v>167</v>
      </c>
      <c r="I143" s="560">
        <f t="shared" si="21"/>
        <v>-25265366</v>
      </c>
      <c r="J143" s="560">
        <f t="shared" si="15"/>
        <v>0</v>
      </c>
      <c r="K143" s="560">
        <f t="shared" si="26"/>
        <v>-25967578</v>
      </c>
      <c r="L143" s="319">
        <f t="shared" si="23"/>
        <v>-25265366</v>
      </c>
      <c r="O143" s="319">
        <f t="shared" si="24"/>
        <v>-25967578</v>
      </c>
      <c r="P143" s="320"/>
      <c r="S143" s="117">
        <f t="shared" si="25"/>
        <v>0</v>
      </c>
      <c r="U143" s="117">
        <f>+K143-O143-P143</f>
        <v>0</v>
      </c>
    </row>
    <row r="144" spans="1:21">
      <c r="A144" s="400">
        <v>8070117</v>
      </c>
      <c r="B144" s="403" t="s">
        <v>144</v>
      </c>
      <c r="C144" s="403" t="s">
        <v>1096</v>
      </c>
      <c r="D144" s="399">
        <f>IFERROR(VLOOKUP(A144,Imp.Base!B:F,5,FALSE),0)</f>
        <v>-18359876</v>
      </c>
      <c r="E144" s="403"/>
      <c r="F144" s="399">
        <v>-51556469</v>
      </c>
      <c r="G144" s="113" t="s">
        <v>404</v>
      </c>
      <c r="H144" s="113" t="s">
        <v>167</v>
      </c>
      <c r="I144" s="560">
        <f t="shared" si="21"/>
        <v>-18359876</v>
      </c>
      <c r="J144" s="560">
        <f>+D144-I144</f>
        <v>0</v>
      </c>
      <c r="K144" s="560">
        <f t="shared" si="26"/>
        <v>-51556469</v>
      </c>
      <c r="L144" s="319">
        <f t="shared" si="23"/>
        <v>-18359876</v>
      </c>
      <c r="O144" s="319">
        <f t="shared" si="24"/>
        <v>-51556469</v>
      </c>
      <c r="P144" s="320"/>
      <c r="S144" s="117">
        <f t="shared" si="25"/>
        <v>0</v>
      </c>
      <c r="U144" s="117">
        <f>+K144-O144-P144</f>
        <v>0</v>
      </c>
    </row>
    <row r="145" spans="1:21">
      <c r="A145" s="400">
        <v>8070118</v>
      </c>
      <c r="B145" s="403" t="s">
        <v>144</v>
      </c>
      <c r="C145" s="403" t="s">
        <v>1097</v>
      </c>
      <c r="D145" s="399">
        <f>IFERROR(VLOOKUP(A145,Imp.Base!B:F,5,FALSE),0)</f>
        <v>-4225000</v>
      </c>
      <c r="E145" s="403"/>
      <c r="F145" s="399">
        <v>-5540000</v>
      </c>
      <c r="G145" s="113" t="s">
        <v>404</v>
      </c>
      <c r="H145" s="113" t="s">
        <v>167</v>
      </c>
      <c r="I145" s="560">
        <f t="shared" si="21"/>
        <v>-4225000</v>
      </c>
      <c r="J145" s="560">
        <f>+D145-I145</f>
        <v>0</v>
      </c>
      <c r="K145" s="560">
        <f t="shared" si="26"/>
        <v>-5540000</v>
      </c>
      <c r="L145" s="319">
        <f t="shared" si="23"/>
        <v>-4225000</v>
      </c>
      <c r="O145" s="319">
        <f t="shared" si="24"/>
        <v>-5540000</v>
      </c>
      <c r="P145" s="320"/>
      <c r="S145" s="117">
        <f t="shared" si="25"/>
        <v>0</v>
      </c>
      <c r="U145" s="117">
        <f>+K145-O145-P145</f>
        <v>0</v>
      </c>
    </row>
    <row r="146" spans="1:21">
      <c r="A146" s="414">
        <v>8070201</v>
      </c>
      <c r="B146" s="403" t="s">
        <v>144</v>
      </c>
      <c r="C146" s="403" t="s">
        <v>230</v>
      </c>
      <c r="D146" s="399">
        <f>IFERROR(VLOOKUP(A146,Imp.Base!B:F,5,FALSE),0)</f>
        <v>-126978857</v>
      </c>
      <c r="E146" s="403"/>
      <c r="F146" s="399">
        <v>-211886994</v>
      </c>
      <c r="G146" s="113" t="s">
        <v>411</v>
      </c>
      <c r="H146" s="113" t="s">
        <v>701</v>
      </c>
      <c r="I146" s="560">
        <f t="shared" si="21"/>
        <v>-126978857</v>
      </c>
      <c r="J146" s="560">
        <f t="shared" si="15"/>
        <v>0</v>
      </c>
      <c r="K146" s="560">
        <f t="shared" si="26"/>
        <v>-211886994</v>
      </c>
      <c r="L146" s="319">
        <f t="shared" si="23"/>
        <v>-126978857</v>
      </c>
      <c r="O146" s="319">
        <f t="shared" si="24"/>
        <v>-211886994</v>
      </c>
      <c r="P146" s="320"/>
      <c r="S146" s="117">
        <f t="shared" si="25"/>
        <v>0</v>
      </c>
      <c r="U146" s="117">
        <f>+K146-O146-P146</f>
        <v>0</v>
      </c>
    </row>
    <row r="147" spans="1:21">
      <c r="A147" s="414">
        <v>8070202</v>
      </c>
      <c r="B147" s="403" t="s">
        <v>144</v>
      </c>
      <c r="C147" s="403" t="s">
        <v>179</v>
      </c>
      <c r="D147" s="399">
        <f>IFERROR(VLOOKUP(A147,Imp.Base!B:F,5,FALSE),0)</f>
        <v>-41049421</v>
      </c>
      <c r="E147" s="403"/>
      <c r="F147" s="399">
        <v>-473902485</v>
      </c>
      <c r="G147" s="113" t="s">
        <v>411</v>
      </c>
      <c r="H147" s="113" t="s">
        <v>701</v>
      </c>
      <c r="I147" s="560">
        <f t="shared" si="21"/>
        <v>-41049421</v>
      </c>
      <c r="J147" s="560">
        <f t="shared" si="15"/>
        <v>0</v>
      </c>
      <c r="K147" s="560">
        <f t="shared" ref="K147:K173" si="27">+F147</f>
        <v>-473902485</v>
      </c>
      <c r="L147" s="319">
        <f t="shared" si="23"/>
        <v>-41049421</v>
      </c>
      <c r="O147" s="319">
        <f t="shared" si="24"/>
        <v>-473902485</v>
      </c>
      <c r="P147" s="320"/>
      <c r="S147" s="117">
        <f t="shared" si="25"/>
        <v>0</v>
      </c>
      <c r="U147" s="117">
        <f>+K147-O147-P147</f>
        <v>0</v>
      </c>
    </row>
    <row r="148" spans="1:21" s="379" customFormat="1">
      <c r="A148" s="414">
        <v>8070203</v>
      </c>
      <c r="B148" s="403" t="s">
        <v>144</v>
      </c>
      <c r="C148" s="403" t="s">
        <v>180</v>
      </c>
      <c r="D148" s="399">
        <f>IFERROR(VLOOKUP(A148,Imp.Base!B:F,5,FALSE),0)</f>
        <v>0</v>
      </c>
      <c r="E148" s="400"/>
      <c r="F148" s="399">
        <v>-5914920</v>
      </c>
      <c r="G148" s="113" t="s">
        <v>411</v>
      </c>
      <c r="H148" s="113" t="s">
        <v>701</v>
      </c>
      <c r="I148" s="560">
        <f t="shared" si="21"/>
        <v>0</v>
      </c>
      <c r="J148" s="109"/>
      <c r="K148" s="109">
        <f t="shared" si="27"/>
        <v>-5914920</v>
      </c>
      <c r="L148" s="319">
        <f t="shared" si="23"/>
        <v>0</v>
      </c>
      <c r="M148" s="109"/>
      <c r="N148" s="109"/>
      <c r="O148" s="109">
        <f t="shared" si="24"/>
        <v>-5914920</v>
      </c>
      <c r="S148" s="117">
        <f t="shared" si="25"/>
        <v>0</v>
      </c>
    </row>
    <row r="149" spans="1:21">
      <c r="A149" s="414">
        <v>8070204</v>
      </c>
      <c r="B149" s="403" t="s">
        <v>144</v>
      </c>
      <c r="C149" s="403" t="s">
        <v>181</v>
      </c>
      <c r="D149" s="399">
        <f>IFERROR(VLOOKUP(A149,Imp.Base!B:F,5,FALSE),0)</f>
        <v>0</v>
      </c>
      <c r="E149" s="403"/>
      <c r="F149" s="399">
        <v>-9639354</v>
      </c>
      <c r="G149" s="113" t="s">
        <v>411</v>
      </c>
      <c r="H149" s="113" t="s">
        <v>701</v>
      </c>
      <c r="I149" s="560">
        <f t="shared" si="21"/>
        <v>0</v>
      </c>
      <c r="J149" s="560">
        <f t="shared" si="15"/>
        <v>0</v>
      </c>
      <c r="K149" s="560">
        <f t="shared" si="27"/>
        <v>-9639354</v>
      </c>
      <c r="L149" s="319">
        <f t="shared" si="23"/>
        <v>0</v>
      </c>
      <c r="O149" s="319">
        <f t="shared" si="24"/>
        <v>-9639354</v>
      </c>
      <c r="P149" s="320"/>
      <c r="S149" s="117">
        <f t="shared" si="25"/>
        <v>0</v>
      </c>
      <c r="U149" s="117">
        <f>+K149-O149-P149</f>
        <v>0</v>
      </c>
    </row>
    <row r="150" spans="1:21">
      <c r="A150" s="414">
        <v>8070205</v>
      </c>
      <c r="B150" s="403" t="s">
        <v>144</v>
      </c>
      <c r="C150" s="403" t="s">
        <v>182</v>
      </c>
      <c r="D150" s="399">
        <f>IFERROR(VLOOKUP(A150,Imp.Base!B:F,5,FALSE),0)</f>
        <v>-6036364</v>
      </c>
      <c r="E150" s="403"/>
      <c r="F150" s="399">
        <v>-22583140</v>
      </c>
      <c r="G150" s="113" t="s">
        <v>411</v>
      </c>
      <c r="H150" s="113" t="s">
        <v>701</v>
      </c>
      <c r="I150" s="560">
        <f t="shared" si="21"/>
        <v>-6036364</v>
      </c>
      <c r="J150" s="560">
        <f t="shared" si="15"/>
        <v>0</v>
      </c>
      <c r="K150" s="560">
        <f t="shared" si="27"/>
        <v>-22583140</v>
      </c>
      <c r="L150" s="319">
        <f t="shared" si="23"/>
        <v>-6036364</v>
      </c>
      <c r="O150" s="319">
        <f t="shared" si="24"/>
        <v>-22583140</v>
      </c>
      <c r="P150" s="320"/>
      <c r="S150" s="117">
        <f t="shared" si="25"/>
        <v>0</v>
      </c>
      <c r="U150" s="117">
        <f>+K150-O150-P150</f>
        <v>0</v>
      </c>
    </row>
    <row r="151" spans="1:21">
      <c r="A151" s="400">
        <v>8070206</v>
      </c>
      <c r="B151" s="403" t="s">
        <v>144</v>
      </c>
      <c r="C151" s="403" t="s">
        <v>183</v>
      </c>
      <c r="D151" s="399">
        <f>IFERROR(VLOOKUP(A151,Imp.Base!B:F,5,FALSE),0)</f>
        <v>-3970911</v>
      </c>
      <c r="E151" s="403"/>
      <c r="F151" s="399">
        <v>-9378184</v>
      </c>
      <c r="G151" s="113" t="s">
        <v>411</v>
      </c>
      <c r="H151" s="113" t="s">
        <v>701</v>
      </c>
      <c r="I151" s="560">
        <f t="shared" si="21"/>
        <v>-3970911</v>
      </c>
      <c r="J151" s="560">
        <f>+D151-I151</f>
        <v>0</v>
      </c>
      <c r="K151" s="560">
        <f>+F151</f>
        <v>-9378184</v>
      </c>
      <c r="L151" s="319">
        <f>+D151</f>
        <v>-3970911</v>
      </c>
      <c r="O151" s="319">
        <f t="shared" si="24"/>
        <v>-9378184</v>
      </c>
      <c r="P151" s="320"/>
      <c r="S151" s="117">
        <f t="shared" si="25"/>
        <v>0</v>
      </c>
      <c r="U151" s="117">
        <f>+K151-O151-P151</f>
        <v>0</v>
      </c>
    </row>
    <row r="152" spans="1:21">
      <c r="A152" s="414">
        <v>8070209</v>
      </c>
      <c r="B152" s="403" t="s">
        <v>144</v>
      </c>
      <c r="C152" s="403" t="s">
        <v>231</v>
      </c>
      <c r="D152" s="399">
        <f>IFERROR(VLOOKUP(A152,Imp.Base!B:F,5,FALSE),0)</f>
        <v>-4114400</v>
      </c>
      <c r="E152" s="403"/>
      <c r="F152" s="399">
        <v>-12343200</v>
      </c>
      <c r="G152" s="113" t="s">
        <v>420</v>
      </c>
      <c r="H152" s="113" t="s">
        <v>706</v>
      </c>
      <c r="I152" s="560">
        <f t="shared" si="21"/>
        <v>-4114400</v>
      </c>
      <c r="J152" s="560">
        <f t="shared" si="15"/>
        <v>0</v>
      </c>
      <c r="K152" s="560">
        <f t="shared" si="27"/>
        <v>-12343200</v>
      </c>
      <c r="L152" s="319">
        <f t="shared" si="23"/>
        <v>-4114400</v>
      </c>
      <c r="O152" s="319">
        <f t="shared" si="24"/>
        <v>-12343200</v>
      </c>
      <c r="P152" s="320"/>
      <c r="S152" s="117">
        <f t="shared" si="25"/>
        <v>0</v>
      </c>
    </row>
    <row r="153" spans="1:21">
      <c r="A153" s="400">
        <v>8070210</v>
      </c>
      <c r="B153" s="403" t="s">
        <v>144</v>
      </c>
      <c r="C153" s="400" t="s">
        <v>852</v>
      </c>
      <c r="D153" s="399">
        <f>IFERROR(VLOOKUP(A153,Imp.Base!B:F,5,FALSE),0)</f>
        <v>-4329822</v>
      </c>
      <c r="E153" s="403"/>
      <c r="F153" s="399">
        <v>-8579756</v>
      </c>
      <c r="G153" s="113" t="s">
        <v>420</v>
      </c>
      <c r="H153" s="113" t="s">
        <v>420</v>
      </c>
      <c r="I153" s="560">
        <f t="shared" si="21"/>
        <v>-4329822</v>
      </c>
      <c r="J153" s="560"/>
      <c r="K153" s="560">
        <f t="shared" si="27"/>
        <v>-8579756</v>
      </c>
      <c r="L153" s="319">
        <f t="shared" si="23"/>
        <v>-4329822</v>
      </c>
      <c r="O153" s="319">
        <f t="shared" si="24"/>
        <v>-8579756</v>
      </c>
      <c r="P153" s="320"/>
      <c r="S153" s="117">
        <f t="shared" si="25"/>
        <v>0</v>
      </c>
      <c r="U153" s="117">
        <f>+K153-O153-P153</f>
        <v>0</v>
      </c>
    </row>
    <row r="154" spans="1:21">
      <c r="A154" s="414">
        <v>8070301</v>
      </c>
      <c r="B154" s="403" t="s">
        <v>144</v>
      </c>
      <c r="C154" s="403" t="s">
        <v>185</v>
      </c>
      <c r="D154" s="399">
        <f>IFERROR(VLOOKUP(A154,Imp.Base!B:F,5,FALSE),0)</f>
        <v>-3841086</v>
      </c>
      <c r="E154" s="403"/>
      <c r="F154" s="399">
        <v>-3607198</v>
      </c>
      <c r="G154" s="113" t="s">
        <v>409</v>
      </c>
      <c r="H154" s="113" t="s">
        <v>698</v>
      </c>
      <c r="I154" s="560">
        <f t="shared" si="21"/>
        <v>-3841086</v>
      </c>
      <c r="J154" s="560">
        <f t="shared" si="15"/>
        <v>0</v>
      </c>
      <c r="K154" s="560">
        <f t="shared" si="27"/>
        <v>-3607198</v>
      </c>
      <c r="L154" s="319">
        <f t="shared" si="23"/>
        <v>-3841086</v>
      </c>
      <c r="O154" s="319">
        <f t="shared" si="24"/>
        <v>-3607198</v>
      </c>
      <c r="P154" s="320"/>
      <c r="S154" s="117">
        <f t="shared" si="25"/>
        <v>0</v>
      </c>
      <c r="U154" s="117">
        <f>+K154-O154-P154</f>
        <v>0</v>
      </c>
    </row>
    <row r="155" spans="1:21">
      <c r="A155" s="414">
        <v>8070302</v>
      </c>
      <c r="B155" s="403" t="s">
        <v>144</v>
      </c>
      <c r="C155" s="403" t="s">
        <v>186</v>
      </c>
      <c r="D155" s="399">
        <f>IFERROR(VLOOKUP(A155,Imp.Base!B:F,5,FALSE),0)</f>
        <v>-28102035</v>
      </c>
      <c r="E155" s="403"/>
      <c r="F155" s="399">
        <v>-10751802</v>
      </c>
      <c r="G155" s="113" t="s">
        <v>409</v>
      </c>
      <c r="H155" s="113" t="s">
        <v>698</v>
      </c>
      <c r="I155" s="560">
        <f t="shared" si="21"/>
        <v>-28102035</v>
      </c>
      <c r="J155" s="560">
        <f t="shared" si="15"/>
        <v>0</v>
      </c>
      <c r="K155" s="560">
        <f t="shared" si="27"/>
        <v>-10751802</v>
      </c>
      <c r="L155" s="319">
        <f t="shared" si="23"/>
        <v>-28102035</v>
      </c>
      <c r="O155" s="319">
        <f t="shared" si="24"/>
        <v>-10751802</v>
      </c>
      <c r="P155" s="320"/>
      <c r="S155" s="117">
        <f t="shared" si="25"/>
        <v>0</v>
      </c>
      <c r="U155" s="117">
        <f>+K155-O155-P155</f>
        <v>0</v>
      </c>
    </row>
    <row r="156" spans="1:21">
      <c r="A156" s="414">
        <v>8070303</v>
      </c>
      <c r="B156" s="403" t="s">
        <v>144</v>
      </c>
      <c r="C156" s="403" t="s">
        <v>187</v>
      </c>
      <c r="D156" s="399">
        <f>IFERROR(VLOOKUP(A156,Imp.Base!B:F,5,FALSE),0)</f>
        <v>-10287578</v>
      </c>
      <c r="E156" s="403"/>
      <c r="F156" s="399">
        <v>-8390707</v>
      </c>
      <c r="G156" s="113" t="s">
        <v>409</v>
      </c>
      <c r="H156" s="113" t="s">
        <v>698</v>
      </c>
      <c r="I156" s="560">
        <f t="shared" si="21"/>
        <v>-10287578</v>
      </c>
      <c r="J156" s="560">
        <f t="shared" si="15"/>
        <v>0</v>
      </c>
      <c r="K156" s="560">
        <f t="shared" si="27"/>
        <v>-8390707</v>
      </c>
      <c r="L156" s="319">
        <f t="shared" si="23"/>
        <v>-10287578</v>
      </c>
      <c r="O156" s="319">
        <f t="shared" si="24"/>
        <v>-8390707</v>
      </c>
      <c r="P156" s="320"/>
      <c r="S156" s="117">
        <f t="shared" si="25"/>
        <v>0</v>
      </c>
      <c r="U156" s="117">
        <f>+K156-O156-P156</f>
        <v>0</v>
      </c>
    </row>
    <row r="157" spans="1:21">
      <c r="A157" s="414">
        <v>8070304</v>
      </c>
      <c r="B157" s="403" t="s">
        <v>144</v>
      </c>
      <c r="C157" s="403" t="s">
        <v>296</v>
      </c>
      <c r="D157" s="399">
        <f>IFERROR(VLOOKUP(A157,Imp.Base!B:F,5,FALSE),0)</f>
        <v>0</v>
      </c>
      <c r="E157" s="403"/>
      <c r="F157" s="399">
        <v>0</v>
      </c>
      <c r="G157" s="113" t="s">
        <v>420</v>
      </c>
      <c r="H157" s="113" t="s">
        <v>698</v>
      </c>
      <c r="I157" s="560">
        <f t="shared" si="21"/>
        <v>0</v>
      </c>
      <c r="J157" s="560">
        <f t="shared" si="15"/>
        <v>0</v>
      </c>
      <c r="K157" s="560">
        <f t="shared" si="27"/>
        <v>0</v>
      </c>
      <c r="L157" s="319">
        <f t="shared" si="23"/>
        <v>0</v>
      </c>
      <c r="O157" s="319">
        <f t="shared" si="24"/>
        <v>0</v>
      </c>
      <c r="P157" s="320"/>
      <c r="S157" s="117">
        <f t="shared" si="25"/>
        <v>0</v>
      </c>
    </row>
    <row r="158" spans="1:21">
      <c r="A158" s="414">
        <v>8070305</v>
      </c>
      <c r="B158" s="403" t="s">
        <v>144</v>
      </c>
      <c r="C158" s="403" t="s">
        <v>834</v>
      </c>
      <c r="D158" s="399">
        <f>IFERROR(VLOOKUP(A158,Imp.Base!B:F,5,FALSE),0)</f>
        <v>0</v>
      </c>
      <c r="E158" s="403"/>
      <c r="F158" s="399">
        <v>-1074847</v>
      </c>
      <c r="G158" s="113" t="s">
        <v>419</v>
      </c>
      <c r="H158" s="113" t="s">
        <v>708</v>
      </c>
      <c r="I158" s="560">
        <f t="shared" si="21"/>
        <v>0</v>
      </c>
      <c r="J158" s="560">
        <f t="shared" si="15"/>
        <v>0</v>
      </c>
      <c r="K158" s="560">
        <f t="shared" si="27"/>
        <v>-1074847</v>
      </c>
      <c r="L158" s="319">
        <f t="shared" si="23"/>
        <v>0</v>
      </c>
      <c r="O158" s="319">
        <f t="shared" si="24"/>
        <v>-1074847</v>
      </c>
      <c r="P158" s="320"/>
      <c r="S158" s="117">
        <f t="shared" si="25"/>
        <v>0</v>
      </c>
    </row>
    <row r="159" spans="1:21">
      <c r="A159" s="414">
        <v>8070306</v>
      </c>
      <c r="B159" s="403" t="s">
        <v>144</v>
      </c>
      <c r="C159" s="403" t="s">
        <v>232</v>
      </c>
      <c r="D159" s="399">
        <f>IFERROR(VLOOKUP(A159,Imp.Base!B:F,5,FALSE),0)</f>
        <v>-81809</v>
      </c>
      <c r="E159" s="403"/>
      <c r="F159" s="399">
        <v>0</v>
      </c>
      <c r="G159" s="113" t="s">
        <v>409</v>
      </c>
      <c r="H159" s="113" t="s">
        <v>698</v>
      </c>
      <c r="I159" s="560">
        <f t="shared" si="21"/>
        <v>-81809</v>
      </c>
      <c r="J159" s="560">
        <f t="shared" si="15"/>
        <v>0</v>
      </c>
      <c r="K159" s="560">
        <f t="shared" si="27"/>
        <v>0</v>
      </c>
      <c r="L159" s="319">
        <f t="shared" ref="L159:L172" si="28">+I159</f>
        <v>-81809</v>
      </c>
      <c r="O159" s="319">
        <f t="shared" si="24"/>
        <v>0</v>
      </c>
      <c r="P159" s="320"/>
      <c r="S159" s="117">
        <f t="shared" si="25"/>
        <v>0</v>
      </c>
    </row>
    <row r="160" spans="1:21">
      <c r="A160" s="414">
        <v>8070401</v>
      </c>
      <c r="B160" s="403" t="s">
        <v>144</v>
      </c>
      <c r="C160" s="403" t="s">
        <v>191</v>
      </c>
      <c r="D160" s="399">
        <f>IFERROR(VLOOKUP(A160,Imp.Base!B:F,5,FALSE),0)</f>
        <v>-145359162</v>
      </c>
      <c r="E160" s="403"/>
      <c r="F160" s="399">
        <v>-15354572</v>
      </c>
      <c r="G160" s="113" t="s">
        <v>420</v>
      </c>
      <c r="H160" s="113" t="s">
        <v>406</v>
      </c>
      <c r="I160" s="560">
        <f t="shared" si="21"/>
        <v>-145359162</v>
      </c>
      <c r="J160" s="560">
        <f t="shared" si="15"/>
        <v>0</v>
      </c>
      <c r="K160" s="560">
        <f t="shared" si="27"/>
        <v>-15354572</v>
      </c>
      <c r="L160" s="319">
        <f t="shared" si="28"/>
        <v>-145359162</v>
      </c>
      <c r="O160" s="319">
        <f t="shared" si="24"/>
        <v>-15354572</v>
      </c>
      <c r="P160" s="320"/>
      <c r="S160" s="117">
        <f t="shared" si="25"/>
        <v>0</v>
      </c>
      <c r="U160" s="117">
        <f>+K160-O160-P160</f>
        <v>0</v>
      </c>
    </row>
    <row r="161" spans="1:21">
      <c r="A161" s="414">
        <v>8070402</v>
      </c>
      <c r="B161" s="403" t="s">
        <v>144</v>
      </c>
      <c r="C161" s="403" t="s">
        <v>297</v>
      </c>
      <c r="D161" s="399">
        <f>IFERROR(VLOOKUP(A161,Imp.Base!B:F,5,FALSE),0)</f>
        <v>-1132909</v>
      </c>
      <c r="E161" s="403"/>
      <c r="F161" s="399">
        <v>-801000</v>
      </c>
      <c r="G161" s="113" t="s">
        <v>409</v>
      </c>
      <c r="H161" s="113" t="s">
        <v>698</v>
      </c>
      <c r="I161" s="560">
        <f t="shared" si="21"/>
        <v>-1132909</v>
      </c>
      <c r="J161" s="560">
        <f t="shared" si="15"/>
        <v>0</v>
      </c>
      <c r="K161" s="560">
        <f t="shared" si="27"/>
        <v>-801000</v>
      </c>
      <c r="L161" s="319">
        <f t="shared" si="28"/>
        <v>-1132909</v>
      </c>
      <c r="O161" s="319">
        <f t="shared" si="24"/>
        <v>-801000</v>
      </c>
      <c r="P161" s="320"/>
      <c r="S161" s="117">
        <f t="shared" si="25"/>
        <v>0</v>
      </c>
      <c r="U161" s="117">
        <f>+K161-O161-P161</f>
        <v>0</v>
      </c>
    </row>
    <row r="162" spans="1:21">
      <c r="A162" s="414">
        <v>8070403</v>
      </c>
      <c r="B162" s="403" t="s">
        <v>144</v>
      </c>
      <c r="C162" s="403" t="s">
        <v>468</v>
      </c>
      <c r="D162" s="399">
        <f>IFERROR(VLOOKUP(A162,Imp.Base!B:F,5,FALSE),0)</f>
        <v>-342273</v>
      </c>
      <c r="E162" s="403"/>
      <c r="F162" s="399">
        <v>-390909</v>
      </c>
      <c r="G162" s="113" t="s">
        <v>420</v>
      </c>
      <c r="H162" s="113" t="s">
        <v>420</v>
      </c>
      <c r="I162" s="560">
        <f t="shared" ref="I162:I173" si="29">VLOOKUP(A162,A:D,4,FALSE)</f>
        <v>-342273</v>
      </c>
      <c r="J162" s="560">
        <f t="shared" ref="J162:J173" si="30">+D162-I162</f>
        <v>0</v>
      </c>
      <c r="K162" s="560">
        <f t="shared" si="27"/>
        <v>-390909</v>
      </c>
      <c r="L162" s="319">
        <f t="shared" si="28"/>
        <v>-342273</v>
      </c>
      <c r="O162" s="319">
        <f t="shared" si="24"/>
        <v>-390909</v>
      </c>
      <c r="P162" s="320"/>
      <c r="S162" s="117">
        <f t="shared" si="25"/>
        <v>0</v>
      </c>
    </row>
    <row r="163" spans="1:21">
      <c r="A163" s="414">
        <v>8070404</v>
      </c>
      <c r="B163" s="403" t="s">
        <v>144</v>
      </c>
      <c r="C163" s="403" t="s">
        <v>192</v>
      </c>
      <c r="D163" s="399">
        <f>IFERROR(VLOOKUP(A163,Imp.Base!B:F,5,FALSE),0)</f>
        <v>0</v>
      </c>
      <c r="E163" s="403"/>
      <c r="F163" s="399">
        <v>0</v>
      </c>
      <c r="G163" s="113" t="s">
        <v>420</v>
      </c>
      <c r="H163" s="113" t="s">
        <v>420</v>
      </c>
      <c r="I163" s="560">
        <f t="shared" si="29"/>
        <v>0</v>
      </c>
      <c r="J163" s="560"/>
      <c r="K163" s="560">
        <f t="shared" si="27"/>
        <v>0</v>
      </c>
      <c r="L163" s="319">
        <f t="shared" si="28"/>
        <v>0</v>
      </c>
      <c r="O163" s="319">
        <f t="shared" si="24"/>
        <v>0</v>
      </c>
      <c r="P163" s="320"/>
      <c r="S163" s="117">
        <f t="shared" si="25"/>
        <v>0</v>
      </c>
    </row>
    <row r="164" spans="1:21">
      <c r="A164" s="414">
        <v>8070405</v>
      </c>
      <c r="B164" s="403" t="s">
        <v>144</v>
      </c>
      <c r="C164" s="410" t="s">
        <v>193</v>
      </c>
      <c r="D164" s="399">
        <f>IFERROR(VLOOKUP(A164,Imp.Base!B:F,5,FALSE),0)</f>
        <v>-3439310</v>
      </c>
      <c r="E164" s="403"/>
      <c r="F164" s="399">
        <v>-9961640</v>
      </c>
      <c r="G164" s="113" t="s">
        <v>406</v>
      </c>
      <c r="H164" s="113" t="s">
        <v>406</v>
      </c>
      <c r="I164" s="560">
        <f t="shared" si="29"/>
        <v>-3439310</v>
      </c>
      <c r="J164" s="560">
        <f t="shared" si="30"/>
        <v>0</v>
      </c>
      <c r="K164" s="560">
        <f t="shared" si="27"/>
        <v>-9961640</v>
      </c>
      <c r="L164" s="319">
        <f t="shared" si="28"/>
        <v>-3439310</v>
      </c>
      <c r="O164" s="319">
        <f t="shared" si="24"/>
        <v>-9961640</v>
      </c>
      <c r="P164" s="320"/>
      <c r="S164" s="117">
        <f t="shared" si="25"/>
        <v>0</v>
      </c>
      <c r="U164" s="117">
        <f t="shared" ref="U164:U169" si="31">+K164-O164-P164</f>
        <v>0</v>
      </c>
    </row>
    <row r="165" spans="1:21">
      <c r="A165" s="414">
        <v>8070406</v>
      </c>
      <c r="B165" s="403" t="s">
        <v>144</v>
      </c>
      <c r="C165" s="403" t="s">
        <v>194</v>
      </c>
      <c r="D165" s="399">
        <f>IFERROR(VLOOKUP(A165,Imp.Base!B:F,5,FALSE),0)</f>
        <v>-22293275</v>
      </c>
      <c r="E165" s="403"/>
      <c r="F165" s="399">
        <v>-49209294</v>
      </c>
      <c r="G165" s="113" t="s">
        <v>407</v>
      </c>
      <c r="H165" s="113" t="s">
        <v>700</v>
      </c>
      <c r="I165" s="560">
        <f t="shared" si="29"/>
        <v>-22293275</v>
      </c>
      <c r="J165" s="560">
        <f t="shared" si="30"/>
        <v>0</v>
      </c>
      <c r="K165" s="560">
        <f t="shared" si="27"/>
        <v>-49209294</v>
      </c>
      <c r="L165" s="319">
        <f t="shared" si="28"/>
        <v>-22293275</v>
      </c>
      <c r="O165" s="319">
        <f t="shared" si="24"/>
        <v>-49209294</v>
      </c>
      <c r="P165" s="320"/>
      <c r="S165" s="117">
        <f t="shared" si="25"/>
        <v>0</v>
      </c>
      <c r="U165" s="117">
        <f t="shared" si="31"/>
        <v>0</v>
      </c>
    </row>
    <row r="166" spans="1:21">
      <c r="A166" s="414">
        <v>8070407</v>
      </c>
      <c r="B166" s="403" t="s">
        <v>144</v>
      </c>
      <c r="C166" s="403" t="s">
        <v>195</v>
      </c>
      <c r="D166" s="399">
        <f>IFERROR(VLOOKUP(A166,Imp.Base!B:F,5,FALSE),0)</f>
        <v>-12837684</v>
      </c>
      <c r="E166" s="403"/>
      <c r="F166" s="399">
        <v>-30162525</v>
      </c>
      <c r="G166" s="113" t="s">
        <v>407</v>
      </c>
      <c r="H166" s="113" t="s">
        <v>700</v>
      </c>
      <c r="I166" s="560">
        <f t="shared" si="29"/>
        <v>-12837684</v>
      </c>
      <c r="J166" s="560">
        <f t="shared" si="30"/>
        <v>0</v>
      </c>
      <c r="K166" s="560">
        <f t="shared" si="27"/>
        <v>-30162525</v>
      </c>
      <c r="L166" s="319">
        <f t="shared" si="28"/>
        <v>-12837684</v>
      </c>
      <c r="O166" s="319">
        <f t="shared" si="24"/>
        <v>-30162525</v>
      </c>
      <c r="P166" s="320"/>
      <c r="S166" s="117">
        <f t="shared" si="25"/>
        <v>0</v>
      </c>
      <c r="U166" s="117">
        <f t="shared" si="31"/>
        <v>0</v>
      </c>
    </row>
    <row r="167" spans="1:21">
      <c r="A167" s="414">
        <v>8070408</v>
      </c>
      <c r="B167" s="403" t="s">
        <v>144</v>
      </c>
      <c r="C167" s="403" t="s">
        <v>196</v>
      </c>
      <c r="D167" s="399">
        <f>IFERROR(VLOOKUP(A167,Imp.Base!B:F,5,FALSE),0)</f>
        <v>-170253506</v>
      </c>
      <c r="E167" s="403"/>
      <c r="F167" s="399">
        <v>-251684858</v>
      </c>
      <c r="G167" s="113" t="s">
        <v>196</v>
      </c>
      <c r="H167" s="113" t="s">
        <v>699</v>
      </c>
      <c r="I167" s="560">
        <f t="shared" si="29"/>
        <v>-170253506</v>
      </c>
      <c r="J167" s="560">
        <f t="shared" si="30"/>
        <v>0</v>
      </c>
      <c r="K167" s="560">
        <f t="shared" si="27"/>
        <v>-251684858</v>
      </c>
      <c r="L167" s="319">
        <f t="shared" si="28"/>
        <v>-170253506</v>
      </c>
      <c r="O167" s="319">
        <f t="shared" si="24"/>
        <v>-251684858</v>
      </c>
      <c r="P167" s="320"/>
      <c r="S167" s="117">
        <f t="shared" si="25"/>
        <v>0</v>
      </c>
      <c r="U167" s="117">
        <f t="shared" si="31"/>
        <v>0</v>
      </c>
    </row>
    <row r="168" spans="1:21">
      <c r="A168" s="414">
        <v>8070409</v>
      </c>
      <c r="B168" s="403" t="s">
        <v>144</v>
      </c>
      <c r="C168" s="403" t="s">
        <v>197</v>
      </c>
      <c r="D168" s="399">
        <f>IFERROR(VLOOKUP(A168,Imp.Base!B:F,5,FALSE),0)</f>
        <v>-36085304</v>
      </c>
      <c r="E168" s="403"/>
      <c r="F168" s="399">
        <v>-62518999</v>
      </c>
      <c r="G168" s="113" t="s">
        <v>406</v>
      </c>
      <c r="H168" s="113" t="s">
        <v>406</v>
      </c>
      <c r="I168" s="560">
        <f t="shared" si="29"/>
        <v>-36085304</v>
      </c>
      <c r="J168" s="560">
        <f t="shared" si="30"/>
        <v>0</v>
      </c>
      <c r="K168" s="560">
        <f t="shared" si="27"/>
        <v>-62518999</v>
      </c>
      <c r="L168" s="319">
        <f t="shared" si="28"/>
        <v>-36085304</v>
      </c>
      <c r="O168" s="319">
        <f t="shared" si="24"/>
        <v>-62518999</v>
      </c>
      <c r="P168" s="320"/>
      <c r="S168" s="117">
        <f t="shared" si="25"/>
        <v>0</v>
      </c>
      <c r="U168" s="117">
        <f t="shared" si="31"/>
        <v>0</v>
      </c>
    </row>
    <row r="169" spans="1:21">
      <c r="A169" s="414">
        <v>8070507</v>
      </c>
      <c r="B169" s="403" t="s">
        <v>144</v>
      </c>
      <c r="C169" s="403" t="s">
        <v>200</v>
      </c>
      <c r="D169" s="399">
        <f>IFERROR(VLOOKUP(A169,Imp.Base!B:F,5,FALSE),0)</f>
        <v>-4163490</v>
      </c>
      <c r="E169" s="403"/>
      <c r="F169" s="399">
        <v>-6269556</v>
      </c>
      <c r="G169" s="113" t="s">
        <v>417</v>
      </c>
      <c r="H169" s="113" t="s">
        <v>177</v>
      </c>
      <c r="I169" s="560">
        <f t="shared" si="29"/>
        <v>-4163490</v>
      </c>
      <c r="J169" s="560">
        <f t="shared" si="30"/>
        <v>0</v>
      </c>
      <c r="K169" s="560">
        <f t="shared" si="27"/>
        <v>-6269556</v>
      </c>
      <c r="L169" s="319">
        <f t="shared" si="28"/>
        <v>-4163490</v>
      </c>
      <c r="O169" s="319">
        <f t="shared" si="24"/>
        <v>-6269556</v>
      </c>
      <c r="P169" s="320"/>
      <c r="S169" s="117">
        <f t="shared" si="25"/>
        <v>0</v>
      </c>
      <c r="U169" s="117">
        <f t="shared" si="31"/>
        <v>0</v>
      </c>
    </row>
    <row r="170" spans="1:21">
      <c r="A170" s="400">
        <v>8070603</v>
      </c>
      <c r="B170" s="403" t="s">
        <v>144</v>
      </c>
      <c r="C170" s="400" t="s">
        <v>442</v>
      </c>
      <c r="D170" s="399">
        <f>IFERROR(VLOOKUP(A170,Imp.Base!B:F,5,FALSE),0)</f>
        <v>0</v>
      </c>
      <c r="E170" s="403"/>
      <c r="F170" s="399">
        <v>0</v>
      </c>
      <c r="G170" s="113" t="s">
        <v>473</v>
      </c>
      <c r="H170" s="113" t="s">
        <v>702</v>
      </c>
      <c r="I170" s="560">
        <f t="shared" si="29"/>
        <v>0</v>
      </c>
      <c r="J170" s="560">
        <f t="shared" si="30"/>
        <v>0</v>
      </c>
      <c r="K170" s="560">
        <f t="shared" si="27"/>
        <v>0</v>
      </c>
      <c r="L170" s="319">
        <f t="shared" si="28"/>
        <v>0</v>
      </c>
      <c r="O170" s="319">
        <f t="shared" si="24"/>
        <v>0</v>
      </c>
      <c r="P170" s="320"/>
      <c r="S170" s="117">
        <f t="shared" si="25"/>
        <v>0</v>
      </c>
    </row>
    <row r="171" spans="1:21">
      <c r="A171" s="414">
        <v>8070601</v>
      </c>
      <c r="B171" s="403" t="s">
        <v>144</v>
      </c>
      <c r="C171" s="403" t="s">
        <v>201</v>
      </c>
      <c r="D171" s="399">
        <f>IFERROR(VLOOKUP(A171,Imp.Base!B:F,5,FALSE),0)</f>
        <v>-568182</v>
      </c>
      <c r="E171" s="403"/>
      <c r="F171" s="399">
        <v>0</v>
      </c>
      <c r="G171" s="113" t="s">
        <v>410</v>
      </c>
      <c r="H171" s="113" t="s">
        <v>702</v>
      </c>
      <c r="I171" s="560">
        <f t="shared" si="29"/>
        <v>-568182</v>
      </c>
      <c r="J171" s="560">
        <f t="shared" si="30"/>
        <v>0</v>
      </c>
      <c r="K171" s="560">
        <f t="shared" si="27"/>
        <v>0</v>
      </c>
      <c r="L171" s="319">
        <f t="shared" si="28"/>
        <v>-568182</v>
      </c>
      <c r="O171" s="319">
        <f t="shared" si="24"/>
        <v>0</v>
      </c>
      <c r="P171" s="320"/>
      <c r="S171" s="117">
        <f t="shared" si="25"/>
        <v>0</v>
      </c>
    </row>
    <row r="172" spans="1:21">
      <c r="A172" s="414">
        <v>8070602</v>
      </c>
      <c r="B172" s="403" t="s">
        <v>144</v>
      </c>
      <c r="C172" s="403" t="s">
        <v>202</v>
      </c>
      <c r="D172" s="399">
        <f>IFERROR(VLOOKUP(A172,Imp.Base!B:F,5,FALSE),0)</f>
        <v>0</v>
      </c>
      <c r="E172" s="403"/>
      <c r="F172" s="399">
        <v>0</v>
      </c>
      <c r="G172" s="113" t="s">
        <v>410</v>
      </c>
      <c r="H172" s="113" t="s">
        <v>702</v>
      </c>
      <c r="I172" s="560">
        <f t="shared" si="29"/>
        <v>0</v>
      </c>
      <c r="J172" s="560">
        <f t="shared" si="30"/>
        <v>0</v>
      </c>
      <c r="K172" s="560">
        <f t="shared" si="27"/>
        <v>0</v>
      </c>
      <c r="L172" s="319">
        <f t="shared" si="28"/>
        <v>0</v>
      </c>
      <c r="O172" s="319">
        <f t="shared" si="24"/>
        <v>0</v>
      </c>
      <c r="P172" s="320"/>
      <c r="S172" s="117">
        <f t="shared" si="25"/>
        <v>0</v>
      </c>
    </row>
    <row r="173" spans="1:21">
      <c r="A173" s="414">
        <v>8040124</v>
      </c>
      <c r="B173" s="403" t="s">
        <v>144</v>
      </c>
      <c r="C173" s="403" t="s">
        <v>424</v>
      </c>
      <c r="D173" s="399">
        <f>IFERROR(VLOOKUP(A173,Imp.Base!B:F,5,FALSE),0)</f>
        <v>0</v>
      </c>
      <c r="E173" s="403"/>
      <c r="F173" s="399">
        <v>0</v>
      </c>
      <c r="G173" s="113" t="str">
        <f>+C173</f>
        <v>Reserva Legal del periodo</v>
      </c>
      <c r="H173" s="113" t="str">
        <f>+G173</f>
        <v>Reserva Legal del periodo</v>
      </c>
      <c r="I173" s="560">
        <f t="shared" si="29"/>
        <v>0</v>
      </c>
      <c r="J173" s="560">
        <f t="shared" si="30"/>
        <v>0</v>
      </c>
      <c r="K173" s="560">
        <f t="shared" si="27"/>
        <v>0</v>
      </c>
      <c r="O173" s="319">
        <f t="shared" si="24"/>
        <v>0</v>
      </c>
      <c r="P173" s="320"/>
      <c r="S173" s="117">
        <f t="shared" si="25"/>
        <v>0</v>
      </c>
    </row>
    <row r="174" spans="1:21">
      <c r="D174" s="115">
        <f>SUM(D2:D173)</f>
        <v>2057363097</v>
      </c>
      <c r="E174" s="116"/>
      <c r="F174" s="115">
        <f>SUM(F2:F173)</f>
        <v>9862967731</v>
      </c>
      <c r="I174" s="700">
        <f>SUM(I2:I173)</f>
        <v>2057363097</v>
      </c>
      <c r="J174" s="700">
        <f>SUM(J2:J173)</f>
        <v>0</v>
      </c>
      <c r="K174" s="115">
        <f>SUM(K2:K173)</f>
        <v>9862967731</v>
      </c>
      <c r="L174" s="563">
        <f>SUM(L2:L173)</f>
        <v>-16462655763</v>
      </c>
      <c r="M174" s="563">
        <f>SUM(M2:M173)</f>
        <v>-12611950352</v>
      </c>
      <c r="O174" s="563">
        <f>SUM(O2:O173)</f>
        <v>-14868352583</v>
      </c>
      <c r="P174" s="115">
        <f>SUM(P2:P173)</f>
        <v>-12430979179</v>
      </c>
      <c r="Q174" s="115"/>
      <c r="S174" s="117">
        <f t="shared" si="25"/>
        <v>0</v>
      </c>
      <c r="U174" s="117">
        <f>+K174-O174-P174</f>
        <v>37162299493</v>
      </c>
    </row>
    <row r="175" spans="1:21">
      <c r="F175" s="114"/>
      <c r="I175" s="117">
        <f>+I174-D174</f>
        <v>0</v>
      </c>
      <c r="K175" s="564">
        <f>+K174-F174</f>
        <v>0</v>
      </c>
      <c r="S175" s="117">
        <f t="shared" si="25"/>
        <v>0</v>
      </c>
    </row>
    <row r="176" spans="1:21">
      <c r="C176" s="444" t="s">
        <v>247</v>
      </c>
      <c r="D176" s="445">
        <f>+Imp.Base!D330</f>
        <v>2057363097</v>
      </c>
      <c r="E176" s="444"/>
      <c r="F176" s="445">
        <v>9862967731</v>
      </c>
      <c r="O176" s="319">
        <f>+ER!E17</f>
        <v>-14868352583</v>
      </c>
      <c r="P176" s="319">
        <f>+ER!E16</f>
        <v>-12430979179</v>
      </c>
      <c r="S176" s="117">
        <f t="shared" si="25"/>
        <v>-9862967731</v>
      </c>
    </row>
    <row r="177" spans="2:19">
      <c r="S177" s="117">
        <f t="shared" si="25"/>
        <v>0</v>
      </c>
    </row>
    <row r="178" spans="2:19">
      <c r="S178" s="117">
        <f t="shared" si="25"/>
        <v>0</v>
      </c>
    </row>
    <row r="179" spans="2:19">
      <c r="C179" s="442" t="s">
        <v>897</v>
      </c>
      <c r="D179" s="443">
        <f>+D174-D176</f>
        <v>0</v>
      </c>
      <c r="E179" s="443"/>
      <c r="F179" s="443">
        <f>+F174-F176</f>
        <v>0</v>
      </c>
      <c r="G179" s="564"/>
      <c r="S179" s="117">
        <f t="shared" si="25"/>
        <v>0</v>
      </c>
    </row>
    <row r="180" spans="2:19">
      <c r="D180" s="117"/>
      <c r="E180" s="117"/>
      <c r="F180" s="117">
        <v>0</v>
      </c>
      <c r="S180" s="117">
        <f t="shared" si="25"/>
        <v>0</v>
      </c>
    </row>
    <row r="181" spans="2:19">
      <c r="D181" s="117">
        <f>+D179*2</f>
        <v>0</v>
      </c>
      <c r="E181" s="117"/>
      <c r="F181" s="117"/>
      <c r="S181" s="117">
        <f t="shared" si="25"/>
        <v>0</v>
      </c>
    </row>
    <row r="182" spans="2:19">
      <c r="D182" s="117"/>
      <c r="E182" s="117"/>
      <c r="F182" s="117"/>
      <c r="S182" s="117">
        <f t="shared" si="25"/>
        <v>0</v>
      </c>
    </row>
    <row r="183" spans="2:19">
      <c r="D183" s="117"/>
      <c r="E183" s="117"/>
      <c r="F183" s="117"/>
      <c r="S183" s="117">
        <f t="shared" si="25"/>
        <v>0</v>
      </c>
    </row>
    <row r="184" spans="2:19">
      <c r="B184" s="116" t="s">
        <v>1368</v>
      </c>
      <c r="D184" s="117"/>
      <c r="E184" s="117"/>
      <c r="F184" s="117"/>
      <c r="S184" s="117">
        <f t="shared" si="25"/>
        <v>0</v>
      </c>
    </row>
    <row r="185" spans="2:19">
      <c r="D185" s="117"/>
      <c r="E185" s="117"/>
      <c r="F185" s="117"/>
      <c r="S185" s="117">
        <f t="shared" si="25"/>
        <v>0</v>
      </c>
    </row>
    <row r="186" spans="2:19">
      <c r="D186" s="117"/>
      <c r="E186" s="117"/>
      <c r="F186" s="117"/>
      <c r="S186" s="117">
        <f t="shared" si="25"/>
        <v>0</v>
      </c>
    </row>
    <row r="187" spans="2:19">
      <c r="D187" s="117"/>
      <c r="E187" s="117"/>
      <c r="F187" s="117"/>
      <c r="S187" s="117">
        <f t="shared" si="25"/>
        <v>0</v>
      </c>
    </row>
    <row r="188" spans="2:19">
      <c r="D188" s="117"/>
      <c r="E188" s="117"/>
      <c r="F188" s="117"/>
      <c r="S188" s="117">
        <f t="shared" si="25"/>
        <v>0</v>
      </c>
    </row>
    <row r="189" spans="2:19">
      <c r="D189" s="117"/>
      <c r="E189" s="117"/>
      <c r="F189" s="117"/>
      <c r="S189" s="117">
        <f t="shared" si="25"/>
        <v>0</v>
      </c>
    </row>
    <row r="190" spans="2:19">
      <c r="D190" s="117"/>
      <c r="E190" s="117"/>
      <c r="F190" s="117"/>
      <c r="S190" s="117">
        <f t="shared" si="25"/>
        <v>0</v>
      </c>
    </row>
    <row r="191" spans="2:19">
      <c r="D191" s="117"/>
      <c r="E191" s="117"/>
      <c r="F191" s="117"/>
      <c r="S191" s="117">
        <f t="shared" si="25"/>
        <v>0</v>
      </c>
    </row>
    <row r="192" spans="2:19">
      <c r="D192" s="117"/>
      <c r="E192" s="117"/>
      <c r="F192" s="117"/>
      <c r="S192" s="117">
        <f t="shared" si="25"/>
        <v>0</v>
      </c>
    </row>
    <row r="193" spans="9:21">
      <c r="S193" s="117">
        <f t="shared" si="25"/>
        <v>0</v>
      </c>
      <c r="U193" s="117">
        <f>SUBTOTAL(9,U97:U192)</f>
        <v>37113805679</v>
      </c>
    </row>
    <row r="194" spans="9:21">
      <c r="I194" s="591">
        <f>SUBTOTAL(9,I2:I193)</f>
        <v>4114726194</v>
      </c>
      <c r="K194" s="591">
        <f>SUBTOTAL(9,K2:K193)</f>
        <v>19725935462</v>
      </c>
      <c r="L194" s="591">
        <f>SUBTOTAL(9,L2:L193)</f>
        <v>-32925311526</v>
      </c>
      <c r="M194" s="591">
        <f>SUBTOTAL(9,M2:M193)</f>
        <v>-25223900704</v>
      </c>
      <c r="O194" s="591">
        <f>SUBTOTAL(9,O2:O193)</f>
        <v>-44605057749</v>
      </c>
      <c r="P194" s="591">
        <f>SUBTOTAL(9,P2:P193)</f>
        <v>-37292937537</v>
      </c>
      <c r="Q194" s="113">
        <f>+P194+O194-K194</f>
        <v>-101623930748</v>
      </c>
      <c r="R194" s="113">
        <f>+M194+L194-I194</f>
        <v>-62263938424</v>
      </c>
      <c r="S194" s="117">
        <f t="shared" si="25"/>
        <v>19725935462</v>
      </c>
    </row>
    <row r="195" spans="9:21">
      <c r="S195" s="117">
        <f t="shared" si="25"/>
        <v>0</v>
      </c>
    </row>
    <row r="196" spans="9:21">
      <c r="S196" s="117">
        <f t="shared" ref="S196:S259" si="32">+K196-F196</f>
        <v>0</v>
      </c>
    </row>
    <row r="197" spans="9:21">
      <c r="S197" s="117">
        <f t="shared" si="32"/>
        <v>0</v>
      </c>
    </row>
    <row r="198" spans="9:21">
      <c r="S198" s="117">
        <f t="shared" si="32"/>
        <v>0</v>
      </c>
    </row>
    <row r="199" spans="9:21">
      <c r="S199" s="117">
        <f t="shared" si="32"/>
        <v>0</v>
      </c>
    </row>
    <row r="200" spans="9:21">
      <c r="S200" s="117">
        <f t="shared" si="32"/>
        <v>0</v>
      </c>
    </row>
    <row r="201" spans="9:21">
      <c r="S201" s="117">
        <f t="shared" si="32"/>
        <v>0</v>
      </c>
    </row>
    <row r="202" spans="9:21">
      <c r="S202" s="117">
        <f t="shared" si="32"/>
        <v>0</v>
      </c>
    </row>
    <row r="203" spans="9:21">
      <c r="S203" s="117">
        <f t="shared" si="32"/>
        <v>0</v>
      </c>
    </row>
    <row r="204" spans="9:21">
      <c r="S204" s="117">
        <f t="shared" si="32"/>
        <v>0</v>
      </c>
    </row>
    <row r="205" spans="9:21">
      <c r="S205" s="117">
        <f t="shared" si="32"/>
        <v>0</v>
      </c>
    </row>
    <row r="206" spans="9:21">
      <c r="S206" s="117">
        <f t="shared" si="32"/>
        <v>0</v>
      </c>
    </row>
    <row r="207" spans="9:21">
      <c r="S207" s="117">
        <f t="shared" si="32"/>
        <v>0</v>
      </c>
    </row>
    <row r="208" spans="9:21">
      <c r="S208" s="117">
        <f t="shared" si="32"/>
        <v>0</v>
      </c>
    </row>
    <row r="209" spans="19:19">
      <c r="S209" s="117">
        <f t="shared" si="32"/>
        <v>0</v>
      </c>
    </row>
    <row r="210" spans="19:19">
      <c r="S210" s="117">
        <f t="shared" si="32"/>
        <v>0</v>
      </c>
    </row>
    <row r="211" spans="19:19">
      <c r="S211" s="117">
        <f t="shared" si="32"/>
        <v>0</v>
      </c>
    </row>
    <row r="212" spans="19:19">
      <c r="S212" s="117">
        <f t="shared" si="32"/>
        <v>0</v>
      </c>
    </row>
    <row r="213" spans="19:19">
      <c r="S213" s="117">
        <f t="shared" si="32"/>
        <v>0</v>
      </c>
    </row>
    <row r="214" spans="19:19">
      <c r="S214" s="117">
        <f t="shared" si="32"/>
        <v>0</v>
      </c>
    </row>
    <row r="215" spans="19:19">
      <c r="S215" s="117">
        <f t="shared" si="32"/>
        <v>0</v>
      </c>
    </row>
    <row r="216" spans="19:19">
      <c r="S216" s="117">
        <f t="shared" si="32"/>
        <v>0</v>
      </c>
    </row>
    <row r="217" spans="19:19">
      <c r="S217" s="117">
        <f t="shared" si="32"/>
        <v>0</v>
      </c>
    </row>
    <row r="218" spans="19:19">
      <c r="S218" s="117">
        <f t="shared" si="32"/>
        <v>0</v>
      </c>
    </row>
    <row r="219" spans="19:19">
      <c r="S219" s="117">
        <f t="shared" si="32"/>
        <v>0</v>
      </c>
    </row>
    <row r="220" spans="19:19">
      <c r="S220" s="117">
        <f t="shared" si="32"/>
        <v>0</v>
      </c>
    </row>
    <row r="221" spans="19:19">
      <c r="S221" s="117">
        <f t="shared" si="32"/>
        <v>0</v>
      </c>
    </row>
    <row r="222" spans="19:19">
      <c r="S222" s="117">
        <f t="shared" si="32"/>
        <v>0</v>
      </c>
    </row>
    <row r="223" spans="19:19">
      <c r="S223" s="117">
        <f t="shared" si="32"/>
        <v>0</v>
      </c>
    </row>
    <row r="224" spans="19:19">
      <c r="S224" s="117">
        <f t="shared" si="32"/>
        <v>0</v>
      </c>
    </row>
    <row r="225" spans="19:19">
      <c r="S225" s="117">
        <f t="shared" si="32"/>
        <v>0</v>
      </c>
    </row>
    <row r="226" spans="19:19">
      <c r="S226" s="117">
        <f t="shared" si="32"/>
        <v>0</v>
      </c>
    </row>
    <row r="227" spans="19:19">
      <c r="S227" s="117">
        <f t="shared" si="32"/>
        <v>0</v>
      </c>
    </row>
    <row r="228" spans="19:19">
      <c r="S228" s="117">
        <f t="shared" si="32"/>
        <v>0</v>
      </c>
    </row>
    <row r="229" spans="19:19">
      <c r="S229" s="117">
        <f t="shared" si="32"/>
        <v>0</v>
      </c>
    </row>
    <row r="230" spans="19:19">
      <c r="S230" s="117">
        <f t="shared" si="32"/>
        <v>0</v>
      </c>
    </row>
    <row r="231" spans="19:19">
      <c r="S231" s="117">
        <f t="shared" si="32"/>
        <v>0</v>
      </c>
    </row>
    <row r="232" spans="19:19">
      <c r="S232" s="117">
        <f t="shared" si="32"/>
        <v>0</v>
      </c>
    </row>
    <row r="233" spans="19:19">
      <c r="S233" s="117">
        <f t="shared" si="32"/>
        <v>0</v>
      </c>
    </row>
    <row r="234" spans="19:19">
      <c r="S234" s="117">
        <f t="shared" si="32"/>
        <v>0</v>
      </c>
    </row>
    <row r="235" spans="19:19">
      <c r="S235" s="117">
        <f t="shared" si="32"/>
        <v>0</v>
      </c>
    </row>
    <row r="236" spans="19:19">
      <c r="S236" s="117">
        <f t="shared" si="32"/>
        <v>0</v>
      </c>
    </row>
    <row r="237" spans="19:19">
      <c r="S237" s="117">
        <f t="shared" si="32"/>
        <v>0</v>
      </c>
    </row>
    <row r="238" spans="19:19">
      <c r="S238" s="117">
        <f t="shared" si="32"/>
        <v>0</v>
      </c>
    </row>
    <row r="239" spans="19:19">
      <c r="S239" s="117">
        <f t="shared" si="32"/>
        <v>0</v>
      </c>
    </row>
    <row r="240" spans="19:19">
      <c r="S240" s="117">
        <f t="shared" si="32"/>
        <v>0</v>
      </c>
    </row>
    <row r="241" spans="19:19">
      <c r="S241" s="117">
        <f t="shared" si="32"/>
        <v>0</v>
      </c>
    </row>
    <row r="242" spans="19:19">
      <c r="S242" s="117">
        <f t="shared" si="32"/>
        <v>0</v>
      </c>
    </row>
    <row r="243" spans="19:19">
      <c r="S243" s="117">
        <f t="shared" si="32"/>
        <v>0</v>
      </c>
    </row>
    <row r="244" spans="19:19">
      <c r="S244" s="117">
        <f t="shared" si="32"/>
        <v>0</v>
      </c>
    </row>
    <row r="245" spans="19:19">
      <c r="S245" s="117">
        <f t="shared" si="32"/>
        <v>0</v>
      </c>
    </row>
    <row r="246" spans="19:19">
      <c r="S246" s="117">
        <f t="shared" si="32"/>
        <v>0</v>
      </c>
    </row>
    <row r="247" spans="19:19">
      <c r="S247" s="117">
        <f t="shared" si="32"/>
        <v>0</v>
      </c>
    </row>
    <row r="248" spans="19:19">
      <c r="S248" s="117">
        <f t="shared" si="32"/>
        <v>0</v>
      </c>
    </row>
    <row r="249" spans="19:19">
      <c r="S249" s="117">
        <f t="shared" si="32"/>
        <v>0</v>
      </c>
    </row>
    <row r="250" spans="19:19">
      <c r="S250" s="117">
        <f t="shared" si="32"/>
        <v>0</v>
      </c>
    </row>
    <row r="251" spans="19:19">
      <c r="S251" s="117">
        <f t="shared" si="32"/>
        <v>0</v>
      </c>
    </row>
    <row r="252" spans="19:19">
      <c r="S252" s="117">
        <f t="shared" si="32"/>
        <v>0</v>
      </c>
    </row>
    <row r="253" spans="19:19">
      <c r="S253" s="117">
        <f t="shared" si="32"/>
        <v>0</v>
      </c>
    </row>
    <row r="254" spans="19:19">
      <c r="S254" s="117">
        <f t="shared" si="32"/>
        <v>0</v>
      </c>
    </row>
    <row r="255" spans="19:19">
      <c r="S255" s="117">
        <f t="shared" si="32"/>
        <v>0</v>
      </c>
    </row>
    <row r="256" spans="19:19">
      <c r="S256" s="117">
        <f t="shared" si="32"/>
        <v>0</v>
      </c>
    </row>
    <row r="257" spans="19:19">
      <c r="S257" s="117">
        <f t="shared" si="32"/>
        <v>0</v>
      </c>
    </row>
    <row r="258" spans="19:19">
      <c r="S258" s="117">
        <f t="shared" si="32"/>
        <v>0</v>
      </c>
    </row>
    <row r="259" spans="19:19">
      <c r="S259" s="117">
        <f t="shared" si="32"/>
        <v>0</v>
      </c>
    </row>
    <row r="260" spans="19:19">
      <c r="S260" s="117">
        <f t="shared" ref="S260:S323" si="33">+K260-F260</f>
        <v>0</v>
      </c>
    </row>
    <row r="261" spans="19:19">
      <c r="S261" s="117">
        <f t="shared" si="33"/>
        <v>0</v>
      </c>
    </row>
    <row r="262" spans="19:19">
      <c r="S262" s="117">
        <f t="shared" si="33"/>
        <v>0</v>
      </c>
    </row>
    <row r="263" spans="19:19">
      <c r="S263" s="117">
        <f t="shared" si="33"/>
        <v>0</v>
      </c>
    </row>
    <row r="264" spans="19:19">
      <c r="S264" s="117">
        <f t="shared" si="33"/>
        <v>0</v>
      </c>
    </row>
    <row r="265" spans="19:19">
      <c r="S265" s="117">
        <f t="shared" si="33"/>
        <v>0</v>
      </c>
    </row>
    <row r="266" spans="19:19">
      <c r="S266" s="117">
        <f t="shared" si="33"/>
        <v>0</v>
      </c>
    </row>
    <row r="267" spans="19:19">
      <c r="S267" s="117">
        <f t="shared" si="33"/>
        <v>0</v>
      </c>
    </row>
    <row r="268" spans="19:19">
      <c r="S268" s="117">
        <f t="shared" si="33"/>
        <v>0</v>
      </c>
    </row>
    <row r="269" spans="19:19">
      <c r="S269" s="117">
        <f t="shared" si="33"/>
        <v>0</v>
      </c>
    </row>
    <row r="270" spans="19:19">
      <c r="S270" s="117">
        <f t="shared" si="33"/>
        <v>0</v>
      </c>
    </row>
    <row r="271" spans="19:19">
      <c r="S271" s="117">
        <f t="shared" si="33"/>
        <v>0</v>
      </c>
    </row>
    <row r="272" spans="19:19">
      <c r="S272" s="117">
        <f t="shared" si="33"/>
        <v>0</v>
      </c>
    </row>
    <row r="273" spans="19:19">
      <c r="S273" s="117">
        <f t="shared" si="33"/>
        <v>0</v>
      </c>
    </row>
    <row r="274" spans="19:19">
      <c r="S274" s="117">
        <f t="shared" si="33"/>
        <v>0</v>
      </c>
    </row>
    <row r="275" spans="19:19">
      <c r="S275" s="117">
        <f t="shared" si="33"/>
        <v>0</v>
      </c>
    </row>
    <row r="276" spans="19:19">
      <c r="S276" s="117">
        <f t="shared" si="33"/>
        <v>0</v>
      </c>
    </row>
    <row r="277" spans="19:19">
      <c r="S277" s="117">
        <f t="shared" si="33"/>
        <v>0</v>
      </c>
    </row>
    <row r="278" spans="19:19">
      <c r="S278" s="117">
        <f t="shared" si="33"/>
        <v>0</v>
      </c>
    </row>
    <row r="279" spans="19:19">
      <c r="S279" s="117">
        <f t="shared" si="33"/>
        <v>0</v>
      </c>
    </row>
    <row r="280" spans="19:19">
      <c r="S280" s="117">
        <f t="shared" si="33"/>
        <v>0</v>
      </c>
    </row>
    <row r="281" spans="19:19">
      <c r="S281" s="117">
        <f t="shared" si="33"/>
        <v>0</v>
      </c>
    </row>
    <row r="282" spans="19:19">
      <c r="S282" s="117">
        <f t="shared" si="33"/>
        <v>0</v>
      </c>
    </row>
    <row r="283" spans="19:19">
      <c r="S283" s="117">
        <f t="shared" si="33"/>
        <v>0</v>
      </c>
    </row>
    <row r="284" spans="19:19">
      <c r="S284" s="117">
        <f t="shared" si="33"/>
        <v>0</v>
      </c>
    </row>
    <row r="285" spans="19:19">
      <c r="S285" s="117">
        <f t="shared" si="33"/>
        <v>0</v>
      </c>
    </row>
    <row r="286" spans="19:19">
      <c r="S286" s="117">
        <f t="shared" si="33"/>
        <v>0</v>
      </c>
    </row>
    <row r="287" spans="19:19">
      <c r="S287" s="117">
        <f t="shared" si="33"/>
        <v>0</v>
      </c>
    </row>
    <row r="288" spans="19:19">
      <c r="S288" s="117">
        <f t="shared" si="33"/>
        <v>0</v>
      </c>
    </row>
    <row r="289" spans="19:19">
      <c r="S289" s="117">
        <f t="shared" si="33"/>
        <v>0</v>
      </c>
    </row>
    <row r="290" spans="19:19">
      <c r="S290" s="117">
        <f t="shared" si="33"/>
        <v>0</v>
      </c>
    </row>
    <row r="291" spans="19:19">
      <c r="S291" s="117">
        <f t="shared" si="33"/>
        <v>0</v>
      </c>
    </row>
    <row r="292" spans="19:19">
      <c r="S292" s="117">
        <f t="shared" si="33"/>
        <v>0</v>
      </c>
    </row>
    <row r="293" spans="19:19">
      <c r="S293" s="117">
        <f t="shared" si="33"/>
        <v>0</v>
      </c>
    </row>
    <row r="294" spans="19:19">
      <c r="S294" s="117">
        <f t="shared" si="33"/>
        <v>0</v>
      </c>
    </row>
    <row r="295" spans="19:19">
      <c r="S295" s="117">
        <f t="shared" si="33"/>
        <v>0</v>
      </c>
    </row>
    <row r="296" spans="19:19">
      <c r="S296" s="117">
        <f t="shared" si="33"/>
        <v>0</v>
      </c>
    </row>
    <row r="297" spans="19:19">
      <c r="S297" s="117">
        <f t="shared" si="33"/>
        <v>0</v>
      </c>
    </row>
    <row r="298" spans="19:19">
      <c r="S298" s="117">
        <f t="shared" si="33"/>
        <v>0</v>
      </c>
    </row>
    <row r="299" spans="19:19">
      <c r="S299" s="117">
        <f t="shared" si="33"/>
        <v>0</v>
      </c>
    </row>
    <row r="300" spans="19:19">
      <c r="S300" s="117">
        <f t="shared" si="33"/>
        <v>0</v>
      </c>
    </row>
    <row r="301" spans="19:19">
      <c r="S301" s="117">
        <f t="shared" si="33"/>
        <v>0</v>
      </c>
    </row>
    <row r="302" spans="19:19">
      <c r="S302" s="117">
        <f t="shared" si="33"/>
        <v>0</v>
      </c>
    </row>
    <row r="303" spans="19:19">
      <c r="S303" s="117">
        <f t="shared" si="33"/>
        <v>0</v>
      </c>
    </row>
    <row r="304" spans="19:19">
      <c r="S304" s="117">
        <f t="shared" si="33"/>
        <v>0</v>
      </c>
    </row>
    <row r="305" spans="19:19">
      <c r="S305" s="117">
        <f t="shared" si="33"/>
        <v>0</v>
      </c>
    </row>
    <row r="306" spans="19:19">
      <c r="S306" s="117">
        <f t="shared" si="33"/>
        <v>0</v>
      </c>
    </row>
    <row r="307" spans="19:19">
      <c r="S307" s="117">
        <f t="shared" si="33"/>
        <v>0</v>
      </c>
    </row>
    <row r="308" spans="19:19">
      <c r="S308" s="117">
        <f t="shared" si="33"/>
        <v>0</v>
      </c>
    </row>
    <row r="309" spans="19:19">
      <c r="S309" s="117">
        <f t="shared" si="33"/>
        <v>0</v>
      </c>
    </row>
    <row r="310" spans="19:19">
      <c r="S310" s="117">
        <f t="shared" si="33"/>
        <v>0</v>
      </c>
    </row>
    <row r="311" spans="19:19">
      <c r="S311" s="117">
        <f t="shared" si="33"/>
        <v>0</v>
      </c>
    </row>
    <row r="312" spans="19:19">
      <c r="S312" s="117">
        <f t="shared" si="33"/>
        <v>0</v>
      </c>
    </row>
    <row r="313" spans="19:19">
      <c r="S313" s="117">
        <f t="shared" si="33"/>
        <v>0</v>
      </c>
    </row>
    <row r="314" spans="19:19">
      <c r="S314" s="117">
        <f t="shared" si="33"/>
        <v>0</v>
      </c>
    </row>
    <row r="315" spans="19:19">
      <c r="S315" s="117">
        <f t="shared" si="33"/>
        <v>0</v>
      </c>
    </row>
    <row r="316" spans="19:19">
      <c r="S316" s="117">
        <f t="shared" si="33"/>
        <v>0</v>
      </c>
    </row>
    <row r="317" spans="19:19">
      <c r="S317" s="117">
        <f t="shared" si="33"/>
        <v>0</v>
      </c>
    </row>
    <row r="318" spans="19:19">
      <c r="S318" s="117">
        <f t="shared" si="33"/>
        <v>0</v>
      </c>
    </row>
    <row r="319" spans="19:19">
      <c r="S319" s="117">
        <f t="shared" si="33"/>
        <v>0</v>
      </c>
    </row>
    <row r="320" spans="19:19">
      <c r="S320" s="117">
        <f t="shared" si="33"/>
        <v>0</v>
      </c>
    </row>
    <row r="321" spans="19:19">
      <c r="S321" s="117">
        <f t="shared" si="33"/>
        <v>0</v>
      </c>
    </row>
    <row r="322" spans="19:19">
      <c r="S322" s="117">
        <f t="shared" si="33"/>
        <v>0</v>
      </c>
    </row>
    <row r="323" spans="19:19">
      <c r="S323" s="117">
        <f t="shared" si="33"/>
        <v>0</v>
      </c>
    </row>
    <row r="324" spans="19:19">
      <c r="S324" s="117">
        <f t="shared" ref="S324:S338" si="34">+K324-F324</f>
        <v>0</v>
      </c>
    </row>
    <row r="325" spans="19:19">
      <c r="S325" s="117">
        <f t="shared" si="34"/>
        <v>0</v>
      </c>
    </row>
    <row r="326" spans="19:19">
      <c r="S326" s="117">
        <f t="shared" si="34"/>
        <v>0</v>
      </c>
    </row>
    <row r="327" spans="19:19">
      <c r="S327" s="117">
        <f t="shared" si="34"/>
        <v>0</v>
      </c>
    </row>
    <row r="328" spans="19:19">
      <c r="S328" s="117">
        <f t="shared" si="34"/>
        <v>0</v>
      </c>
    </row>
    <row r="329" spans="19:19">
      <c r="S329" s="117">
        <f t="shared" si="34"/>
        <v>0</v>
      </c>
    </row>
    <row r="330" spans="19:19">
      <c r="S330" s="117">
        <f t="shared" si="34"/>
        <v>0</v>
      </c>
    </row>
    <row r="331" spans="19:19">
      <c r="S331" s="117">
        <f t="shared" si="34"/>
        <v>0</v>
      </c>
    </row>
    <row r="332" spans="19:19">
      <c r="S332" s="117">
        <f t="shared" si="34"/>
        <v>0</v>
      </c>
    </row>
    <row r="333" spans="19:19">
      <c r="S333" s="117">
        <f t="shared" si="34"/>
        <v>0</v>
      </c>
    </row>
    <row r="334" spans="19:19">
      <c r="S334" s="117">
        <f t="shared" si="34"/>
        <v>0</v>
      </c>
    </row>
    <row r="335" spans="19:19">
      <c r="S335" s="117">
        <f t="shared" si="34"/>
        <v>0</v>
      </c>
    </row>
    <row r="336" spans="19:19">
      <c r="S336" s="117">
        <f t="shared" si="34"/>
        <v>0</v>
      </c>
    </row>
    <row r="337" spans="4:19">
      <c r="S337" s="117">
        <f t="shared" si="34"/>
        <v>0</v>
      </c>
    </row>
    <row r="338" spans="4:19">
      <c r="S338" s="117">
        <f t="shared" si="34"/>
        <v>0</v>
      </c>
    </row>
    <row r="340" spans="4:19">
      <c r="D340" s="117">
        <f>+D179*2</f>
        <v>0</v>
      </c>
    </row>
    <row r="341" spans="4:19">
      <c r="D341" s="117">
        <f>+D179/2</f>
        <v>0</v>
      </c>
    </row>
  </sheetData>
  <autoFilter ref="A1:U338" xr:uid="{00000000-0001-0000-0A00-000000000000}"/>
  <conditionalFormatting sqref="A19:A21">
    <cfRule type="duplicateValues" dxfId="8" priority="8"/>
  </conditionalFormatting>
  <conditionalFormatting sqref="A58:A60">
    <cfRule type="duplicateValues" dxfId="7" priority="7"/>
  </conditionalFormatting>
  <conditionalFormatting sqref="A76">
    <cfRule type="duplicateValues" dxfId="6" priority="6"/>
  </conditionalFormatting>
  <conditionalFormatting sqref="A144:A145">
    <cfRule type="duplicateValues" dxfId="5" priority="4"/>
    <cfRule type="duplicateValues" dxfId="4" priority="5"/>
  </conditionalFormatting>
  <conditionalFormatting sqref="A146:A150 A61:A75 A22:A57 A1:A18 A77:A143 A152:A1048576">
    <cfRule type="duplicateValues" dxfId="3" priority="9"/>
  </conditionalFormatting>
  <conditionalFormatting sqref="A151">
    <cfRule type="duplicateValues" dxfId="2" priority="2"/>
    <cfRule type="duplicateValues" dxfId="1" priority="3"/>
  </conditionalFormatting>
  <conditionalFormatting sqref="L1:L1048576">
    <cfRule type="duplicateValues" dxfId="0" priority="1"/>
  </conditionalFormatting>
  <pageMargins left="0.70866141732283472" right="0.70866141732283472" top="0.74803149606299213" bottom="0.74803149606299213" header="0.31496062992125984" footer="0.31496062992125984"/>
  <pageSetup paperSize="9" scale="80" orientation="landscape"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59C114-E10D-4D30-8F29-EBE1211085AF}">
  <sheetPr codeName="Hoja47">
    <tabColor rgb="FF002060"/>
  </sheetPr>
  <dimension ref="B1:AH42"/>
  <sheetViews>
    <sheetView showGridLines="0" view="pageBreakPreview" zoomScale="90" zoomScaleNormal="100" zoomScaleSheetLayoutView="90" workbookViewId="0">
      <selection activeCell="E29" sqref="E29"/>
    </sheetView>
  </sheetViews>
  <sheetFormatPr baseColWidth="10" defaultColWidth="11.44140625" defaultRowHeight="14.4"/>
  <cols>
    <col min="1" max="1" width="4.6640625" style="290" customWidth="1"/>
    <col min="2" max="2" width="38" style="294" customWidth="1"/>
    <col min="3" max="8" width="21.88671875" style="294" customWidth="1"/>
    <col min="9" max="9" width="13.6640625" style="294" bestFit="1" customWidth="1"/>
    <col min="10" max="10" width="12.33203125" style="294" bestFit="1" customWidth="1"/>
    <col min="11" max="11" width="13.6640625" style="294" bestFit="1" customWidth="1"/>
    <col min="12" max="12" width="11.6640625" style="294" bestFit="1" customWidth="1"/>
    <col min="13" max="34" width="11.44140625" style="294"/>
    <col min="35" max="16384" width="11.44140625" style="290"/>
  </cols>
  <sheetData>
    <row r="1" spans="2:12">
      <c r="B1" s="293" t="s">
        <v>1118</v>
      </c>
      <c r="H1" s="229" t="s">
        <v>532</v>
      </c>
    </row>
    <row r="2" spans="2:12" ht="15" customHeight="1"/>
    <row r="3" spans="2:12" ht="15" customHeight="1"/>
    <row r="4" spans="2:12" ht="15" customHeight="1"/>
    <row r="6" spans="2:12">
      <c r="B6" s="762" t="s">
        <v>1035</v>
      </c>
      <c r="C6" s="762"/>
      <c r="D6" s="762"/>
      <c r="E6" s="762"/>
      <c r="F6" s="762"/>
      <c r="G6" s="762"/>
      <c r="H6" s="762"/>
    </row>
    <row r="7" spans="2:12">
      <c r="B7" s="301"/>
      <c r="C7" s="301"/>
      <c r="D7" s="301"/>
      <c r="E7" s="301"/>
      <c r="F7" s="301"/>
      <c r="G7" s="301"/>
      <c r="H7" s="301"/>
    </row>
    <row r="8" spans="2:12" s="480" customFormat="1" ht="11.4">
      <c r="B8" s="479" t="s">
        <v>695</v>
      </c>
      <c r="C8" s="479"/>
      <c r="D8" s="479"/>
      <c r="E8" s="479"/>
      <c r="F8" s="479"/>
      <c r="G8" s="479"/>
      <c r="H8" s="479"/>
    </row>
    <row r="9" spans="2:12" s="480" customFormat="1" ht="11.4">
      <c r="B9" s="479"/>
      <c r="C9" s="479"/>
      <c r="D9" s="479"/>
      <c r="E9" s="479"/>
      <c r="F9" s="479"/>
      <c r="G9" s="479"/>
      <c r="H9" s="479"/>
    </row>
    <row r="10" spans="2:12" s="480" customFormat="1" ht="12" thickBot="1">
      <c r="B10" s="302"/>
      <c r="C10" s="479"/>
      <c r="E10" s="302"/>
      <c r="F10" s="302"/>
      <c r="G10" s="303"/>
      <c r="H10" s="479"/>
    </row>
    <row r="11" spans="2:12" s="480" customFormat="1" ht="15.75" customHeight="1" thickBot="1">
      <c r="B11" s="1253" t="s">
        <v>631</v>
      </c>
      <c r="C11" s="756"/>
      <c r="D11" s="757">
        <f>+'Nota 26'!C10</f>
        <v>45565</v>
      </c>
      <c r="E11" s="758"/>
      <c r="F11" s="759"/>
      <c r="G11" s="757">
        <f>+'Nota 26'!D10</f>
        <v>45199</v>
      </c>
      <c r="H11" s="760"/>
    </row>
    <row r="12" spans="2:12" s="480" customFormat="1" ht="15.75" customHeight="1">
      <c r="B12" s="1254"/>
      <c r="C12" s="755" t="s">
        <v>696</v>
      </c>
      <c r="D12" s="755" t="s">
        <v>697</v>
      </c>
      <c r="E12" s="755" t="s">
        <v>248</v>
      </c>
      <c r="F12" s="755" t="s">
        <v>696</v>
      </c>
      <c r="G12" s="755" t="s">
        <v>697</v>
      </c>
      <c r="H12" s="755" t="s">
        <v>248</v>
      </c>
    </row>
    <row r="13" spans="2:12" s="480" customFormat="1" ht="11.4">
      <c r="B13" s="482" t="s">
        <v>698</v>
      </c>
      <c r="C13" s="867">
        <f>+SUMIF('EERR IMPERIAL'!H$2:H$173,'Nota 27'!B13,'EERR IMPERIAL'!M$2:M$173)</f>
        <v>-439908251</v>
      </c>
      <c r="D13" s="868">
        <f>+SUMIF('EERR IMPERIAL'!H$2:H$173,'Nota 27'!B13,'EERR IMPERIAL'!L$2:L$173)</f>
        <v>-43445417</v>
      </c>
      <c r="E13" s="868">
        <f t="shared" ref="E13:E34" si="0">+D13+C13</f>
        <v>-483353668</v>
      </c>
      <c r="F13" s="867">
        <f>+SUMIF('EERR IMPERIAL'!H$2:H$173,'Nota 27'!B13,'EERR IMPERIAL'!P$2:P$173)</f>
        <v>-291214228</v>
      </c>
      <c r="G13" s="868">
        <f>+SUMIF('EERR IMPERIAL'!H$2:H$173,'Nota 27'!B13,'EERR IMPERIAL'!O$2:O$173)</f>
        <v>-23550707</v>
      </c>
      <c r="H13" s="868">
        <f t="shared" ref="H13:H34" si="1">+G13+F13</f>
        <v>-314764935</v>
      </c>
      <c r="I13" s="1058"/>
      <c r="J13" s="1058"/>
      <c r="K13" s="1058"/>
      <c r="L13" s="1058"/>
    </row>
    <row r="14" spans="2:12" s="480" customFormat="1" ht="11.4">
      <c r="B14" s="482" t="s">
        <v>699</v>
      </c>
      <c r="C14" s="867">
        <f>+SUMIF('EERR IMPERIAL'!H$2:H$173,'Nota 27'!B14,'EERR IMPERIAL'!M$2:M$173)</f>
        <v>-64902311</v>
      </c>
      <c r="D14" s="868">
        <f>+SUMIF('EERR IMPERIAL'!H$2:H$173,'Nota 27'!B14,'EERR IMPERIAL'!L$2:L$173)</f>
        <v>-170253506</v>
      </c>
      <c r="E14" s="868">
        <f t="shared" si="0"/>
        <v>-235155817</v>
      </c>
      <c r="F14" s="867">
        <f>+SUMIF('EERR IMPERIAL'!H$2:H$173,'Nota 27'!B14,'EERR IMPERIAL'!P$2:P$173)</f>
        <v>-125146821</v>
      </c>
      <c r="G14" s="868">
        <f>+SUMIF('EERR IMPERIAL'!H$2:H$173,'Nota 27'!B14,'EERR IMPERIAL'!O$2:O$173)</f>
        <v>-251684858</v>
      </c>
      <c r="H14" s="868">
        <f t="shared" si="1"/>
        <v>-376831679</v>
      </c>
      <c r="I14" s="1058"/>
      <c r="J14" s="1058"/>
      <c r="K14" s="1058"/>
      <c r="L14" s="1058"/>
    </row>
    <row r="15" spans="2:12" s="480" customFormat="1" ht="11.4">
      <c r="B15" s="482" t="s">
        <v>836</v>
      </c>
      <c r="C15" s="869">
        <f>+SUMIF('EERR IMPERIAL'!H$2:H$173,'Nota 27'!B15,'EERR IMPERIAL'!M$2:M$173)</f>
        <v>-3422250155</v>
      </c>
      <c r="D15" s="868">
        <f>+SUMIF('EERR IMPERIAL'!H$2:H$173,'Nota 27'!B15,'EERR IMPERIAL'!L$2:L$173)</f>
        <v>0</v>
      </c>
      <c r="E15" s="868">
        <f t="shared" si="0"/>
        <v>-3422250155</v>
      </c>
      <c r="F15" s="867">
        <f>+SUMIF('EERR IMPERIAL'!H$2:H$173,'Nota 27'!B15,'EERR IMPERIAL'!P$2:P$173)</f>
        <v>-1095467172</v>
      </c>
      <c r="G15" s="868">
        <f>+SUMIF('EERR IMPERIAL'!H$2:H$173,'Nota 27'!B15,'EERR IMPERIAL'!O$2:O$173)</f>
        <v>0</v>
      </c>
      <c r="H15" s="868">
        <f t="shared" si="1"/>
        <v>-1095467172</v>
      </c>
      <c r="I15" s="1058"/>
      <c r="J15" s="1058"/>
      <c r="K15" s="1058"/>
      <c r="L15" s="1058"/>
    </row>
    <row r="16" spans="2:12" s="480" customFormat="1" ht="11.4">
      <c r="B16" s="482" t="s">
        <v>420</v>
      </c>
      <c r="C16" s="867">
        <f>+SUMIF('EERR IMPERIAL'!H$2:H$173,'Nota 27'!B16,'EERR IMPERIAL'!M$2:M$173)</f>
        <v>-310831881</v>
      </c>
      <c r="D16" s="868">
        <f>+SUMIF('EERR IMPERIAL'!H$2:H$173,'Nota 27'!B16,'EERR IMPERIAL'!L$2:L$173)</f>
        <v>-9902798</v>
      </c>
      <c r="E16" s="868">
        <f t="shared" si="0"/>
        <v>-320734679</v>
      </c>
      <c r="F16" s="867">
        <f>+SUMIF('EERR IMPERIAL'!H$2:H$173,'Nota 27'!B16,'EERR IMPERIAL'!P$2:P$173)</f>
        <v>-449927062</v>
      </c>
      <c r="G16" s="868">
        <f>+SUMIF('EERR IMPERIAL'!H$2:H$173,'Nota 27'!B16,'EERR IMPERIAL'!O$2:O$173)</f>
        <v>450001854</v>
      </c>
      <c r="H16" s="868">
        <f t="shared" si="1"/>
        <v>74792</v>
      </c>
      <c r="I16" s="1058"/>
      <c r="J16" s="1058"/>
      <c r="K16" s="1058"/>
      <c r="L16" s="1058"/>
    </row>
    <row r="17" spans="2:12" s="480" customFormat="1" ht="11.4">
      <c r="B17" s="482" t="s">
        <v>700</v>
      </c>
      <c r="C17" s="867">
        <f>+SUMIF('EERR IMPERIAL'!H$2:H$173,'Nota 27'!B17,'EERR IMPERIAL'!M$2:M$173)</f>
        <v>-138731171</v>
      </c>
      <c r="D17" s="868">
        <f>+SUMIF('EERR IMPERIAL'!H$2:H$173,'Nota 27'!B17,'EERR IMPERIAL'!L$2:L$173)</f>
        <v>-35130959</v>
      </c>
      <c r="E17" s="868">
        <f t="shared" si="0"/>
        <v>-173862130</v>
      </c>
      <c r="F17" s="867">
        <f>+SUMIF('EERR IMPERIAL'!H$2:H$173,'Nota 27'!B17,'EERR IMPERIAL'!P$2:P$173)</f>
        <v>-45004363</v>
      </c>
      <c r="G17" s="868">
        <f>+SUMIF('EERR IMPERIAL'!H$2:H$173,'Nota 27'!B17,'EERR IMPERIAL'!O$2:O$173)</f>
        <v>-79371819</v>
      </c>
      <c r="H17" s="868">
        <f t="shared" si="1"/>
        <v>-124376182</v>
      </c>
      <c r="I17" s="1058"/>
      <c r="J17" s="1058"/>
      <c r="K17" s="1058"/>
      <c r="L17" s="1058"/>
    </row>
    <row r="18" spans="2:12" s="480" customFormat="1" ht="11.4">
      <c r="B18" s="482" t="s">
        <v>701</v>
      </c>
      <c r="C18" s="867">
        <f>+SUMIF('EERR IMPERIAL'!H$2:H$173,'Nota 27'!B18,'EERR IMPERIAL'!M$2:M$173)</f>
        <v>-2017715559</v>
      </c>
      <c r="D18" s="868">
        <f>+SUMIF('EERR IMPERIAL'!H$2:H$173,'Nota 27'!B18,'EERR IMPERIAL'!L$2:L$173)</f>
        <v>-951538255</v>
      </c>
      <c r="E18" s="868">
        <f t="shared" si="0"/>
        <v>-2969253814</v>
      </c>
      <c r="F18" s="867">
        <f>+SUMIF('EERR IMPERIAL'!H$2:H$173,'Nota 27'!B18,'EERR IMPERIAL'!P$2:P$173)</f>
        <v>-2720830669</v>
      </c>
      <c r="G18" s="868">
        <f>+SUMIF('EERR IMPERIAL'!H$2:H$173,'Nota 27'!B18,'EERR IMPERIAL'!O$2:O$173)</f>
        <v>-1487621865</v>
      </c>
      <c r="H18" s="868">
        <f t="shared" si="1"/>
        <v>-4208452534</v>
      </c>
      <c r="I18" s="1058"/>
      <c r="J18" s="1058"/>
      <c r="K18" s="1058"/>
      <c r="L18" s="1058"/>
    </row>
    <row r="19" spans="2:12" s="480" customFormat="1" ht="11.4">
      <c r="B19" s="482" t="s">
        <v>406</v>
      </c>
      <c r="C19" s="867">
        <f>+SUMIF('EERR IMPERIAL'!H$2:H$173,'Nota 27'!B19,'EERR IMPERIAL'!M$2:M$173)</f>
        <v>-13594425</v>
      </c>
      <c r="D19" s="868">
        <f>+SUMIF('EERR IMPERIAL'!H$2:H$173,'Nota 27'!B19,'EERR IMPERIAL'!L$2:L$173)</f>
        <v>-184883776</v>
      </c>
      <c r="E19" s="868">
        <f t="shared" si="0"/>
        <v>-198478201</v>
      </c>
      <c r="F19" s="867">
        <f>+SUMIF('EERR IMPERIAL'!H$2:H$173,'Nota 27'!B19,'EERR IMPERIAL'!P$2:P$173)</f>
        <v>-1546333</v>
      </c>
      <c r="G19" s="868">
        <f>+SUMIF('EERR IMPERIAL'!H$2:H$173,'Nota 27'!B19,'EERR IMPERIAL'!O$2:O$173)</f>
        <v>-87835211</v>
      </c>
      <c r="H19" s="868">
        <f t="shared" si="1"/>
        <v>-89381544</v>
      </c>
      <c r="I19" s="1058"/>
      <c r="J19" s="1058"/>
      <c r="K19" s="1058"/>
      <c r="L19" s="1058"/>
    </row>
    <row r="20" spans="2:12" s="480" customFormat="1" ht="11.4">
      <c r="B20" s="482" t="s">
        <v>702</v>
      </c>
      <c r="C20" s="867">
        <f>+SUMIF('EERR IMPERIAL'!H$2:H$173,'Nota 27'!B20,'EERR IMPERIAL'!M$2:M$173)</f>
        <v>-1781491656</v>
      </c>
      <c r="D20" s="868">
        <f>+SUMIF('EERR IMPERIAL'!H$2:H$173,'Nota 27'!B20,'EERR IMPERIAL'!L$2:L$173)</f>
        <v>-568182</v>
      </c>
      <c r="E20" s="868">
        <f t="shared" si="0"/>
        <v>-1782059838</v>
      </c>
      <c r="F20" s="867">
        <f>+SUMIF('EERR IMPERIAL'!H$2:H$173,'Nota 27'!B20,'EERR IMPERIAL'!P$2:P$173)</f>
        <v>-2007910352</v>
      </c>
      <c r="G20" s="868">
        <f>+SUMIF('EERR IMPERIAL'!H$2:H$173,'Nota 27'!B20,'EERR IMPERIAL'!O$2:O$173)</f>
        <v>0</v>
      </c>
      <c r="H20" s="868">
        <f t="shared" si="1"/>
        <v>-2007910352</v>
      </c>
      <c r="I20" s="1058"/>
      <c r="J20" s="1058"/>
      <c r="K20" s="1058"/>
      <c r="L20" s="1058"/>
    </row>
    <row r="21" spans="2:12" s="480" customFormat="1" ht="11.4" hidden="1">
      <c r="B21" s="482" t="s">
        <v>703</v>
      </c>
      <c r="C21" s="867">
        <f>-SUMIF('EERR IMPERIAL'!H$2:H$173,'Nota 27'!B21,'EERR IMPERIAL'!M$2:M$173)</f>
        <v>0</v>
      </c>
      <c r="D21" s="868">
        <f>-SUMIF('EERR IMPERIAL'!H$2:H$173,'Nota 27'!B21,'EERR IMPERIAL'!L$2:L$173)</f>
        <v>0</v>
      </c>
      <c r="E21" s="868">
        <f t="shared" si="0"/>
        <v>0</v>
      </c>
      <c r="F21" s="867">
        <f>-SUMIF('EERR IMPERIAL'!H$2:H$173,'Nota 27'!B21,'EERR IMPERIAL'!P$2:P$173)</f>
        <v>0</v>
      </c>
      <c r="G21" s="868">
        <f>-SUMIF('EERR IMPERIAL'!H$2:H$173,'Nota 27'!B21,'EERR IMPERIAL'!O$2:O$173)</f>
        <v>0</v>
      </c>
      <c r="H21" s="868">
        <f t="shared" si="1"/>
        <v>0</v>
      </c>
      <c r="I21" s="1058"/>
      <c r="J21" s="1058"/>
      <c r="K21" s="1058"/>
      <c r="L21" s="1058"/>
    </row>
    <row r="22" spans="2:12" s="480" customFormat="1" ht="11.4">
      <c r="B22" s="482" t="s">
        <v>177</v>
      </c>
      <c r="C22" s="867">
        <f>+SUMIF('EERR IMPERIAL'!H$2:H$173,'Nota 27'!B22,'EERR IMPERIAL'!M$2:M$173)</f>
        <v>-38988357</v>
      </c>
      <c r="D22" s="868">
        <f>+SUMIF('EERR IMPERIAL'!H$2:H$173,'Nota 27'!B22,'EERR IMPERIAL'!L$2:L$173)</f>
        <v>-4163490</v>
      </c>
      <c r="E22" s="868">
        <f t="shared" si="0"/>
        <v>-43151847</v>
      </c>
      <c r="F22" s="867">
        <f>+SUMIF('EERR IMPERIAL'!H$2:H$173,'Nota 27'!B22,'EERR IMPERIAL'!P$2:P$173)</f>
        <v>-70619656</v>
      </c>
      <c r="G22" s="868">
        <f>+SUMIF('EERR IMPERIAL'!H$2:H$173,'Nota 27'!B22,'EERR IMPERIAL'!O$2:O$173)</f>
        <v>-6269556</v>
      </c>
      <c r="H22" s="868">
        <f t="shared" si="1"/>
        <v>-76889212</v>
      </c>
      <c r="I22" s="1058"/>
      <c r="J22" s="1058"/>
      <c r="K22" s="1058"/>
      <c r="L22" s="1058"/>
    </row>
    <row r="23" spans="2:12" s="480" customFormat="1" ht="11.4" hidden="1">
      <c r="B23" s="482" t="s">
        <v>704</v>
      </c>
      <c r="C23" s="867">
        <f>-SUMIF('EERR IMPERIAL'!H$2:H$173,'Nota 27'!B23,'EERR IMPERIAL'!M$2:M$173)</f>
        <v>0</v>
      </c>
      <c r="D23" s="868">
        <f>-SUMIF('EERR IMPERIAL'!H$2:H$173,'Nota 27'!B23,'EERR IMPERIAL'!L$2:L$173)</f>
        <v>0</v>
      </c>
      <c r="E23" s="868">
        <f t="shared" si="0"/>
        <v>0</v>
      </c>
      <c r="F23" s="867">
        <f>-SUMIF('EERR IMPERIAL'!H$2:H$173,'Nota 27'!B23,'EERR IMPERIAL'!P$2:P$173)</f>
        <v>0</v>
      </c>
      <c r="G23" s="868">
        <f>-SUMIF('EERR IMPERIAL'!H$2:H$173,'Nota 27'!B23,'EERR IMPERIAL'!O$2:O$173)</f>
        <v>0</v>
      </c>
      <c r="H23" s="868">
        <f t="shared" si="1"/>
        <v>0</v>
      </c>
      <c r="I23" s="1058"/>
      <c r="J23" s="1058"/>
      <c r="K23" s="1058"/>
      <c r="L23" s="1058"/>
    </row>
    <row r="24" spans="2:12" s="480" customFormat="1" ht="22.8">
      <c r="B24" s="482" t="s">
        <v>705</v>
      </c>
      <c r="C24" s="867">
        <f>+SUMIF('EERR IMPERIAL'!H$2:H$173,'Nota 27'!B24,'EERR IMPERIAL'!M$2:M$173)</f>
        <v>0</v>
      </c>
      <c r="D24" s="868">
        <f>+SUMIF('EERR IMPERIAL'!H$2:H$173,'Nota 27'!B24,'EERR IMPERIAL'!L$2:L$173)</f>
        <v>-902622100</v>
      </c>
      <c r="E24" s="868">
        <f t="shared" si="0"/>
        <v>-902622100</v>
      </c>
      <c r="F24" s="867">
        <f>+SUMIF('EERR IMPERIAL'!H$2:H$173,'Nota 27'!B24,'EERR IMPERIAL'!P$2:P$173)</f>
        <v>0</v>
      </c>
      <c r="G24" s="868">
        <f>+SUMIF('EERR IMPERIAL'!H$2:H$173,'Nota 27'!B24,'EERR IMPERIAL'!O$2:O$173)</f>
        <v>-1006250670</v>
      </c>
      <c r="H24" s="868">
        <f t="shared" si="1"/>
        <v>-1006250670</v>
      </c>
      <c r="I24" s="1058"/>
      <c r="J24" s="1058"/>
      <c r="K24" s="1058"/>
      <c r="L24" s="1058"/>
    </row>
    <row r="25" spans="2:12" s="480" customFormat="1" ht="11.4">
      <c r="B25" s="482" t="s">
        <v>167</v>
      </c>
      <c r="C25" s="867">
        <f>+SUMIF('EERR IMPERIAL'!H$2:H$173,'Nota 27'!B25,'EERR IMPERIAL'!M$2:M$173)</f>
        <v>-3244586218</v>
      </c>
      <c r="D25" s="868">
        <f>+SUMIF('EERR IMPERIAL'!H$2:H$173,'Nota 27'!B25,'EERR IMPERIAL'!L$2:L$173)</f>
        <v>-220217209</v>
      </c>
      <c r="E25" s="868">
        <f t="shared" si="0"/>
        <v>-3464803427</v>
      </c>
      <c r="F25" s="867">
        <f>+SUMIF('EERR IMPERIAL'!H$2:H$173,'Nota 27'!B25,'EERR IMPERIAL'!P$2:P$173)</f>
        <v>-3487615189</v>
      </c>
      <c r="G25" s="868">
        <f>+SUMIF('EERR IMPERIAL'!H$2:H$173,'Nota 27'!B25,'EERR IMPERIAL'!O$2:O$173)</f>
        <v>-403178866</v>
      </c>
      <c r="H25" s="868">
        <f t="shared" si="1"/>
        <v>-3890794055</v>
      </c>
      <c r="I25" s="1058"/>
      <c r="J25" s="1058"/>
      <c r="K25" s="1058"/>
      <c r="L25" s="1058"/>
    </row>
    <row r="26" spans="2:12" s="480" customFormat="1" ht="11.4">
      <c r="B26" s="482" t="s">
        <v>172</v>
      </c>
      <c r="C26" s="867">
        <f>+SUMIF('EERR IMPERIAL'!H$2:H$173,'Nota 27'!B26,'EERR IMPERIAL'!M$2:M$173)</f>
        <v>-441433187</v>
      </c>
      <c r="D26" s="868">
        <f>+SUMIF('EERR IMPERIAL'!H$2:H$173,'Nota 27'!B26,'EERR IMPERIAL'!L$2:L$173)</f>
        <v>-24665847</v>
      </c>
      <c r="E26" s="868">
        <f t="shared" si="0"/>
        <v>-466099034</v>
      </c>
      <c r="F26" s="867">
        <f>+SUMIF('EERR IMPERIAL'!H$2:H$173,'Nota 27'!B26,'EERR IMPERIAL'!P$2:P$173)</f>
        <v>-454516896</v>
      </c>
      <c r="G26" s="868">
        <f>+SUMIF('EERR IMPERIAL'!H$2:H$173,'Nota 27'!B26,'EERR IMPERIAL'!O$2:O$173)</f>
        <v>-45854921</v>
      </c>
      <c r="H26" s="868">
        <f t="shared" si="1"/>
        <v>-500371817</v>
      </c>
      <c r="I26" s="1058"/>
      <c r="J26" s="1058"/>
      <c r="K26" s="1058"/>
      <c r="L26" s="1058"/>
    </row>
    <row r="27" spans="2:12" s="480" customFormat="1" ht="11.4">
      <c r="B27" s="482" t="s">
        <v>706</v>
      </c>
      <c r="C27" s="867">
        <f>+SUMIF('EERR IMPERIAL'!H$2:H$173,'Nota 27'!B27,'EERR IMPERIAL'!M$2:M$173)</f>
        <v>0</v>
      </c>
      <c r="D27" s="868">
        <f>+SUMIF('EERR IMPERIAL'!H$2:H$173,'Nota 27'!B27,'EERR IMPERIAL'!L$2:L$173)</f>
        <v>-4114400</v>
      </c>
      <c r="E27" s="868">
        <f t="shared" si="0"/>
        <v>-4114400</v>
      </c>
      <c r="F27" s="867">
        <f>+SUMIF('EERR IMPERIAL'!H$2:H$173,'Nota 27'!B27,'EERR IMPERIAL'!P$2:P$173)</f>
        <v>0</v>
      </c>
      <c r="G27" s="868">
        <f>+SUMIF('EERR IMPERIAL'!H$2:H$173,'Nota 27'!B27,'EERR IMPERIAL'!O$2:O$173)</f>
        <v>-12343200</v>
      </c>
      <c r="H27" s="868">
        <f t="shared" si="1"/>
        <v>-12343200</v>
      </c>
      <c r="I27" s="1058"/>
      <c r="J27" s="1058"/>
      <c r="K27" s="1058"/>
      <c r="L27" s="1058"/>
    </row>
    <row r="28" spans="2:12" s="480" customFormat="1" ht="11.4" hidden="1">
      <c r="B28" s="482" t="s">
        <v>707</v>
      </c>
      <c r="C28" s="867">
        <f>-SUMIF('EERR IMPERIAL'!H$2:H$173,'Nota 27'!B28,'EERR IMPERIAL'!M$2:M$173)</f>
        <v>0</v>
      </c>
      <c r="D28" s="868">
        <f>-SUMIF('EERR IMPERIAL'!H$2:H$173,'Nota 27'!B28,'EERR IMPERIAL'!L$2:L$173)</f>
        <v>0</v>
      </c>
      <c r="E28" s="868">
        <f t="shared" si="0"/>
        <v>0</v>
      </c>
      <c r="F28" s="867">
        <f>-SUMIF('EERR IMPERIAL'!H$2:H$173,'Nota 27'!B28,'EERR IMPERIAL'!P$2:P$173)</f>
        <v>0</v>
      </c>
      <c r="G28" s="868">
        <f>-SUMIF('EERR IMPERIAL'!H$2:H$173,'Nota 27'!B28,'EERR IMPERIAL'!O$2:O$173)</f>
        <v>0</v>
      </c>
      <c r="H28" s="868">
        <f t="shared" si="1"/>
        <v>0</v>
      </c>
      <c r="I28" s="1058"/>
      <c r="J28" s="1058"/>
      <c r="K28" s="1058"/>
      <c r="L28" s="1058"/>
    </row>
    <row r="29" spans="2:12" s="480" customFormat="1" ht="11.4">
      <c r="B29" s="482" t="s">
        <v>708</v>
      </c>
      <c r="C29" s="867">
        <f>+SUMIF('EERR IMPERIAL'!H$2:H$173,'Nota 27'!B29,'EERR IMPERIAL'!M$2:M$173)</f>
        <v>-1071483947</v>
      </c>
      <c r="D29" s="868">
        <f>+SUMIF('EERR IMPERIAL'!H$2:H$173,'Nota 27'!B29,'EERR IMPERIAL'!L$2:L$173)</f>
        <v>0</v>
      </c>
      <c r="E29" s="868">
        <f t="shared" si="0"/>
        <v>-1071483947</v>
      </c>
      <c r="F29" s="867">
        <f>+SUMIF('EERR IMPERIAL'!H$2:H$173,'Nota 27'!B29,'EERR IMPERIAL'!P$2:P$173)</f>
        <v>-1710070934</v>
      </c>
      <c r="G29" s="868">
        <f>+SUMIF('EERR IMPERIAL'!H$2:H$173,'Nota 27'!B29,'EERR IMPERIAL'!O$2:O$173)</f>
        <v>-1074847</v>
      </c>
      <c r="H29" s="868">
        <f t="shared" si="1"/>
        <v>-1711145781</v>
      </c>
      <c r="I29" s="1058"/>
      <c r="J29" s="1058"/>
      <c r="K29" s="1058"/>
      <c r="L29" s="1058"/>
    </row>
    <row r="30" spans="2:12" s="480" customFormat="1" ht="11.4">
      <c r="B30" s="482" t="s">
        <v>709</v>
      </c>
      <c r="C30" s="867">
        <f>+SUMIF('EERR IMPERIAL'!H$2:H$173,'Nota 27'!B30,'EERR IMPERIAL'!M$2:M$173)</f>
        <v>0</v>
      </c>
      <c r="D30" s="870">
        <f>+SUMIF('EERR IMPERIAL'!H$2:H$173,'Nota 27'!B30,'EERR IMPERIAL'!L$2:L$173)</f>
        <v>-2110617287</v>
      </c>
      <c r="E30" s="868">
        <f t="shared" si="0"/>
        <v>-2110617287</v>
      </c>
      <c r="F30" s="867">
        <f>+SUMIF('EERR IMPERIAL'!H$2:H$173,'Nota 27'!B30,'EERR IMPERIAL'!P$2:P$173)</f>
        <v>0</v>
      </c>
      <c r="G30" s="868">
        <f>+SUMIF('EERR IMPERIAL'!H$2:H$173,'Nota 27'!B30,'EERR IMPERIAL'!O$2:O$173)</f>
        <v>-2311125180</v>
      </c>
      <c r="H30" s="868">
        <f t="shared" si="1"/>
        <v>-2311125180</v>
      </c>
      <c r="I30" s="1058"/>
      <c r="J30" s="1058"/>
      <c r="K30" s="1058"/>
      <c r="L30" s="1058"/>
    </row>
    <row r="31" spans="2:12" s="480" customFormat="1" ht="11.4">
      <c r="B31" s="482" t="s">
        <v>710</v>
      </c>
      <c r="C31" s="867">
        <f>+SUMIF('EERR IMPERIAL'!H$2:H$173,'Nota 27'!B31,'EERR IMPERIAL'!M$2:M$173)</f>
        <v>0</v>
      </c>
      <c r="D31" s="870">
        <f>+SUMIF('EERR IMPERIAL'!H$2:H$173,'Nota 27'!B31,'EERR IMPERIAL'!L$2:L$173)</f>
        <v>-9510907644</v>
      </c>
      <c r="E31" s="868">
        <f t="shared" si="0"/>
        <v>-9510907644</v>
      </c>
      <c r="F31" s="867">
        <f>+SUMIF('EERR IMPERIAL'!H$2:H$173,'Nota 27'!B31,'EERR IMPERIAL'!P$2:P$173)</f>
        <v>0</v>
      </c>
      <c r="G31" s="870">
        <f>+SUMIF('EERR IMPERIAL'!H$2:H$173,'Nota 27'!B31,'EERR IMPERIAL'!O$2:O$173)</f>
        <v>-7884335463</v>
      </c>
      <c r="H31" s="868">
        <f t="shared" si="1"/>
        <v>-7884335463</v>
      </c>
      <c r="I31" s="1058"/>
      <c r="J31" s="1058"/>
      <c r="K31" s="1058"/>
      <c r="L31" s="1058"/>
    </row>
    <row r="32" spans="2:12" s="480" customFormat="1" ht="11.4">
      <c r="B32" s="482" t="s">
        <v>711</v>
      </c>
      <c r="C32" s="867">
        <f>+SUMIF('EERR IMPERIAL'!H$2:H$173,'Nota 27'!B32,'EERR IMPERIAL'!M$2:M$173)</f>
        <v>0</v>
      </c>
      <c r="D32" s="868">
        <f>+SUMIF('EERR IMPERIAL'!H$2:H$173,'Nota 27'!B32,'EERR IMPERIAL'!L$2:L$173)</f>
        <v>-2283049868</v>
      </c>
      <c r="E32" s="868">
        <f t="shared" si="0"/>
        <v>-2283049868</v>
      </c>
      <c r="F32" s="867">
        <f>+SUMIF('EERR IMPERIAL'!H$2:H$173,'Nota 27'!B32,'EERR IMPERIAL'!P$2:P$173)</f>
        <v>0</v>
      </c>
      <c r="G32" s="868">
        <f>+SUMIF('EERR IMPERIAL'!H$2:H$173,'Nota 27'!B32,'EERR IMPERIAL'!O$2:O$173)</f>
        <v>-1717857274</v>
      </c>
      <c r="H32" s="868">
        <f t="shared" si="1"/>
        <v>-1717857274</v>
      </c>
      <c r="I32" s="1058"/>
      <c r="J32" s="1058"/>
      <c r="K32" s="1058"/>
      <c r="L32" s="1058"/>
    </row>
    <row r="33" spans="2:12" s="480" customFormat="1" ht="11.4">
      <c r="B33" s="482" t="s">
        <v>227</v>
      </c>
      <c r="C33" s="867">
        <f>+SUMIF('EERR IMPERIAL'!H$2:H$173,'Nota 27'!B33,'EERR IMPERIAL'!M$2:M$173)</f>
        <v>660531414</v>
      </c>
      <c r="D33" s="868">
        <f>+SUMIF('EERR IMPERIAL'!H$2:H$173,'Nota 27'!B33,'EERR IMPERIAL'!L$2:L$173)</f>
        <v>0</v>
      </c>
      <c r="E33" s="868">
        <f t="shared" si="0"/>
        <v>660531414</v>
      </c>
      <c r="F33" s="867">
        <f>+SUMIF('EERR IMPERIAL'!H$2:H$173,'Nota 27'!B33,'EERR IMPERIAL'!P$2:P$173)</f>
        <v>71605570</v>
      </c>
      <c r="G33" s="868">
        <f>+SUMIF('EERR IMPERIAL'!H$2:H$173,'Nota 27'!B33,'EERR IMPERIAL'!O$2:O$173)</f>
        <v>0</v>
      </c>
      <c r="H33" s="868">
        <f t="shared" si="1"/>
        <v>71605570</v>
      </c>
      <c r="I33" s="1058"/>
      <c r="J33" s="1058"/>
      <c r="K33" s="1058"/>
      <c r="L33" s="1058"/>
    </row>
    <row r="34" spans="2:12" s="480" customFormat="1" ht="11.4">
      <c r="B34" s="482" t="s">
        <v>712</v>
      </c>
      <c r="C34" s="867">
        <f>+SUMIF('EERR IMPERIAL'!H$2:H$173,'Nota 27'!B34,'EERR IMPERIAL'!M$2:M$173)</f>
        <v>-286564648</v>
      </c>
      <c r="D34" s="868">
        <f>+SUMIF('EERR IMPERIAL'!H$2:H$173,'Nota 27'!B34,'EERR IMPERIAL'!L$2:L$173)</f>
        <v>-6575025</v>
      </c>
      <c r="E34" s="868">
        <f t="shared" si="0"/>
        <v>-293139673</v>
      </c>
      <c r="F34" s="867">
        <f>+SUMIF('EERR IMPERIAL'!H$2:H$173,'Nota 27'!B34,'EERR IMPERIAL'!P$2:P$173)</f>
        <v>-42715074</v>
      </c>
      <c r="G34" s="868">
        <f>+SUMIF('EERR IMPERIAL'!H$2:H$173,'Nota 27'!B34,'EERR IMPERIAL'!O$2:O$173)</f>
        <v>0</v>
      </c>
      <c r="H34" s="868">
        <f t="shared" si="1"/>
        <v>-42715074</v>
      </c>
      <c r="I34" s="1058"/>
      <c r="J34" s="1058"/>
      <c r="K34" s="1058"/>
      <c r="L34" s="1058"/>
    </row>
    <row r="35" spans="2:12" s="480" customFormat="1" ht="12">
      <c r="B35" s="761" t="s">
        <v>248</v>
      </c>
      <c r="C35" s="871">
        <f>+SUM($C$13:C34)</f>
        <v>-12611950352</v>
      </c>
      <c r="D35" s="871">
        <f>SUM(D13:D34)</f>
        <v>-16462655763</v>
      </c>
      <c r="E35" s="871">
        <f>SUM(E13:E34)</f>
        <v>-29074606115</v>
      </c>
      <c r="F35" s="871">
        <f>SUM(F13:F34)</f>
        <v>-12430979179</v>
      </c>
      <c r="G35" s="871">
        <f>SUM(G13:G34)</f>
        <v>-14868352583</v>
      </c>
      <c r="H35" s="871">
        <f>SUM(H13:H34)</f>
        <v>-27299331762</v>
      </c>
    </row>
    <row r="36" spans="2:12" s="480" customFormat="1" ht="11.4">
      <c r="B36" s="479"/>
    </row>
    <row r="37" spans="2:12" s="480" customFormat="1" ht="11.4">
      <c r="B37" s="479"/>
    </row>
    <row r="38" spans="2:12" s="480" customFormat="1" ht="11.4">
      <c r="B38" s="479"/>
    </row>
    <row r="39" spans="2:12" s="480" customFormat="1" ht="11.4">
      <c r="C39" s="447" t="s">
        <v>574</v>
      </c>
      <c r="D39" s="472"/>
      <c r="E39" s="473"/>
      <c r="G39" s="447" t="s">
        <v>573</v>
      </c>
    </row>
    <row r="40" spans="2:12" s="480" customFormat="1" ht="12">
      <c r="B40" s="475"/>
      <c r="C40" s="475" t="s">
        <v>854</v>
      </c>
      <c r="D40" s="474"/>
      <c r="E40" s="476"/>
      <c r="G40" s="475" t="s">
        <v>728</v>
      </c>
    </row>
    <row r="41" spans="2:12" s="480" customFormat="1" ht="11.4">
      <c r="B41" s="479"/>
      <c r="C41" s="479"/>
      <c r="D41" s="479"/>
      <c r="E41" s="479"/>
      <c r="F41" s="481"/>
      <c r="G41" s="481"/>
      <c r="H41" s="479"/>
    </row>
    <row r="42" spans="2:12" s="307" customFormat="1">
      <c r="B42" s="306"/>
      <c r="C42" s="305">
        <f>+C35-'EERR IMPERIAL'!M174</f>
        <v>0</v>
      </c>
      <c r="D42" s="305">
        <f>+D35-'EERR IMPERIAL'!L174</f>
        <v>0</v>
      </c>
      <c r="E42" s="304"/>
      <c r="F42" s="305">
        <f>+F35-'EERR IMPERIAL'!P174</f>
        <v>0</v>
      </c>
      <c r="G42" s="305">
        <f>+G35-ER!E17</f>
        <v>0</v>
      </c>
      <c r="H42" s="304"/>
    </row>
  </sheetData>
  <mergeCells count="1">
    <mergeCell ref="B11:B12"/>
  </mergeCells>
  <hyperlinks>
    <hyperlink ref="H1" location="ER!A1" display="ER" xr:uid="{35C127E3-9BCF-4B2A-916E-F87CC5A4A9AD}"/>
  </hyperlinks>
  <pageMargins left="0.7" right="0.7" top="0.75" bottom="0.75" header="0.3" footer="0.3"/>
  <pageSetup paperSize="9" scale="72" orientation="landscape"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27E64A-D69E-481F-8289-1E1F3C459017}">
  <sheetPr codeName="Hoja48">
    <tabColor rgb="FF002060"/>
  </sheetPr>
  <dimension ref="B1:U49"/>
  <sheetViews>
    <sheetView showGridLines="0" view="pageBreakPreview" zoomScale="90" zoomScaleNormal="100" zoomScaleSheetLayoutView="90" workbookViewId="0">
      <selection activeCell="D11" sqref="D11"/>
    </sheetView>
  </sheetViews>
  <sheetFormatPr baseColWidth="10" defaultColWidth="11.44140625" defaultRowHeight="13.8"/>
  <cols>
    <col min="1" max="1" width="3.6640625" style="450" customWidth="1"/>
    <col min="2" max="2" width="34.109375" style="449" customWidth="1"/>
    <col min="3" max="4" width="23.6640625" style="449" customWidth="1"/>
    <col min="5" max="5" width="18.33203125" style="449" customWidth="1"/>
    <col min="6" max="6" width="28.44140625" style="449" bestFit="1" customWidth="1"/>
    <col min="7" max="8" width="21.33203125" style="449" bestFit="1" customWidth="1"/>
    <col min="9" max="10" width="15.33203125" style="449" bestFit="1" customWidth="1"/>
    <col min="11" max="21" width="11.44140625" style="449"/>
    <col min="22" max="16384" width="11.44140625" style="450"/>
  </cols>
  <sheetData>
    <row r="1" spans="2:6">
      <c r="B1" s="448" t="s">
        <v>1118</v>
      </c>
      <c r="F1" s="483" t="s">
        <v>532</v>
      </c>
    </row>
    <row r="2" spans="2:6">
      <c r="B2" s="448"/>
      <c r="F2" s="483"/>
    </row>
    <row r="3" spans="2:6">
      <c r="B3" s="448"/>
      <c r="F3" s="483"/>
    </row>
    <row r="4" spans="2:6">
      <c r="B4" s="448"/>
      <c r="F4" s="483"/>
    </row>
    <row r="5" spans="2:6">
      <c r="B5" s="448"/>
      <c r="F5" s="483"/>
    </row>
    <row r="6" spans="2:6" ht="17.25" customHeight="1">
      <c r="B6" s="1239" t="s">
        <v>1034</v>
      </c>
      <c r="C6" s="1239"/>
      <c r="D6" s="1239"/>
      <c r="E6" s="1239"/>
      <c r="F6" s="314"/>
    </row>
    <row r="7" spans="2:6">
      <c r="B7" s="309"/>
      <c r="C7" s="310"/>
      <c r="D7" s="311"/>
      <c r="E7" s="311"/>
      <c r="F7" s="311"/>
    </row>
    <row r="8" spans="2:6">
      <c r="B8" s="765" t="s">
        <v>631</v>
      </c>
      <c r="C8" s="1255"/>
      <c r="D8" s="1255"/>
      <c r="E8" s="311"/>
      <c r="F8" s="311"/>
    </row>
    <row r="9" spans="2:6">
      <c r="B9" s="309"/>
      <c r="E9" s="311"/>
      <c r="F9" s="311"/>
    </row>
    <row r="10" spans="2:6">
      <c r="B10" s="312" t="s">
        <v>330</v>
      </c>
      <c r="C10" s="764">
        <f>+'Nota 27'!D11</f>
        <v>45565</v>
      </c>
      <c r="D10" s="764">
        <f>+'Nota 27'!G11</f>
        <v>45199</v>
      </c>
      <c r="E10" s="311"/>
      <c r="F10" s="311"/>
    </row>
    <row r="11" spans="2:6">
      <c r="B11" s="309" t="s">
        <v>1170</v>
      </c>
      <c r="C11" s="872">
        <f>SUMIF('EERR IMPERIAL'!H$2:H$173,'Nota 28'!B11,'EERR IMPERIAL'!I$2:I$173)</f>
        <v>678160013</v>
      </c>
      <c r="D11" s="872">
        <f>SUMIF('EERR IMPERIAL'!H$2:H$128,'Nota 28'!B11,'EERR IMPERIAL'!F$2:F$128)</f>
        <v>762193719</v>
      </c>
      <c r="E11" s="311"/>
      <c r="F11" s="311"/>
    </row>
    <row r="12" spans="2:6">
      <c r="B12" s="309" t="s">
        <v>415</v>
      </c>
      <c r="C12" s="872">
        <f>SUMIF('EERR IMPERIAL'!H$2:H$173,'Nota 28'!B12,'EERR IMPERIAL'!I$2:I$173)</f>
        <v>854877651</v>
      </c>
      <c r="D12" s="872">
        <f>SUMIF('EERR IMPERIAL'!H$2:H$128,'Nota 28'!B12,'EERR IMPERIAL'!F$2:F$128)</f>
        <v>322252662</v>
      </c>
      <c r="E12" s="311"/>
      <c r="F12" s="311"/>
    </row>
    <row r="13" spans="2:6">
      <c r="B13" s="309" t="s">
        <v>713</v>
      </c>
      <c r="C13" s="872">
        <f>SUMIF('EERR IMPERIAL'!H$2:H$173,'Nota 28'!B13,'EERR IMPERIAL'!I$2:I$173)</f>
        <v>906915</v>
      </c>
      <c r="D13" s="872">
        <f>SUMIF('EERR IMPERIAL'!H$2:H$128,'Nota 28'!B13,'EERR IMPERIAL'!F$2:F$128)</f>
        <v>26534335</v>
      </c>
      <c r="E13" s="311"/>
      <c r="F13" s="311"/>
    </row>
    <row r="14" spans="2:6" ht="15" customHeight="1">
      <c r="B14" s="449" t="s">
        <v>1171</v>
      </c>
      <c r="C14" s="872">
        <f>SUMIF('EERR IMPERIAL'!H$2:H$173,'Nota 28'!B14,'EERR IMPERIAL'!I$2:I$173)</f>
        <v>1524485</v>
      </c>
      <c r="D14" s="872">
        <f>SUMIF('EERR IMPERIAL'!H$2:H$128,'Nota 28'!B14,'EERR IMPERIAL'!F$2:F$128)</f>
        <v>13049468</v>
      </c>
      <c r="E14" s="311"/>
      <c r="F14" s="311"/>
    </row>
    <row r="15" spans="2:6">
      <c r="B15" s="449" t="s">
        <v>1172</v>
      </c>
      <c r="C15" s="872">
        <f>SUMIF('EERR IMPERIAL'!H$2:H$173,'Nota 28'!B15,'EERR IMPERIAL'!I$2:I$173)</f>
        <v>0</v>
      </c>
      <c r="D15" s="872">
        <f>SUMIF('EERR IMPERIAL'!H$2:H$128,'Nota 28'!B15,'EERR IMPERIAL'!F$2:F$128)</f>
        <v>0</v>
      </c>
      <c r="E15" s="311"/>
      <c r="F15" s="311"/>
    </row>
    <row r="16" spans="2:6" ht="4.5" customHeight="1">
      <c r="B16" s="309"/>
      <c r="C16" s="872"/>
      <c r="D16" s="872"/>
      <c r="E16" s="311"/>
      <c r="F16" s="311"/>
    </row>
    <row r="17" spans="2:5">
      <c r="B17" s="312" t="s">
        <v>248</v>
      </c>
      <c r="C17" s="873">
        <f>SUM($C$11:C16)</f>
        <v>1535469064</v>
      </c>
      <c r="D17" s="873">
        <f>SUM(D11:D16)</f>
        <v>1124030184</v>
      </c>
      <c r="E17" s="313"/>
    </row>
    <row r="18" spans="2:5">
      <c r="B18" s="450"/>
      <c r="C18" s="450"/>
      <c r="D18" s="450"/>
      <c r="E18" s="311"/>
    </row>
    <row r="19" spans="2:5">
      <c r="B19" s="450"/>
      <c r="C19" s="450"/>
      <c r="E19" s="311"/>
    </row>
    <row r="20" spans="2:5">
      <c r="B20" s="450"/>
      <c r="C20" s="450"/>
      <c r="E20" s="311"/>
    </row>
    <row r="21" spans="2:5">
      <c r="B21" s="450"/>
      <c r="C21" s="450"/>
      <c r="D21" s="450"/>
      <c r="E21" s="311"/>
    </row>
    <row r="22" spans="2:5" ht="15.6">
      <c r="B22" s="447" t="s">
        <v>574</v>
      </c>
      <c r="C22" s="488"/>
      <c r="D22" s="447" t="s">
        <v>573</v>
      </c>
      <c r="E22" s="390"/>
    </row>
    <row r="23" spans="2:5">
      <c r="B23" s="487" t="s">
        <v>854</v>
      </c>
      <c r="C23" s="454"/>
      <c r="D23" s="459" t="s">
        <v>728</v>
      </c>
    </row>
    <row r="24" spans="2:5">
      <c r="B24" s="450"/>
      <c r="D24" s="311"/>
      <c r="E24" s="308"/>
    </row>
    <row r="25" spans="2:5" ht="15.6">
      <c r="B25" s="338"/>
      <c r="D25" s="390"/>
      <c r="E25" s="390"/>
    </row>
    <row r="26" spans="2:5">
      <c r="B26" s="450"/>
      <c r="D26" s="308"/>
    </row>
    <row r="49" spans="6:7">
      <c r="F49" s="449">
        <v>0</v>
      </c>
      <c r="G49" s="449">
        <v>0</v>
      </c>
    </row>
  </sheetData>
  <mergeCells count="2">
    <mergeCell ref="C8:D8"/>
    <mergeCell ref="B6:E6"/>
  </mergeCells>
  <hyperlinks>
    <hyperlink ref="F1" location="ER!A1" display="ER" xr:uid="{053CB135-AE30-4ECE-9610-8B27F2A10AFD}"/>
  </hyperlinks>
  <pageMargins left="0.7" right="0.7" top="0.75" bottom="0.75" header="0.3" footer="0.3"/>
  <pageSetup paperSize="9" scale="77" orientation="landscape"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B9ED2A-164B-4FD6-8663-D16DD8A489D6}">
  <sheetPr codeName="Hoja50">
    <tabColor rgb="FF002060"/>
  </sheetPr>
  <dimension ref="B1:P49"/>
  <sheetViews>
    <sheetView showGridLines="0" view="pageBreakPreview" zoomScale="90" zoomScaleNormal="100" zoomScaleSheetLayoutView="90" workbookViewId="0">
      <selection activeCell="F11" sqref="F11"/>
    </sheetView>
  </sheetViews>
  <sheetFormatPr baseColWidth="10" defaultColWidth="11.44140625" defaultRowHeight="13.8"/>
  <cols>
    <col min="1" max="1" width="2.6640625" style="450" customWidth="1"/>
    <col min="2" max="2" width="38.6640625" style="449" customWidth="1"/>
    <col min="3" max="3" width="21.109375" style="449" customWidth="1"/>
    <col min="4" max="4" width="20.5546875" style="449" bestFit="1" customWidth="1"/>
    <col min="5" max="5" width="5.44140625" style="449" customWidth="1"/>
    <col min="6" max="6" width="38.6640625" style="449" customWidth="1"/>
    <col min="7" max="7" width="19.109375" style="449" bestFit="1" customWidth="1"/>
    <col min="8" max="8" width="19" style="449" bestFit="1" customWidth="1"/>
    <col min="9" max="16" width="11.44140625" style="449"/>
    <col min="17" max="16384" width="11.44140625" style="450"/>
  </cols>
  <sheetData>
    <row r="1" spans="2:10">
      <c r="B1" s="448" t="s">
        <v>1118</v>
      </c>
      <c r="J1" s="483" t="s">
        <v>532</v>
      </c>
    </row>
    <row r="6" spans="2:10">
      <c r="B6" s="762" t="s">
        <v>1033</v>
      </c>
      <c r="C6" s="762"/>
      <c r="D6" s="762"/>
      <c r="E6" s="762"/>
      <c r="F6" s="762"/>
      <c r="G6" s="762"/>
      <c r="H6" s="762"/>
      <c r="I6" s="457"/>
      <c r="J6" s="457"/>
    </row>
    <row r="7" spans="2:10">
      <c r="B7" s="774" t="s">
        <v>631</v>
      </c>
    </row>
    <row r="8" spans="2:10">
      <c r="D8" s="488"/>
    </row>
    <row r="9" spans="2:10">
      <c r="B9" s="519" t="s">
        <v>1173</v>
      </c>
      <c r="C9" s="764">
        <f>+'Nota 28'!C10</f>
        <v>45565</v>
      </c>
      <c r="D9" s="764">
        <f>+'Nota 28'!D10</f>
        <v>45199</v>
      </c>
      <c r="E9" s="457"/>
      <c r="F9" s="519" t="s">
        <v>714</v>
      </c>
      <c r="G9" s="764">
        <f>+C9</f>
        <v>45565</v>
      </c>
      <c r="H9" s="764">
        <f>+D9</f>
        <v>45199</v>
      </c>
      <c r="I9" s="457"/>
      <c r="J9" s="457"/>
    </row>
    <row r="10" spans="2:10">
      <c r="B10" s="309" t="s">
        <v>147</v>
      </c>
      <c r="C10" s="865">
        <f>+SUMIF('EERR IMPERIAL'!H2:H128,'Nota 29'!B10,'EERR IMPERIAL'!I2:I128)</f>
        <v>25251539</v>
      </c>
      <c r="D10" s="865">
        <f>+SUMIF('EERR IMPERIAL'!H2:H128,'Nota 29'!B10,'EERR IMPERIAL'!F2:F128)</f>
        <v>-13091046</v>
      </c>
      <c r="E10" s="457"/>
      <c r="F10" s="309" t="s">
        <v>221</v>
      </c>
      <c r="G10" s="865">
        <f>+SUMIF('EERR IMPERIAL'!H2:H128,'Nota 29'!F10,'EERR IMPERIAL'!I2:I128)</f>
        <v>-5177849925</v>
      </c>
      <c r="H10" s="865">
        <f>+SUMIF('EERR IMPERIAL'!H2:H128,'Nota 29'!F10,'EERR IMPERIAL'!F2:F128)</f>
        <v>-6441561272</v>
      </c>
      <c r="I10" s="457"/>
      <c r="J10" s="457"/>
    </row>
    <row r="11" spans="2:10">
      <c r="B11" s="309"/>
      <c r="C11" s="874">
        <f>+SUMIF('EERR IMPERIAL'!H3:H130,'Nota 29'!B11,'EERR IMPERIAL'!I3:I130)</f>
        <v>0</v>
      </c>
      <c r="D11" s="874">
        <f>+SUMIF('EERR IMPERIAL'!H3:H130,'Nota 29'!B11,'EERR IMPERIAL'!F3:F130)</f>
        <v>0</v>
      </c>
      <c r="E11" s="457"/>
      <c r="F11" s="309" t="s">
        <v>856</v>
      </c>
      <c r="G11" s="865">
        <f>+SUMIF('EERR IMPERIAL'!H3:H130,'Nota 29'!F11,'EERR IMPERIAL'!I3:I130)</f>
        <v>-1116564529</v>
      </c>
      <c r="H11" s="865">
        <f>+SUMIF('EERR IMPERIAL'!H3:H130,'Nota 29'!F11,'EERR IMPERIAL'!F3:F130)</f>
        <v>-5430118893</v>
      </c>
      <c r="I11" s="457"/>
      <c r="J11" s="457"/>
    </row>
    <row r="12" spans="2:10">
      <c r="B12" s="309"/>
      <c r="C12" s="874">
        <f>+SUMIF('EERR IMPERIAL'!H4:H131,'Nota 29'!B12,'EERR IMPERIAL'!I4:I131)</f>
        <v>0</v>
      </c>
      <c r="D12" s="874">
        <f>+SUMIF('EERR IMPERIAL'!H4:H131,'Nota 29'!B12,'EERR IMPERIAL'!F4:F131)</f>
        <v>0</v>
      </c>
      <c r="E12" s="457"/>
      <c r="F12" s="309" t="s">
        <v>901</v>
      </c>
      <c r="G12" s="865">
        <f>+SUMIF('EERR IMPERIAL'!H5:H132,'Nota 29'!F12,'EERR IMPERIAL'!I5:I132)</f>
        <v>-583150351</v>
      </c>
      <c r="H12" s="865">
        <f>+SUMIF('EERR IMPERIAL'!H3:H130,'Nota 29'!F12,'EERR IMPERIAL'!F3:F130)</f>
        <v>-584526305</v>
      </c>
      <c r="I12" s="457"/>
      <c r="J12" s="457"/>
    </row>
    <row r="13" spans="2:10">
      <c r="B13" s="309"/>
      <c r="C13" s="874">
        <f>+SUMIF('EERR IMPERIAL'!H5:H132,'Nota 29'!B13,'EERR IMPERIAL'!I5:I132)</f>
        <v>0</v>
      </c>
      <c r="D13" s="874">
        <f>+SUMIF('EERR IMPERIAL'!H5:H132,'Nota 29'!B13,'EERR IMPERIAL'!F5:F132)</f>
        <v>0</v>
      </c>
      <c r="E13" s="457"/>
      <c r="F13" s="309" t="s">
        <v>224</v>
      </c>
      <c r="G13" s="865">
        <f>+SUMIF('EERR IMPERIAL'!H4:H131,'Nota 29'!F13,'EERR IMPERIAL'!I4:I131)</f>
        <v>-252760926</v>
      </c>
      <c r="H13" s="865">
        <f>+SUMIF('EERR IMPERIAL'!H4:H131,'Nota 29'!F13,'EERR IMPERIAL'!F4:F131)</f>
        <v>-48493814</v>
      </c>
      <c r="I13" s="457"/>
      <c r="J13" s="457"/>
    </row>
    <row r="14" spans="2:10">
      <c r="B14" s="309"/>
      <c r="C14" s="874"/>
      <c r="D14" s="875"/>
      <c r="E14" s="457"/>
      <c r="F14" s="309" t="s">
        <v>147</v>
      </c>
      <c r="G14" s="865">
        <v>0</v>
      </c>
      <c r="H14" s="878">
        <v>0</v>
      </c>
      <c r="I14" s="457"/>
      <c r="J14" s="457"/>
    </row>
    <row r="15" spans="2:10">
      <c r="B15" s="519" t="s">
        <v>715</v>
      </c>
      <c r="C15" s="876">
        <f>SUM($C10:C14)</f>
        <v>25251539</v>
      </c>
      <c r="D15" s="877">
        <f>SUM(D10:D14)</f>
        <v>-13091046</v>
      </c>
      <c r="E15" s="457"/>
      <c r="F15" s="519" t="s">
        <v>715</v>
      </c>
      <c r="G15" s="876">
        <f>SUM($G10:G14)</f>
        <v>-7130325731</v>
      </c>
      <c r="H15" s="876">
        <f>SUM($H10:H14)</f>
        <v>-12504700284</v>
      </c>
      <c r="I15" s="457"/>
      <c r="J15" s="457"/>
    </row>
    <row r="16" spans="2:10">
      <c r="B16" s="457"/>
      <c r="C16" s="520"/>
      <c r="D16" s="520"/>
      <c r="E16" s="457"/>
      <c r="I16" s="457"/>
      <c r="J16" s="457"/>
    </row>
    <row r="17" spans="2:8">
      <c r="C17" s="484"/>
    </row>
    <row r="18" spans="2:8">
      <c r="E18" s="457"/>
      <c r="F18" s="457"/>
      <c r="G18" s="457"/>
      <c r="H18" s="457"/>
    </row>
    <row r="19" spans="2:8">
      <c r="E19" s="457"/>
      <c r="F19" s="457"/>
      <c r="G19" s="457"/>
      <c r="H19" s="457"/>
    </row>
    <row r="20" spans="2:8">
      <c r="B20" s="450"/>
      <c r="C20" s="450"/>
      <c r="D20" s="450"/>
      <c r="E20" s="457"/>
      <c r="F20" s="457"/>
      <c r="G20" s="457"/>
      <c r="H20" s="457"/>
    </row>
    <row r="21" spans="2:8" s="485" customFormat="1">
      <c r="C21" s="462" t="s">
        <v>574</v>
      </c>
      <c r="E21" s="489"/>
      <c r="F21" s="462" t="s">
        <v>573</v>
      </c>
      <c r="H21" s="463"/>
    </row>
    <row r="22" spans="2:8" s="485" customFormat="1">
      <c r="C22" s="583" t="s">
        <v>854</v>
      </c>
      <c r="E22" s="490"/>
      <c r="F22" s="486" t="s">
        <v>734</v>
      </c>
      <c r="H22" s="506"/>
    </row>
    <row r="23" spans="2:8" s="485" customFormat="1">
      <c r="B23" s="584"/>
      <c r="C23" s="584"/>
      <c r="D23" s="584"/>
      <c r="E23" s="458"/>
      <c r="F23" s="458"/>
      <c r="G23" s="458"/>
      <c r="H23" s="458"/>
    </row>
    <row r="24" spans="2:8" ht="15.6">
      <c r="B24" s="338"/>
      <c r="E24" s="457"/>
      <c r="F24" s="1252"/>
      <c r="G24" s="1252"/>
      <c r="H24" s="1252"/>
    </row>
    <row r="25" spans="2:8" ht="15">
      <c r="F25" s="1256"/>
      <c r="G25" s="1256"/>
      <c r="H25" s="1256"/>
    </row>
    <row r="27" spans="2:8">
      <c r="C27" s="484">
        <f>+ER!D21-G15</f>
        <v>0</v>
      </c>
      <c r="D27" s="484">
        <f>+H15-ER!E21</f>
        <v>0</v>
      </c>
    </row>
    <row r="49" spans="6:7">
      <c r="F49" s="449">
        <v>0</v>
      </c>
      <c r="G49" s="449">
        <v>0</v>
      </c>
    </row>
  </sheetData>
  <mergeCells count="2">
    <mergeCell ref="F24:H24"/>
    <mergeCell ref="F25:H25"/>
  </mergeCells>
  <hyperlinks>
    <hyperlink ref="J1" location="ER!A1" display="ER" xr:uid="{85BEF20E-B3B8-41FC-A9CD-53EEEC65CC77}"/>
  </hyperlinks>
  <pageMargins left="0.7" right="0.7" top="0.75" bottom="0.75" header="0.3" footer="0.3"/>
  <pageSetup paperSize="9" scale="75" orientation="landscape" r:id="rId1"/>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564B94-DEBF-4D05-AE2D-70AB2C4290AE}">
  <sheetPr codeName="Hoja35">
    <tabColor rgb="FF002060"/>
  </sheetPr>
  <dimension ref="A1:Y25"/>
  <sheetViews>
    <sheetView view="pageBreakPreview" zoomScaleNormal="90" zoomScaleSheetLayoutView="100" workbookViewId="0">
      <selection activeCell="C12" sqref="C12"/>
    </sheetView>
  </sheetViews>
  <sheetFormatPr baseColWidth="10" defaultColWidth="11.44140625" defaultRowHeight="14.4"/>
  <cols>
    <col min="1" max="1" width="38" style="623" customWidth="1"/>
    <col min="2" max="2" width="16.5546875" style="623" customWidth="1"/>
    <col min="3" max="3" width="18.44140625" style="623" customWidth="1"/>
    <col min="4" max="25" width="11.44140625" style="623"/>
    <col min="26" max="16384" width="11.44140625" style="624"/>
  </cols>
  <sheetData>
    <row r="1" spans="1:5">
      <c r="A1" s="690" t="s">
        <v>1118</v>
      </c>
      <c r="E1" s="229" t="s">
        <v>532</v>
      </c>
    </row>
    <row r="6" spans="1:5" ht="15.75" customHeight="1">
      <c r="A6" s="768" t="s">
        <v>1032</v>
      </c>
      <c r="B6" s="769"/>
      <c r="C6" s="769"/>
      <c r="D6" s="769"/>
      <c r="E6" s="769"/>
    </row>
    <row r="7" spans="1:5" ht="15.75" customHeight="1">
      <c r="A7" s="646" t="s">
        <v>631</v>
      </c>
      <c r="B7" s="646"/>
      <c r="C7" s="647"/>
      <c r="D7" s="647"/>
      <c r="E7" s="647"/>
    </row>
    <row r="8" spans="1:5">
      <c r="A8" s="645"/>
      <c r="B8" s="1257"/>
      <c r="C8" s="1257"/>
      <c r="D8" s="311"/>
      <c r="E8" s="311"/>
    </row>
    <row r="9" spans="1:5">
      <c r="A9" s="645"/>
      <c r="D9" s="311"/>
      <c r="E9" s="311"/>
    </row>
    <row r="10" spans="1:5">
      <c r="A10" s="648" t="s">
        <v>971</v>
      </c>
      <c r="B10" s="770">
        <f>+'Nota 31'!B11</f>
        <v>45565</v>
      </c>
      <c r="C10" s="770">
        <f>+'Nota 31'!C11</f>
        <v>45199</v>
      </c>
      <c r="D10" s="311"/>
      <c r="E10" s="311"/>
    </row>
    <row r="11" spans="1:5">
      <c r="A11" s="645" t="str">
        <f>+'Nota 8'!A18</f>
        <v>Red Gold S.A.</v>
      </c>
      <c r="B11" s="1030">
        <v>0</v>
      </c>
      <c r="C11" s="1030">
        <v>-472407870</v>
      </c>
      <c r="D11" s="311"/>
      <c r="E11" s="311"/>
    </row>
    <row r="12" spans="1:5">
      <c r="A12" s="645"/>
      <c r="B12" s="771"/>
      <c r="C12" s="771"/>
      <c r="D12" s="311"/>
      <c r="E12" s="311"/>
    </row>
    <row r="13" spans="1:5">
      <c r="A13" s="645"/>
      <c r="B13" s="771"/>
      <c r="C13" s="771"/>
      <c r="D13" s="311"/>
      <c r="E13" s="311"/>
    </row>
    <row r="14" spans="1:5">
      <c r="A14" s="645"/>
      <c r="B14" s="771"/>
      <c r="C14" s="771"/>
      <c r="D14" s="311"/>
      <c r="E14" s="311"/>
    </row>
    <row r="15" spans="1:5">
      <c r="A15" s="645"/>
      <c r="B15" s="771"/>
      <c r="C15" s="771"/>
      <c r="D15" s="311"/>
      <c r="E15" s="311"/>
    </row>
    <row r="16" spans="1:5">
      <c r="A16" s="645"/>
      <c r="B16" s="772"/>
      <c r="C16" s="771"/>
      <c r="D16" s="311"/>
      <c r="E16" s="311"/>
    </row>
    <row r="17" spans="1:4">
      <c r="A17" s="645"/>
      <c r="B17" s="772"/>
      <c r="C17" s="771"/>
      <c r="D17" s="311"/>
    </row>
    <row r="18" spans="1:4">
      <c r="A18" s="648" t="s">
        <v>248</v>
      </c>
      <c r="B18" s="773">
        <f>SUM($B11:B17)</f>
        <v>0</v>
      </c>
      <c r="C18" s="773">
        <f>SUM($C11:C17)</f>
        <v>-472407870</v>
      </c>
      <c r="D18" s="311"/>
    </row>
    <row r="19" spans="1:4">
      <c r="A19" s="645"/>
      <c r="B19" s="649"/>
      <c r="C19" s="311"/>
      <c r="D19" s="311"/>
    </row>
    <row r="20" spans="1:4" ht="51.75" customHeight="1">
      <c r="A20" s="1258"/>
      <c r="B20" s="1258"/>
      <c r="C20" s="1258"/>
      <c r="D20" s="1258"/>
    </row>
    <row r="21" spans="1:4">
      <c r="A21" s="1243" t="s">
        <v>574</v>
      </c>
      <c r="B21" s="1243"/>
      <c r="C21" s="447" t="s">
        <v>573</v>
      </c>
    </row>
    <row r="22" spans="1:4">
      <c r="A22" s="1244" t="s">
        <v>854</v>
      </c>
      <c r="B22" s="1244"/>
      <c r="C22" s="454" t="s">
        <v>728</v>
      </c>
    </row>
    <row r="24" spans="1:4">
      <c r="B24" s="452"/>
    </row>
    <row r="25" spans="1:4">
      <c r="B25" s="451"/>
    </row>
  </sheetData>
  <mergeCells count="4">
    <mergeCell ref="B8:C8"/>
    <mergeCell ref="A21:B21"/>
    <mergeCell ref="A22:B22"/>
    <mergeCell ref="A20:D20"/>
  </mergeCells>
  <hyperlinks>
    <hyperlink ref="E1" location="ER!A1" display="ER" xr:uid="{9FD5B3CE-F7D4-479D-B1BC-9E0430FBA417}"/>
  </hyperlinks>
  <pageMargins left="0.7" right="0.7" top="0.75" bottom="0.75" header="0.3" footer="0.3"/>
  <pageSetup paperSize="9" orientation="portrait" r:id="rId1"/>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72F288-8B54-43F5-83F8-337B0EF8219A}">
  <sheetPr codeName="Hoja36">
    <tabColor rgb="FF002060"/>
  </sheetPr>
  <dimension ref="A1:V20"/>
  <sheetViews>
    <sheetView view="pageBreakPreview" topLeftCell="A2" zoomScaleNormal="100" zoomScaleSheetLayoutView="100" workbookViewId="0">
      <selection activeCell="A13" sqref="A13"/>
    </sheetView>
  </sheetViews>
  <sheetFormatPr baseColWidth="10" defaultColWidth="11.44140625" defaultRowHeight="14.4"/>
  <cols>
    <col min="1" max="1" width="38" style="623" customWidth="1"/>
    <col min="2" max="2" width="18.44140625" style="623" customWidth="1"/>
    <col min="3" max="3" width="17.6640625" style="623" customWidth="1"/>
    <col min="4" max="22" width="11.44140625" style="623"/>
    <col min="23" max="16384" width="11.44140625" style="624"/>
  </cols>
  <sheetData>
    <row r="1" spans="1:5">
      <c r="A1" s="690" t="s">
        <v>1118</v>
      </c>
      <c r="E1" s="229" t="s">
        <v>532</v>
      </c>
    </row>
    <row r="2" spans="1:5">
      <c r="A2" s="495"/>
    </row>
    <row r="3" spans="1:5">
      <c r="A3" s="495"/>
    </row>
    <row r="4" spans="1:5">
      <c r="A4" s="494"/>
    </row>
    <row r="7" spans="1:5">
      <c r="A7" s="768" t="s">
        <v>973</v>
      </c>
      <c r="B7" s="768"/>
      <c r="C7" s="768"/>
      <c r="D7" s="768"/>
      <c r="E7" s="768"/>
    </row>
    <row r="8" spans="1:5">
      <c r="A8" s="1259" t="s">
        <v>631</v>
      </c>
      <c r="B8" s="1259"/>
      <c r="C8" s="311"/>
      <c r="D8" s="311"/>
      <c r="E8" s="311"/>
    </row>
    <row r="9" spans="1:5">
      <c r="A9" s="645"/>
      <c r="B9" s="1257"/>
      <c r="C9" s="1257"/>
      <c r="D9" s="311"/>
      <c r="E9" s="311"/>
    </row>
    <row r="10" spans="1:5">
      <c r="A10" s="645"/>
      <c r="D10" s="311"/>
      <c r="E10" s="311"/>
    </row>
    <row r="11" spans="1:5">
      <c r="A11" s="648" t="s">
        <v>974</v>
      </c>
      <c r="B11" s="770">
        <f>+'Nota 34'!B10</f>
        <v>45565</v>
      </c>
      <c r="C11" s="770">
        <f>+'Nota 34'!C10</f>
        <v>45199</v>
      </c>
      <c r="D11" s="311"/>
      <c r="E11" s="311"/>
    </row>
    <row r="12" spans="1:5">
      <c r="A12" s="645" t="s">
        <v>972</v>
      </c>
      <c r="B12" s="645"/>
      <c r="C12" s="645"/>
      <c r="D12" s="311"/>
      <c r="E12" s="311"/>
    </row>
    <row r="13" spans="1:5">
      <c r="A13" s="645"/>
      <c r="B13" s="649"/>
      <c r="C13" s="645"/>
      <c r="D13" s="311"/>
      <c r="E13" s="311"/>
    </row>
    <row r="14" spans="1:5">
      <c r="A14" s="648" t="s">
        <v>248</v>
      </c>
      <c r="B14" s="650">
        <f>SUM($B12:B13)</f>
        <v>0</v>
      </c>
      <c r="C14" s="650">
        <f>SUM($C12:C13)</f>
        <v>0</v>
      </c>
      <c r="D14" s="311"/>
      <c r="E14" s="311"/>
    </row>
    <row r="15" spans="1:5" s="623" customFormat="1">
      <c r="A15" s="645"/>
      <c r="B15" s="649"/>
      <c r="C15" s="311"/>
      <c r="D15" s="311"/>
      <c r="E15" s="311"/>
    </row>
    <row r="16" spans="1:5">
      <c r="A16" s="645"/>
    </row>
    <row r="17" spans="1:3">
      <c r="A17" s="1243" t="s">
        <v>574</v>
      </c>
      <c r="B17" s="1243"/>
      <c r="C17" s="447" t="s">
        <v>573</v>
      </c>
    </row>
    <row r="18" spans="1:3">
      <c r="A18" s="1244" t="s">
        <v>854</v>
      </c>
      <c r="B18" s="1244"/>
      <c r="C18" s="454" t="s">
        <v>728</v>
      </c>
    </row>
    <row r="19" spans="1:3">
      <c r="B19" s="452"/>
    </row>
    <row r="20" spans="1:3">
      <c r="B20" s="451"/>
    </row>
  </sheetData>
  <mergeCells count="4">
    <mergeCell ref="A8:B8"/>
    <mergeCell ref="B9:C9"/>
    <mergeCell ref="A17:B17"/>
    <mergeCell ref="A18:B18"/>
  </mergeCells>
  <hyperlinks>
    <hyperlink ref="E1" location="ER!A1" display="ER" xr:uid="{EB9EEFDE-987D-451C-8FE3-28225EE2546F}"/>
  </hyperlinks>
  <pageMargins left="0.7" right="0.7" top="0.75" bottom="0.75" header="0.3" footer="0.3"/>
  <pageSetup paperSize="9" orientation="portrait" r:id="rId1"/>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CE7F77-D88C-43EF-BB68-4348B8ADDC10}">
  <sheetPr codeName="Hoja54">
    <tabColor rgb="FF002060"/>
  </sheetPr>
  <dimension ref="A1:AA69"/>
  <sheetViews>
    <sheetView showGridLines="0" view="pageBreakPreview" topLeftCell="A12" zoomScale="90" zoomScaleNormal="90" zoomScaleSheetLayoutView="90" workbookViewId="0">
      <selection activeCell="G29" sqref="G1:H1048576"/>
    </sheetView>
  </sheetViews>
  <sheetFormatPr baseColWidth="10" defaultColWidth="11.44140625" defaultRowHeight="13.2"/>
  <cols>
    <col min="1" max="1" width="4.6640625" style="494" customWidth="1"/>
    <col min="2" max="2" width="52.88671875" style="494" customWidth="1"/>
    <col min="3" max="4" width="17.33203125" style="494" customWidth="1"/>
    <col min="5" max="5" width="13.33203125" style="494" bestFit="1" customWidth="1"/>
    <col min="6" max="6" width="3.44140625" style="494" customWidth="1"/>
    <col min="7" max="7" width="13.6640625" style="703" hidden="1" customWidth="1"/>
    <col min="8" max="8" width="12.5546875" style="703" hidden="1" customWidth="1"/>
    <col min="9" max="9" width="12.88671875" style="703" bestFit="1" customWidth="1"/>
    <col min="10" max="27" width="11.44140625" style="494"/>
    <col min="28" max="16384" width="11.44140625" style="299"/>
  </cols>
  <sheetData>
    <row r="1" spans="2:6">
      <c r="B1" s="495" t="s">
        <v>1118</v>
      </c>
      <c r="F1" s="496" t="s">
        <v>532</v>
      </c>
    </row>
    <row r="6" spans="2:6" ht="18.75" customHeight="1">
      <c r="B6" s="763" t="s">
        <v>1031</v>
      </c>
      <c r="C6" s="763"/>
      <c r="D6" s="763"/>
      <c r="E6" s="763"/>
      <c r="F6" s="763"/>
    </row>
    <row r="7" spans="2:6">
      <c r="B7" s="309" t="s">
        <v>631</v>
      </c>
      <c r="C7" s="310"/>
      <c r="D7" s="311"/>
      <c r="E7" s="311"/>
      <c r="F7" s="311"/>
    </row>
    <row r="8" spans="2:6">
      <c r="B8" s="309"/>
      <c r="C8" s="1255"/>
      <c r="D8" s="1255"/>
      <c r="E8" s="311"/>
      <c r="F8" s="311"/>
    </row>
    <row r="9" spans="2:6" ht="55.5" customHeight="1">
      <c r="B9" s="1261" t="s">
        <v>932</v>
      </c>
      <c r="C9" s="1261"/>
      <c r="D9" s="1261"/>
      <c r="E9" s="1261"/>
      <c r="F9" s="1261"/>
    </row>
    <row r="10" spans="2:6" ht="10.5" customHeight="1">
      <c r="B10" s="607"/>
      <c r="C10" s="607"/>
      <c r="D10" s="607"/>
      <c r="E10" s="607"/>
      <c r="F10" s="607"/>
    </row>
    <row r="11" spans="2:6">
      <c r="B11" s="309" t="s">
        <v>933</v>
      </c>
      <c r="C11" s="605"/>
      <c r="D11" s="605"/>
      <c r="E11" s="311"/>
      <c r="F11" s="311"/>
    </row>
    <row r="12" spans="2:6">
      <c r="B12" s="309"/>
      <c r="C12" s="605"/>
      <c r="D12" s="605"/>
      <c r="E12" s="311"/>
      <c r="F12" s="311"/>
    </row>
    <row r="13" spans="2:6">
      <c r="B13" s="763"/>
      <c r="C13" s="766">
        <f>+'Nota 29'!C9</f>
        <v>45565</v>
      </c>
      <c r="D13" s="766">
        <f>+'Nota 29'!D9</f>
        <v>45199</v>
      </c>
      <c r="E13" s="311"/>
      <c r="F13" s="311"/>
    </row>
    <row r="14" spans="2:6">
      <c r="B14" s="309" t="s">
        <v>910</v>
      </c>
      <c r="C14" s="872">
        <f>+SUMIF('EERR IMPERIAL'!H2:H210,'Nota 32'!B14,'EERR IMPERIAL'!I2:I210)</f>
        <v>-115616975</v>
      </c>
      <c r="D14" s="872">
        <f>+SUMIF('EERR IMPERIAL'!H2:H210,'Nota 32'!B14,'EERR IMPERIAL'!F$2:F$210)</f>
        <v>-922783651</v>
      </c>
      <c r="E14" s="311"/>
      <c r="F14" s="311"/>
    </row>
    <row r="15" spans="2:6">
      <c r="B15" s="309" t="s">
        <v>911</v>
      </c>
      <c r="C15" s="872">
        <f>SUMIF('EERR IMPERIAL'!H3:H211,'Nota 32'!B15,'EERR IMPERIAL'!I3:I211)</f>
        <v>9956020</v>
      </c>
      <c r="D15" s="872">
        <f>+SUMIF('EERR IMPERIAL'!H2:H210,'Nota 32'!B15,'EERR IMPERIAL'!F$2:F$210)</f>
        <v>-54068093</v>
      </c>
      <c r="E15" s="311"/>
      <c r="F15" s="311"/>
    </row>
    <row r="16" spans="2:6">
      <c r="B16" s="312" t="s">
        <v>248</v>
      </c>
      <c r="C16" s="876">
        <f>SUM(C14:C15)</f>
        <v>-105660955</v>
      </c>
      <c r="D16" s="876">
        <f>SUM(D14:D15)</f>
        <v>-976851744</v>
      </c>
      <c r="E16" s="311"/>
      <c r="F16" s="311"/>
    </row>
    <row r="17" spans="2:8">
      <c r="B17" s="309"/>
      <c r="C17" s="310"/>
      <c r="D17" s="311"/>
      <c r="E17" s="311"/>
      <c r="F17" s="311"/>
      <c r="G17" s="704"/>
      <c r="H17" s="705"/>
    </row>
    <row r="18" spans="2:8">
      <c r="B18" s="312" t="s">
        <v>910</v>
      </c>
      <c r="C18" s="310"/>
      <c r="D18" s="311"/>
      <c r="E18" s="311"/>
      <c r="F18" s="311"/>
      <c r="G18" s="704"/>
      <c r="H18" s="705"/>
    </row>
    <row r="19" spans="2:8" ht="43.5" customHeight="1">
      <c r="B19" s="1260" t="s">
        <v>1360</v>
      </c>
      <c r="C19" s="1260"/>
      <c r="D19" s="1260"/>
      <c r="E19" s="1260"/>
      <c r="F19" s="311"/>
      <c r="G19" s="704"/>
      <c r="H19" s="705"/>
    </row>
    <row r="20" spans="2:8">
      <c r="B20" s="309"/>
      <c r="C20" s="310"/>
      <c r="D20" s="311"/>
      <c r="E20" s="311"/>
      <c r="F20" s="311"/>
      <c r="G20" s="704"/>
      <c r="H20" s="705"/>
    </row>
    <row r="21" spans="2:8">
      <c r="B21" s="763"/>
      <c r="C21" s="766">
        <f>+'Nota 31'!B11</f>
        <v>45565</v>
      </c>
      <c r="D21" s="766">
        <f>+'Nota 31'!C11</f>
        <v>45199</v>
      </c>
      <c r="E21" s="311"/>
      <c r="F21" s="311"/>
      <c r="G21" s="704"/>
      <c r="H21" s="705"/>
    </row>
    <row r="22" spans="2:8" ht="4.5" customHeight="1">
      <c r="B22" s="608"/>
      <c r="C22" s="608"/>
      <c r="D22" s="609"/>
      <c r="E22" s="299"/>
      <c r="F22" s="311"/>
      <c r="G22" s="704"/>
      <c r="H22" s="705"/>
    </row>
    <row r="23" spans="2:8" ht="23.25" customHeight="1">
      <c r="B23" s="610" t="s">
        <v>916</v>
      </c>
      <c r="C23" s="1017">
        <f>+ER!D26</f>
        <v>2163024052</v>
      </c>
      <c r="D23" s="1017">
        <v>10785751381.700001</v>
      </c>
      <c r="E23" s="299"/>
      <c r="F23" s="311"/>
      <c r="G23" s="705"/>
      <c r="H23" s="1057"/>
    </row>
    <row r="24" spans="2:8" ht="12.75" customHeight="1">
      <c r="B24" s="611" t="s">
        <v>1306</v>
      </c>
      <c r="C24" s="1018">
        <v>2808259674</v>
      </c>
      <c r="D24" s="1019">
        <v>2930454509.3000002</v>
      </c>
      <c r="E24" s="299"/>
      <c r="F24" s="311"/>
      <c r="G24" s="704"/>
      <c r="H24" s="705"/>
    </row>
    <row r="25" spans="2:8" ht="12.75" customHeight="1">
      <c r="B25" s="611" t="s">
        <v>1307</v>
      </c>
      <c r="C25" s="1020">
        <f>+D25*0.85</f>
        <v>-3815113976.4000001</v>
      </c>
      <c r="D25" s="1021">
        <v>-4488369384</v>
      </c>
      <c r="E25" s="299"/>
      <c r="F25" s="311"/>
      <c r="G25" s="704"/>
      <c r="H25" s="705"/>
    </row>
    <row r="26" spans="2:8" ht="12.75" customHeight="1">
      <c r="B26" s="611" t="s">
        <v>1282</v>
      </c>
      <c r="C26" s="1022">
        <v>0</v>
      </c>
      <c r="D26" s="1023">
        <v>0</v>
      </c>
      <c r="E26" s="299"/>
      <c r="F26" s="311"/>
      <c r="G26" s="704"/>
      <c r="H26" s="705"/>
    </row>
    <row r="27" spans="2:8" ht="12.75" customHeight="1">
      <c r="B27" s="611" t="s">
        <v>917</v>
      </c>
      <c r="C27" s="1024">
        <f>SUM(C23:C26)</f>
        <v>1156169749.5999999</v>
      </c>
      <c r="D27" s="1024">
        <f>SUM(D23:D26)</f>
        <v>9227836507</v>
      </c>
      <c r="E27" s="299"/>
      <c r="F27" s="311"/>
      <c r="G27" s="704"/>
      <c r="H27" s="705"/>
    </row>
    <row r="28" spans="2:8" ht="12.75" customHeight="1">
      <c r="B28" s="611" t="s">
        <v>918</v>
      </c>
      <c r="C28" s="615">
        <v>0.1</v>
      </c>
      <c r="D28" s="615">
        <v>0.1</v>
      </c>
      <c r="E28" s="299"/>
      <c r="F28" s="311"/>
      <c r="G28" s="704"/>
      <c r="H28" s="705"/>
    </row>
    <row r="29" spans="2:8" ht="12.75" customHeight="1">
      <c r="B29" s="610" t="s">
        <v>152</v>
      </c>
      <c r="C29" s="1044">
        <f>+C27*C28</f>
        <v>115616974.95999999</v>
      </c>
      <c r="D29" s="1044">
        <f>+D27*D28</f>
        <v>922783650.70000005</v>
      </c>
      <c r="E29" s="299"/>
      <c r="F29" s="311"/>
      <c r="G29" s="981"/>
    </row>
    <row r="30" spans="2:8">
      <c r="B30" s="309" t="s">
        <v>1308</v>
      </c>
      <c r="C30" s="1022">
        <f>-+C15</f>
        <v>-9956020</v>
      </c>
      <c r="D30" s="1022">
        <f>-+D15</f>
        <v>54068093</v>
      </c>
      <c r="E30" s="311"/>
      <c r="F30" s="311"/>
      <c r="G30" s="981"/>
      <c r="H30" s="705"/>
    </row>
    <row r="31" spans="2:8" ht="13.8" thickBot="1">
      <c r="B31" s="312" t="s">
        <v>1309</v>
      </c>
      <c r="C31" s="614">
        <f>+C29+C30</f>
        <v>105660954.95999999</v>
      </c>
      <c r="D31" s="614">
        <f>+D29+D30</f>
        <v>976851743.70000005</v>
      </c>
      <c r="E31" s="311"/>
      <c r="F31" s="311"/>
      <c r="G31" s="1056">
        <f>+C31+C16</f>
        <v>-4.0000006556510925E-2</v>
      </c>
      <c r="H31" s="705">
        <f>+D31+D16</f>
        <v>-0.29999995231628418</v>
      </c>
    </row>
    <row r="32" spans="2:8" ht="13.8" thickTop="1">
      <c r="B32" s="309"/>
      <c r="C32" s="1020"/>
      <c r="D32" s="1020"/>
      <c r="E32" s="311"/>
      <c r="F32" s="311"/>
      <c r="G32" s="704"/>
      <c r="H32" s="705"/>
    </row>
    <row r="33" spans="1:6">
      <c r="B33" s="309"/>
      <c r="C33" s="1020"/>
      <c r="D33" s="1020"/>
      <c r="E33" s="311"/>
      <c r="F33" s="311"/>
    </row>
    <row r="34" spans="1:6">
      <c r="C34" s="1020"/>
    </row>
    <row r="35" spans="1:6">
      <c r="C35" s="1020"/>
    </row>
    <row r="36" spans="1:6">
      <c r="B36" s="462" t="s">
        <v>574</v>
      </c>
      <c r="C36" s="463"/>
      <c r="D36" s="462" t="s">
        <v>573</v>
      </c>
    </row>
    <row r="37" spans="1:6" s="460" customFormat="1">
      <c r="A37" s="495"/>
      <c r="B37" s="486" t="s">
        <v>854</v>
      </c>
      <c r="C37" s="495"/>
      <c r="D37" s="486" t="s">
        <v>728</v>
      </c>
      <c r="F37" s="495"/>
    </row>
    <row r="39" spans="1:6">
      <c r="B39" s="464"/>
      <c r="C39" s="1241"/>
      <c r="D39" s="1241"/>
    </row>
    <row r="40" spans="1:6">
      <c r="B40" s="612"/>
      <c r="C40" s="298"/>
      <c r="D40" s="298"/>
      <c r="E40" s="298"/>
      <c r="F40" s="298"/>
    </row>
    <row r="69" spans="6:7">
      <c r="F69" s="494">
        <v>0</v>
      </c>
      <c r="G69" s="703">
        <v>0</v>
      </c>
    </row>
  </sheetData>
  <mergeCells count="4">
    <mergeCell ref="B19:E19"/>
    <mergeCell ref="C8:D8"/>
    <mergeCell ref="C39:D39"/>
    <mergeCell ref="B9:F9"/>
  </mergeCells>
  <hyperlinks>
    <hyperlink ref="F1" location="ER!A1" display="ER" xr:uid="{93EE59FF-4042-418F-919F-DDB61C8CE5D1}"/>
  </hyperlinks>
  <pageMargins left="0.7" right="0.7" top="0.75" bottom="0.75" header="0.3" footer="0.3"/>
  <pageSetup paperSize="9" scale="80" orientation="portrait" r:id="rId1"/>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1C809-490E-4913-8956-D84317DF46C2}">
  <sheetPr codeName="Hoja38">
    <tabColor rgb="FF002060"/>
  </sheetPr>
  <dimension ref="A1:V23"/>
  <sheetViews>
    <sheetView view="pageBreakPreview" zoomScaleNormal="100" zoomScaleSheetLayoutView="100" workbookViewId="0">
      <selection activeCell="A13" sqref="A13"/>
    </sheetView>
  </sheetViews>
  <sheetFormatPr baseColWidth="10" defaultColWidth="11.44140625" defaultRowHeight="14.4"/>
  <cols>
    <col min="1" max="1" width="27.109375" style="623" customWidth="1"/>
    <col min="2" max="2" width="18.44140625" style="623" customWidth="1"/>
    <col min="3" max="3" width="17.88671875" style="623" customWidth="1"/>
    <col min="4" max="22" width="11.44140625" style="623"/>
    <col min="23" max="16384" width="11.44140625" style="624"/>
  </cols>
  <sheetData>
    <row r="1" spans="1:6">
      <c r="A1" s="690" t="s">
        <v>1118</v>
      </c>
      <c r="F1" s="229" t="s">
        <v>532</v>
      </c>
    </row>
    <row r="2" spans="1:6">
      <c r="A2" s="495"/>
    </row>
    <row r="3" spans="1:6">
      <c r="A3" s="495"/>
    </row>
    <row r="4" spans="1:6">
      <c r="A4" s="494"/>
    </row>
    <row r="7" spans="1:6" s="623" customFormat="1">
      <c r="A7" s="768" t="s">
        <v>1028</v>
      </c>
      <c r="B7" s="768"/>
      <c r="C7" s="768"/>
      <c r="D7" s="768"/>
      <c r="E7" s="768"/>
      <c r="F7" s="645"/>
    </row>
    <row r="8" spans="1:6" s="623" customFormat="1">
      <c r="A8" s="1262" t="s">
        <v>631</v>
      </c>
      <c r="B8" s="1262"/>
      <c r="C8" s="311"/>
      <c r="D8" s="311"/>
      <c r="E8" s="311"/>
      <c r="F8" s="645"/>
    </row>
    <row r="9" spans="1:6" s="623" customFormat="1">
      <c r="A9" s="645"/>
      <c r="D9" s="311"/>
      <c r="E9" s="311"/>
      <c r="F9" s="645"/>
    </row>
    <row r="10" spans="1:6" s="623" customFormat="1">
      <c r="B10" s="770">
        <f>+'Nota 31'!B11</f>
        <v>45565</v>
      </c>
      <c r="C10" s="770">
        <f>+'Nota 31'!C11</f>
        <v>45199</v>
      </c>
      <c r="D10" s="311"/>
      <c r="E10" s="311"/>
      <c r="F10" s="645"/>
    </row>
    <row r="11" spans="1:6" s="623" customFormat="1">
      <c r="A11" s="648" t="s">
        <v>1029</v>
      </c>
      <c r="D11" s="311"/>
      <c r="E11" s="311"/>
      <c r="F11" s="645"/>
    </row>
    <row r="12" spans="1:6" s="623" customFormat="1">
      <c r="A12" s="691" t="s">
        <v>1030</v>
      </c>
      <c r="B12" s="645"/>
      <c r="C12" s="645"/>
      <c r="D12" s="311"/>
      <c r="E12" s="311"/>
      <c r="F12" s="645"/>
    </row>
    <row r="13" spans="1:6" s="623" customFormat="1">
      <c r="A13" s="645"/>
      <c r="B13" s="645"/>
      <c r="C13" s="645"/>
      <c r="D13" s="311"/>
      <c r="E13" s="311"/>
      <c r="F13" s="645"/>
    </row>
    <row r="14" spans="1:6" s="623" customFormat="1">
      <c r="A14" s="645" t="s">
        <v>248</v>
      </c>
      <c r="B14" s="650">
        <f>SUM($B11:B13)</f>
        <v>0</v>
      </c>
      <c r="C14" s="650">
        <f>SUM($C11:C13)</f>
        <v>0</v>
      </c>
      <c r="D14" s="311"/>
      <c r="E14" s="311"/>
      <c r="F14" s="645"/>
    </row>
    <row r="15" spans="1:6" s="623" customFormat="1">
      <c r="A15" s="645"/>
      <c r="B15" s="649"/>
      <c r="C15" s="311"/>
      <c r="D15" s="311"/>
      <c r="E15" s="311"/>
      <c r="F15" s="645"/>
    </row>
    <row r="16" spans="1:6" s="623" customFormat="1">
      <c r="A16" s="645" t="s">
        <v>1174</v>
      </c>
      <c r="B16" s="649"/>
      <c r="C16" s="311"/>
      <c r="D16" s="311"/>
      <c r="E16" s="311"/>
      <c r="F16" s="645"/>
    </row>
    <row r="17" spans="1:5" s="623" customFormat="1">
      <c r="A17" s="645"/>
      <c r="B17" s="649"/>
      <c r="C17" s="311"/>
      <c r="D17" s="311"/>
      <c r="E17" s="311"/>
    </row>
    <row r="18" spans="1:5">
      <c r="A18" s="645"/>
    </row>
    <row r="20" spans="1:5">
      <c r="A20" s="447" t="s">
        <v>574</v>
      </c>
      <c r="B20" s="452"/>
      <c r="C20" s="447" t="s">
        <v>573</v>
      </c>
    </row>
    <row r="21" spans="1:5">
      <c r="A21" s="454" t="s">
        <v>854</v>
      </c>
      <c r="B21" s="451"/>
      <c r="C21" s="454" t="s">
        <v>728</v>
      </c>
    </row>
    <row r="22" spans="1:5">
      <c r="B22" s="472"/>
    </row>
    <row r="23" spans="1:5">
      <c r="B23" s="451"/>
    </row>
  </sheetData>
  <mergeCells count="1">
    <mergeCell ref="A8:B8"/>
  </mergeCells>
  <hyperlinks>
    <hyperlink ref="F1" location="ER!A1" display="ER" xr:uid="{C6D5A63D-2ACA-4535-A3C7-81E1C5E834FF}"/>
  </hyperlinks>
  <pageMargins left="0.7" right="0.7" top="0.75" bottom="0.75" header="0.3" footer="0.3"/>
  <pageSetup paperSize="9" orientation="portrait" r:id="rId1"/>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10BE8-7D1B-4777-B5AA-5E9EEA33886E}">
  <sheetPr codeName="Hoja39">
    <tabColor rgb="FF002060"/>
  </sheetPr>
  <dimension ref="A1:V24"/>
  <sheetViews>
    <sheetView view="pageBreakPreview" zoomScaleNormal="100" zoomScaleSheetLayoutView="100" workbookViewId="0">
      <selection activeCell="A13" sqref="A13"/>
    </sheetView>
  </sheetViews>
  <sheetFormatPr baseColWidth="10" defaultColWidth="11.44140625" defaultRowHeight="13.2"/>
  <cols>
    <col min="1" max="1" width="51.33203125" style="658" customWidth="1"/>
    <col min="2" max="2" width="18.109375" style="658" customWidth="1"/>
    <col min="3" max="3" width="17.5546875" style="658" customWidth="1"/>
    <col min="4" max="22" width="11.44140625" style="658"/>
    <col min="23" max="16384" width="11.44140625" style="661"/>
  </cols>
  <sheetData>
    <row r="1" spans="1:5" s="658" customFormat="1">
      <c r="A1" s="690" t="s">
        <v>1118</v>
      </c>
      <c r="E1" s="496" t="s">
        <v>532</v>
      </c>
    </row>
    <row r="2" spans="1:5">
      <c r="A2" s="495"/>
    </row>
    <row r="3" spans="1:5">
      <c r="A3" s="495"/>
    </row>
    <row r="4" spans="1:5">
      <c r="A4" s="494"/>
    </row>
    <row r="7" spans="1:5" s="658" customFormat="1">
      <c r="A7" s="768" t="s">
        <v>975</v>
      </c>
      <c r="B7" s="768"/>
      <c r="C7" s="768"/>
      <c r="D7" s="768"/>
      <c r="E7" s="768"/>
    </row>
    <row r="8" spans="1:5" s="658" customFormat="1">
      <c r="A8" s="1263" t="s">
        <v>937</v>
      </c>
      <c r="B8" s="1263"/>
      <c r="C8" s="311"/>
      <c r="D8" s="311"/>
      <c r="E8" s="311"/>
    </row>
    <row r="9" spans="1:5" s="658" customFormat="1">
      <c r="A9" s="645"/>
      <c r="D9" s="311"/>
      <c r="E9" s="311"/>
    </row>
    <row r="10" spans="1:5" s="658" customFormat="1" ht="26.4">
      <c r="A10" s="651" t="s">
        <v>976</v>
      </c>
      <c r="B10" s="775">
        <f>+'Nota 35'!C9</f>
        <v>45565</v>
      </c>
      <c r="C10" s="775">
        <f>+'Nota 35'!D9</f>
        <v>45199</v>
      </c>
      <c r="D10" s="311"/>
      <c r="E10" s="311"/>
    </row>
    <row r="11" spans="1:5" s="658" customFormat="1">
      <c r="D11" s="311"/>
      <c r="E11" s="311"/>
    </row>
    <row r="12" spans="1:5" s="658" customFormat="1">
      <c r="A12" s="645" t="s">
        <v>977</v>
      </c>
      <c r="B12" s="645"/>
      <c r="C12" s="645"/>
      <c r="D12" s="311"/>
      <c r="E12" s="311"/>
    </row>
    <row r="13" spans="1:5" s="658" customFormat="1">
      <c r="A13" s="645" t="s">
        <v>978</v>
      </c>
      <c r="B13" s="645"/>
      <c r="C13" s="645"/>
      <c r="D13" s="311"/>
      <c r="E13" s="311"/>
    </row>
    <row r="14" spans="1:5" s="658" customFormat="1">
      <c r="A14" s="652" t="s">
        <v>979</v>
      </c>
      <c r="B14" s="645"/>
      <c r="C14" s="645"/>
      <c r="D14" s="311"/>
      <c r="E14" s="311"/>
    </row>
    <row r="15" spans="1:5" s="658" customFormat="1">
      <c r="A15" s="645" t="s">
        <v>248</v>
      </c>
      <c r="B15" s="650">
        <f>SUM($B11:B14)</f>
        <v>0</v>
      </c>
      <c r="C15" s="650">
        <f>SUM($C11:C14)</f>
        <v>0</v>
      </c>
      <c r="D15" s="311"/>
      <c r="E15" s="311"/>
    </row>
    <row r="16" spans="1:5" s="658" customFormat="1">
      <c r="A16" s="645"/>
      <c r="B16" s="649"/>
      <c r="C16" s="311"/>
      <c r="D16" s="311"/>
      <c r="E16" s="311"/>
    </row>
    <row r="17" spans="1:4">
      <c r="A17" s="645"/>
    </row>
    <row r="18" spans="1:4" ht="29.25" customHeight="1">
      <c r="A18" s="1264" t="s">
        <v>1175</v>
      </c>
      <c r="B18" s="1264"/>
      <c r="C18" s="1264"/>
      <c r="D18" s="1264"/>
    </row>
    <row r="19" spans="1:4" ht="29.25" customHeight="1">
      <c r="A19" s="1043"/>
      <c r="B19" s="1043"/>
      <c r="C19" s="1043"/>
      <c r="D19" s="1043"/>
    </row>
    <row r="20" spans="1:4" ht="29.25" customHeight="1">
      <c r="A20" s="1043"/>
      <c r="B20" s="1043"/>
      <c r="C20" s="1043"/>
      <c r="D20" s="1043"/>
    </row>
    <row r="21" spans="1:4">
      <c r="A21" s="447" t="s">
        <v>574</v>
      </c>
      <c r="B21" s="472"/>
      <c r="C21" s="447" t="s">
        <v>573</v>
      </c>
    </row>
    <row r="22" spans="1:4">
      <c r="A22" s="454" t="s">
        <v>854</v>
      </c>
      <c r="B22" s="451"/>
      <c r="C22" s="454" t="s">
        <v>728</v>
      </c>
    </row>
    <row r="23" spans="1:4">
      <c r="B23" s="452"/>
    </row>
    <row r="24" spans="1:4">
      <c r="B24" s="451"/>
    </row>
  </sheetData>
  <mergeCells count="2">
    <mergeCell ref="A8:B8"/>
    <mergeCell ref="A18:D18"/>
  </mergeCells>
  <hyperlinks>
    <hyperlink ref="E1" location="ER!A1" display="ER" xr:uid="{7A963689-0CEF-4D68-B53A-4F3166E4FC5F}"/>
  </hyperlinks>
  <pageMargins left="0.7" right="0.7" top="0.75" bottom="0.75" header="0.3" footer="0.3"/>
  <pageSetup paperSize="9" scale="88" orientation="portrait" r:id="rId1"/>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EEF38-8E83-4EBA-BFE2-074C5CB820F6}">
  <sheetPr codeName="Hoja57">
    <tabColor rgb="FF002060"/>
  </sheetPr>
  <dimension ref="A1:O48"/>
  <sheetViews>
    <sheetView view="pageBreakPreview" zoomScale="80" zoomScaleNormal="100" zoomScaleSheetLayoutView="80" workbookViewId="0">
      <selection activeCell="A13" sqref="A13"/>
    </sheetView>
  </sheetViews>
  <sheetFormatPr baseColWidth="10" defaultColWidth="11.33203125" defaultRowHeight="13.2"/>
  <cols>
    <col min="1" max="1" width="3.44140625" style="494" customWidth="1"/>
    <col min="2" max="2" width="55" style="494" customWidth="1"/>
    <col min="3" max="3" width="22" style="494" customWidth="1"/>
    <col min="4" max="6" width="24.33203125" style="494" customWidth="1"/>
    <col min="7" max="7" width="12.88671875" style="494" customWidth="1"/>
    <col min="8" max="8" width="11.33203125" style="494"/>
    <col min="9" max="9" width="17.33203125" style="494" customWidth="1"/>
    <col min="10" max="15" width="11.33203125" style="494"/>
    <col min="16" max="16384" width="11.33203125" style="299"/>
  </cols>
  <sheetData>
    <row r="1" spans="2:4" ht="25.5" customHeight="1">
      <c r="B1" s="508" t="s">
        <v>1118</v>
      </c>
      <c r="D1" s="496" t="s">
        <v>532</v>
      </c>
    </row>
    <row r="2" spans="2:4">
      <c r="B2" s="495"/>
      <c r="D2" s="496"/>
    </row>
    <row r="3" spans="2:4">
      <c r="B3" s="495"/>
      <c r="D3" s="496"/>
    </row>
    <row r="4" spans="2:4">
      <c r="D4" s="497"/>
    </row>
    <row r="6" spans="2:4" s="507" customFormat="1" ht="19.5" customHeight="1">
      <c r="B6" s="762" t="s">
        <v>1027</v>
      </c>
      <c r="C6" s="762"/>
      <c r="D6" s="762"/>
    </row>
    <row r="7" spans="2:4" ht="15.6" customHeight="1">
      <c r="B7" s="1265" t="s">
        <v>631</v>
      </c>
      <c r="C7" s="1265"/>
      <c r="D7" s="498"/>
    </row>
    <row r="8" spans="2:4" ht="15" customHeight="1">
      <c r="C8" s="499"/>
    </row>
    <row r="9" spans="2:4" ht="15" customHeight="1">
      <c r="C9" s="776">
        <f>+'Nota 32'!C13</f>
        <v>45565</v>
      </c>
      <c r="D9" s="776">
        <f>+'Nota 32'!D13</f>
        <v>45199</v>
      </c>
    </row>
    <row r="10" spans="2:4" s="494" customFormat="1" ht="23.25" customHeight="1">
      <c r="B10" s="500" t="s">
        <v>716</v>
      </c>
      <c r="C10" s="501">
        <f>+Portada!E44+Portada!E45</f>
        <v>5000</v>
      </c>
      <c r="D10" s="501">
        <f>+Portada!E44+Portada!E45</f>
        <v>5000</v>
      </c>
    </row>
    <row r="11" spans="2:4" ht="23.25" customHeight="1">
      <c r="B11" s="461" t="s">
        <v>1148</v>
      </c>
      <c r="C11" s="504">
        <f>+'Armado EERR'!C42</f>
        <v>2057363097</v>
      </c>
      <c r="D11" s="505">
        <f>+'Armado EERR'!E42</f>
        <v>9862967731</v>
      </c>
    </row>
    <row r="12" spans="2:4" ht="23.25" customHeight="1">
      <c r="B12" s="721" t="s">
        <v>1149</v>
      </c>
      <c r="C12" s="503">
        <f>IFERROR(C11/C10,0)</f>
        <v>411472.61940000003</v>
      </c>
      <c r="D12" s="503">
        <f>IFERROR(D11/D10,0)</f>
        <v>1972593.5462</v>
      </c>
    </row>
    <row r="13" spans="2:4" ht="15" customHeight="1"/>
    <row r="14" spans="2:4" ht="15" customHeight="1">
      <c r="B14" s="502"/>
      <c r="C14" s="502"/>
      <c r="D14" s="502"/>
    </row>
    <row r="15" spans="2:4" ht="15" customHeight="1">
      <c r="C15" s="502"/>
    </row>
    <row r="16" spans="2:4">
      <c r="B16" s="462" t="s">
        <v>574</v>
      </c>
      <c r="C16" s="502"/>
      <c r="D16" s="462" t="s">
        <v>573</v>
      </c>
    </row>
    <row r="17" spans="2:4">
      <c r="B17" s="486" t="s">
        <v>854</v>
      </c>
      <c r="C17" s="502"/>
      <c r="D17" s="486" t="s">
        <v>728</v>
      </c>
    </row>
    <row r="18" spans="2:4">
      <c r="C18" s="502"/>
      <c r="D18" s="495"/>
    </row>
    <row r="19" spans="2:4">
      <c r="B19" s="464"/>
      <c r="D19" s="583"/>
    </row>
    <row r="48" spans="6:7">
      <c r="F48" s="494">
        <v>0</v>
      </c>
      <c r="G48" s="494">
        <v>0</v>
      </c>
    </row>
  </sheetData>
  <mergeCells count="1">
    <mergeCell ref="B7:C7"/>
  </mergeCells>
  <hyperlinks>
    <hyperlink ref="D1" location="ER!A1" display="ER" xr:uid="{DFFFA29A-7F3D-498F-8B7D-CB5E6FE4123A}"/>
  </hyperlinks>
  <pageMargins left="0.7" right="0.7" top="0.75" bottom="0.75" header="0.3" footer="0.3"/>
  <pageSetup paperSize="9" scale="72" orientation="portrait" r:id="rId1"/>
  <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4A52A7-CC4A-43E9-A8FA-75004D8B81B1}">
  <sheetPr codeName="Hoja41">
    <tabColor rgb="FF002060"/>
  </sheetPr>
  <dimension ref="A1:N35"/>
  <sheetViews>
    <sheetView showGridLines="0" view="pageBreakPreview" zoomScale="90" zoomScaleNormal="100" zoomScaleSheetLayoutView="90" workbookViewId="0">
      <selection activeCell="A11" sqref="A11"/>
    </sheetView>
  </sheetViews>
  <sheetFormatPr baseColWidth="10" defaultColWidth="11.44140625" defaultRowHeight="14.4"/>
  <cols>
    <col min="1" max="1" width="18.88671875" style="623" customWidth="1"/>
    <col min="2" max="2" width="47.5546875" style="623" customWidth="1"/>
    <col min="3" max="3" width="29.44140625" style="623" customWidth="1"/>
    <col min="4" max="4" width="16.5546875" style="623" customWidth="1"/>
    <col min="5" max="5" width="24.44140625" style="623" customWidth="1"/>
    <col min="6" max="6" width="12.88671875" style="623" customWidth="1"/>
    <col min="7" max="7" width="11.44140625" style="623"/>
    <col min="8" max="8" width="17.33203125" style="623" customWidth="1"/>
    <col min="9" max="14" width="11.44140625" style="623"/>
    <col min="15" max="16384" width="11.44140625" style="624"/>
  </cols>
  <sheetData>
    <row r="1" spans="1:6">
      <c r="A1" s="495" t="s">
        <v>1118</v>
      </c>
      <c r="E1" s="229" t="s">
        <v>550</v>
      </c>
    </row>
    <row r="2" spans="1:6">
      <c r="A2" s="658"/>
      <c r="E2" s="229"/>
    </row>
    <row r="3" spans="1:6">
      <c r="A3" s="658"/>
      <c r="E3" s="229"/>
    </row>
    <row r="4" spans="1:6">
      <c r="A4" s="658"/>
      <c r="C4" s="653"/>
    </row>
    <row r="6" spans="1:6">
      <c r="A6" s="1266" t="s">
        <v>980</v>
      </c>
      <c r="B6" s="1266"/>
      <c r="C6" s="1266"/>
      <c r="D6" s="1266"/>
      <c r="E6" s="1266"/>
      <c r="F6" s="654"/>
    </row>
    <row r="8" spans="1:6" s="656" customFormat="1">
      <c r="A8" s="655" t="s">
        <v>981</v>
      </c>
      <c r="B8" s="655"/>
      <c r="C8" s="655"/>
      <c r="D8" s="655"/>
      <c r="E8" s="655"/>
      <c r="F8" s="655"/>
    </row>
    <row r="9" spans="1:6" s="656" customFormat="1">
      <c r="A9" s="655"/>
      <c r="B9" s="655"/>
      <c r="C9" s="655"/>
      <c r="D9" s="655"/>
      <c r="E9" s="655"/>
      <c r="F9" s="655"/>
    </row>
    <row r="10" spans="1:6" s="656" customFormat="1" ht="15" thickBot="1">
      <c r="A10" s="657" t="s">
        <v>1355</v>
      </c>
      <c r="B10" s="657"/>
      <c r="C10" s="657"/>
      <c r="D10" s="657"/>
      <c r="E10" s="657"/>
      <c r="F10" s="657"/>
    </row>
    <row r="11" spans="1:6" s="689" customFormat="1" ht="27.75" customHeight="1" thickBot="1">
      <c r="A11" s="879" t="s">
        <v>982</v>
      </c>
      <c r="B11" s="879" t="s">
        <v>983</v>
      </c>
      <c r="C11" s="879" t="s">
        <v>681</v>
      </c>
      <c r="D11" s="879" t="s">
        <v>1209</v>
      </c>
      <c r="E11" s="879" t="s">
        <v>984</v>
      </c>
      <c r="F11" s="688"/>
    </row>
    <row r="12" spans="1:6" s="679" customFormat="1" ht="20.399999999999999">
      <c r="A12" s="680" t="s">
        <v>1021</v>
      </c>
      <c r="B12" s="681" t="s">
        <v>1222</v>
      </c>
      <c r="C12" s="682" t="s">
        <v>1020</v>
      </c>
      <c r="D12" s="1269" t="s">
        <v>1026</v>
      </c>
      <c r="E12" s="683" t="s">
        <v>1019</v>
      </c>
      <c r="F12" s="678"/>
    </row>
    <row r="13" spans="1:6" s="679" customFormat="1" ht="30.6">
      <c r="A13" s="680" t="s">
        <v>1021</v>
      </c>
      <c r="B13" s="681" t="s">
        <v>1223</v>
      </c>
      <c r="C13" s="682" t="s">
        <v>1020</v>
      </c>
      <c r="D13" s="1269"/>
      <c r="E13" s="683" t="s">
        <v>1019</v>
      </c>
      <c r="F13" s="678"/>
    </row>
    <row r="14" spans="1:6" s="679" customFormat="1" ht="30.6">
      <c r="A14" s="680" t="s">
        <v>1021</v>
      </c>
      <c r="B14" s="681" t="s">
        <v>1224</v>
      </c>
      <c r="C14" s="682" t="s">
        <v>1020</v>
      </c>
      <c r="D14" s="1269"/>
      <c r="E14" s="683" t="s">
        <v>1019</v>
      </c>
      <c r="F14" s="678"/>
    </row>
    <row r="15" spans="1:6" s="679" customFormat="1" ht="20.399999999999999">
      <c r="A15" s="680" t="s">
        <v>1021</v>
      </c>
      <c r="B15" s="681" t="s">
        <v>1225</v>
      </c>
      <c r="C15" s="682" t="s">
        <v>1020</v>
      </c>
      <c r="D15" s="1269"/>
      <c r="E15" s="683" t="s">
        <v>1019</v>
      </c>
      <c r="F15" s="678"/>
    </row>
    <row r="16" spans="1:6" s="679" customFormat="1" ht="20.399999999999999">
      <c r="A16" s="680" t="s">
        <v>1021</v>
      </c>
      <c r="B16" s="681" t="s">
        <v>1226</v>
      </c>
      <c r="C16" s="682" t="s">
        <v>1020</v>
      </c>
      <c r="D16" s="1269"/>
      <c r="E16" s="683" t="s">
        <v>1019</v>
      </c>
      <c r="F16" s="678"/>
    </row>
    <row r="17" spans="1:6" s="679" customFormat="1" ht="20.399999999999999">
      <c r="A17" s="680" t="s">
        <v>1021</v>
      </c>
      <c r="B17" s="681" t="s">
        <v>1022</v>
      </c>
      <c r="C17" s="682" t="s">
        <v>1221</v>
      </c>
      <c r="D17" s="1267" t="s">
        <v>1025</v>
      </c>
      <c r="E17" s="683" t="s">
        <v>1024</v>
      </c>
      <c r="F17" s="678"/>
    </row>
    <row r="18" spans="1:6" s="679" customFormat="1" ht="20.399999999999999">
      <c r="A18" s="680" t="s">
        <v>1021</v>
      </c>
      <c r="B18" s="681" t="s">
        <v>1023</v>
      </c>
      <c r="C18" s="682" t="s">
        <v>1221</v>
      </c>
      <c r="D18" s="1268"/>
      <c r="E18" s="683" t="s">
        <v>1024</v>
      </c>
      <c r="F18" s="678"/>
    </row>
    <row r="19" spans="1:6" s="679" customFormat="1" ht="10.8" thickBot="1">
      <c r="A19" s="684"/>
      <c r="B19" s="685"/>
      <c r="C19" s="686"/>
      <c r="D19" s="686"/>
      <c r="E19" s="687"/>
      <c r="F19" s="678"/>
    </row>
    <row r="20" spans="1:6" s="656" customFormat="1">
      <c r="A20" s="655"/>
      <c r="B20" s="655"/>
      <c r="C20" s="655"/>
      <c r="D20" s="655"/>
      <c r="E20" s="655"/>
      <c r="F20" s="655"/>
    </row>
    <row r="21" spans="1:6" s="656" customFormat="1" ht="15" thickBot="1">
      <c r="A21" s="657" t="s">
        <v>1343</v>
      </c>
      <c r="B21" s="655"/>
      <c r="C21" s="655"/>
      <c r="D21" s="655"/>
      <c r="E21" s="655"/>
      <c r="F21" s="655"/>
    </row>
    <row r="22" spans="1:6" s="656" customFormat="1" ht="29.4" thickBot="1">
      <c r="A22" s="880" t="s">
        <v>982</v>
      </c>
      <c r="B22" s="880" t="s">
        <v>983</v>
      </c>
      <c r="C22" s="880" t="s">
        <v>681</v>
      </c>
      <c r="D22" s="880" t="s">
        <v>1210</v>
      </c>
      <c r="E22" s="880" t="s">
        <v>984</v>
      </c>
      <c r="F22" s="655"/>
    </row>
    <row r="23" spans="1:6" s="656" customFormat="1" ht="20.399999999999999">
      <c r="A23" s="680" t="s">
        <v>1021</v>
      </c>
      <c r="B23" s="681" t="s">
        <v>1222</v>
      </c>
      <c r="C23" s="682" t="s">
        <v>1020</v>
      </c>
      <c r="D23" s="1269" t="s">
        <v>1026</v>
      </c>
      <c r="E23" s="683" t="s">
        <v>1019</v>
      </c>
      <c r="F23" s="655"/>
    </row>
    <row r="24" spans="1:6" s="656" customFormat="1" ht="30.6">
      <c r="A24" s="680" t="s">
        <v>1021</v>
      </c>
      <c r="B24" s="681" t="s">
        <v>1223</v>
      </c>
      <c r="C24" s="682" t="s">
        <v>1020</v>
      </c>
      <c r="D24" s="1269"/>
      <c r="E24" s="683" t="s">
        <v>1019</v>
      </c>
      <c r="F24" s="655"/>
    </row>
    <row r="25" spans="1:6" s="656" customFormat="1" ht="30.6">
      <c r="A25" s="680" t="s">
        <v>1021</v>
      </c>
      <c r="B25" s="681" t="s">
        <v>1224</v>
      </c>
      <c r="C25" s="682" t="s">
        <v>1020</v>
      </c>
      <c r="D25" s="1269"/>
      <c r="E25" s="683" t="s">
        <v>1019</v>
      </c>
      <c r="F25" s="655"/>
    </row>
    <row r="26" spans="1:6" s="656" customFormat="1" ht="20.399999999999999">
      <c r="A26" s="680" t="s">
        <v>1021</v>
      </c>
      <c r="B26" s="681" t="s">
        <v>1225</v>
      </c>
      <c r="C26" s="682" t="s">
        <v>1020</v>
      </c>
      <c r="D26" s="1269"/>
      <c r="E26" s="683" t="s">
        <v>1019</v>
      </c>
      <c r="F26" s="655"/>
    </row>
    <row r="27" spans="1:6" s="656" customFormat="1" ht="20.399999999999999">
      <c r="A27" s="680" t="s">
        <v>1021</v>
      </c>
      <c r="B27" s="681" t="s">
        <v>1226</v>
      </c>
      <c r="C27" s="682" t="s">
        <v>1020</v>
      </c>
      <c r="D27" s="1268"/>
      <c r="E27" s="683" t="s">
        <v>1019</v>
      </c>
      <c r="F27" s="655"/>
    </row>
    <row r="28" spans="1:6" s="656" customFormat="1" ht="20.399999999999999">
      <c r="A28" s="680" t="s">
        <v>1021</v>
      </c>
      <c r="B28" s="681" t="s">
        <v>1227</v>
      </c>
      <c r="C28" s="682" t="s">
        <v>1221</v>
      </c>
      <c r="D28" s="1267" t="s">
        <v>1025</v>
      </c>
      <c r="E28" s="683" t="s">
        <v>1024</v>
      </c>
      <c r="F28" s="655"/>
    </row>
    <row r="29" spans="1:6" s="656" customFormat="1" ht="20.399999999999999">
      <c r="A29" s="680" t="s">
        <v>1021</v>
      </c>
      <c r="B29" s="681" t="s">
        <v>1228</v>
      </c>
      <c r="C29" s="682" t="s">
        <v>1221</v>
      </c>
      <c r="D29" s="1268"/>
      <c r="E29" s="683" t="s">
        <v>1024</v>
      </c>
      <c r="F29" s="655"/>
    </row>
    <row r="30" spans="1:6" s="656" customFormat="1" ht="15" thickBot="1">
      <c r="A30" s="684"/>
      <c r="B30" s="685"/>
      <c r="C30" s="686"/>
      <c r="D30" s="686"/>
      <c r="E30" s="687"/>
      <c r="F30" s="655"/>
    </row>
    <row r="31" spans="1:6" s="656" customFormat="1">
      <c r="A31" s="655"/>
      <c r="B31" s="655"/>
      <c r="C31" s="655"/>
      <c r="D31" s="655"/>
      <c r="E31" s="655"/>
      <c r="F31" s="655"/>
    </row>
    <row r="32" spans="1:6" s="656" customFormat="1">
      <c r="A32" s="655"/>
      <c r="B32" s="462" t="s">
        <v>574</v>
      </c>
      <c r="C32" s="655"/>
      <c r="D32" s="462" t="s">
        <v>573</v>
      </c>
      <c r="F32" s="655"/>
    </row>
    <row r="33" spans="1:6" s="656" customFormat="1">
      <c r="A33" s="655"/>
      <c r="B33" s="486" t="s">
        <v>854</v>
      </c>
      <c r="C33" s="502"/>
      <c r="D33" s="486" t="s">
        <v>728</v>
      </c>
      <c r="F33" s="655"/>
    </row>
    <row r="34" spans="1:6" s="656" customFormat="1">
      <c r="A34" s="655"/>
      <c r="C34" s="502"/>
      <c r="E34" s="655"/>
      <c r="F34" s="655"/>
    </row>
    <row r="35" spans="1:6" s="656" customFormat="1">
      <c r="A35" s="655"/>
      <c r="B35" s="495"/>
      <c r="C35" s="502"/>
      <c r="D35" s="495"/>
      <c r="E35" s="655"/>
      <c r="F35" s="655"/>
    </row>
  </sheetData>
  <mergeCells count="5">
    <mergeCell ref="A6:E6"/>
    <mergeCell ref="D17:D18"/>
    <mergeCell ref="D12:D16"/>
    <mergeCell ref="D23:D27"/>
    <mergeCell ref="D28:D29"/>
  </mergeCells>
  <hyperlinks>
    <hyperlink ref="E1" location="Indice!A1" display="Indice" xr:uid="{792B89C8-8FFC-4421-A3DD-C68C5A7233D0}"/>
  </hyperlinks>
  <pageMargins left="0.7" right="0.7" top="0.75" bottom="0.75" header="0.3" footer="0.3"/>
  <pageSetup paperSize="9" scale="5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rgb="FFFFC000"/>
  </sheetPr>
  <dimension ref="A7:I70"/>
  <sheetViews>
    <sheetView showGridLines="0" topLeftCell="A17" zoomScale="90" zoomScaleNormal="90" workbookViewId="0">
      <selection activeCell="E193" sqref="E193"/>
    </sheetView>
  </sheetViews>
  <sheetFormatPr baseColWidth="10" defaultColWidth="11.44140625" defaultRowHeight="13.8"/>
  <cols>
    <col min="1" max="1" width="44.109375" style="94" customWidth="1"/>
    <col min="2" max="2" width="7.109375" style="120" customWidth="1"/>
    <col min="3" max="3" width="15.44140625" style="94" bestFit="1" customWidth="1"/>
    <col min="4" max="4" width="1.6640625" style="94" customWidth="1"/>
    <col min="5" max="5" width="15.44140625" style="94" customWidth="1"/>
    <col min="6" max="6" width="5.6640625" style="86" bestFit="1" customWidth="1"/>
    <col min="7" max="7" width="15.44140625" style="110" bestFit="1" customWidth="1"/>
    <col min="8" max="8" width="14.109375" style="110" bestFit="1" customWidth="1"/>
    <col min="9" max="9" width="15.109375" style="86" customWidth="1"/>
    <col min="10" max="16384" width="11.44140625" style="86"/>
  </cols>
  <sheetData>
    <row r="7" spans="1:7" ht="15.6">
      <c r="A7" s="88" t="s">
        <v>109</v>
      </c>
      <c r="B7" s="118" t="s">
        <v>138</v>
      </c>
      <c r="C7" s="723">
        <f>+'Balance imperial'!E1</f>
        <v>45565</v>
      </c>
      <c r="D7" s="88"/>
      <c r="E7" s="723">
        <f>+'Balance imperial'!D1</f>
        <v>45291</v>
      </c>
      <c r="G7" s="723">
        <v>45199</v>
      </c>
    </row>
    <row r="8" spans="1:7">
      <c r="A8" s="88" t="s">
        <v>110</v>
      </c>
      <c r="B8" s="118"/>
      <c r="C8" s="88"/>
      <c r="D8" s="88"/>
      <c r="E8" s="88"/>
      <c r="G8" s="88"/>
    </row>
    <row r="9" spans="1:7">
      <c r="A9" s="89"/>
      <c r="B9" s="119"/>
      <c r="C9" s="89"/>
      <c r="D9" s="89"/>
      <c r="E9" s="89"/>
      <c r="G9" s="89"/>
    </row>
    <row r="10" spans="1:7">
      <c r="A10" s="89" t="s">
        <v>108</v>
      </c>
      <c r="B10" s="119">
        <v>3</v>
      </c>
      <c r="C10" s="90">
        <f>+SUMIF('Balance imperial'!B:B,'Armado BG'!A10,'Balance imperial'!E:E)</f>
        <v>9956198406</v>
      </c>
      <c r="D10" s="89"/>
      <c r="E10" s="90">
        <f>+SUMIF('Balance imperial'!B:B,'Armado BG'!A10,'Balance imperial'!D:D)</f>
        <v>6955842820</v>
      </c>
      <c r="G10" s="90">
        <v>6877618377</v>
      </c>
    </row>
    <row r="11" spans="1:7">
      <c r="A11" s="89" t="s">
        <v>114</v>
      </c>
      <c r="B11" s="119">
        <v>4</v>
      </c>
      <c r="C11" s="90">
        <f>+SUMIF('Balance imperial'!B:B,'Armado BG'!A11,'Balance imperial'!E:E)</f>
        <v>226430207273</v>
      </c>
      <c r="D11" s="89"/>
      <c r="E11" s="90">
        <f>+SUMIF('Balance imperial'!B:B,'Armado BG'!A11,'Balance imperial'!D:D)</f>
        <v>143746743184</v>
      </c>
      <c r="F11" s="315"/>
      <c r="G11" s="90">
        <v>153374507442</v>
      </c>
    </row>
    <row r="12" spans="1:7">
      <c r="A12" s="89" t="s">
        <v>730</v>
      </c>
      <c r="B12" s="119"/>
      <c r="C12" s="90">
        <f>+SUMIF('Balance imperial'!B:B,'Armado BG'!A12,'Balance imperial'!E:E)</f>
        <v>754957598</v>
      </c>
      <c r="D12" s="89"/>
      <c r="E12" s="90">
        <f>+SUMIF('Balance imperial'!B:B,'Armado BG'!A12,'Balance imperial'!D:D)</f>
        <v>710991759</v>
      </c>
      <c r="F12" s="315"/>
      <c r="G12" s="90">
        <v>368423072</v>
      </c>
    </row>
    <row r="13" spans="1:7">
      <c r="A13" s="89" t="s">
        <v>115</v>
      </c>
      <c r="B13" s="119"/>
      <c r="C13" s="90">
        <f>+SUMIF('Balance imperial'!B:B,'Armado BG'!A13,'Balance imperial'!E:E)</f>
        <v>261553002</v>
      </c>
      <c r="D13" s="89"/>
      <c r="E13" s="90">
        <f>+SUMIF('Balance imperial'!B:B,'Armado BG'!A13,'Balance imperial'!D:D)</f>
        <v>120805552</v>
      </c>
      <c r="F13" s="321"/>
      <c r="G13" s="90">
        <v>93938861</v>
      </c>
    </row>
    <row r="14" spans="1:7">
      <c r="A14" s="89" t="s">
        <v>116</v>
      </c>
      <c r="B14" s="119">
        <v>6</v>
      </c>
      <c r="C14" s="90">
        <f>+SUMIF('Balance imperial'!B:B,'Armado BG'!A14,'Balance imperial'!E:E)</f>
        <v>2044326786</v>
      </c>
      <c r="D14" s="89"/>
      <c r="E14" s="90">
        <f>+SUMIF('Balance imperial'!B:B,'Armado BG'!A14,'Balance imperial'!D:D)</f>
        <v>1143934072</v>
      </c>
      <c r="G14" s="90">
        <v>1301333966</v>
      </c>
    </row>
    <row r="15" spans="1:7">
      <c r="A15" s="89" t="s">
        <v>729</v>
      </c>
      <c r="B15" s="119"/>
      <c r="C15" s="90">
        <f>+SUMIF('Balance imperial'!B:B,'Armado BG'!A15,'Balance imperial'!E:E)</f>
        <v>2114312114</v>
      </c>
      <c r="D15" s="89"/>
      <c r="E15" s="90">
        <f>+SUMIF('Balance imperial'!B:B,'Armado BG'!A15,'Balance imperial'!D:D)</f>
        <v>2631372122</v>
      </c>
      <c r="F15" s="315"/>
      <c r="G15" s="90">
        <v>2726427458</v>
      </c>
    </row>
    <row r="16" spans="1:7">
      <c r="A16" s="89" t="s">
        <v>355</v>
      </c>
      <c r="B16" s="119"/>
      <c r="C16" s="90">
        <f>+SUMIF('Balance imperial'!B:B,'Armado BG'!A16,'Balance imperial'!E:E)</f>
        <v>2640856322</v>
      </c>
      <c r="D16" s="89"/>
      <c r="E16" s="90">
        <f>+SUMIF('Balance imperial'!B:B,'Armado BG'!A16,'Balance imperial'!D:D)</f>
        <v>3086256148</v>
      </c>
      <c r="F16" s="315"/>
      <c r="G16" s="90">
        <v>3001014638</v>
      </c>
    </row>
    <row r="17" spans="1:7">
      <c r="A17" s="88" t="s">
        <v>117</v>
      </c>
      <c r="B17" s="118"/>
      <c r="C17" s="99">
        <f>SUM(C10:C16)</f>
        <v>244202411501</v>
      </c>
      <c r="D17" s="88"/>
      <c r="E17" s="99">
        <f>SUM(E10:E16)</f>
        <v>158395945657</v>
      </c>
      <c r="G17" s="99">
        <f>SUM(G10:G16)</f>
        <v>167743263814</v>
      </c>
    </row>
    <row r="18" spans="1:7">
      <c r="A18" s="89"/>
      <c r="B18" s="119"/>
      <c r="C18" s="89"/>
      <c r="D18" s="89"/>
      <c r="E18" s="89"/>
      <c r="G18" s="89"/>
    </row>
    <row r="19" spans="1:7">
      <c r="A19" s="88" t="s">
        <v>111</v>
      </c>
      <c r="B19" s="118"/>
      <c r="C19" s="88"/>
      <c r="D19" s="88"/>
      <c r="E19" s="88"/>
      <c r="G19" s="88"/>
    </row>
    <row r="20" spans="1:7">
      <c r="A20" s="89"/>
      <c r="B20" s="119"/>
      <c r="C20" s="89"/>
      <c r="D20" s="89"/>
      <c r="E20" s="89"/>
      <c r="G20" s="89"/>
    </row>
    <row r="21" spans="1:7">
      <c r="A21" s="89" t="s">
        <v>118</v>
      </c>
      <c r="B21" s="119">
        <v>7</v>
      </c>
      <c r="C21" s="90">
        <f>+SUMIF('Balance imperial'!B:B,'Armado BG'!A21,'Balance imperial'!E:E)</f>
        <v>130992631685</v>
      </c>
      <c r="D21" s="89"/>
      <c r="E21" s="90">
        <f>+SUMIF('Balance imperial'!B:B,'Armado BG'!A21,'Balance imperial'!D:D)</f>
        <v>123855556675</v>
      </c>
      <c r="G21" s="90">
        <v>120055449382</v>
      </c>
    </row>
    <row r="22" spans="1:7">
      <c r="A22" s="89" t="s">
        <v>736</v>
      </c>
      <c r="B22" s="119"/>
      <c r="C22" s="90">
        <f>+SUMIF('Balance imperial'!B:B,'Armado BG'!A22,'Balance imperial'!E:E)</f>
        <v>0</v>
      </c>
      <c r="D22" s="89"/>
      <c r="E22" s="90">
        <f>+SUMIF('Balance imperial'!B:B,'Armado BG'!A22,'Balance imperial'!D:D)</f>
        <v>0</v>
      </c>
      <c r="G22" s="90">
        <v>523152466</v>
      </c>
    </row>
    <row r="23" spans="1:7">
      <c r="A23" s="89" t="s">
        <v>119</v>
      </c>
      <c r="B23" s="119">
        <v>8</v>
      </c>
      <c r="C23" s="97">
        <f>+SUMIF('Balance imperial'!B:B,'Armado BG'!A23,'Balance imperial'!E:E)</f>
        <v>0</v>
      </c>
      <c r="D23" s="89"/>
      <c r="E23" s="97">
        <f>+SUMIF('Balance imperial'!B:B,'Armado BG'!A23,'Balance imperial'!D:D)</f>
        <v>0</v>
      </c>
      <c r="G23" s="110">
        <v>0</v>
      </c>
    </row>
    <row r="24" spans="1:7">
      <c r="A24" s="89" t="s">
        <v>356</v>
      </c>
      <c r="B24" s="119">
        <v>9</v>
      </c>
      <c r="C24" s="97">
        <f>+SUMIF('Balance imperial'!B:B,'Armado BG'!A24,'Balance imperial'!E:E)</f>
        <v>5265799660</v>
      </c>
      <c r="D24" s="89"/>
      <c r="E24" s="97">
        <f>+SUMIF('Balance imperial'!B:B,'Armado BG'!A24,'Balance imperial'!D:D)</f>
        <v>5521615649</v>
      </c>
      <c r="G24" s="90">
        <v>5825289780</v>
      </c>
    </row>
    <row r="25" spans="1:7">
      <c r="A25" s="89" t="s">
        <v>1117</v>
      </c>
      <c r="B25" s="119"/>
      <c r="C25" s="97">
        <f>+SUMIF('Balance imperial'!B:B,'Armado BG'!A25,'Balance imperial'!E:E)</f>
        <v>723606940</v>
      </c>
      <c r="D25" s="89"/>
      <c r="E25" s="97">
        <f>+SUMIF('Balance imperial'!B:B,'Armado BG'!A25,'Balance imperial'!D:D)</f>
        <v>689450088</v>
      </c>
      <c r="G25" s="97">
        <v>559295544</v>
      </c>
    </row>
    <row r="26" spans="1:7">
      <c r="A26" s="89" t="s">
        <v>514</v>
      </c>
      <c r="B26" s="119"/>
      <c r="C26" s="91">
        <f>+SUMIF('Balance imperial'!B:B,'Armado BG'!A26,'Balance imperial'!E:E)</f>
        <v>42101497298</v>
      </c>
      <c r="D26" s="89"/>
      <c r="E26" s="91">
        <f>+SUMIF('Balance imperial'!B:B,'Armado BG'!A26,'Balance imperial'!D:D)</f>
        <v>44127538995</v>
      </c>
      <c r="G26" s="91">
        <v>43898980552</v>
      </c>
    </row>
    <row r="27" spans="1:7">
      <c r="A27" s="88" t="s">
        <v>120</v>
      </c>
      <c r="B27" s="118"/>
      <c r="C27" s="93">
        <f>SUM(C21:C26)</f>
        <v>179083535583</v>
      </c>
      <c r="D27" s="88"/>
      <c r="E27" s="93">
        <f>SUM(E21:E26)</f>
        <v>174194161407</v>
      </c>
      <c r="G27" s="93">
        <f>SUM(G21:G26)</f>
        <v>170862167724</v>
      </c>
    </row>
    <row r="28" spans="1:7">
      <c r="A28" s="88"/>
      <c r="B28" s="118"/>
      <c r="C28" s="88"/>
      <c r="D28" s="88"/>
      <c r="E28" s="88"/>
      <c r="G28" s="88"/>
    </row>
    <row r="29" spans="1:7">
      <c r="A29" s="88" t="s">
        <v>121</v>
      </c>
      <c r="B29" s="118"/>
      <c r="C29" s="92">
        <f>+C17+C27</f>
        <v>423285947084</v>
      </c>
      <c r="D29" s="88"/>
      <c r="E29" s="92">
        <f>+E17+E27</f>
        <v>332590107064</v>
      </c>
      <c r="G29" s="92">
        <f>+G17+G27</f>
        <v>338605431538</v>
      </c>
    </row>
    <row r="30" spans="1:7">
      <c r="G30" s="95"/>
    </row>
    <row r="31" spans="1:7">
      <c r="A31" s="95"/>
      <c r="B31" s="121"/>
      <c r="C31" s="95"/>
      <c r="D31" s="95"/>
      <c r="E31" s="95"/>
      <c r="G31" s="96"/>
    </row>
    <row r="32" spans="1:7">
      <c r="A32" s="96" t="s">
        <v>122</v>
      </c>
      <c r="B32" s="122"/>
      <c r="C32" s="96"/>
      <c r="D32" s="96"/>
      <c r="E32" s="96"/>
      <c r="G32" s="96"/>
    </row>
    <row r="33" spans="1:7">
      <c r="A33" s="96" t="s">
        <v>123</v>
      </c>
      <c r="B33" s="122"/>
      <c r="C33" s="96"/>
      <c r="D33" s="96"/>
      <c r="E33" s="96"/>
    </row>
    <row r="34" spans="1:7">
      <c r="A34" s="95" t="s">
        <v>137</v>
      </c>
      <c r="B34" s="121">
        <v>10</v>
      </c>
      <c r="C34" s="90">
        <f>+SUMIF('Balance imperial'!B:B,'Armado BG'!A34,'Balance imperial'!E:E)</f>
        <v>199932102596</v>
      </c>
      <c r="D34" s="95"/>
      <c r="E34" s="90">
        <f>+SUMIF('Balance imperial'!B:B,'Armado BG'!A34,'Balance imperial'!D:D)</f>
        <v>117949587076</v>
      </c>
      <c r="F34" s="315"/>
      <c r="G34" s="90">
        <v>119894779287</v>
      </c>
    </row>
    <row r="35" spans="1:7">
      <c r="A35" s="95" t="s">
        <v>735</v>
      </c>
      <c r="B35" s="121"/>
      <c r="C35" s="90">
        <f>+SUMIF('Balance imperial'!B:B,'Armado BG'!A35,'Balance imperial'!E:E)</f>
        <v>0</v>
      </c>
      <c r="D35" s="95"/>
      <c r="E35" s="90">
        <f>+SUMIF('Balance imperial'!B:B,'Armado BG'!A35,'Balance imperial'!D:D)</f>
        <v>0</v>
      </c>
      <c r="G35" s="90">
        <v>0</v>
      </c>
    </row>
    <row r="36" spans="1:7">
      <c r="A36" s="95" t="s">
        <v>731</v>
      </c>
      <c r="B36" s="121"/>
      <c r="C36" s="90">
        <f>+SUMIF('Balance imperial'!B:B,'Armado BG'!A36,'Balance imperial'!E:E)</f>
        <v>485211011</v>
      </c>
      <c r="D36" s="95"/>
      <c r="E36" s="90">
        <f>+SUMIF('Balance imperial'!B:B,'Armado BG'!A36,'Balance imperial'!D:D)</f>
        <v>1959353021</v>
      </c>
      <c r="G36" s="90">
        <v>1781804310</v>
      </c>
    </row>
    <row r="37" spans="1:7">
      <c r="A37" s="95" t="s">
        <v>124</v>
      </c>
      <c r="B37" s="121">
        <v>11</v>
      </c>
      <c r="C37" s="90">
        <f>+SUMIF('Balance imperial'!B:B,'Armado BG'!A37,'Balance imperial'!E:E)</f>
        <v>34970373051</v>
      </c>
      <c r="D37" s="95"/>
      <c r="E37" s="90">
        <f>+SUMIF('Balance imperial'!B:B,'Armado BG'!A37,'Balance imperial'!D:D)</f>
        <v>35725156789</v>
      </c>
      <c r="G37" s="90">
        <v>36582549597</v>
      </c>
    </row>
    <row r="38" spans="1:7">
      <c r="A38" s="95" t="s">
        <v>898</v>
      </c>
      <c r="B38" s="121"/>
      <c r="C38" s="90">
        <f>+SUMIF('Balance imperial'!B:B,'Armado BG'!A38,'Balance imperial'!E:E)</f>
        <v>158794521</v>
      </c>
      <c r="D38" s="95"/>
      <c r="E38" s="90">
        <f>+SUMIF('Balance imperial'!B:B,'Armado BG'!A38,'Balance imperial'!D:D)</f>
        <v>138904110</v>
      </c>
      <c r="G38" s="90">
        <v>119013699</v>
      </c>
    </row>
    <row r="39" spans="1:7">
      <c r="A39" s="95" t="s">
        <v>357</v>
      </c>
      <c r="B39" s="121">
        <v>12</v>
      </c>
      <c r="C39" s="90">
        <f>+SUMIF('Balance imperial'!B:B,'Armado BG'!A39,'Balance imperial'!E:E)</f>
        <v>0</v>
      </c>
      <c r="D39" s="95"/>
      <c r="E39" s="90">
        <f>+SUMIF('Balance imperial'!B:B,'Armado BG'!A39,'Balance imperial'!D:D)</f>
        <v>0</v>
      </c>
      <c r="G39" s="90">
        <v>0</v>
      </c>
    </row>
    <row r="40" spans="1:7">
      <c r="A40" s="95" t="s">
        <v>125</v>
      </c>
      <c r="B40" s="121">
        <v>13</v>
      </c>
      <c r="C40" s="91">
        <f>+SUMIF('Balance imperial'!B:B,'Armado BG'!A40,'Balance imperial'!E:E)</f>
        <v>2194968489</v>
      </c>
      <c r="D40" s="95"/>
      <c r="E40" s="91">
        <f>+SUMIF('Balance imperial'!B:B,'Armado BG'!A40,'Balance imperial'!D:D)</f>
        <v>732971534</v>
      </c>
      <c r="G40" s="91">
        <v>949118854</v>
      </c>
    </row>
    <row r="41" spans="1:7">
      <c r="A41" s="96" t="s">
        <v>126</v>
      </c>
      <c r="B41" s="122"/>
      <c r="C41" s="92">
        <f>SUM(C34:C40)</f>
        <v>237741449668</v>
      </c>
      <c r="D41" s="96"/>
      <c r="E41" s="92">
        <f>SUM(E34:E40)</f>
        <v>156505972530</v>
      </c>
      <c r="G41" s="92">
        <f>SUM(G34:G40)</f>
        <v>159327265747</v>
      </c>
    </row>
    <row r="42" spans="1:7">
      <c r="A42" s="96"/>
      <c r="B42" s="122"/>
      <c r="C42" s="96"/>
      <c r="D42" s="96"/>
      <c r="E42" s="96"/>
      <c r="G42" s="96"/>
    </row>
    <row r="43" spans="1:7">
      <c r="A43" s="96" t="s">
        <v>127</v>
      </c>
      <c r="B43" s="122"/>
      <c r="C43" s="96"/>
      <c r="D43" s="96"/>
      <c r="E43" s="96"/>
      <c r="G43" s="96"/>
    </row>
    <row r="44" spans="1:7" ht="14.25" customHeight="1">
      <c r="A44" s="95" t="s">
        <v>283</v>
      </c>
      <c r="B44" s="121">
        <v>11</v>
      </c>
      <c r="C44" s="90">
        <f>+SUMIF('Balance imperial'!B:B,'Armado BG'!A44,'Balance imperial'!E:E)</f>
        <v>41566667423</v>
      </c>
      <c r="D44" s="95"/>
      <c r="E44" s="90">
        <f>+SUMIF('Balance imperial'!B:B,'Armado BG'!A44,'Balance imperial'!D:D)</f>
        <v>34166667638</v>
      </c>
      <c r="G44" s="90">
        <v>36666665994</v>
      </c>
    </row>
    <row r="45" spans="1:7" ht="14.25" customHeight="1">
      <c r="A45" s="95" t="s">
        <v>830</v>
      </c>
      <c r="B45" s="121"/>
      <c r="C45" s="90">
        <f>+SUMIF('Balance imperial'!B:B,'Armado BG'!A45,'Balance imperial'!E:E)</f>
        <v>0</v>
      </c>
      <c r="D45" s="95"/>
      <c r="E45" s="90">
        <f>+SUMIF('Balance imperial'!B:B,'Armado BG'!A45,'Balance imperial'!D:D)</f>
        <v>0</v>
      </c>
      <c r="G45" s="90">
        <v>0</v>
      </c>
    </row>
    <row r="46" spans="1:7" ht="14.25" customHeight="1">
      <c r="A46" s="95" t="s">
        <v>828</v>
      </c>
      <c r="B46" s="121"/>
      <c r="C46" s="90">
        <f>+SUMIF('Balance imperial'!B:B,'Armado BG'!A46,'Balance imperial'!E:E)</f>
        <v>80000000000</v>
      </c>
      <c r="D46" s="95"/>
      <c r="E46" s="90">
        <f>+SUMIF('Balance imperial'!B:B,'Armado BG'!A46,'Balance imperial'!D:D)</f>
        <v>80000000000</v>
      </c>
      <c r="G46" s="90">
        <v>80000000000</v>
      </c>
    </row>
    <row r="47" spans="1:7" ht="14.25" customHeight="1">
      <c r="A47" s="95" t="s">
        <v>829</v>
      </c>
      <c r="B47" s="121"/>
      <c r="C47" s="90">
        <f>+SUMIF('Balance imperial'!B:B,'Armado BG'!A47,'Balance imperial'!E:E)</f>
        <v>0</v>
      </c>
      <c r="D47" s="95"/>
      <c r="E47" s="97">
        <f>+SUMIF('Balance imperial'!B:B,'Armado BG'!A47,'Balance imperial'!D:D)</f>
        <v>0</v>
      </c>
      <c r="G47" s="90">
        <v>0</v>
      </c>
    </row>
    <row r="48" spans="1:7">
      <c r="A48" s="95" t="s">
        <v>358</v>
      </c>
      <c r="B48" s="121">
        <v>13</v>
      </c>
      <c r="C48" s="97">
        <f>+SUMIF('Balance imperial'!B:B,'Armado BG'!A48,'Balance imperial'!E:E)</f>
        <v>51727274</v>
      </c>
      <c r="D48" s="95"/>
      <c r="E48" s="97">
        <f>+SUMIF('Balance imperial'!B:B,'Armado BG'!A48,'Balance imperial'!D:D)</f>
        <v>48727274</v>
      </c>
      <c r="G48" s="97">
        <v>27818183</v>
      </c>
    </row>
    <row r="49" spans="1:9">
      <c r="A49" s="95" t="s">
        <v>1286</v>
      </c>
      <c r="B49" s="121"/>
      <c r="C49" s="91">
        <f>+SUMIF('Balance imperial'!B:B,'Armado BG'!A49,'Balance imperial'!E:E)</f>
        <v>260487805</v>
      </c>
      <c r="D49" s="95"/>
      <c r="E49" s="91">
        <f>+SUMIF('Balance imperial'!B:B,'Armado BG'!A49,'Balance imperial'!D:D)</f>
        <v>260487805</v>
      </c>
      <c r="G49" s="91">
        <v>0</v>
      </c>
    </row>
    <row r="50" spans="1:9">
      <c r="A50" s="95"/>
      <c r="B50" s="121"/>
      <c r="C50" s="97"/>
      <c r="D50" s="95"/>
      <c r="E50" s="97"/>
      <c r="G50" s="97"/>
    </row>
    <row r="51" spans="1:9">
      <c r="A51" s="96" t="s">
        <v>128</v>
      </c>
      <c r="B51" s="122"/>
      <c r="C51" s="92">
        <f>SUM(C44:C49)</f>
        <v>121878882502</v>
      </c>
      <c r="D51" s="92"/>
      <c r="E51" s="92">
        <f>SUM(E44:E49)</f>
        <v>114475882717</v>
      </c>
      <c r="G51" s="92">
        <f>SUM(G44:G49)</f>
        <v>116694484177</v>
      </c>
    </row>
    <row r="52" spans="1:9">
      <c r="A52" s="96"/>
      <c r="B52" s="122"/>
      <c r="C52" s="90"/>
      <c r="D52" s="96"/>
      <c r="E52" s="90"/>
      <c r="G52" s="90"/>
    </row>
    <row r="53" spans="1:9">
      <c r="A53" s="96" t="s">
        <v>129</v>
      </c>
      <c r="B53" s="122"/>
      <c r="C53" s="92">
        <f>+C41+C51</f>
        <v>359620332170</v>
      </c>
      <c r="D53" s="96"/>
      <c r="E53" s="92">
        <f>+E41+E51</f>
        <v>270981855247</v>
      </c>
      <c r="G53" s="92">
        <f>+G41+G51</f>
        <v>276021749924</v>
      </c>
    </row>
    <row r="54" spans="1:9">
      <c r="A54" s="89"/>
      <c r="B54" s="119"/>
      <c r="C54" s="89"/>
      <c r="D54" s="89"/>
      <c r="E54" s="89"/>
      <c r="G54" s="89"/>
    </row>
    <row r="55" spans="1:9">
      <c r="A55" s="96" t="s">
        <v>112</v>
      </c>
      <c r="B55" s="122"/>
      <c r="C55" s="96"/>
      <c r="D55" s="96"/>
      <c r="E55" s="96"/>
      <c r="G55" s="96"/>
    </row>
    <row r="56" spans="1:9">
      <c r="A56" s="95" t="s">
        <v>130</v>
      </c>
      <c r="B56" s="121">
        <v>14</v>
      </c>
      <c r="C56" s="90">
        <f>+SUMIF('Balance imperial'!B:B,'Armado BG'!A56,'Balance imperial'!E:E)</f>
        <v>50000000000</v>
      </c>
      <c r="D56" s="95"/>
      <c r="E56" s="90">
        <f>+SUMIF('Balance imperial'!B:B,'Armado BG'!A56,'Balance imperial'!D:D)</f>
        <v>50000000000</v>
      </c>
      <c r="G56" s="90">
        <v>50000000000</v>
      </c>
    </row>
    <row r="57" spans="1:9">
      <c r="A57" s="95" t="s">
        <v>131</v>
      </c>
      <c r="B57" s="121">
        <v>14</v>
      </c>
      <c r="C57" s="90">
        <f>+SUMIF('Balance imperial'!B:B,'Armado BG'!A57,'Balance imperial'!E:E)</f>
        <v>0</v>
      </c>
      <c r="D57" s="95"/>
      <c r="E57" s="90">
        <f>+SUMIF('Balance imperial'!B:B,'Armado BG'!A57,'Balance imperial'!D:D)</f>
        <v>0</v>
      </c>
      <c r="G57" s="90">
        <v>0</v>
      </c>
    </row>
    <row r="58" spans="1:9">
      <c r="A58" s="95" t="s">
        <v>132</v>
      </c>
      <c r="B58" s="121">
        <v>14</v>
      </c>
      <c r="C58" s="90">
        <f>+SUMIF('Balance imperial'!B:B,'Armado BG'!A58,'Balance imperial'!E:E)</f>
        <v>1857280709</v>
      </c>
      <c r="D58" s="95"/>
      <c r="E58" s="90">
        <f>+SUMIF('Balance imperial'!B:B,'Armado BG'!A58,'Balance imperial'!D:D)</f>
        <v>1857280709</v>
      </c>
      <c r="G58" s="90">
        <v>1857280709</v>
      </c>
    </row>
    <row r="59" spans="1:9">
      <c r="A59" s="95" t="s">
        <v>133</v>
      </c>
      <c r="B59" s="121">
        <v>14</v>
      </c>
      <c r="C59" s="90">
        <f>+SUMIF('Balance imperial'!B:B,'Armado BG'!A59,'Balance imperial'!E:E)</f>
        <v>766105292</v>
      </c>
      <c r="D59" s="95"/>
      <c r="E59" s="90">
        <f>+SUMIF('Balance imperial'!B:B,'Armado BG'!A59,'Balance imperial'!D:D)</f>
        <v>321728396</v>
      </c>
      <c r="G59" s="90">
        <v>321728396</v>
      </c>
    </row>
    <row r="60" spans="1:9">
      <c r="A60" s="95" t="s">
        <v>590</v>
      </c>
      <c r="B60" s="121"/>
      <c r="C60" s="90">
        <f>+SUMIF('Balance imperial'!B:B,'Armado BG'!A60,'Balance imperial'!E:E)</f>
        <v>0</v>
      </c>
      <c r="D60" s="95"/>
      <c r="E60" s="90">
        <f>+SUMIF('Balance imperial'!B:B,'Armado BG'!A60,'Balance imperial'!D:D)</f>
        <v>0</v>
      </c>
      <c r="G60" s="90">
        <v>0</v>
      </c>
    </row>
    <row r="61" spans="1:9">
      <c r="A61" s="95" t="s">
        <v>134</v>
      </c>
      <c r="B61" s="121">
        <v>14</v>
      </c>
      <c r="C61" s="90">
        <f>+SUMIF('Balance imperial'!B:B,'Armado BG'!A61,'Balance imperial'!E:E)</f>
        <v>8984865816</v>
      </c>
      <c r="D61" s="95"/>
      <c r="E61" s="90">
        <f>+SUMIF('Balance imperial'!B:B,'Armado BG'!A61,'Balance imperial'!D:D)</f>
        <v>541704778</v>
      </c>
      <c r="G61" s="90">
        <v>541704778</v>
      </c>
      <c r="I61" s="315">
        <f>+E59-C59</f>
        <v>-444376896</v>
      </c>
    </row>
    <row r="62" spans="1:9">
      <c r="A62" s="95" t="s">
        <v>478</v>
      </c>
      <c r="B62" s="121">
        <v>14</v>
      </c>
      <c r="C62" s="91">
        <f>+'Armado EERR'!C42</f>
        <v>2057363097</v>
      </c>
      <c r="D62" s="95"/>
      <c r="E62" s="91">
        <f>+'Balance imperial'!D274</f>
        <v>8887537934</v>
      </c>
      <c r="G62" s="91">
        <v>9862967731</v>
      </c>
      <c r="I62" s="315">
        <f>+E62+E61</f>
        <v>9429242712</v>
      </c>
    </row>
    <row r="63" spans="1:9">
      <c r="A63" s="95"/>
      <c r="B63" s="121"/>
      <c r="C63" s="95"/>
      <c r="D63" s="95"/>
      <c r="E63" s="95"/>
      <c r="G63" s="95"/>
      <c r="I63" s="315">
        <f>+I61+I62</f>
        <v>8984865816</v>
      </c>
    </row>
    <row r="64" spans="1:9">
      <c r="A64" s="96" t="s">
        <v>135</v>
      </c>
      <c r="B64" s="122"/>
      <c r="C64" s="98">
        <f>SUM(C56:C63)</f>
        <v>63665614914</v>
      </c>
      <c r="D64" s="96"/>
      <c r="E64" s="98">
        <f>SUM(E56:E63)</f>
        <v>61608251817</v>
      </c>
      <c r="G64" s="98">
        <f>SUM(G56:G63)</f>
        <v>62583681614</v>
      </c>
      <c r="I64" s="315">
        <f>+C61</f>
        <v>8984865816</v>
      </c>
    </row>
    <row r="65" spans="1:9">
      <c r="I65" s="315">
        <f>+I63-I64</f>
        <v>0</v>
      </c>
    </row>
    <row r="66" spans="1:9">
      <c r="A66" s="96" t="s">
        <v>136</v>
      </c>
      <c r="B66" s="122"/>
      <c r="C66" s="93">
        <f>+C53+C64</f>
        <v>423285947084</v>
      </c>
      <c r="D66" s="96"/>
      <c r="E66" s="93">
        <f>+E53+E64</f>
        <v>332590107064</v>
      </c>
      <c r="F66" s="315"/>
      <c r="G66" s="93">
        <f>+G53+G64</f>
        <v>338605431538</v>
      </c>
    </row>
    <row r="67" spans="1:9">
      <c r="C67" s="93">
        <f>+C66-C29</f>
        <v>0</v>
      </c>
      <c r="E67" s="93">
        <f>+E66-E29</f>
        <v>0</v>
      </c>
      <c r="G67" s="93">
        <f>+G66-G29</f>
        <v>0</v>
      </c>
    </row>
    <row r="68" spans="1:9">
      <c r="C68" s="1059"/>
    </row>
    <row r="69" spans="1:9">
      <c r="C69" s="1059"/>
    </row>
    <row r="70" spans="1:9">
      <c r="C70" s="1060"/>
    </row>
  </sheetData>
  <pageMargins left="0.7" right="0.7" top="0.75" bottom="0.75" header="0.3" footer="0.3"/>
  <pageSetup paperSize="9" orientation="portrait" r:id="rId1"/>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F4AA9A-5C85-4651-85EF-A9A800EFCE2C}">
  <sheetPr codeName="Hoja42">
    <tabColor rgb="FF002060"/>
  </sheetPr>
  <dimension ref="A1:N23"/>
  <sheetViews>
    <sheetView view="pageBreakPreview" zoomScaleNormal="100" zoomScaleSheetLayoutView="100" workbookViewId="0">
      <selection activeCell="A13" sqref="A13:E13"/>
    </sheetView>
  </sheetViews>
  <sheetFormatPr baseColWidth="10" defaultColWidth="11.44140625" defaultRowHeight="13.2"/>
  <cols>
    <col min="1" max="5" width="24.44140625" style="658" customWidth="1"/>
    <col min="6" max="6" width="12.88671875" style="658" customWidth="1"/>
    <col min="7" max="7" width="11.44140625" style="658"/>
    <col min="8" max="8" width="17.33203125" style="658" customWidth="1"/>
    <col min="9" max="14" width="11.44140625" style="658"/>
    <col min="15" max="16384" width="11.44140625" style="661"/>
  </cols>
  <sheetData>
    <row r="1" spans="1:5">
      <c r="A1" s="495" t="s">
        <v>1118</v>
      </c>
      <c r="E1" s="496" t="s">
        <v>550</v>
      </c>
    </row>
    <row r="2" spans="1:5">
      <c r="C2" s="674"/>
    </row>
    <row r="3" spans="1:5">
      <c r="C3" s="674"/>
    </row>
    <row r="4" spans="1:5">
      <c r="C4" s="674"/>
    </row>
    <row r="6" spans="1:5">
      <c r="A6" s="769" t="s">
        <v>985</v>
      </c>
      <c r="B6" s="769"/>
      <c r="C6" s="769"/>
      <c r="D6" s="769"/>
      <c r="E6" s="769"/>
    </row>
    <row r="7" spans="1:5" ht="33.75" customHeight="1">
      <c r="A7" s="1270" t="s">
        <v>986</v>
      </c>
      <c r="B7" s="1270"/>
      <c r="C7" s="1270"/>
      <c r="D7" s="1270"/>
      <c r="E7" s="1270"/>
    </row>
    <row r="8" spans="1:5" s="676" customFormat="1" ht="15" customHeight="1">
      <c r="A8" s="675" t="s">
        <v>1073</v>
      </c>
      <c r="B8" s="675"/>
      <c r="C8" s="675"/>
      <c r="D8" s="675"/>
      <c r="E8" s="675"/>
    </row>
    <row r="9" spans="1:5" s="676" customFormat="1">
      <c r="A9" s="675" t="s">
        <v>987</v>
      </c>
      <c r="B9" s="675"/>
      <c r="C9" s="675"/>
      <c r="D9" s="675"/>
      <c r="E9" s="675"/>
    </row>
    <row r="10" spans="1:5" s="675" customFormat="1">
      <c r="A10" s="675" t="s">
        <v>988</v>
      </c>
    </row>
    <row r="11" spans="1:5" s="676" customFormat="1">
      <c r="A11" s="675"/>
      <c r="B11" s="675"/>
      <c r="C11" s="675"/>
      <c r="D11" s="675"/>
      <c r="E11" s="675"/>
    </row>
    <row r="12" spans="1:5" s="676" customFormat="1">
      <c r="B12" s="675"/>
      <c r="C12" s="675"/>
      <c r="D12" s="675"/>
      <c r="E12" s="675"/>
    </row>
    <row r="13" spans="1:5" s="676" customFormat="1" ht="39.75" customHeight="1">
      <c r="A13" s="1271" t="s">
        <v>1074</v>
      </c>
      <c r="B13" s="1271"/>
      <c r="C13" s="1271"/>
      <c r="D13" s="1271"/>
      <c r="E13" s="1271"/>
    </row>
    <row r="14" spans="1:5" s="676" customFormat="1" ht="16.5" customHeight="1">
      <c r="A14" s="677"/>
      <c r="B14" s="677"/>
      <c r="C14" s="677"/>
      <c r="D14" s="677"/>
      <c r="E14" s="677"/>
    </row>
    <row r="15" spans="1:5" s="676" customFormat="1">
      <c r="A15" s="675"/>
      <c r="B15" s="675"/>
      <c r="C15" s="675"/>
      <c r="D15" s="675"/>
      <c r="E15" s="675"/>
    </row>
    <row r="16" spans="1:5" s="676" customFormat="1">
      <c r="A16" s="675"/>
      <c r="B16" s="675"/>
      <c r="C16" s="675"/>
      <c r="D16" s="675"/>
      <c r="E16" s="675"/>
    </row>
    <row r="17" spans="1:5" s="676" customFormat="1" ht="32.25" customHeight="1">
      <c r="A17" s="1272" t="s">
        <v>989</v>
      </c>
      <c r="B17" s="1272"/>
      <c r="C17" s="1272"/>
      <c r="D17" s="1272"/>
      <c r="E17" s="1272"/>
    </row>
    <row r="22" spans="1:5">
      <c r="A22" s="462" t="s">
        <v>574</v>
      </c>
      <c r="B22" s="502"/>
      <c r="D22" s="462" t="s">
        <v>573</v>
      </c>
    </row>
    <row r="23" spans="1:5">
      <c r="A23" s="486" t="s">
        <v>854</v>
      </c>
      <c r="B23" s="502"/>
      <c r="D23" s="486" t="s">
        <v>728</v>
      </c>
    </row>
  </sheetData>
  <mergeCells count="3">
    <mergeCell ref="A7:E7"/>
    <mergeCell ref="A13:E13"/>
    <mergeCell ref="A17:E17"/>
  </mergeCells>
  <hyperlinks>
    <hyperlink ref="E1" location="Indice!A1" display="Indice" xr:uid="{B3F662FF-7E5C-4AC8-9291-D58F202DD047}"/>
  </hyperlinks>
  <pageMargins left="0.7" right="0.7" top="0.75" bottom="0.75" header="0.3" footer="0.3"/>
  <pageSetup paperSize="9" orientation="landscape" r:id="rId1"/>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7E6184-FF80-44FE-AF24-801ED6D16E7E}">
  <sheetPr codeName="Hoja43">
    <tabColor rgb="FF002060"/>
  </sheetPr>
  <dimension ref="A1:AY47"/>
  <sheetViews>
    <sheetView view="pageBreakPreview" zoomScale="90" zoomScaleNormal="90" zoomScaleSheetLayoutView="90" workbookViewId="0">
      <selection activeCell="H1" sqref="H1:I1048576"/>
    </sheetView>
  </sheetViews>
  <sheetFormatPr baseColWidth="10" defaultColWidth="11.44140625" defaultRowHeight="11.4"/>
  <cols>
    <col min="1" max="1" width="47.88671875" style="663" customWidth="1"/>
    <col min="2" max="2" width="22.5546875" style="663" customWidth="1"/>
    <col min="3" max="3" width="21.33203125" style="663" customWidth="1"/>
    <col min="4" max="4" width="20.109375" style="663" customWidth="1"/>
    <col min="5" max="7" width="11.44140625" style="663"/>
    <col min="8" max="8" width="12.33203125" style="663" hidden="1" customWidth="1"/>
    <col min="9" max="9" width="0" style="663" hidden="1" customWidth="1"/>
    <col min="10" max="51" width="11.44140625" style="663"/>
    <col min="52" max="16384" width="11.44140625" style="665"/>
  </cols>
  <sheetData>
    <row r="1" spans="1:7" ht="12">
      <c r="A1" s="451" t="s">
        <v>1118</v>
      </c>
      <c r="D1" s="664" t="s">
        <v>990</v>
      </c>
    </row>
    <row r="6" spans="1:7" ht="21" customHeight="1">
      <c r="A6" s="1208" t="s">
        <v>991</v>
      </c>
      <c r="B6" s="1208"/>
      <c r="C6" s="1208"/>
      <c r="D6" s="1208"/>
      <c r="E6" s="1208"/>
      <c r="F6" s="1208"/>
      <c r="G6" s="1208"/>
    </row>
    <row r="7" spans="1:7">
      <c r="A7" s="669" t="s">
        <v>937</v>
      </c>
    </row>
    <row r="8" spans="1:7" ht="23.25" customHeight="1">
      <c r="A8" s="1273" t="s">
        <v>1356</v>
      </c>
      <c r="B8" s="1273"/>
      <c r="C8" s="1273"/>
      <c r="D8" s="1273"/>
      <c r="E8" s="1273"/>
      <c r="F8" s="1273"/>
      <c r="G8" s="1273"/>
    </row>
    <row r="9" spans="1:7" ht="28.5" customHeight="1">
      <c r="A9" s="1274" t="s">
        <v>1266</v>
      </c>
      <c r="B9" s="1274"/>
      <c r="C9" s="1274"/>
      <c r="D9" s="1274"/>
      <c r="E9" s="1274"/>
      <c r="F9" s="1274"/>
      <c r="G9" s="1274"/>
    </row>
    <row r="10" spans="1:7">
      <c r="A10" s="670"/>
    </row>
    <row r="11" spans="1:7" s="663" customFormat="1" ht="15.75" customHeight="1">
      <c r="A11" s="1275" t="s">
        <v>992</v>
      </c>
      <c r="B11" s="1275"/>
      <c r="C11" s="1275"/>
      <c r="D11" s="1275"/>
      <c r="E11" s="1275"/>
      <c r="F11" s="1275"/>
      <c r="G11" s="1275"/>
    </row>
    <row r="13" spans="1:7" ht="15" customHeight="1">
      <c r="A13" s="881"/>
      <c r="B13" s="882">
        <f>+'Nota 40'!$C$9</f>
        <v>45565</v>
      </c>
      <c r="C13" s="882">
        <f>+'Nota 32'!D13</f>
        <v>45199</v>
      </c>
    </row>
    <row r="14" spans="1:7" ht="12">
      <c r="A14" s="672" t="s">
        <v>993</v>
      </c>
      <c r="B14" s="673"/>
      <c r="C14" s="673"/>
    </row>
    <row r="15" spans="1:7">
      <c r="A15" s="671" t="s">
        <v>994</v>
      </c>
      <c r="B15" s="673">
        <v>0</v>
      </c>
      <c r="C15" s="673">
        <v>0</v>
      </c>
    </row>
    <row r="16" spans="1:7">
      <c r="A16" s="671" t="s">
        <v>957</v>
      </c>
      <c r="B16" s="992">
        <v>0</v>
      </c>
      <c r="C16" s="673">
        <v>0</v>
      </c>
    </row>
    <row r="17" spans="1:8">
      <c r="A17" s="671" t="s">
        <v>995</v>
      </c>
      <c r="B17" s="992">
        <v>1900342232.95244</v>
      </c>
      <c r="C17" s="983">
        <v>391171725</v>
      </c>
    </row>
    <row r="18" spans="1:8">
      <c r="A18" s="671" t="s">
        <v>996</v>
      </c>
      <c r="B18" s="992">
        <v>0</v>
      </c>
      <c r="C18" s="983">
        <v>0</v>
      </c>
    </row>
    <row r="19" spans="1:8" s="663" customFormat="1">
      <c r="A19" s="671" t="s">
        <v>514</v>
      </c>
      <c r="B19" s="992">
        <v>0</v>
      </c>
      <c r="C19" s="983">
        <v>0</v>
      </c>
    </row>
    <row r="20" spans="1:8" s="663" customFormat="1">
      <c r="A20" s="671" t="s">
        <v>997</v>
      </c>
      <c r="B20" s="992">
        <v>0</v>
      </c>
      <c r="C20" s="983">
        <v>0</v>
      </c>
    </row>
    <row r="21" spans="1:8" s="663" customFormat="1">
      <c r="A21" s="671" t="s">
        <v>998</v>
      </c>
      <c r="B21" s="992">
        <v>-793927730.95243597</v>
      </c>
      <c r="C21" s="983">
        <v>-931852658</v>
      </c>
    </row>
    <row r="22" spans="1:8" s="663" customFormat="1">
      <c r="A22" s="671" t="s">
        <v>360</v>
      </c>
      <c r="B22" s="992">
        <v>0</v>
      </c>
      <c r="C22" s="673">
        <v>0</v>
      </c>
    </row>
    <row r="23" spans="1:8" s="663" customFormat="1" ht="12">
      <c r="A23" s="883" t="s">
        <v>999</v>
      </c>
      <c r="B23" s="884">
        <f>SUM(B15:B22)</f>
        <v>1106414502.0000041</v>
      </c>
      <c r="C23" s="884">
        <f>SUM(C15:C22)</f>
        <v>-540680933</v>
      </c>
    </row>
    <row r="24" spans="1:8" s="663" customFormat="1">
      <c r="A24" s="671" t="s">
        <v>1000</v>
      </c>
      <c r="B24" s="673">
        <f>+B23*0.1</f>
        <v>110641450.20000041</v>
      </c>
      <c r="C24" s="673">
        <f>+C23*0.1</f>
        <v>-54068093.300000004</v>
      </c>
    </row>
    <row r="25" spans="1:8" s="663" customFormat="1">
      <c r="A25" s="671" t="s">
        <v>1001</v>
      </c>
      <c r="B25" s="673">
        <f>+B23</f>
        <v>1106414502.0000041</v>
      </c>
      <c r="C25" s="673">
        <f>+C23</f>
        <v>-540680933</v>
      </c>
    </row>
    <row r="26" spans="1:8" s="663" customFormat="1">
      <c r="A26" s="671" t="s">
        <v>1002</v>
      </c>
      <c r="B26" s="673">
        <f>+'Nota 32'!C29</f>
        <v>115616974.95999999</v>
      </c>
      <c r="C26" s="673">
        <f>+'Nota 32'!D29</f>
        <v>922783650.70000005</v>
      </c>
    </row>
    <row r="27" spans="1:8" s="663" customFormat="1" ht="12">
      <c r="A27" s="885" t="s">
        <v>248</v>
      </c>
      <c r="B27" s="884">
        <f>+B24-B26</f>
        <v>-4975524.7599995881</v>
      </c>
      <c r="C27" s="884">
        <f>+C24-C26</f>
        <v>-976851744</v>
      </c>
      <c r="H27" s="982">
        <f>+C27-'Nota 32'!D16</f>
        <v>0</v>
      </c>
    </row>
    <row r="28" spans="1:8">
      <c r="H28" s="982">
        <f>+B27-'Nota 32'!C16</f>
        <v>100685430.24000041</v>
      </c>
    </row>
    <row r="30" spans="1:8" ht="13.2">
      <c r="A30" s="312" t="s">
        <v>934</v>
      </c>
      <c r="B30" s="310"/>
      <c r="C30" s="311"/>
      <c r="D30" s="311"/>
    </row>
    <row r="31" spans="1:8" ht="13.2">
      <c r="A31" s="309"/>
      <c r="B31" s="310"/>
      <c r="C31" s="311"/>
      <c r="D31" s="311"/>
    </row>
    <row r="32" spans="1:8" ht="38.25" customHeight="1">
      <c r="A32" s="1276" t="s">
        <v>935</v>
      </c>
      <c r="B32" s="1276"/>
      <c r="C32" s="1276"/>
      <c r="D32" s="1276"/>
    </row>
    <row r="33" spans="1:9" ht="13.2">
      <c r="A33" s="309"/>
      <c r="B33" s="310"/>
      <c r="C33" s="311"/>
      <c r="D33" s="311"/>
    </row>
    <row r="34" spans="1:9" ht="13.2">
      <c r="A34" s="763" t="s">
        <v>1287</v>
      </c>
      <c r="B34" s="886" t="s">
        <v>1283</v>
      </c>
      <c r="C34" s="767" t="s">
        <v>919</v>
      </c>
      <c r="D34" s="886" t="s">
        <v>1357</v>
      </c>
    </row>
    <row r="35" spans="1:9" ht="13.2">
      <c r="A35" s="763"/>
      <c r="B35" s="886"/>
      <c r="C35" s="767" t="s">
        <v>105</v>
      </c>
      <c r="D35" s="886"/>
    </row>
    <row r="36" spans="1:9" ht="13.2">
      <c r="A36" s="701" t="s">
        <v>920</v>
      </c>
      <c r="B36" s="709">
        <f>2370519562.9872*10%</f>
        <v>237051956.29872</v>
      </c>
      <c r="C36" s="702">
        <v>113549625</v>
      </c>
      <c r="D36" s="702">
        <f>+B36+C36</f>
        <v>350601581.29872</v>
      </c>
    </row>
    <row r="37" spans="1:9" ht="13.2">
      <c r="A37" s="616" t="s">
        <v>362</v>
      </c>
      <c r="B37" s="616">
        <f>4523981315*10%</f>
        <v>452398131.5</v>
      </c>
      <c r="C37" s="617">
        <f>(B21*10%)</f>
        <v>-79392773.095243603</v>
      </c>
      <c r="D37" s="617">
        <f>+B37+C37</f>
        <v>373005358.40475643</v>
      </c>
      <c r="H37" s="982">
        <f>+'Balance imperial'!I213</f>
        <v>723606940</v>
      </c>
      <c r="I37" s="982">
        <f>+H37-B38</f>
        <v>34156852</v>
      </c>
    </row>
    <row r="38" spans="1:9" ht="13.8" thickBot="1">
      <c r="A38" s="613"/>
      <c r="B38" s="613">
        <f>+ROUND(B36+B37,0)</f>
        <v>689450088</v>
      </c>
      <c r="C38" s="613">
        <f>+ROUND(C36+C37,0)</f>
        <v>34156852</v>
      </c>
      <c r="D38" s="613">
        <f>+ROUND(D36+D37,0)</f>
        <v>723606940</v>
      </c>
      <c r="H38" s="982">
        <f>+D38-'Nota 6'!C32</f>
        <v>0</v>
      </c>
    </row>
    <row r="39" spans="1:9" ht="13.8" thickTop="1">
      <c r="A39" s="494"/>
      <c r="B39" s="309"/>
      <c r="C39" s="310"/>
      <c r="D39" s="311"/>
      <c r="E39" s="311"/>
      <c r="H39" s="982">
        <f>+B38-'Nota 6'!D32</f>
        <v>0</v>
      </c>
    </row>
    <row r="40" spans="1:9" ht="13.2">
      <c r="A40" s="763" t="s">
        <v>1288</v>
      </c>
      <c r="B40" s="886" t="s">
        <v>1283</v>
      </c>
      <c r="C40" s="767" t="s">
        <v>919</v>
      </c>
      <c r="D40" s="886" t="s">
        <v>1357</v>
      </c>
    </row>
    <row r="41" spans="1:9" ht="13.2">
      <c r="A41" s="763"/>
      <c r="B41" s="886"/>
      <c r="C41" s="767" t="s">
        <v>105</v>
      </c>
      <c r="D41" s="886"/>
    </row>
    <row r="42" spans="1:9" ht="13.2">
      <c r="A42" s="1028" t="s">
        <v>1289</v>
      </c>
      <c r="B42" s="1029">
        <v>-260487805</v>
      </c>
      <c r="C42" s="617">
        <f>+B18*10%</f>
        <v>0</v>
      </c>
      <c r="D42" s="617">
        <f>+B42+C42</f>
        <v>-260487805</v>
      </c>
      <c r="H42" s="982">
        <f>+D42+'Nota 19'!G11</f>
        <v>0</v>
      </c>
    </row>
    <row r="43" spans="1:9" ht="13.8" thickBot="1">
      <c r="A43" s="613"/>
      <c r="B43" s="613">
        <f>+B42</f>
        <v>-260487805</v>
      </c>
      <c r="C43" s="613">
        <f>+C42</f>
        <v>0</v>
      </c>
      <c r="D43" s="613">
        <f>+D42</f>
        <v>-260487805</v>
      </c>
    </row>
    <row r="44" spans="1:9" ht="12" thickTop="1"/>
    <row r="46" spans="1:9" ht="13.2">
      <c r="A46" s="462" t="s">
        <v>574</v>
      </c>
      <c r="B46" s="502"/>
      <c r="C46" s="462" t="s">
        <v>573</v>
      </c>
    </row>
    <row r="47" spans="1:9" ht="13.2">
      <c r="A47" s="486" t="s">
        <v>854</v>
      </c>
      <c r="B47" s="502"/>
      <c r="C47" s="486" t="s">
        <v>728</v>
      </c>
    </row>
  </sheetData>
  <mergeCells count="5">
    <mergeCell ref="A6:G6"/>
    <mergeCell ref="A8:G8"/>
    <mergeCell ref="A9:G9"/>
    <mergeCell ref="A11:G11"/>
    <mergeCell ref="A32:D32"/>
  </mergeCells>
  <hyperlinks>
    <hyperlink ref="D1" location="Indice!A1" display="Índice" xr:uid="{91AE2894-FDE2-4D3C-BAC1-363DC17B12C1}"/>
  </hyperlinks>
  <pageMargins left="0.7" right="0.7" top="0.75" bottom="0.75" header="0.3" footer="0.3"/>
  <pageSetup paperSize="9" scale="59" orientation="portrait" r:id="rId1"/>
  <colBreaks count="1" manualBreakCount="1">
    <brk id="7" max="1048575" man="1"/>
  </colBreaks>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399542-A8B4-467B-A96B-9EA4BD5CB415}">
  <sheetPr codeName="Hoja61">
    <tabColor rgb="FF002060"/>
  </sheetPr>
  <dimension ref="B1:O51"/>
  <sheetViews>
    <sheetView showGridLines="0" view="pageBreakPreview" zoomScale="80" zoomScaleNormal="100" zoomScaleSheetLayoutView="80" workbookViewId="0">
      <selection activeCell="B11" sqref="B11"/>
    </sheetView>
  </sheetViews>
  <sheetFormatPr baseColWidth="10" defaultColWidth="11.44140625" defaultRowHeight="14.4"/>
  <cols>
    <col min="1" max="1" width="3.6640625" style="290" customWidth="1"/>
    <col min="2" max="6" width="24.33203125" style="294" customWidth="1"/>
    <col min="7" max="7" width="12.88671875" style="294" customWidth="1"/>
    <col min="8" max="8" width="11.44140625" style="294"/>
    <col min="9" max="9" width="17.33203125" style="294" customWidth="1"/>
    <col min="10" max="15" width="11.44140625" style="294"/>
    <col min="16" max="16384" width="11.44140625" style="290"/>
  </cols>
  <sheetData>
    <row r="1" spans="2:10">
      <c r="B1" s="293" t="s">
        <v>1118</v>
      </c>
      <c r="F1" s="229" t="s">
        <v>550</v>
      </c>
    </row>
    <row r="2" spans="2:10">
      <c r="D2" s="306"/>
    </row>
    <row r="3" spans="2:10">
      <c r="D3" s="306"/>
    </row>
    <row r="4" spans="2:10">
      <c r="D4" s="306"/>
    </row>
    <row r="5" spans="2:10" ht="13.2" customHeight="1">
      <c r="D5" s="306"/>
    </row>
    <row r="7" spans="2:10" s="450" customFormat="1" ht="24.75" customHeight="1">
      <c r="B7" s="762" t="s">
        <v>1018</v>
      </c>
      <c r="C7" s="762"/>
      <c r="D7" s="762"/>
      <c r="E7" s="762"/>
      <c r="F7" s="762"/>
      <c r="G7" s="762"/>
      <c r="H7" s="762"/>
      <c r="I7" s="762"/>
      <c r="J7" s="762"/>
    </row>
    <row r="8" spans="2:10" s="450" customFormat="1" thickBot="1">
      <c r="B8" s="510"/>
      <c r="C8" s="510"/>
      <c r="D8" s="510"/>
      <c r="E8" s="510"/>
      <c r="F8" s="510"/>
      <c r="G8" s="510"/>
      <c r="H8" s="510"/>
      <c r="I8" s="510"/>
      <c r="J8" s="510"/>
    </row>
    <row r="9" spans="2:10" s="478" customFormat="1" ht="13.8">
      <c r="B9" s="511"/>
      <c r="C9" s="512"/>
      <c r="D9" s="512"/>
      <c r="E9" s="512"/>
      <c r="F9" s="512"/>
      <c r="G9" s="512"/>
      <c r="H9" s="512"/>
      <c r="I9" s="512"/>
      <c r="J9" s="513"/>
    </row>
    <row r="10" spans="2:10" s="477" customFormat="1" ht="63" customHeight="1" thickBot="1">
      <c r="B10" s="1278" t="s">
        <v>1358</v>
      </c>
      <c r="C10" s="1279"/>
      <c r="D10" s="1279"/>
      <c r="E10" s="1279"/>
      <c r="F10" s="1279"/>
      <c r="G10" s="1279"/>
      <c r="H10" s="1279"/>
      <c r="I10" s="1279"/>
      <c r="J10" s="1280"/>
    </row>
    <row r="11" spans="2:10" s="478" customFormat="1" ht="13.8">
      <c r="B11" s="477"/>
      <c r="C11" s="477"/>
      <c r="D11" s="477"/>
      <c r="E11" s="477"/>
      <c r="F11" s="477"/>
      <c r="G11" s="477"/>
      <c r="H11" s="477"/>
      <c r="I11" s="477"/>
      <c r="J11" s="477"/>
    </row>
    <row r="12" spans="2:10" s="478" customFormat="1" ht="13.8">
      <c r="B12" s="477"/>
      <c r="C12" s="477"/>
      <c r="D12" s="477"/>
      <c r="E12" s="477"/>
      <c r="F12" s="477"/>
      <c r="G12" s="477"/>
      <c r="H12" s="477"/>
      <c r="I12" s="477"/>
      <c r="J12" s="477"/>
    </row>
    <row r="13" spans="2:10" s="478" customFormat="1" ht="13.8">
      <c r="B13" s="477"/>
      <c r="C13" s="477"/>
      <c r="D13" s="477"/>
      <c r="E13" s="477"/>
      <c r="F13" s="477"/>
      <c r="G13" s="477"/>
      <c r="H13" s="477"/>
      <c r="I13" s="477"/>
      <c r="J13" s="477"/>
    </row>
    <row r="14" spans="2:10" s="478" customFormat="1" ht="13.8">
      <c r="B14" s="477"/>
      <c r="C14" s="477"/>
      <c r="D14" s="477"/>
      <c r="E14" s="477"/>
      <c r="F14" s="477"/>
      <c r="G14" s="477"/>
      <c r="H14" s="477"/>
      <c r="I14" s="477"/>
      <c r="J14" s="477"/>
    </row>
    <row r="15" spans="2:10" s="478" customFormat="1" ht="13.8">
      <c r="B15" s="1281"/>
      <c r="C15" s="1281"/>
      <c r="D15" s="1281"/>
      <c r="E15" s="1281"/>
      <c r="F15" s="1281"/>
      <c r="G15" s="1281"/>
      <c r="H15" s="1281"/>
      <c r="I15" s="1281"/>
      <c r="J15" s="1281"/>
    </row>
    <row r="16" spans="2:10" s="514" customFormat="1" ht="13.2">
      <c r="C16" s="462" t="s">
        <v>574</v>
      </c>
      <c r="D16" s="462"/>
      <c r="F16" s="500"/>
      <c r="G16" s="462" t="s">
        <v>573</v>
      </c>
      <c r="I16" s="506"/>
      <c r="J16" s="506"/>
    </row>
    <row r="17" spans="2:10" s="460" customFormat="1" ht="13.2">
      <c r="C17" s="486" t="s">
        <v>854</v>
      </c>
      <c r="D17" s="486"/>
      <c r="F17" s="495"/>
      <c r="G17" s="486" t="s">
        <v>728</v>
      </c>
      <c r="I17" s="486"/>
      <c r="J17" s="495"/>
    </row>
    <row r="18" spans="2:10" s="299" customFormat="1" ht="13.2">
      <c r="B18" s="494"/>
      <c r="C18" s="494"/>
      <c r="D18" s="494"/>
      <c r="E18" s="494"/>
      <c r="F18" s="494"/>
      <c r="G18" s="494"/>
      <c r="H18" s="494"/>
      <c r="I18" s="494"/>
      <c r="J18" s="494"/>
    </row>
    <row r="19" spans="2:10" s="299" customFormat="1" ht="13.2">
      <c r="B19" s="464"/>
      <c r="C19" s="494"/>
      <c r="D19" s="494"/>
      <c r="E19" s="494"/>
      <c r="F19" s="494"/>
      <c r="G19" s="1241"/>
      <c r="H19" s="1241"/>
      <c r="I19" s="1241"/>
      <c r="J19" s="1241"/>
    </row>
    <row r="20" spans="2:10" s="450" customFormat="1" ht="13.8">
      <c r="B20" s="449"/>
      <c r="C20" s="449"/>
      <c r="D20" s="449"/>
      <c r="E20" s="449"/>
      <c r="F20" s="449"/>
      <c r="G20" s="449"/>
      <c r="H20" s="1277"/>
      <c r="I20" s="1277"/>
      <c r="J20" s="1277"/>
    </row>
    <row r="21" spans="2:10" s="450" customFormat="1" ht="13.8">
      <c r="B21" s="449"/>
      <c r="C21" s="449"/>
      <c r="D21" s="449"/>
      <c r="E21" s="449"/>
      <c r="F21" s="449"/>
      <c r="G21" s="449"/>
      <c r="H21" s="449"/>
      <c r="I21" s="449"/>
      <c r="J21" s="449"/>
    </row>
    <row r="22" spans="2:10" s="450" customFormat="1" ht="13.8">
      <c r="B22" s="449"/>
      <c r="C22" s="449"/>
      <c r="D22" s="449"/>
      <c r="E22" s="449"/>
      <c r="F22" s="449"/>
      <c r="G22" s="449"/>
      <c r="H22" s="449"/>
      <c r="I22" s="449"/>
      <c r="J22" s="449"/>
    </row>
    <row r="51" spans="6:7">
      <c r="F51" s="294">
        <v>0</v>
      </c>
      <c r="G51" s="294">
        <v>0</v>
      </c>
    </row>
  </sheetData>
  <mergeCells count="4">
    <mergeCell ref="H20:J20"/>
    <mergeCell ref="B10:J10"/>
    <mergeCell ref="B15:J15"/>
    <mergeCell ref="G19:J19"/>
  </mergeCells>
  <hyperlinks>
    <hyperlink ref="F1" location="Indice!A1" display="Indice" xr:uid="{4A2D7148-C509-4229-96B8-E11728D838AE}"/>
  </hyperlinks>
  <pageMargins left="0.7" right="0.7" top="0.75" bottom="0.75" header="0.3" footer="0.3"/>
  <pageSetup paperSize="9" scale="73" orientation="landscape" r:id="rId1"/>
  <colBreaks count="1" manualBreakCount="1">
    <brk id="10" max="1048575" man="1"/>
  </colBreaks>
  <drawing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2BA18-5C0E-4BE1-934C-A8BA60BFFCF6}">
  <sheetPr codeName="Hoja63">
    <tabColor rgb="FF002060"/>
  </sheetPr>
  <dimension ref="B1:F84"/>
  <sheetViews>
    <sheetView showGridLines="0" zoomScaleNormal="100" zoomScaleSheetLayoutView="100" workbookViewId="0">
      <selection activeCell="E39" sqref="E39:F41"/>
    </sheetView>
  </sheetViews>
  <sheetFormatPr baseColWidth="10" defaultColWidth="11.5546875" defaultRowHeight="11.4"/>
  <cols>
    <col min="1" max="1" width="0.88671875" style="453" customWidth="1"/>
    <col min="2" max="2" width="51.44140625" style="453" customWidth="1"/>
    <col min="3" max="4" width="17.33203125" style="453" customWidth="1"/>
    <col min="5" max="5" width="46.44140625" style="453" customWidth="1"/>
    <col min="6" max="6" width="17.33203125" style="453" bestFit="1" customWidth="1"/>
    <col min="7" max="7" width="14.5546875" style="453" bestFit="1" customWidth="1"/>
    <col min="8" max="8" width="14.33203125" style="453" bestFit="1" customWidth="1"/>
    <col min="9" max="16384" width="11.5546875" style="453"/>
  </cols>
  <sheetData>
    <row r="1" spans="2:5" ht="12">
      <c r="B1" s="455" t="s">
        <v>1212</v>
      </c>
      <c r="D1" s="838" t="s">
        <v>550</v>
      </c>
    </row>
    <row r="6" spans="2:5" ht="12">
      <c r="B6" s="839" t="s">
        <v>1017</v>
      </c>
      <c r="C6" s="839"/>
      <c r="D6" s="839"/>
    </row>
    <row r="7" spans="2:5">
      <c r="B7" s="840" t="s">
        <v>631</v>
      </c>
      <c r="C7" s="840"/>
      <c r="D7" s="840"/>
    </row>
    <row r="8" spans="2:5">
      <c r="B8" s="840"/>
      <c r="C8" s="840"/>
      <c r="D8" s="840"/>
    </row>
    <row r="9" spans="2:5" ht="12">
      <c r="B9" s="839" t="s">
        <v>857</v>
      </c>
      <c r="C9" s="841">
        <f>+BG!F11</f>
        <v>45565</v>
      </c>
      <c r="D9" s="841">
        <f>+BG!G11</f>
        <v>45291</v>
      </c>
    </row>
    <row r="10" spans="2:5" ht="12">
      <c r="B10" s="842" t="s">
        <v>109</v>
      </c>
      <c r="C10" s="843"/>
      <c r="D10" s="844"/>
    </row>
    <row r="11" spans="2:5">
      <c r="B11" s="845" t="s">
        <v>396</v>
      </c>
      <c r="C11" s="975">
        <f>126678260900-47442499531</f>
        <v>79235761369</v>
      </c>
      <c r="D11" s="846">
        <v>57379078288</v>
      </c>
      <c r="E11" s="471"/>
    </row>
    <row r="12" spans="2:5">
      <c r="B12" s="845" t="s">
        <v>1329</v>
      </c>
      <c r="C12" s="975">
        <v>24073501087</v>
      </c>
      <c r="D12" s="846">
        <v>20137833252</v>
      </c>
    </row>
    <row r="13" spans="2:5">
      <c r="B13" s="845" t="s">
        <v>1253</v>
      </c>
      <c r="C13" s="975">
        <v>19780930470</v>
      </c>
      <c r="D13" s="846">
        <v>11552126971.723001</v>
      </c>
    </row>
    <row r="14" spans="2:5">
      <c r="B14" s="845" t="s">
        <v>903</v>
      </c>
      <c r="C14" s="975">
        <v>2258092971</v>
      </c>
      <c r="D14" s="846">
        <v>1178407502</v>
      </c>
    </row>
    <row r="15" spans="2:5">
      <c r="B15" s="960" t="s">
        <v>378</v>
      </c>
      <c r="C15" s="975">
        <v>1249354648</v>
      </c>
      <c r="D15" s="846">
        <v>464967359</v>
      </c>
    </row>
    <row r="16" spans="2:5" ht="12.75" customHeight="1">
      <c r="B16" s="845" t="s">
        <v>1242</v>
      </c>
      <c r="C16" s="975">
        <v>882031855</v>
      </c>
      <c r="D16" s="846">
        <v>1187789952.7333</v>
      </c>
    </row>
    <row r="17" spans="2:6">
      <c r="B17" s="845" t="s">
        <v>718</v>
      </c>
      <c r="C17" s="975">
        <v>620991114</v>
      </c>
      <c r="D17" s="846">
        <v>260792206</v>
      </c>
    </row>
    <row r="18" spans="2:6">
      <c r="B18" s="845" t="s">
        <v>1229</v>
      </c>
      <c r="C18" s="975">
        <v>207491981</v>
      </c>
      <c r="D18" s="846">
        <v>0</v>
      </c>
    </row>
    <row r="19" spans="2:6">
      <c r="B19" s="845" t="s">
        <v>721</v>
      </c>
      <c r="C19" s="847">
        <v>88701521</v>
      </c>
      <c r="D19" s="846">
        <v>12620907</v>
      </c>
    </row>
    <row r="20" spans="2:6">
      <c r="B20" s="845" t="s">
        <v>761</v>
      </c>
      <c r="C20" s="847">
        <v>6636027</v>
      </c>
      <c r="D20" s="846">
        <v>3553340</v>
      </c>
    </row>
    <row r="21" spans="2:6">
      <c r="B21" s="973" t="s">
        <v>719</v>
      </c>
      <c r="C21" s="1005">
        <v>5556676</v>
      </c>
      <c r="D21" s="974">
        <v>7583872</v>
      </c>
    </row>
    <row r="22" spans="2:6">
      <c r="B22" s="973" t="s">
        <v>1363</v>
      </c>
      <c r="C22" s="1005">
        <v>2999450</v>
      </c>
      <c r="D22" s="974">
        <v>0</v>
      </c>
    </row>
    <row r="23" spans="2:6">
      <c r="B23" s="845" t="s">
        <v>1277</v>
      </c>
      <c r="C23" s="975">
        <v>1785714</v>
      </c>
      <c r="D23" s="846">
        <v>785714</v>
      </c>
    </row>
    <row r="24" spans="2:6" ht="12">
      <c r="B24" s="848" t="s">
        <v>720</v>
      </c>
      <c r="C24" s="849">
        <f>SUM(C11:C23)</f>
        <v>128413834883</v>
      </c>
      <c r="D24" s="849">
        <f>SUM(D11:D23)</f>
        <v>92185539364.456314</v>
      </c>
      <c r="F24" s="471"/>
    </row>
    <row r="25" spans="2:6" ht="12">
      <c r="B25" s="850" t="s">
        <v>122</v>
      </c>
      <c r="C25" s="851"/>
      <c r="D25" s="852"/>
    </row>
    <row r="26" spans="2:6">
      <c r="B26" s="853" t="s">
        <v>378</v>
      </c>
      <c r="C26" s="1002">
        <f>200762604696-20042947750</f>
        <v>180719656946</v>
      </c>
      <c r="D26" s="1002">
        <v>106394947760</v>
      </c>
    </row>
    <row r="27" spans="2:6">
      <c r="B27" s="845" t="s">
        <v>396</v>
      </c>
      <c r="C27" s="975">
        <v>4043018222</v>
      </c>
      <c r="D27" s="975">
        <v>4951133285</v>
      </c>
    </row>
    <row r="28" spans="2:6">
      <c r="B28" s="845" t="s">
        <v>1253</v>
      </c>
      <c r="C28" s="975">
        <v>2520638892</v>
      </c>
      <c r="D28" s="975">
        <v>684746026</v>
      </c>
    </row>
    <row r="29" spans="2:6">
      <c r="B29" s="845" t="s">
        <v>717</v>
      </c>
      <c r="C29" s="975">
        <v>1597363516</v>
      </c>
      <c r="D29" s="975">
        <v>0</v>
      </c>
    </row>
    <row r="30" spans="2:6">
      <c r="B30" s="854" t="s">
        <v>721</v>
      </c>
      <c r="C30" s="975">
        <v>227620848</v>
      </c>
      <c r="D30" s="975">
        <v>139727220</v>
      </c>
    </row>
    <row r="31" spans="2:6">
      <c r="B31" s="845" t="s">
        <v>1229</v>
      </c>
      <c r="C31" s="975">
        <v>207510981</v>
      </c>
      <c r="D31" s="975">
        <v>0</v>
      </c>
    </row>
    <row r="32" spans="2:6">
      <c r="B32" s="960" t="s">
        <v>903</v>
      </c>
      <c r="C32" s="975">
        <v>34834900</v>
      </c>
      <c r="D32" s="975">
        <v>38393525</v>
      </c>
    </row>
    <row r="33" spans="2:6">
      <c r="B33" s="854" t="s">
        <v>761</v>
      </c>
      <c r="C33" s="975">
        <v>33000000</v>
      </c>
      <c r="D33" s="975">
        <v>0</v>
      </c>
    </row>
    <row r="34" spans="2:6">
      <c r="B34" s="845" t="s">
        <v>858</v>
      </c>
      <c r="C34" s="975">
        <v>33000000</v>
      </c>
      <c r="D34" s="975">
        <v>0</v>
      </c>
      <c r="E34" s="840"/>
    </row>
    <row r="35" spans="2:6">
      <c r="B35" s="845" t="s">
        <v>1242</v>
      </c>
      <c r="C35" s="975">
        <v>30400000</v>
      </c>
      <c r="D35" s="975">
        <v>0</v>
      </c>
    </row>
    <row r="36" spans="2:6">
      <c r="B36" s="845" t="s">
        <v>1362</v>
      </c>
      <c r="C36" s="975">
        <v>26362500</v>
      </c>
      <c r="D36" s="975">
        <v>0</v>
      </c>
    </row>
    <row r="37" spans="2:6">
      <c r="B37" s="845" t="s">
        <v>1321</v>
      </c>
      <c r="C37" s="975">
        <v>16585250</v>
      </c>
      <c r="D37" s="975">
        <v>0</v>
      </c>
    </row>
    <row r="38" spans="2:6">
      <c r="B38" s="845" t="s">
        <v>719</v>
      </c>
      <c r="C38" s="975">
        <v>625575</v>
      </c>
      <c r="D38" s="975">
        <v>0</v>
      </c>
      <c r="E38" s="840"/>
    </row>
    <row r="39" spans="2:6">
      <c r="B39" s="845" t="s">
        <v>718</v>
      </c>
      <c r="C39" s="975">
        <v>0</v>
      </c>
      <c r="D39" s="975">
        <v>4396000</v>
      </c>
      <c r="E39" s="840"/>
    </row>
    <row r="40" spans="2:6" ht="12">
      <c r="B40" s="855" t="s">
        <v>722</v>
      </c>
      <c r="C40" s="856">
        <f>SUM(C26:C39)</f>
        <v>189490617630</v>
      </c>
      <c r="D40" s="856">
        <f>SUM(D26:D39)</f>
        <v>112213343816</v>
      </c>
      <c r="E40" s="840"/>
      <c r="F40" s="471"/>
    </row>
    <row r="41" spans="2:6">
      <c r="B41" s="840"/>
      <c r="C41" s="840"/>
      <c r="D41" s="840"/>
      <c r="E41" s="840"/>
    </row>
    <row r="43" spans="2:6" ht="12">
      <c r="B43" s="839" t="s">
        <v>723</v>
      </c>
      <c r="C43" s="841">
        <f>+ER!D12</f>
        <v>45565</v>
      </c>
      <c r="D43" s="841">
        <f>+ER!E12</f>
        <v>45199</v>
      </c>
      <c r="E43" s="841" t="s">
        <v>1199</v>
      </c>
    </row>
    <row r="44" spans="2:6" s="959" customFormat="1" ht="24" customHeight="1">
      <c r="B44" s="962" t="s">
        <v>378</v>
      </c>
      <c r="C44" s="963">
        <v>573201968936</v>
      </c>
      <c r="D44" s="963">
        <v>746770071694</v>
      </c>
      <c r="E44" s="958" t="s">
        <v>1200</v>
      </c>
    </row>
    <row r="45" spans="2:6" s="959" customFormat="1">
      <c r="B45" s="960" t="s">
        <v>1253</v>
      </c>
      <c r="C45" s="963">
        <v>3452071111</v>
      </c>
      <c r="D45" s="963">
        <v>393416066</v>
      </c>
      <c r="E45" s="958" t="s">
        <v>1201</v>
      </c>
    </row>
    <row r="46" spans="2:6" s="959" customFormat="1">
      <c r="B46" s="960" t="s">
        <v>396</v>
      </c>
      <c r="C46" s="963">
        <v>1635766425</v>
      </c>
      <c r="D46" s="963">
        <v>22181919692</v>
      </c>
      <c r="E46" s="958" t="s">
        <v>1202</v>
      </c>
    </row>
    <row r="47" spans="2:6" s="959" customFormat="1">
      <c r="B47" s="960" t="s">
        <v>717</v>
      </c>
      <c r="C47" s="963">
        <v>1563529632</v>
      </c>
      <c r="D47" s="963">
        <v>455695513</v>
      </c>
      <c r="E47" s="958" t="s">
        <v>1201</v>
      </c>
    </row>
    <row r="48" spans="2:6" s="959" customFormat="1">
      <c r="B48" s="960" t="s">
        <v>721</v>
      </c>
      <c r="C48" s="963">
        <v>717358039</v>
      </c>
      <c r="D48" s="963">
        <v>1324477099</v>
      </c>
      <c r="E48" s="958" t="s">
        <v>1203</v>
      </c>
    </row>
    <row r="49" spans="2:5" s="959" customFormat="1">
      <c r="B49" s="960" t="s">
        <v>858</v>
      </c>
      <c r="C49" s="963">
        <v>430857273</v>
      </c>
      <c r="D49" s="963">
        <v>342930200</v>
      </c>
      <c r="E49" s="958" t="s">
        <v>1204</v>
      </c>
    </row>
    <row r="50" spans="2:5" s="959" customFormat="1">
      <c r="B50" s="962" t="s">
        <v>761</v>
      </c>
      <c r="C50" s="963">
        <v>430857301</v>
      </c>
      <c r="D50" s="963">
        <v>342751400</v>
      </c>
      <c r="E50" s="958" t="s">
        <v>1205</v>
      </c>
    </row>
    <row r="51" spans="2:5" s="959" customFormat="1">
      <c r="B51" s="962" t="s">
        <v>1330</v>
      </c>
      <c r="C51" s="963">
        <v>218465722</v>
      </c>
      <c r="D51" s="963">
        <v>635332013</v>
      </c>
      <c r="E51" s="958" t="s">
        <v>1243</v>
      </c>
    </row>
    <row r="52" spans="2:5" s="959" customFormat="1">
      <c r="B52" s="960" t="s">
        <v>1321</v>
      </c>
      <c r="C52" s="963">
        <v>39273523</v>
      </c>
      <c r="D52" s="963">
        <v>0</v>
      </c>
      <c r="E52" s="958" t="s">
        <v>168</v>
      </c>
    </row>
    <row r="53" spans="2:5" s="959" customFormat="1">
      <c r="B53" s="845" t="s">
        <v>1362</v>
      </c>
      <c r="C53" s="963">
        <v>23575000</v>
      </c>
      <c r="D53" s="963">
        <v>0</v>
      </c>
      <c r="E53" s="958" t="s">
        <v>168</v>
      </c>
    </row>
    <row r="54" spans="2:5" s="959" customFormat="1">
      <c r="B54" s="960" t="s">
        <v>903</v>
      </c>
      <c r="C54" s="963">
        <v>10725671</v>
      </c>
      <c r="D54" s="963">
        <v>587695566</v>
      </c>
      <c r="E54" s="958" t="s">
        <v>1203</v>
      </c>
    </row>
    <row r="55" spans="2:5" s="959" customFormat="1">
      <c r="B55" s="956" t="s">
        <v>1275</v>
      </c>
      <c r="C55" s="957">
        <v>2236364</v>
      </c>
      <c r="D55" s="957">
        <v>0</v>
      </c>
      <c r="E55" s="958" t="s">
        <v>1278</v>
      </c>
    </row>
    <row r="56" spans="2:5" s="959" customFormat="1">
      <c r="B56" s="956" t="s">
        <v>762</v>
      </c>
      <c r="C56" s="957">
        <v>0</v>
      </c>
      <c r="D56" s="957">
        <v>72751400</v>
      </c>
      <c r="E56" s="958" t="s">
        <v>1204</v>
      </c>
    </row>
    <row r="57" spans="2:5" s="959" customFormat="1">
      <c r="B57" s="960" t="s">
        <v>1250</v>
      </c>
      <c r="C57" s="963">
        <v>0</v>
      </c>
      <c r="D57" s="963">
        <v>0</v>
      </c>
      <c r="E57" s="958" t="s">
        <v>1252</v>
      </c>
    </row>
    <row r="58" spans="2:5" s="959" customFormat="1">
      <c r="B58" s="956" t="s">
        <v>1251</v>
      </c>
      <c r="C58" s="957">
        <v>0</v>
      </c>
      <c r="D58" s="963">
        <v>0</v>
      </c>
      <c r="E58" s="958" t="s">
        <v>1252</v>
      </c>
    </row>
    <row r="59" spans="2:5" ht="12">
      <c r="B59" s="857" t="s">
        <v>724</v>
      </c>
      <c r="C59" s="858">
        <f>SUM(C44:C58)</f>
        <v>581726684997</v>
      </c>
      <c r="D59" s="858">
        <f>SUM(D44:D58)</f>
        <v>773107040643</v>
      </c>
    </row>
    <row r="62" spans="2:5" ht="12">
      <c r="B62" s="839" t="s">
        <v>533</v>
      </c>
      <c r="C62" s="841">
        <f>+C43</f>
        <v>45565</v>
      </c>
      <c r="D62" s="841">
        <f>+D43</f>
        <v>45199</v>
      </c>
      <c r="E62" s="841" t="s">
        <v>1199</v>
      </c>
    </row>
    <row r="63" spans="2:5" s="959" customFormat="1" ht="22.8">
      <c r="B63" s="956" t="s">
        <v>396</v>
      </c>
      <c r="C63" s="957">
        <v>200039097706</v>
      </c>
      <c r="D63" s="957">
        <v>230267532432</v>
      </c>
      <c r="E63" s="958" t="s">
        <v>1200</v>
      </c>
    </row>
    <row r="64" spans="2:5" s="959" customFormat="1" ht="22.8">
      <c r="B64" s="960" t="s">
        <v>1253</v>
      </c>
      <c r="C64" s="957">
        <v>57528053418</v>
      </c>
      <c r="D64" s="957">
        <v>8658040396</v>
      </c>
      <c r="E64" s="958" t="s">
        <v>1200</v>
      </c>
    </row>
    <row r="65" spans="2:6" s="959" customFormat="1" ht="22.8">
      <c r="B65" s="960" t="s">
        <v>717</v>
      </c>
      <c r="C65" s="957">
        <v>27461060075</v>
      </c>
      <c r="D65" s="957">
        <v>36642466000</v>
      </c>
      <c r="E65" s="958" t="s">
        <v>1200</v>
      </c>
    </row>
    <row r="66" spans="2:6" s="959" customFormat="1">
      <c r="B66" s="960" t="s">
        <v>718</v>
      </c>
      <c r="C66" s="957">
        <v>2433958032</v>
      </c>
      <c r="D66" s="957">
        <v>2539624767</v>
      </c>
      <c r="E66" s="958" t="s">
        <v>1206</v>
      </c>
    </row>
    <row r="67" spans="2:6" s="959" customFormat="1">
      <c r="B67" s="961" t="s">
        <v>1330</v>
      </c>
      <c r="C67" s="957">
        <v>2420328300</v>
      </c>
      <c r="D67" s="957">
        <v>3914229734</v>
      </c>
      <c r="E67" s="958" t="s">
        <v>1243</v>
      </c>
    </row>
    <row r="68" spans="2:6" s="959" customFormat="1">
      <c r="B68" s="962" t="s">
        <v>903</v>
      </c>
      <c r="C68" s="957">
        <v>1109815156</v>
      </c>
      <c r="D68" s="957">
        <v>849600223</v>
      </c>
      <c r="E68" s="958" t="s">
        <v>1203</v>
      </c>
    </row>
    <row r="69" spans="2:6" s="959" customFormat="1">
      <c r="B69" s="962" t="s">
        <v>378</v>
      </c>
      <c r="C69" s="957">
        <v>789803678</v>
      </c>
      <c r="D69" s="957">
        <v>971289452</v>
      </c>
      <c r="E69" s="958" t="s">
        <v>1207</v>
      </c>
    </row>
    <row r="70" spans="2:6" s="959" customFormat="1">
      <c r="B70" s="962" t="s">
        <v>1323</v>
      </c>
      <c r="C70" s="957">
        <v>481576620</v>
      </c>
      <c r="D70" s="957">
        <v>0</v>
      </c>
      <c r="E70" s="958" t="s">
        <v>1322</v>
      </c>
    </row>
    <row r="71" spans="2:6" s="959" customFormat="1">
      <c r="B71" s="962" t="s">
        <v>721</v>
      </c>
      <c r="C71" s="957">
        <v>125416987</v>
      </c>
      <c r="D71" s="957">
        <v>11763348</v>
      </c>
      <c r="E71" s="958" t="s">
        <v>1203</v>
      </c>
    </row>
    <row r="72" spans="2:6" s="959" customFormat="1">
      <c r="B72" s="962" t="s">
        <v>719</v>
      </c>
      <c r="C72" s="957">
        <v>21523939</v>
      </c>
      <c r="D72" s="957">
        <v>34892768</v>
      </c>
      <c r="E72" s="958" t="s">
        <v>1203</v>
      </c>
    </row>
    <row r="73" spans="2:6" s="959" customFormat="1">
      <c r="B73" s="962" t="s">
        <v>761</v>
      </c>
      <c r="C73" s="957">
        <v>6636027</v>
      </c>
      <c r="D73" s="957">
        <v>0</v>
      </c>
      <c r="E73" s="958" t="s">
        <v>1322</v>
      </c>
    </row>
    <row r="74" spans="2:6" s="959" customFormat="1">
      <c r="B74" s="962" t="s">
        <v>1277</v>
      </c>
      <c r="C74" s="957">
        <v>1000000</v>
      </c>
      <c r="D74" s="957">
        <v>0</v>
      </c>
      <c r="E74" s="958" t="s">
        <v>1322</v>
      </c>
    </row>
    <row r="75" spans="2:6" ht="12">
      <c r="B75" s="855" t="s">
        <v>759</v>
      </c>
      <c r="C75" s="856">
        <f>SUM(C63:C74)</f>
        <v>292418269938</v>
      </c>
      <c r="D75" s="856">
        <f>SUM(D63:D74)</f>
        <v>283889439120</v>
      </c>
    </row>
    <row r="77" spans="2:6">
      <c r="B77" s="447" t="s">
        <v>574</v>
      </c>
      <c r="E77" s="447" t="s">
        <v>573</v>
      </c>
    </row>
    <row r="78" spans="2:6" ht="12">
      <c r="B78" s="724" t="s">
        <v>854</v>
      </c>
      <c r="E78" s="459" t="s">
        <v>728</v>
      </c>
    </row>
    <row r="80" spans="2:6" s="459" customFormat="1" ht="12">
      <c r="C80" s="488"/>
      <c r="F80" s="724"/>
    </row>
    <row r="81" spans="2:6" ht="12">
      <c r="C81" s="459"/>
      <c r="F81" s="472"/>
    </row>
    <row r="82" spans="2:6">
      <c r="E82" s="467"/>
      <c r="F82" s="467"/>
    </row>
    <row r="83" spans="2:6" ht="12">
      <c r="B83" s="456"/>
      <c r="D83" s="1282"/>
      <c r="E83" s="1282"/>
      <c r="F83" s="1282"/>
    </row>
    <row r="84" spans="2:6">
      <c r="D84" s="1283"/>
      <c r="E84" s="1283"/>
      <c r="F84" s="1283"/>
    </row>
  </sheetData>
  <sortState xmlns:xlrd2="http://schemas.microsoft.com/office/spreadsheetml/2017/richdata2" ref="B63:E74">
    <sortCondition descending="1" ref="C63:C74"/>
  </sortState>
  <mergeCells count="2">
    <mergeCell ref="D83:F83"/>
    <mergeCell ref="D84:F84"/>
  </mergeCells>
  <hyperlinks>
    <hyperlink ref="D1" location="Indice!A1" display="Indice" xr:uid="{2B455184-CDBC-4A97-A8BD-BCCAEAD6678B}"/>
  </hyperlinks>
  <pageMargins left="0.7" right="0.17" top="0.75" bottom="0.75" header="0.3" footer="0.3"/>
  <pageSetup scale="9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tabColor rgb="FFFFC000"/>
  </sheetPr>
  <dimension ref="A7:G45"/>
  <sheetViews>
    <sheetView showGridLines="0" topLeftCell="A27" workbookViewId="0">
      <selection activeCell="E193" sqref="E193"/>
    </sheetView>
  </sheetViews>
  <sheetFormatPr baseColWidth="10" defaultColWidth="11.44140625" defaultRowHeight="10.199999999999999"/>
  <cols>
    <col min="1" max="1" width="44.88671875" style="526" bestFit="1" customWidth="1"/>
    <col min="2" max="2" width="2.44140625" style="524" customWidth="1"/>
    <col min="3" max="3" width="18.44140625" style="526" customWidth="1"/>
    <col min="4" max="4" width="1.33203125" style="526" customWidth="1"/>
    <col min="5" max="5" width="18.6640625" style="549" bestFit="1" customWidth="1"/>
    <col min="6" max="6" width="5.44140625" style="526" customWidth="1"/>
    <col min="7" max="7" width="16.109375" style="526" bestFit="1" customWidth="1"/>
    <col min="8" max="8" width="17.5546875" style="526" bestFit="1" customWidth="1"/>
    <col min="9" max="9" width="17" style="526" bestFit="1" customWidth="1"/>
    <col min="10" max="16384" width="11.44140625" style="526"/>
  </cols>
  <sheetData>
    <row r="7" spans="1:7">
      <c r="A7" s="523"/>
      <c r="C7" s="525">
        <f>+ER!D12</f>
        <v>45565</v>
      </c>
      <c r="E7" s="525">
        <f>+ER!E12</f>
        <v>45199</v>
      </c>
      <c r="G7" s="525">
        <v>45291</v>
      </c>
    </row>
    <row r="8" spans="1:7" ht="10.8" thickBot="1">
      <c r="A8" s="527" t="s">
        <v>113</v>
      </c>
      <c r="B8" s="528" t="s">
        <v>138</v>
      </c>
      <c r="C8" s="529" t="s">
        <v>139</v>
      </c>
      <c r="D8" s="530"/>
      <c r="E8" s="529" t="s">
        <v>139</v>
      </c>
      <c r="G8" s="529" t="s">
        <v>139</v>
      </c>
    </row>
    <row r="9" spans="1:7">
      <c r="A9" s="523"/>
      <c r="B9" s="531"/>
      <c r="C9" s="532"/>
      <c r="D9" s="532"/>
      <c r="E9" s="533"/>
      <c r="G9" s="532"/>
    </row>
    <row r="10" spans="1:7">
      <c r="A10" s="523" t="s">
        <v>140</v>
      </c>
      <c r="B10" s="531">
        <v>15</v>
      </c>
      <c r="C10" s="988">
        <f>+SUMIF('EERR IMPERIAL'!B:B,'Armado EERR'!A10,'EERR IMPERIAL'!D:D)</f>
        <v>809777984700</v>
      </c>
      <c r="D10" s="532"/>
      <c r="E10" s="534">
        <f>+SUMIF('EERR IMPERIAL'!B:B,'Armado EERR'!A10,'EERR IMPERIAL'!F:F)</f>
        <v>845931308651</v>
      </c>
      <c r="G10" s="534">
        <v>1084919678778</v>
      </c>
    </row>
    <row r="11" spans="1:7">
      <c r="A11" s="523" t="s">
        <v>141</v>
      </c>
      <c r="B11" s="531">
        <v>16</v>
      </c>
      <c r="C11" s="988">
        <f>+SUMIF('EERR IMPERIAL'!B:B,'Armado EERR'!A11,'EERR IMPERIAL'!D:D)</f>
        <v>-772970749405</v>
      </c>
      <c r="D11" s="532"/>
      <c r="E11" s="988">
        <f>+SUMIF('EERR IMPERIAL'!B:B,'Armado EERR'!A11,'EERR IMPERIAL'!F:F)</f>
        <v>-796398396268</v>
      </c>
      <c r="F11" s="535"/>
      <c r="G11" s="534">
        <v>-1022523647626</v>
      </c>
    </row>
    <row r="12" spans="1:7">
      <c r="A12" s="523" t="s">
        <v>142</v>
      </c>
      <c r="B12" s="531"/>
      <c r="C12" s="988">
        <f>+SUMIF('EERR IMPERIAL'!B:B,'Armado EERR'!A12,'EERR IMPERIAL'!D:D)</f>
        <v>1535469064</v>
      </c>
      <c r="D12" s="532"/>
      <c r="E12" s="534">
        <f>+SUMIF('EERR IMPERIAL'!B:B,'Armado EERR'!A12,'EERR IMPERIAL'!F:F)</f>
        <v>1124030184</v>
      </c>
      <c r="G12" s="534">
        <v>2126818072</v>
      </c>
    </row>
    <row r="13" spans="1:7" ht="10.8" thickBot="1">
      <c r="A13" s="527" t="s">
        <v>143</v>
      </c>
      <c r="B13" s="531"/>
      <c r="C13" s="536">
        <f>+SUM(C10:C12)</f>
        <v>38342704359</v>
      </c>
      <c r="D13" s="532"/>
      <c r="E13" s="536">
        <f>+SUM(E10:E12)</f>
        <v>50656942567</v>
      </c>
      <c r="F13" s="537"/>
      <c r="G13" s="536">
        <v>64522849224</v>
      </c>
    </row>
    <row r="14" spans="1:7">
      <c r="A14" s="523"/>
      <c r="B14" s="531"/>
      <c r="C14" s="532"/>
      <c r="D14" s="532"/>
      <c r="E14" s="533"/>
      <c r="G14" s="532"/>
    </row>
    <row r="15" spans="1:7">
      <c r="A15" s="523"/>
      <c r="B15" s="531"/>
      <c r="C15" s="538">
        <f>+C13/C10</f>
        <v>4.7349650254081548E-2</v>
      </c>
      <c r="D15" s="532"/>
      <c r="E15" s="538">
        <f>+E13/E10</f>
        <v>5.9883044933970148E-2</v>
      </c>
      <c r="G15" s="538">
        <v>4.1525219847861561E-2</v>
      </c>
    </row>
    <row r="16" spans="1:7">
      <c r="A16" s="523" t="s">
        <v>142</v>
      </c>
      <c r="B16" s="531"/>
      <c r="C16" s="532"/>
      <c r="D16" s="532"/>
      <c r="E16" s="532"/>
      <c r="G16" s="532"/>
    </row>
    <row r="17" spans="1:7" ht="10.8" thickBot="1">
      <c r="A17" s="527" t="s">
        <v>825</v>
      </c>
      <c r="B17" s="531"/>
      <c r="C17" s="536">
        <f>+C13+C16</f>
        <v>38342704359</v>
      </c>
      <c r="D17" s="532"/>
      <c r="E17" s="536">
        <f>+E13+E16</f>
        <v>50656942567</v>
      </c>
      <c r="G17" s="536">
        <v>64522849224</v>
      </c>
    </row>
    <row r="18" spans="1:7">
      <c r="A18" s="523"/>
      <c r="B18" s="531"/>
      <c r="C18" s="538"/>
      <c r="D18" s="532"/>
      <c r="E18" s="538"/>
      <c r="G18" s="538"/>
    </row>
    <row r="19" spans="1:7">
      <c r="A19" s="523" t="s">
        <v>144</v>
      </c>
      <c r="B19" s="531">
        <v>17</v>
      </c>
      <c r="C19" s="534">
        <f>+SUMIF('EERR IMPERIAL'!B:B,'Armado EERR'!A19,'EERR IMPERIAL'!D:D)</f>
        <v>-17280648603</v>
      </c>
      <c r="D19" s="532"/>
      <c r="E19" s="534">
        <f>+SUMIF('EERR IMPERIAL'!B:B,'Armado EERR'!A19,'EERR IMPERIAL'!F:F)</f>
        <v>-17697139025</v>
      </c>
      <c r="G19" s="534">
        <v>-24169243305</v>
      </c>
    </row>
    <row r="20" spans="1:7" ht="10.8" thickBot="1">
      <c r="A20" s="523" t="s">
        <v>146</v>
      </c>
      <c r="B20" s="531" t="s">
        <v>422</v>
      </c>
      <c r="C20" s="534">
        <f>+SUMIF('EERR IMPERIAL'!B:B,'Armado EERR'!A20,'EERR IMPERIAL'!D:D)</f>
        <v>0</v>
      </c>
      <c r="D20" s="532"/>
      <c r="E20" s="539"/>
      <c r="G20" s="534">
        <v>0</v>
      </c>
    </row>
    <row r="21" spans="1:7" ht="10.8" thickBot="1">
      <c r="A21" s="527" t="s">
        <v>146</v>
      </c>
      <c r="B21" s="531"/>
      <c r="C21" s="540">
        <f>+SUM(C19:C20)</f>
        <v>-17280648603</v>
      </c>
      <c r="D21" s="532"/>
      <c r="E21" s="540">
        <f>+SUM(E19:E20)</f>
        <v>-17697139025</v>
      </c>
      <c r="G21" s="540">
        <v>-24169243305</v>
      </c>
    </row>
    <row r="22" spans="1:7">
      <c r="A22" s="523"/>
      <c r="B22" s="531"/>
      <c r="C22" s="532"/>
      <c r="D22" s="532"/>
      <c r="E22" s="533"/>
      <c r="G22" s="532"/>
    </row>
    <row r="23" spans="1:7">
      <c r="A23" s="527" t="s">
        <v>826</v>
      </c>
      <c r="B23" s="531"/>
      <c r="C23" s="541">
        <f>+C13+C21</f>
        <v>21062055756</v>
      </c>
      <c r="D23" s="532"/>
      <c r="E23" s="541">
        <f>+E17+E21</f>
        <v>32959803542</v>
      </c>
      <c r="G23" s="541">
        <v>40353605919</v>
      </c>
    </row>
    <row r="24" spans="1:7">
      <c r="A24" s="523"/>
      <c r="B24" s="531"/>
      <c r="C24" s="532"/>
      <c r="D24" s="532"/>
      <c r="E24" s="533"/>
      <c r="G24" s="532"/>
    </row>
    <row r="25" spans="1:7">
      <c r="A25" s="523" t="s">
        <v>145</v>
      </c>
      <c r="B25" s="531"/>
      <c r="C25" s="534">
        <f>+SUMIF('EERR IMPERIAL'!B:B,'Armado EERR'!A25,'EERR IMPERIAL'!D:D)</f>
        <v>-11793957512</v>
      </c>
      <c r="D25" s="534"/>
      <c r="E25" s="534">
        <f>+SUMIF('EERR IMPERIAL'!B:B,'Armado EERR'!A25,'EERR IMPERIAL'!F:F)</f>
        <v>-9602192737</v>
      </c>
      <c r="G25" s="534">
        <v>-13091494142</v>
      </c>
    </row>
    <row r="26" spans="1:7">
      <c r="A26" s="523" t="s">
        <v>827</v>
      </c>
      <c r="B26" s="531"/>
      <c r="C26" s="534">
        <f>+SUMIF('EERR IMPERIAL'!B:B,'Armado EERR'!A26,'EERR IMPERIAL'!D:D)</f>
        <v>-7130325731</v>
      </c>
      <c r="D26" s="532"/>
      <c r="E26" s="988">
        <f>+SUMIF('EERR IMPERIAL'!B:B,'Armado EERR'!A26,'EERR IMPERIAL'!F:F)</f>
        <v>-12504700284</v>
      </c>
      <c r="G26" s="534">
        <v>-16809562044</v>
      </c>
    </row>
    <row r="27" spans="1:7" ht="10.8" thickBot="1">
      <c r="A27" s="527" t="s">
        <v>148</v>
      </c>
      <c r="C27" s="536">
        <f>+C25+C26</f>
        <v>-18924283243</v>
      </c>
      <c r="E27" s="536">
        <f>+E25+E26</f>
        <v>-22106893021</v>
      </c>
      <c r="G27" s="536">
        <v>-29901056186</v>
      </c>
    </row>
    <row r="28" spans="1:7">
      <c r="A28" s="527"/>
      <c r="C28" s="543"/>
      <c r="E28" s="543"/>
      <c r="G28" s="543"/>
    </row>
    <row r="29" spans="1:7">
      <c r="A29" s="527" t="s">
        <v>149</v>
      </c>
      <c r="E29" s="533"/>
    </row>
    <row r="30" spans="1:7">
      <c r="A30" s="523" t="s">
        <v>150</v>
      </c>
      <c r="B30" s="524">
        <v>18</v>
      </c>
      <c r="C30" s="534">
        <f>+SUMIF('EERR IMPERIAL'!B:B,'Armado EERR'!A30,'EERR IMPERIAL'!D:D)</f>
        <v>0</v>
      </c>
      <c r="E30" s="534">
        <f>+SUMIF('EERR IMPERIAL'!B:B,'Armado EERR'!A30,'EERR IMPERIAL'!F:F)</f>
        <v>0</v>
      </c>
      <c r="G30" s="534">
        <v>-522670674</v>
      </c>
    </row>
    <row r="31" spans="1:7">
      <c r="A31" s="523" t="s">
        <v>147</v>
      </c>
      <c r="C31" s="988">
        <f>+SUMIF('EERR IMPERIAL'!B:B,'Armado EERR'!A31,'EERR IMPERIAL'!D:D)</f>
        <v>25251539</v>
      </c>
      <c r="E31" s="988">
        <f>+SUMIF('EERR IMPERIAL'!B:B,'Armado EERR'!A31,'EERR IMPERIAL'!F:F)</f>
        <v>-13091046</v>
      </c>
      <c r="G31" s="534">
        <v>-74077100</v>
      </c>
    </row>
    <row r="32" spans="1:7" ht="10.8" thickBot="1">
      <c r="A32" s="527" t="s">
        <v>151</v>
      </c>
      <c r="C32" s="536">
        <f>SUM(C30:C31)</f>
        <v>25251539</v>
      </c>
      <c r="E32" s="536">
        <f>SUM(E30:E31)</f>
        <v>-13091046</v>
      </c>
      <c r="G32" s="536">
        <v>-596747774</v>
      </c>
    </row>
    <row r="34" spans="1:7" ht="10.8" thickBot="1">
      <c r="A34" s="527" t="s">
        <v>427</v>
      </c>
      <c r="C34" s="540">
        <f>+C23+C27+C32</f>
        <v>2163024052</v>
      </c>
      <c r="D34" s="532"/>
      <c r="E34" s="540">
        <f>+E23+E27+E32</f>
        <v>10839819475</v>
      </c>
      <c r="G34" s="540">
        <v>9855801959</v>
      </c>
    </row>
    <row r="35" spans="1:7">
      <c r="A35" s="523"/>
      <c r="E35" s="533"/>
    </row>
    <row r="36" spans="1:7">
      <c r="A36" s="523" t="s">
        <v>152</v>
      </c>
      <c r="B36" s="544" t="s">
        <v>423</v>
      </c>
      <c r="C36" s="988">
        <f>+SUMIF('EERR IMPERIAL'!B:B,'Armado EERR'!A36,'EERR IMPERIAL'!D:D)</f>
        <v>-115616975</v>
      </c>
      <c r="D36" s="545"/>
      <c r="E36" s="534">
        <f>+SUMIF('EERR IMPERIAL'!B:B,'Armado EERR'!A36,'EERR IMPERIAL'!F:F)</f>
        <v>-922783651</v>
      </c>
      <c r="G36" s="534">
        <v>-783862671</v>
      </c>
    </row>
    <row r="37" spans="1:7" ht="10.8" thickBot="1">
      <c r="A37" s="523" t="s">
        <v>908</v>
      </c>
      <c r="B37" s="544"/>
      <c r="C37" s="988">
        <f>+SUMIF('EERR IMPERIAL'!B:B,'Armado EERR'!A37,'EERR IMPERIAL'!D:D)</f>
        <v>9956020</v>
      </c>
      <c r="D37" s="545"/>
      <c r="E37" s="988">
        <f>+SUMIF('EERR IMPERIAL'!B:B,'Armado EERR'!A37,'EERR IMPERIAL'!F:F)</f>
        <v>-54068093</v>
      </c>
      <c r="G37" s="534">
        <v>-184401354</v>
      </c>
    </row>
    <row r="38" spans="1:7" ht="10.8" thickBot="1">
      <c r="A38" s="527" t="s">
        <v>428</v>
      </c>
      <c r="B38" s="544"/>
      <c r="C38" s="540">
        <f>+C34+C36+C37</f>
        <v>2057363097</v>
      </c>
      <c r="D38" s="532"/>
      <c r="E38" s="540">
        <f>+E34+E36+E37</f>
        <v>9862967731</v>
      </c>
      <c r="G38" s="540">
        <v>8887537934</v>
      </c>
    </row>
    <row r="39" spans="1:7">
      <c r="A39" s="523"/>
      <c r="B39" s="544"/>
      <c r="C39" s="546"/>
      <c r="D39" s="545"/>
      <c r="E39" s="546"/>
      <c r="G39" s="546"/>
    </row>
    <row r="40" spans="1:7">
      <c r="A40" s="523" t="s">
        <v>426</v>
      </c>
      <c r="C40" s="547">
        <v>0</v>
      </c>
      <c r="E40" s="548">
        <v>0</v>
      </c>
      <c r="G40" s="547">
        <v>0</v>
      </c>
    </row>
    <row r="41" spans="1:7" ht="10.8" thickBot="1">
      <c r="A41" s="523"/>
      <c r="C41" s="547"/>
      <c r="E41" s="548"/>
      <c r="G41" s="547"/>
    </row>
    <row r="42" spans="1:7" ht="10.8" thickBot="1">
      <c r="A42" s="527" t="s">
        <v>478</v>
      </c>
      <c r="C42" s="540">
        <f>+C38+C40</f>
        <v>2057363097</v>
      </c>
      <c r="D42" s="532"/>
      <c r="E42" s="540">
        <f>+E38+E40</f>
        <v>9862967731</v>
      </c>
      <c r="G42" s="540">
        <v>8887537934</v>
      </c>
    </row>
    <row r="43" spans="1:7">
      <c r="E43" s="547"/>
    </row>
    <row r="44" spans="1:7">
      <c r="C44" s="550">
        <f>+C42-'EERR IMPERIAL'!D174</f>
        <v>0</v>
      </c>
      <c r="E44" s="542">
        <f>+E42-'EERR IMPERIAL'!F174</f>
        <v>0</v>
      </c>
      <c r="G44" s="550">
        <v>0</v>
      </c>
    </row>
    <row r="45" spans="1:7">
      <c r="C45" s="551">
        <f>+C42-C44</f>
        <v>2057363097</v>
      </c>
    </row>
  </sheetData>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8D986-C53A-496F-8ECA-0F7EF5AF9134}">
  <sheetPr codeName="Hoja18">
    <tabColor rgb="FF002060"/>
  </sheetPr>
  <dimension ref="A1:T64"/>
  <sheetViews>
    <sheetView showGridLines="0" view="pageBreakPreview" zoomScaleNormal="100" zoomScaleSheetLayoutView="100" workbookViewId="0">
      <selection activeCell="A2" sqref="A2"/>
    </sheetView>
  </sheetViews>
  <sheetFormatPr baseColWidth="10" defaultColWidth="11.33203125" defaultRowHeight="11.4"/>
  <cols>
    <col min="1" max="1" width="21.33203125" style="145" bestFit="1" customWidth="1"/>
    <col min="2" max="2" width="12.5546875" style="145" customWidth="1"/>
    <col min="3" max="3" width="61.6640625" style="145" bestFit="1" customWidth="1"/>
    <col min="4" max="4" width="14.88671875" style="697" customWidth="1"/>
    <col min="5" max="5" width="49.88671875" style="145" bestFit="1" customWidth="1"/>
    <col min="6" max="6" width="6.6640625" style="145" bestFit="1" customWidth="1"/>
    <col min="7" max="16384" width="11.33203125" style="145"/>
  </cols>
  <sheetData>
    <row r="1" spans="1:20" ht="17.25" customHeight="1">
      <c r="B1" s="694" t="s">
        <v>482</v>
      </c>
      <c r="C1" s="1072" t="s">
        <v>1118</v>
      </c>
      <c r="D1" s="1072"/>
    </row>
    <row r="2" spans="1:20">
      <c r="S2" s="145">
        <v>1</v>
      </c>
      <c r="T2" s="145" t="s">
        <v>483</v>
      </c>
    </row>
    <row r="3" spans="1:20">
      <c r="S3" s="145">
        <v>2</v>
      </c>
      <c r="T3" s="145" t="s">
        <v>484</v>
      </c>
    </row>
    <row r="4" spans="1:20">
      <c r="S4" s="145">
        <v>3</v>
      </c>
      <c r="T4" s="145" t="s">
        <v>485</v>
      </c>
    </row>
    <row r="5" spans="1:20">
      <c r="S5" s="145">
        <v>4</v>
      </c>
      <c r="T5" s="145" t="s">
        <v>486</v>
      </c>
    </row>
    <row r="6" spans="1:20" ht="12">
      <c r="A6" s="592" t="s">
        <v>487</v>
      </c>
      <c r="B6" s="593">
        <v>45565</v>
      </c>
      <c r="S6" s="145">
        <v>5</v>
      </c>
      <c r="T6" s="145" t="s">
        <v>488</v>
      </c>
    </row>
    <row r="7" spans="1:20" ht="12.75" hidden="1" customHeight="1">
      <c r="A7" s="594"/>
      <c r="B7" s="594"/>
      <c r="C7" s="594"/>
      <c r="D7" s="698"/>
      <c r="S7" s="145">
        <v>6</v>
      </c>
      <c r="T7" s="145" t="s">
        <v>489</v>
      </c>
    </row>
    <row r="8" spans="1:20">
      <c r="A8" s="595"/>
      <c r="S8" s="145">
        <v>7</v>
      </c>
      <c r="T8" s="145" t="s">
        <v>490</v>
      </c>
    </row>
    <row r="9" spans="1:20" ht="26.4" customHeight="1">
      <c r="B9" s="596"/>
      <c r="C9" s="597" t="s">
        <v>491</v>
      </c>
      <c r="D9" s="598" t="s">
        <v>492</v>
      </c>
      <c r="S9" s="145">
        <v>8</v>
      </c>
      <c r="T9" s="145" t="s">
        <v>493</v>
      </c>
    </row>
    <row r="10" spans="1:20" ht="26.4" customHeight="1">
      <c r="B10" s="599" t="s">
        <v>494</v>
      </c>
      <c r="C10" s="695"/>
      <c r="D10" s="696"/>
      <c r="S10" s="145">
        <v>9</v>
      </c>
      <c r="T10" s="145" t="s">
        <v>495</v>
      </c>
    </row>
    <row r="11" spans="1:20">
      <c r="A11" s="418"/>
      <c r="B11" s="600"/>
      <c r="C11" s="145" t="s">
        <v>496</v>
      </c>
      <c r="D11" s="696" t="s">
        <v>497</v>
      </c>
      <c r="S11" s="145">
        <v>10</v>
      </c>
      <c r="T11" s="145" t="s">
        <v>498</v>
      </c>
    </row>
    <row r="12" spans="1:20">
      <c r="A12" s="418"/>
      <c r="B12" s="600"/>
      <c r="C12" s="145" t="s">
        <v>499</v>
      </c>
      <c r="D12" s="696" t="s">
        <v>500</v>
      </c>
      <c r="S12" s="145">
        <v>11</v>
      </c>
      <c r="T12" s="145" t="s">
        <v>501</v>
      </c>
    </row>
    <row r="13" spans="1:20" ht="12">
      <c r="A13" s="418"/>
      <c r="B13" s="599" t="s">
        <v>502</v>
      </c>
      <c r="D13" s="696" t="s">
        <v>503</v>
      </c>
      <c r="S13" s="145">
        <v>12</v>
      </c>
      <c r="T13" s="145" t="s">
        <v>504</v>
      </c>
    </row>
    <row r="14" spans="1:20">
      <c r="A14" s="418"/>
      <c r="B14" s="600"/>
      <c r="C14" s="145" t="s">
        <v>505</v>
      </c>
      <c r="D14" s="696" t="s">
        <v>506</v>
      </c>
    </row>
    <row r="15" spans="1:20">
      <c r="A15" s="418"/>
      <c r="B15" s="600"/>
      <c r="C15" s="145" t="s">
        <v>1050</v>
      </c>
      <c r="D15" s="696" t="s">
        <v>763</v>
      </c>
    </row>
    <row r="16" spans="1:20">
      <c r="A16" s="418"/>
      <c r="B16" s="600"/>
      <c r="C16" s="145" t="s">
        <v>507</v>
      </c>
      <c r="D16" s="696" t="s">
        <v>508</v>
      </c>
    </row>
    <row r="17" spans="1:4">
      <c r="A17" s="418"/>
      <c r="B17" s="600"/>
      <c r="C17" s="145" t="s">
        <v>349</v>
      </c>
      <c r="D17" s="696" t="s">
        <v>509</v>
      </c>
    </row>
    <row r="18" spans="1:4">
      <c r="A18" s="418"/>
      <c r="B18" s="600"/>
      <c r="C18" s="145" t="s">
        <v>507</v>
      </c>
      <c r="D18" s="696" t="s">
        <v>508</v>
      </c>
    </row>
    <row r="19" spans="1:4">
      <c r="A19" s="418"/>
      <c r="B19" s="600"/>
      <c r="C19" s="145" t="s">
        <v>510</v>
      </c>
      <c r="D19" s="696" t="s">
        <v>511</v>
      </c>
    </row>
    <row r="20" spans="1:4">
      <c r="A20" s="418"/>
      <c r="B20" s="600"/>
      <c r="C20" s="145" t="s">
        <v>1051</v>
      </c>
      <c r="D20" s="696" t="s">
        <v>764</v>
      </c>
    </row>
    <row r="21" spans="1:4">
      <c r="A21" s="418"/>
      <c r="B21" s="600"/>
      <c r="C21" s="145" t="s">
        <v>512</v>
      </c>
      <c r="D21" s="696" t="s">
        <v>513</v>
      </c>
    </row>
    <row r="22" spans="1:4">
      <c r="A22" s="418"/>
      <c r="B22" s="600"/>
      <c r="C22" s="145" t="s">
        <v>1052</v>
      </c>
      <c r="D22" s="696" t="s">
        <v>765</v>
      </c>
    </row>
    <row r="23" spans="1:4">
      <c r="A23" s="418"/>
      <c r="B23" s="600"/>
      <c r="C23" s="145" t="s">
        <v>514</v>
      </c>
      <c r="D23" s="696" t="s">
        <v>515</v>
      </c>
    </row>
    <row r="24" spans="1:4">
      <c r="A24" s="418"/>
      <c r="B24" s="600"/>
      <c r="C24" s="145" t="s">
        <v>960</v>
      </c>
      <c r="D24" s="696" t="s">
        <v>766</v>
      </c>
    </row>
    <row r="25" spans="1:4">
      <c r="A25" s="418"/>
      <c r="B25" s="600"/>
      <c r="C25" s="145" t="s">
        <v>516</v>
      </c>
      <c r="D25" s="696" t="s">
        <v>517</v>
      </c>
    </row>
    <row r="26" spans="1:4">
      <c r="A26" s="418"/>
      <c r="B26" s="600"/>
      <c r="C26" s="145" t="s">
        <v>518</v>
      </c>
      <c r="D26" s="696" t="s">
        <v>519</v>
      </c>
    </row>
    <row r="27" spans="1:4">
      <c r="A27" s="418"/>
      <c r="B27" s="600"/>
      <c r="C27" s="145" t="s">
        <v>962</v>
      </c>
      <c r="D27" s="696" t="s">
        <v>767</v>
      </c>
    </row>
    <row r="28" spans="1:4">
      <c r="A28" s="418"/>
      <c r="B28" s="600"/>
      <c r="C28" s="145" t="s">
        <v>520</v>
      </c>
      <c r="D28" s="696" t="s">
        <v>521</v>
      </c>
    </row>
    <row r="29" spans="1:4">
      <c r="A29" s="418"/>
      <c r="B29" s="600"/>
      <c r="C29" s="145" t="s">
        <v>522</v>
      </c>
      <c r="D29" s="696" t="s">
        <v>523</v>
      </c>
    </row>
    <row r="30" spans="1:4">
      <c r="A30" s="418"/>
      <c r="B30" s="600"/>
      <c r="C30" s="145" t="s">
        <v>362</v>
      </c>
      <c r="D30" s="696" t="s">
        <v>524</v>
      </c>
    </row>
    <row r="31" spans="1:4">
      <c r="A31" s="418"/>
      <c r="B31" s="600"/>
      <c r="C31" s="145" t="s">
        <v>1053</v>
      </c>
      <c r="D31" s="696" t="s">
        <v>768</v>
      </c>
    </row>
    <row r="32" spans="1:4" ht="12">
      <c r="A32" s="418"/>
      <c r="B32" s="599"/>
      <c r="C32" s="145" t="s">
        <v>525</v>
      </c>
      <c r="D32" s="696" t="s">
        <v>519</v>
      </c>
    </row>
    <row r="33" spans="1:4">
      <c r="A33" s="418"/>
      <c r="B33" s="600"/>
      <c r="C33" s="145" t="s">
        <v>1054</v>
      </c>
      <c r="D33" s="696" t="s">
        <v>768</v>
      </c>
    </row>
    <row r="34" spans="1:4">
      <c r="A34" s="418"/>
      <c r="B34" s="600"/>
      <c r="C34" s="145" t="s">
        <v>526</v>
      </c>
      <c r="D34" s="696" t="s">
        <v>527</v>
      </c>
    </row>
    <row r="35" spans="1:4">
      <c r="A35" s="418"/>
      <c r="B35" s="600"/>
      <c r="C35" s="145" t="s">
        <v>132</v>
      </c>
      <c r="D35" s="696" t="s">
        <v>528</v>
      </c>
    </row>
    <row r="36" spans="1:4">
      <c r="A36" s="418"/>
      <c r="B36" s="600"/>
      <c r="C36" s="145" t="s">
        <v>326</v>
      </c>
      <c r="D36" s="696" t="s">
        <v>528</v>
      </c>
    </row>
    <row r="37" spans="1:4">
      <c r="A37" s="418"/>
      <c r="B37" s="600"/>
      <c r="C37" s="145" t="s">
        <v>1055</v>
      </c>
      <c r="D37" s="696" t="s">
        <v>528</v>
      </c>
    </row>
    <row r="38" spans="1:4">
      <c r="A38" s="418"/>
      <c r="B38" s="600"/>
      <c r="C38" s="145" t="s">
        <v>1056</v>
      </c>
      <c r="D38" s="696" t="s">
        <v>528</v>
      </c>
    </row>
    <row r="39" spans="1:4">
      <c r="A39" s="418"/>
      <c r="B39" s="600"/>
      <c r="C39" s="145" t="s">
        <v>968</v>
      </c>
      <c r="D39" s="696" t="s">
        <v>769</v>
      </c>
    </row>
    <row r="40" spans="1:4">
      <c r="A40" s="418"/>
      <c r="B40" s="600"/>
      <c r="C40" s="145" t="s">
        <v>328</v>
      </c>
      <c r="D40" s="696" t="s">
        <v>529</v>
      </c>
    </row>
    <row r="41" spans="1:4">
      <c r="A41" s="418"/>
      <c r="B41" s="600"/>
      <c r="C41" s="145" t="s">
        <v>530</v>
      </c>
      <c r="D41" s="696" t="s">
        <v>770</v>
      </c>
    </row>
    <row r="42" spans="1:4" ht="12">
      <c r="A42" s="418"/>
      <c r="B42" s="599" t="s">
        <v>531</v>
      </c>
      <c r="D42" s="696" t="s">
        <v>532</v>
      </c>
    </row>
    <row r="43" spans="1:4" ht="12">
      <c r="A43" s="418"/>
      <c r="B43" s="599"/>
      <c r="C43" s="145" t="s">
        <v>533</v>
      </c>
      <c r="D43" s="696" t="s">
        <v>534</v>
      </c>
    </row>
    <row r="44" spans="1:4" ht="12">
      <c r="A44" s="418"/>
      <c r="B44" s="599"/>
      <c r="C44" s="145" t="s">
        <v>141</v>
      </c>
      <c r="D44" s="696" t="s">
        <v>535</v>
      </c>
    </row>
    <row r="45" spans="1:4">
      <c r="A45" s="418"/>
      <c r="B45" s="600"/>
      <c r="C45" s="145" t="s">
        <v>536</v>
      </c>
      <c r="D45" s="696" t="s">
        <v>837</v>
      </c>
    </row>
    <row r="46" spans="1:4">
      <c r="A46" s="418"/>
      <c r="B46" s="600"/>
      <c r="C46" s="145" t="s">
        <v>537</v>
      </c>
      <c r="D46" s="696" t="s">
        <v>837</v>
      </c>
    </row>
    <row r="47" spans="1:4">
      <c r="A47" s="418"/>
      <c r="B47" s="600"/>
      <c r="C47" s="145" t="s">
        <v>538</v>
      </c>
      <c r="D47" s="696" t="s">
        <v>1057</v>
      </c>
    </row>
    <row r="48" spans="1:4" ht="12.75" customHeight="1">
      <c r="A48" s="604"/>
      <c r="B48" s="600"/>
      <c r="C48" s="145" t="s">
        <v>1058</v>
      </c>
      <c r="D48" s="696" t="s">
        <v>1059</v>
      </c>
    </row>
    <row r="49" spans="2:4">
      <c r="B49" s="600"/>
      <c r="C49" s="145" t="s">
        <v>539</v>
      </c>
      <c r="D49" s="696" t="s">
        <v>1059</v>
      </c>
    </row>
    <row r="50" spans="2:4">
      <c r="B50" s="600"/>
      <c r="C50" s="145" t="s">
        <v>971</v>
      </c>
      <c r="D50" s="696" t="s">
        <v>1060</v>
      </c>
    </row>
    <row r="51" spans="2:4">
      <c r="B51" s="600"/>
      <c r="C51" s="145" t="s">
        <v>974</v>
      </c>
      <c r="D51" s="696" t="s">
        <v>1061</v>
      </c>
    </row>
    <row r="52" spans="2:4">
      <c r="B52" s="600"/>
      <c r="C52" s="145" t="s">
        <v>152</v>
      </c>
      <c r="D52" s="696" t="s">
        <v>1062</v>
      </c>
    </row>
    <row r="53" spans="2:4">
      <c r="B53" s="600"/>
      <c r="C53" s="145" t="s">
        <v>1063</v>
      </c>
      <c r="D53" s="696" t="s">
        <v>1064</v>
      </c>
    </row>
    <row r="54" spans="2:4">
      <c r="B54" s="600"/>
      <c r="C54" s="145" t="s">
        <v>976</v>
      </c>
      <c r="D54" s="696" t="s">
        <v>1065</v>
      </c>
    </row>
    <row r="55" spans="2:4">
      <c r="B55" s="600"/>
      <c r="C55" s="145" t="s">
        <v>540</v>
      </c>
      <c r="D55" s="696" t="s">
        <v>1066</v>
      </c>
    </row>
    <row r="56" spans="2:4">
      <c r="B56" s="600"/>
      <c r="C56" s="145" t="s">
        <v>541</v>
      </c>
      <c r="D56" s="696" t="s">
        <v>1066</v>
      </c>
    </row>
    <row r="57" spans="2:4">
      <c r="B57" s="600" t="s">
        <v>542</v>
      </c>
      <c r="D57" s="696" t="s">
        <v>543</v>
      </c>
    </row>
    <row r="58" spans="2:4">
      <c r="B58" s="600" t="s">
        <v>544</v>
      </c>
      <c r="D58" s="696" t="s">
        <v>545</v>
      </c>
    </row>
    <row r="59" spans="2:4">
      <c r="B59" s="600" t="s">
        <v>546</v>
      </c>
      <c r="D59" s="696"/>
    </row>
    <row r="60" spans="2:4">
      <c r="B60" s="600"/>
      <c r="C60" s="145" t="s">
        <v>1067</v>
      </c>
      <c r="D60" s="696" t="s">
        <v>1068</v>
      </c>
    </row>
    <row r="61" spans="2:4">
      <c r="B61" s="600"/>
      <c r="C61" s="145" t="s">
        <v>547</v>
      </c>
      <c r="D61" s="696" t="s">
        <v>1069</v>
      </c>
    </row>
    <row r="62" spans="2:4">
      <c r="B62" s="600"/>
      <c r="C62" s="145" t="s">
        <v>908</v>
      </c>
      <c r="D62" s="696" t="s">
        <v>1070</v>
      </c>
    </row>
    <row r="63" spans="2:4">
      <c r="B63" s="600"/>
      <c r="C63" s="145" t="s">
        <v>548</v>
      </c>
      <c r="D63" s="696" t="s">
        <v>1071</v>
      </c>
    </row>
    <row r="64" spans="2:4">
      <c r="B64" s="601"/>
      <c r="C64" s="602" t="s">
        <v>549</v>
      </c>
      <c r="D64" s="603" t="s">
        <v>1072</v>
      </c>
    </row>
  </sheetData>
  <mergeCells count="1">
    <mergeCell ref="C1:D1"/>
  </mergeCells>
  <pageMargins left="0.7" right="0.7" top="0.75" bottom="0.75" header="0.3" footer="0.3"/>
  <pageSetup paperSize="9" scale="76"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8E2677-B9C7-41D4-97E0-BF6025B5B797}">
  <sheetPr codeName="Hoja17">
    <tabColor rgb="FF002060"/>
  </sheetPr>
  <dimension ref="A3:J20"/>
  <sheetViews>
    <sheetView showGridLines="0" topLeftCell="A12" zoomScaleNormal="100" zoomScaleSheetLayoutView="100" workbookViewId="0">
      <selection activeCell="A20" sqref="A20:J20"/>
    </sheetView>
  </sheetViews>
  <sheetFormatPr baseColWidth="10" defaultColWidth="11.5546875" defaultRowHeight="14.4"/>
  <cols>
    <col min="1" max="16384" width="11.5546875" style="129"/>
  </cols>
  <sheetData>
    <row r="3" spans="1:10" ht="15" thickBot="1"/>
    <row r="4" spans="1:10">
      <c r="A4" s="130"/>
      <c r="B4" s="131"/>
      <c r="C4" s="131"/>
      <c r="D4" s="131"/>
      <c r="E4" s="131"/>
      <c r="F4" s="131"/>
      <c r="G4" s="131"/>
      <c r="H4" s="131"/>
      <c r="I4" s="131"/>
      <c r="J4" s="132"/>
    </row>
    <row r="5" spans="1:10">
      <c r="A5" s="133"/>
      <c r="J5" s="134"/>
    </row>
    <row r="6" spans="1:10">
      <c r="A6" s="133"/>
      <c r="J6" s="134"/>
    </row>
    <row r="7" spans="1:10">
      <c r="A7" s="133"/>
      <c r="J7" s="134"/>
    </row>
    <row r="8" spans="1:10">
      <c r="A8" s="133"/>
      <c r="J8" s="134"/>
    </row>
    <row r="9" spans="1:10">
      <c r="A9" s="133"/>
      <c r="J9" s="134"/>
    </row>
    <row r="10" spans="1:10">
      <c r="A10" s="133"/>
      <c r="J10" s="134"/>
    </row>
    <row r="11" spans="1:10">
      <c r="A11" s="133"/>
      <c r="J11" s="134"/>
    </row>
    <row r="12" spans="1:10">
      <c r="A12" s="133"/>
      <c r="J12" s="134"/>
    </row>
    <row r="13" spans="1:10">
      <c r="A13" s="133"/>
      <c r="J13" s="134"/>
    </row>
    <row r="14" spans="1:10">
      <c r="A14" s="133"/>
      <c r="J14" s="134"/>
    </row>
    <row r="15" spans="1:10">
      <c r="A15" s="133"/>
      <c r="J15" s="134"/>
    </row>
    <row r="16" spans="1:10" ht="15" thickBot="1">
      <c r="A16" s="135"/>
      <c r="B16" s="136"/>
      <c r="C16" s="136"/>
      <c r="D16" s="136"/>
      <c r="E16" s="136"/>
      <c r="F16" s="136"/>
      <c r="G16" s="136"/>
      <c r="H16" s="136"/>
      <c r="I16" s="136"/>
      <c r="J16" s="137"/>
    </row>
    <row r="19" spans="1:10" ht="15" thickBot="1"/>
    <row r="20" spans="1:10" ht="65.400000000000006" customHeight="1" thickBot="1">
      <c r="A20" s="1073" t="s">
        <v>1344</v>
      </c>
      <c r="B20" s="1074"/>
      <c r="C20" s="1074"/>
      <c r="D20" s="1074"/>
      <c r="E20" s="1074"/>
      <c r="F20" s="1074"/>
      <c r="G20" s="1074"/>
      <c r="H20" s="1074"/>
      <c r="I20" s="1074"/>
      <c r="J20" s="1075"/>
    </row>
  </sheetData>
  <mergeCells count="1">
    <mergeCell ref="A20:J20"/>
  </mergeCells>
  <pageMargins left="0.7" right="0.7" top="0.75" bottom="0.75" header="0.3" footer="0.3"/>
  <pageSetup paperSize="9"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286A6B-C060-4279-A4C1-EBFD6DE1B28D}">
  <sheetPr>
    <tabColor rgb="FF002060"/>
  </sheetPr>
  <dimension ref="B2:I58"/>
  <sheetViews>
    <sheetView showGridLines="0" view="pageBreakPreview" topLeftCell="A2" zoomScaleNormal="100" zoomScaleSheetLayoutView="100" workbookViewId="0">
      <selection activeCell="F9" sqref="F9"/>
    </sheetView>
  </sheetViews>
  <sheetFormatPr baseColWidth="10" defaultColWidth="9.109375" defaultRowHeight="10.199999999999999"/>
  <cols>
    <col min="1" max="1" width="0.5546875" style="526" customWidth="1"/>
    <col min="2" max="2" width="19.44140625" style="526" customWidth="1"/>
    <col min="3" max="3" width="14.5546875" style="526" customWidth="1"/>
    <col min="4" max="4" width="11.44140625" style="526" customWidth="1"/>
    <col min="5" max="5" width="8.6640625" style="526" bestFit="1" customWidth="1"/>
    <col min="6" max="6" width="18.5546875" style="526" customWidth="1"/>
    <col min="7" max="7" width="5.44140625" style="526" bestFit="1" customWidth="1"/>
    <col min="8" max="8" width="13.33203125" style="526" bestFit="1" customWidth="1"/>
    <col min="9" max="9" width="12.88671875" style="526" customWidth="1"/>
    <col min="10" max="16384" width="9.109375" style="526"/>
  </cols>
  <sheetData>
    <row r="2" spans="2:9">
      <c r="B2" s="1078" t="s">
        <v>774</v>
      </c>
      <c r="C2" s="1078"/>
    </row>
    <row r="3" spans="2:9">
      <c r="B3" s="712" t="s">
        <v>1345</v>
      </c>
    </row>
    <row r="4" spans="2:9">
      <c r="B4" s="565"/>
    </row>
    <row r="5" spans="2:9">
      <c r="B5" s="565" t="s">
        <v>904</v>
      </c>
      <c r="D5" s="571" t="s">
        <v>775</v>
      </c>
    </row>
    <row r="6" spans="2:9">
      <c r="B6" s="565"/>
    </row>
    <row r="7" spans="2:9">
      <c r="B7" s="570" t="s">
        <v>776</v>
      </c>
      <c r="D7" s="570" t="s">
        <v>1132</v>
      </c>
    </row>
    <row r="8" spans="2:9">
      <c r="B8" s="570" t="s">
        <v>777</v>
      </c>
      <c r="D8" s="570" t="s">
        <v>838</v>
      </c>
    </row>
    <row r="9" spans="2:9">
      <c r="B9" s="570" t="s">
        <v>778</v>
      </c>
      <c r="D9" s="570" t="s">
        <v>779</v>
      </c>
    </row>
    <row r="10" spans="2:9">
      <c r="B10" s="570"/>
      <c r="D10" s="570"/>
    </row>
    <row r="11" spans="2:9">
      <c r="B11" s="570" t="s">
        <v>780</v>
      </c>
      <c r="D11" s="570" t="s">
        <v>781</v>
      </c>
    </row>
    <row r="12" spans="2:9">
      <c r="B12" s="567"/>
      <c r="D12" s="570"/>
    </row>
    <row r="13" spans="2:9" ht="33" customHeight="1">
      <c r="B13" s="567" t="s">
        <v>782</v>
      </c>
      <c r="D13" s="1079" t="s">
        <v>603</v>
      </c>
      <c r="E13" s="1079"/>
      <c r="F13" s="1079"/>
      <c r="G13" s="1079"/>
      <c r="H13" s="1079"/>
      <c r="I13" s="1079"/>
    </row>
    <row r="14" spans="2:9">
      <c r="B14" s="567" t="s">
        <v>783</v>
      </c>
      <c r="D14" s="570" t="s">
        <v>839</v>
      </c>
    </row>
    <row r="15" spans="2:9">
      <c r="B15" s="567" t="s">
        <v>784</v>
      </c>
      <c r="D15" s="570" t="s">
        <v>840</v>
      </c>
    </row>
    <row r="16" spans="2:9">
      <c r="B16" s="567" t="s">
        <v>785</v>
      </c>
      <c r="D16" s="570" t="s">
        <v>786</v>
      </c>
    </row>
    <row r="17" spans="2:6">
      <c r="B17" s="567" t="s">
        <v>787</v>
      </c>
      <c r="D17" s="570" t="s">
        <v>788</v>
      </c>
    </row>
    <row r="18" spans="2:6">
      <c r="B18" s="567" t="s">
        <v>789</v>
      </c>
      <c r="D18" s="570" t="s">
        <v>790</v>
      </c>
    </row>
    <row r="19" spans="2:6">
      <c r="B19" s="568"/>
      <c r="D19" s="570"/>
    </row>
    <row r="20" spans="2:6">
      <c r="B20" s="566" t="s">
        <v>791</v>
      </c>
      <c r="D20" s="571" t="s">
        <v>792</v>
      </c>
    </row>
    <row r="21" spans="2:6">
      <c r="B21" s="566"/>
    </row>
    <row r="22" spans="2:6">
      <c r="B22" s="711" t="s">
        <v>793</v>
      </c>
      <c r="D22" s="887" t="s">
        <v>794</v>
      </c>
      <c r="E22" s="891"/>
      <c r="F22" s="892"/>
    </row>
    <row r="23" spans="2:6">
      <c r="B23" s="1077" t="s">
        <v>1136</v>
      </c>
      <c r="D23" s="893" t="s">
        <v>922</v>
      </c>
      <c r="E23" s="889"/>
      <c r="F23" s="890"/>
    </row>
    <row r="24" spans="2:6">
      <c r="B24" s="1077"/>
      <c r="D24" s="1080"/>
      <c r="E24" s="1081"/>
      <c r="F24" s="1082"/>
    </row>
    <row r="25" spans="2:6" ht="10.8" thickBot="1">
      <c r="B25" s="569" t="s">
        <v>795</v>
      </c>
      <c r="D25" s="1083"/>
      <c r="E25" s="1084"/>
      <c r="F25" s="1084"/>
    </row>
    <row r="26" spans="2:6">
      <c r="B26" s="710" t="s">
        <v>796</v>
      </c>
      <c r="D26" s="888" t="s">
        <v>922</v>
      </c>
      <c r="E26" s="891"/>
      <c r="F26" s="892"/>
    </row>
    <row r="27" spans="2:6">
      <c r="B27" s="710" t="s">
        <v>797</v>
      </c>
      <c r="D27" s="888" t="s">
        <v>923</v>
      </c>
      <c r="E27" s="891"/>
      <c r="F27" s="892"/>
    </row>
    <row r="28" spans="2:6">
      <c r="B28" s="710" t="s">
        <v>798</v>
      </c>
      <c r="D28" s="888" t="s">
        <v>1160</v>
      </c>
      <c r="E28" s="891"/>
      <c r="F28" s="892"/>
    </row>
    <row r="29" spans="2:6">
      <c r="B29" s="710" t="s">
        <v>799</v>
      </c>
      <c r="D29" s="888" t="s">
        <v>747</v>
      </c>
      <c r="E29" s="891"/>
      <c r="F29" s="892"/>
    </row>
    <row r="30" spans="2:6">
      <c r="B30" s="710" t="s">
        <v>800</v>
      </c>
      <c r="D30" s="888" t="s">
        <v>1135</v>
      </c>
      <c r="E30" s="891"/>
      <c r="F30" s="892"/>
    </row>
    <row r="31" spans="2:6">
      <c r="B31" s="565"/>
    </row>
    <row r="32" spans="2:6">
      <c r="B32" s="566" t="s">
        <v>801</v>
      </c>
      <c r="C32" s="966" t="s">
        <v>802</v>
      </c>
    </row>
    <row r="33" spans="2:9">
      <c r="B33" s="566"/>
    </row>
    <row r="34" spans="2:9" ht="34.200000000000003" customHeight="1">
      <c r="B34" s="1079" t="s">
        <v>1346</v>
      </c>
      <c r="C34" s="1079"/>
      <c r="D34" s="1079"/>
      <c r="E34" s="1079"/>
      <c r="F34" s="1079"/>
      <c r="G34" s="1079"/>
      <c r="H34" s="1079"/>
    </row>
    <row r="35" spans="2:9">
      <c r="B35" s="565"/>
    </row>
    <row r="36" spans="2:9">
      <c r="B36" s="570" t="s">
        <v>803</v>
      </c>
      <c r="D36" s="570" t="s">
        <v>899</v>
      </c>
    </row>
    <row r="37" spans="2:9">
      <c r="B37" s="570" t="s">
        <v>1262</v>
      </c>
      <c r="D37" s="570" t="s">
        <v>899</v>
      </c>
    </row>
    <row r="38" spans="2:9">
      <c r="B38" s="570" t="s">
        <v>526</v>
      </c>
      <c r="D38" s="570" t="s">
        <v>899</v>
      </c>
    </row>
    <row r="39" spans="2:9">
      <c r="B39" s="570" t="s">
        <v>804</v>
      </c>
      <c r="D39" s="570" t="s">
        <v>900</v>
      </c>
    </row>
    <row r="40" spans="2:9">
      <c r="B40" s="570"/>
    </row>
    <row r="41" spans="2:9">
      <c r="B41" s="571" t="s">
        <v>805</v>
      </c>
    </row>
    <row r="42" spans="2:9">
      <c r="B42" s="711" t="s">
        <v>806</v>
      </c>
      <c r="C42" s="572"/>
      <c r="D42" s="572"/>
      <c r="E42" s="572"/>
      <c r="F42" s="572"/>
      <c r="G42" s="572"/>
      <c r="H42" s="572"/>
      <c r="I42" s="572"/>
    </row>
    <row r="43" spans="2:9" ht="45.75" customHeight="1">
      <c r="B43" s="573" t="s">
        <v>807</v>
      </c>
      <c r="C43" s="573" t="s">
        <v>808</v>
      </c>
      <c r="D43" s="573" t="s">
        <v>809</v>
      </c>
      <c r="E43" s="573" t="s">
        <v>810</v>
      </c>
      <c r="F43" s="573" t="s">
        <v>811</v>
      </c>
      <c r="G43" s="573" t="s">
        <v>812</v>
      </c>
      <c r="H43" s="573" t="s">
        <v>813</v>
      </c>
      <c r="I43" s="573" t="s">
        <v>814</v>
      </c>
    </row>
    <row r="44" spans="2:9">
      <c r="B44" s="572">
        <v>1</v>
      </c>
      <c r="C44" s="574" t="s">
        <v>378</v>
      </c>
      <c r="D44" s="572" t="s">
        <v>1133</v>
      </c>
      <c r="E44" s="575">
        <v>4998</v>
      </c>
      <c r="F44" s="572" t="s">
        <v>815</v>
      </c>
      <c r="G44" s="575">
        <v>4998</v>
      </c>
      <c r="H44" s="575">
        <v>49980000000</v>
      </c>
      <c r="I44" s="576">
        <v>0.99960000000000004</v>
      </c>
    </row>
    <row r="45" spans="2:9">
      <c r="B45" s="572">
        <v>2</v>
      </c>
      <c r="C45" s="574" t="s">
        <v>816</v>
      </c>
      <c r="D45" s="572" t="s">
        <v>1134</v>
      </c>
      <c r="E45" s="572">
        <v>2</v>
      </c>
      <c r="F45" s="572" t="s">
        <v>815</v>
      </c>
      <c r="G45" s="572">
        <v>2</v>
      </c>
      <c r="H45" s="575">
        <v>20000000</v>
      </c>
      <c r="I45" s="576">
        <v>4.0000000000000002E-4</v>
      </c>
    </row>
    <row r="46" spans="2:9">
      <c r="B46" s="570"/>
    </row>
    <row r="48" spans="2:9">
      <c r="B48" s="570"/>
    </row>
    <row r="49" spans="2:9">
      <c r="B49" s="570"/>
    </row>
    <row r="50" spans="2:9">
      <c r="B50" s="577" t="s">
        <v>817</v>
      </c>
      <c r="C50" s="578"/>
      <c r="D50" s="578"/>
      <c r="E50" s="578"/>
      <c r="F50" s="578"/>
      <c r="G50" s="578"/>
      <c r="H50" s="578"/>
      <c r="I50" s="579"/>
    </row>
    <row r="51" spans="2:9" ht="49.5" customHeight="1">
      <c r="B51" s="580" t="s">
        <v>807</v>
      </c>
      <c r="C51" s="580" t="s">
        <v>808</v>
      </c>
      <c r="D51" s="580" t="s">
        <v>809</v>
      </c>
      <c r="E51" s="580" t="s">
        <v>810</v>
      </c>
      <c r="F51" s="580" t="s">
        <v>811</v>
      </c>
      <c r="G51" s="580" t="s">
        <v>812</v>
      </c>
      <c r="H51" s="580" t="s">
        <v>813</v>
      </c>
      <c r="I51" s="580" t="s">
        <v>818</v>
      </c>
    </row>
    <row r="52" spans="2:9">
      <c r="B52" s="572">
        <v>1</v>
      </c>
      <c r="C52" s="574" t="s">
        <v>378</v>
      </c>
      <c r="D52" s="572" t="s">
        <v>1260</v>
      </c>
      <c r="E52" s="575">
        <v>4998</v>
      </c>
      <c r="F52" s="572" t="s">
        <v>815</v>
      </c>
      <c r="G52" s="575">
        <v>4998</v>
      </c>
      <c r="H52" s="575">
        <v>49980000000</v>
      </c>
      <c r="I52" s="576">
        <v>0.99960000000000004</v>
      </c>
    </row>
    <row r="53" spans="2:9">
      <c r="B53" s="572">
        <v>2</v>
      </c>
      <c r="C53" s="574" t="s">
        <v>816</v>
      </c>
      <c r="D53" s="572" t="s">
        <v>1261</v>
      </c>
      <c r="E53" s="572">
        <v>2</v>
      </c>
      <c r="F53" s="572" t="s">
        <v>815</v>
      </c>
      <c r="G53" s="572">
        <v>2</v>
      </c>
      <c r="H53" s="575">
        <v>20000000</v>
      </c>
      <c r="I53" s="576">
        <v>4.0000000000000002E-4</v>
      </c>
    </row>
    <row r="54" spans="2:9">
      <c r="B54" s="527"/>
    </row>
    <row r="55" spans="2:9">
      <c r="B55" s="566" t="s">
        <v>819</v>
      </c>
      <c r="C55" s="571" t="s">
        <v>820</v>
      </c>
    </row>
    <row r="56" spans="2:9">
      <c r="B56" s="527"/>
    </row>
    <row r="57" spans="2:9" ht="30.6" customHeight="1">
      <c r="B57" s="1076" t="s">
        <v>1347</v>
      </c>
      <c r="C57" s="1076"/>
      <c r="D57" s="1076"/>
      <c r="E57" s="1076"/>
      <c r="F57" s="1076"/>
      <c r="G57" s="1076"/>
      <c r="H57" s="1076"/>
      <c r="I57" s="1076"/>
    </row>
    <row r="58" spans="2:9">
      <c r="B58" s="1076" t="s">
        <v>1339</v>
      </c>
      <c r="C58" s="1076"/>
      <c r="D58" s="1076"/>
      <c r="E58" s="1076"/>
      <c r="F58" s="1076"/>
      <c r="G58" s="1076"/>
      <c r="H58" s="1076"/>
      <c r="I58" s="1076"/>
    </row>
  </sheetData>
  <mergeCells count="8">
    <mergeCell ref="B58:I58"/>
    <mergeCell ref="B57:I57"/>
    <mergeCell ref="B23:B24"/>
    <mergeCell ref="B2:C2"/>
    <mergeCell ref="D13:I13"/>
    <mergeCell ref="D24:F24"/>
    <mergeCell ref="D25:F25"/>
    <mergeCell ref="B34:H34"/>
  </mergeCells>
  <pageMargins left="0.7" right="0.7" top="0.75" bottom="0.75" header="0.3" footer="0.3"/>
  <pageSetup paperSize="9" scale="83" orientation="portrait" r:id="rId1"/>
  <colBreaks count="1" manualBreakCount="1">
    <brk id="9" max="1048575" man="1"/>
  </colBreaks>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mGtzZluVy8l1hKv8iho7SfMJWpW2BPiSvGyToSvOAYg=</DigestValue>
    </Reference>
    <Reference Type="http://www.w3.org/2000/09/xmldsig#Object" URI="#idOfficeObject">
      <DigestMethod Algorithm="http://www.w3.org/2001/04/xmlenc#sha256"/>
      <DigestValue>q8A5h4+F6q72O63aHyVb2Qu6sbAb990PMVcYJmJp0AE=</DigestValue>
    </Reference>
    <Reference Type="http://uri.etsi.org/01903#SignedProperties" URI="#idSignedProperties">
      <Transforms>
        <Transform Algorithm="http://www.w3.org/TR/2001/REC-xml-c14n-20010315"/>
      </Transforms>
      <DigestMethod Algorithm="http://www.w3.org/2001/04/xmlenc#sha256"/>
      <DigestValue>tAyWyd3zUqMkAQEN+geoMIAMNe1e4v5SHK+RhJiwDTM=</DigestValue>
    </Reference>
    <Reference Type="http://www.w3.org/2000/09/xmldsig#Object" URI="#idValidSigLnImg">
      <DigestMethod Algorithm="http://www.w3.org/2001/04/xmlenc#sha256"/>
      <DigestValue>H7+V1EFdorv9n65blwZxQZhwtCLmfu+7zZgw4Ol546E=</DigestValue>
    </Reference>
    <Reference Type="http://www.w3.org/2000/09/xmldsig#Object" URI="#idInvalidSigLnImg">
      <DigestMethod Algorithm="http://www.w3.org/2001/04/xmlenc#sha256"/>
      <DigestValue>PhLhPQbyvr/7ey0o/1VVsmo238Gdw8jkF+Pa4O6b5mQ=</DigestValue>
    </Reference>
  </SignedInfo>
  <SignatureValue>PZtz7dxkmEfkKUOleFg2OwLKodnK1TW4RZNI405Q4ZSVWZpozO9S9JQIrSleccEifdZcZCEXdX7X
oPy9NCdi/9eZpmgdbsL/VPul08QYhCqUW8bCEewY5vgmfvxecks3L6VSpA4uaqNi2akqXiFadACU
gIX0MrlqCAp16mnTBjQm/OD8Vt7M763SLpoJ2Nd+yuhOqvPhvXMpOOC50dEaOB7MVaD6R1t57K8H
rtYyYmzf2p+/eKqvUIkUUYXlAl7GgwDDwcdmcx+2fA4DJQa4T3jzKAcdIA2h+B4ZCaZ2PQ8qwzIZ
tpFkqGp1nBSmx5WqzzhSmqinZnvojS692cTyVw==</SignatureValue>
  <KeyInfo>
    <X509Data>
      <X509Certificate>MIID8jCCAtqgAwIBAgIQcJHZpPIsqbVGhHsznKJrGjANBgkqhkiG9w0BAQsFADB4MXYwEQYKCZImiZPyLGQBGRYDbmV0MBUGCgmSJomT8ixkARkWB3dpbmRvd3MwHQYDVQQDExZNUy1Pcmdhbml6YXRpb24tQWNjZXNzMCsGA1UECxMkODJkYmFjYTQtM2U4MS00NmNhLTljNzMtMDk1MGMxZWFjYTk3MB4XDTI0MTAzMDE4NDczOFoXDTM0MTAzMDE5MTczOFowLzEtMCsGA1UEAxMkYmIxYmZiNDItN2ExYy00N2JlLWJjZGQtZDZiMmEwOWQzYTAwMIIBIjANBgkqhkiG9w0BAQEFAAOCAQ8AMIIBCgKCAQEAwnftxZOFD/t/ol3oZwlmiZu50IruE+fgCNFX3IUxi1xLZtLsUpxlG0HKzdjalrJyFgxNPUrnBbB11OWSGF8+T347TfX5ApB8emQNCF5pX/zLElZJFbT64ErK4fpWCON8TFsnX0dh2Q3o7QYXGjCSeasOB7yyxvoJjKpZ9vDxfU/OVz9P0fFk2lDmKcvzn0uUgnNum1Cb+VCNUBIp6D2mNsOda6xEHHraQLeYExN3z8vLLNDTihE4COF6deJNBI8Ct8r3NZWdK7Uuh2/O+ffCnioGUwmT9p3L3gwffaYt4TkyGcX1yL8qpXuUAfhuHYmh+tX1bieAldEc+mlsa5ZDPwIDAQABo4HAMIG9MAwGA1UdEwEB/wQCMAAwFgYDVR0lAQH/BAwwCgYIKwYBBQUHAwIwIgYLKoZIhvcUAQWCHAIEEwSBEEL7G7scer5HvN3WsqCdOgAwIgYLKoZIhvcUAQWCHAMEEwSBEPxEqkJ40OJDhaWL9hVo/60wIgYLKoZIhvcUAQWCHAUEEwSBEIGms2z2Te9Ao4rfcgIKDikwFAYLKoZIhvcUAQWCHAgEBQSBAlNBMBMGCyqGSIb3FAEFghwHBAQEgQEwMA0GCSqGSIb3DQEBCwUAA4IBAQCt54dQ0c50yLPQvrDEkuu1+TVDw5QKmCERiVNOVlK7r3yhE8ZNOHvD8YHR+OpQ/Bv0A5EZTFwLH40dRcSvVc5/XOrg9ta9b0nMWWQtLv/mgv9nkl0nIf5cuNj7Twe2qnyt+RsdEEjiSInFrT+8PnMkblUNNey3VsjHYw7L3LXid7AasrI6Y8XjEmxmxfkpNcuBclqmUcqEj9dRWHpl0VzQ6ElA/Y7ykjO5brS2KeaTFSC+nzg4aNEuXJBghJuOQmZlePrxHjSnBDQzxXB3znSODbZHGOCF+5/5sRE/CLRtefXq7ro9k0vncqJ+ADI6MK+BcegQRbnqSsT9aOz3PtIN</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55"/>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3"/>
            <mdssi:RelationshipReference xmlns:mdssi="http://schemas.openxmlformats.org/package/2006/digital-signature" SourceId="rId58"/>
            <mdssi:RelationshipReference xmlns:mdssi="http://schemas.openxmlformats.org/package/2006/digital-signature" SourceId="rId5"/>
            <mdssi:RelationshipReference xmlns:mdssi="http://schemas.openxmlformats.org/package/2006/digital-signature" SourceId="rId1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56"/>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54"/>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57"/>
            <mdssi:RelationshipReference xmlns:mdssi="http://schemas.openxmlformats.org/package/2006/digital-signature" SourceId="rId10"/>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52"/>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3"/>
          </Transform>
          <Transform Algorithm="http://www.w3.org/TR/2001/REC-xml-c14n-20010315"/>
        </Transforms>
        <DigestMethod Algorithm="http://www.w3.org/2001/04/xmlenc#sha256"/>
        <DigestValue>Fl4as3Hp4n5LzY583Nr+oStrWaybwMDExHk/htGFcmg=</DigestValue>
      </Reference>
      <Reference URI="/xl/calcChain.xml?ContentType=application/vnd.openxmlformats-officedocument.spreadsheetml.calcChain+xml">
        <DigestMethod Algorithm="http://www.w3.org/2001/04/xmlenc#sha256"/>
        <DigestValue>dMKaA4A1s3DxfaImc4jct+qs1G/SzDFWO9GIdInj0V4=</DigestValue>
      </Reference>
      <Reference URI="/xl/comments1.xml?ContentType=application/vnd.openxmlformats-officedocument.spreadsheetml.comments+xml">
        <DigestMethod Algorithm="http://www.w3.org/2001/04/xmlenc#sha256"/>
        <DigestValue>DysXPm7DdOPh3yifdP3MOP6JV4hV7s9sdY9qXlkJneI=</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Ge1S1MH74uz/+QuHI9TNIEpvFXyvdihSFTf4ZLuc9+s=</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sUwgilu6bvvZosuxnWAhbVQKxnaAsvz1C8m8LTJ6LDw=</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4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4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4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cc22atzeF7XD4gny3kJ1/F8lqgORm5B9uSLBoZ4qhWE=</DigestValue>
      </Reference>
      <Reference URI="/xl/drawings/drawing1.xml?ContentType=application/vnd.openxmlformats-officedocument.drawing+xml">
        <DigestMethod Algorithm="http://www.w3.org/2001/04/xmlenc#sha256"/>
        <DigestValue>bY1Mp5nZVMX6HdT7NyMwPN+4yAVlpuSc2+Q9DXslzlI=</DigestValue>
      </Reference>
      <Reference URI="/xl/drawings/drawing10.xml?ContentType=application/vnd.openxmlformats-officedocument.drawing+xml">
        <DigestMethod Algorithm="http://www.w3.org/2001/04/xmlenc#sha256"/>
        <DigestValue>ulawTTAcZk62O9WdK75rZWD++LTQnU2q3Y+Q0FU/VQs=</DigestValue>
      </Reference>
      <Reference URI="/xl/drawings/drawing11.xml?ContentType=application/vnd.openxmlformats-officedocument.drawing+xml">
        <DigestMethod Algorithm="http://www.w3.org/2001/04/xmlenc#sha256"/>
        <DigestValue>zkky72e+vahA9D3RNecqVLeq5xhC8OT5VvPGBgVWAhQ=</DigestValue>
      </Reference>
      <Reference URI="/xl/drawings/drawing12.xml?ContentType=application/vnd.openxmlformats-officedocument.drawing+xml">
        <DigestMethod Algorithm="http://www.w3.org/2001/04/xmlenc#sha256"/>
        <DigestValue>xs6aKW5PtqahpduxSe3K1ags/120zx49Ha+OEk2yFKQ=</DigestValue>
      </Reference>
      <Reference URI="/xl/drawings/drawing13.xml?ContentType=application/vnd.openxmlformats-officedocument.drawing+xml">
        <DigestMethod Algorithm="http://www.w3.org/2001/04/xmlenc#sha256"/>
        <DigestValue>SdgGM8dQSHwSsqRXA9UaJ2kxezMpWIBvPwbKtyS5HSM=</DigestValue>
      </Reference>
      <Reference URI="/xl/drawings/drawing14.xml?ContentType=application/vnd.openxmlformats-officedocument.drawing+xml">
        <DigestMethod Algorithm="http://www.w3.org/2001/04/xmlenc#sha256"/>
        <DigestValue>ioYunyO9rlUtZkPuOAsCLeUmP5i0ov2R74yKFblxRB8=</DigestValue>
      </Reference>
      <Reference URI="/xl/drawings/drawing15.xml?ContentType=application/vnd.openxmlformats-officedocument.drawing+xml">
        <DigestMethod Algorithm="http://www.w3.org/2001/04/xmlenc#sha256"/>
        <DigestValue>Hk40kZwyCq2v8E3hpWbPYMNev0dLmrC+Wy6RTsU9Gsg=</DigestValue>
      </Reference>
      <Reference URI="/xl/drawings/drawing16.xml?ContentType=application/vnd.openxmlformats-officedocument.drawing+xml">
        <DigestMethod Algorithm="http://www.w3.org/2001/04/xmlenc#sha256"/>
        <DigestValue>RJusHmxAm+FPs0xm17NnAlyXEunVv2ePuwfqOFTnB64=</DigestValue>
      </Reference>
      <Reference URI="/xl/drawings/drawing17.xml?ContentType=application/vnd.openxmlformats-officedocument.drawing+xml">
        <DigestMethod Algorithm="http://www.w3.org/2001/04/xmlenc#sha256"/>
        <DigestValue>/XGxq+aQGw4yIWufjVrXbqH7RqlJ8T5VCoHn1thxH7M=</DigestValue>
      </Reference>
      <Reference URI="/xl/drawings/drawing18.xml?ContentType=application/vnd.openxmlformats-officedocument.drawing+xml">
        <DigestMethod Algorithm="http://www.w3.org/2001/04/xmlenc#sha256"/>
        <DigestValue>mdiaEYXKapEl2XaqQ5MTt8Qt5zX1SynF3ebAUB97Xqs=</DigestValue>
      </Reference>
      <Reference URI="/xl/drawings/drawing19.xml?ContentType=application/vnd.openxmlformats-officedocument.drawing+xml">
        <DigestMethod Algorithm="http://www.w3.org/2001/04/xmlenc#sha256"/>
        <DigestValue>AI90Xuhd1KL5RTnhfBJJ2N3RpaAIMVUOZUlk/5xt0aY=</DigestValue>
      </Reference>
      <Reference URI="/xl/drawings/drawing2.xml?ContentType=application/vnd.openxmlformats-officedocument.drawing+xml">
        <DigestMethod Algorithm="http://www.w3.org/2001/04/xmlenc#sha256"/>
        <DigestValue>B1wanraHuSwMASJSIgTCEduiI/81qYycAxNtNwxz7J4=</DigestValue>
      </Reference>
      <Reference URI="/xl/drawings/drawing20.xml?ContentType=application/vnd.openxmlformats-officedocument.drawing+xml">
        <DigestMethod Algorithm="http://www.w3.org/2001/04/xmlenc#sha256"/>
        <DigestValue>qHk8bdvsz3BxakCFjBoeI41DXftkqaQ5sMlhf1yLY80=</DigestValue>
      </Reference>
      <Reference URI="/xl/drawings/drawing21.xml?ContentType=application/vnd.openxmlformats-officedocument.drawing+xml">
        <DigestMethod Algorithm="http://www.w3.org/2001/04/xmlenc#sha256"/>
        <DigestValue>o6r+WYcS9b2kPJsqRsisCg6MkmNzHXBGmS9nmw2VAyg=</DigestValue>
      </Reference>
      <Reference URI="/xl/drawings/drawing22.xml?ContentType=application/vnd.openxmlformats-officedocument.drawing+xml">
        <DigestMethod Algorithm="http://www.w3.org/2001/04/xmlenc#sha256"/>
        <DigestValue>gspk/Hk6d0iZtErx7jgYbwOFKKPO8fQ96IAltB6moNk=</DigestValue>
      </Reference>
      <Reference URI="/xl/drawings/drawing23.xml?ContentType=application/vnd.openxmlformats-officedocument.drawing+xml">
        <DigestMethod Algorithm="http://www.w3.org/2001/04/xmlenc#sha256"/>
        <DigestValue>YSWx6fQ1peTbMit0KI2EAjMuvT+E6lIUB34O7drD43c=</DigestValue>
      </Reference>
      <Reference URI="/xl/drawings/drawing24.xml?ContentType=application/vnd.openxmlformats-officedocument.drawing+xml">
        <DigestMethod Algorithm="http://www.w3.org/2001/04/xmlenc#sha256"/>
        <DigestValue>OwqAvnrLLc4gNdnrpCXxM2AA6SwrHWxbobkB/MCSe7M=</DigestValue>
      </Reference>
      <Reference URI="/xl/drawings/drawing25.xml?ContentType=application/vnd.openxmlformats-officedocument.drawing+xml">
        <DigestMethod Algorithm="http://www.w3.org/2001/04/xmlenc#sha256"/>
        <DigestValue>ISITR8wZFZZS/tpt60G01cVE4aQ3TuZsh7MuOdm5dGQ=</DigestValue>
      </Reference>
      <Reference URI="/xl/drawings/drawing26.xml?ContentType=application/vnd.openxmlformats-officedocument.drawing+xml">
        <DigestMethod Algorithm="http://www.w3.org/2001/04/xmlenc#sha256"/>
        <DigestValue>IxkOi8xdHEb4D2yjrBy4fSBw2NErFpnONoxGVRtbJ8Y=</DigestValue>
      </Reference>
      <Reference URI="/xl/drawings/drawing27.xml?ContentType=application/vnd.openxmlformats-officedocument.drawing+xml">
        <DigestMethod Algorithm="http://www.w3.org/2001/04/xmlenc#sha256"/>
        <DigestValue>r2ecE9XwfpWajqR1wN1uMsGKniiZuREIYzTB0F+/PhA=</DigestValue>
      </Reference>
      <Reference URI="/xl/drawings/drawing28.xml?ContentType=application/vnd.openxmlformats-officedocument.drawing+xml">
        <DigestMethod Algorithm="http://www.w3.org/2001/04/xmlenc#sha256"/>
        <DigestValue>wwO8mb624IqbD9s9jL2o1Xy/cBQJGxA2erJur31fYH4=</DigestValue>
      </Reference>
      <Reference URI="/xl/drawings/drawing29.xml?ContentType=application/vnd.openxmlformats-officedocument.drawing+xml">
        <DigestMethod Algorithm="http://www.w3.org/2001/04/xmlenc#sha256"/>
        <DigestValue>rrNse6izG49/E2Y+F/Rmi94uBRlW655xqIrhfUZTpUM=</DigestValue>
      </Reference>
      <Reference URI="/xl/drawings/drawing3.xml?ContentType=application/vnd.openxmlformats-officedocument.drawing+xml">
        <DigestMethod Algorithm="http://www.w3.org/2001/04/xmlenc#sha256"/>
        <DigestValue>XJjkoloFBAm01xUhK6Gb16hhrGxYr6FUePSVlUEGb+w=</DigestValue>
      </Reference>
      <Reference URI="/xl/drawings/drawing30.xml?ContentType=application/vnd.openxmlformats-officedocument.drawing+xml">
        <DigestMethod Algorithm="http://www.w3.org/2001/04/xmlenc#sha256"/>
        <DigestValue>7LAUKo8mwTLdDMdLH4JAguGsLUbsGXi8OaQ2zx85ZzM=</DigestValue>
      </Reference>
      <Reference URI="/xl/drawings/drawing31.xml?ContentType=application/vnd.openxmlformats-officedocument.drawing+xml">
        <DigestMethod Algorithm="http://www.w3.org/2001/04/xmlenc#sha256"/>
        <DigestValue>ZD99JD4AYkN0jcoSIZe8pj7b2U+8Y3IsgtBZAYp8AX8=</DigestValue>
      </Reference>
      <Reference URI="/xl/drawings/drawing32.xml?ContentType=application/vnd.openxmlformats-officedocument.drawing+xml">
        <DigestMethod Algorithm="http://www.w3.org/2001/04/xmlenc#sha256"/>
        <DigestValue>JBjbGu5077WImmarl1gtziHSql9gCEgwCkyzZMWOE9w=</DigestValue>
      </Reference>
      <Reference URI="/xl/drawings/drawing33.xml?ContentType=application/vnd.openxmlformats-officedocument.drawing+xml">
        <DigestMethod Algorithm="http://www.w3.org/2001/04/xmlenc#sha256"/>
        <DigestValue>/Cide8ComBCpLgmQzFR9QQqr9qA0t3Efc6a4TRdxJhg=</DigestValue>
      </Reference>
      <Reference URI="/xl/drawings/drawing34.xml?ContentType=application/vnd.openxmlformats-officedocument.drawing+xml">
        <DigestMethod Algorithm="http://www.w3.org/2001/04/xmlenc#sha256"/>
        <DigestValue>KU/UtNDpqTFmzQAs2TBa82eR5LO1UNnizWl3NjU8rSM=</DigestValue>
      </Reference>
      <Reference URI="/xl/drawings/drawing35.xml?ContentType=application/vnd.openxmlformats-officedocument.drawing+xml">
        <DigestMethod Algorithm="http://www.w3.org/2001/04/xmlenc#sha256"/>
        <DigestValue>WZaKbw6sfIVz1y52IrC+mE3vfHSZI2fZGALWBN87xqo=</DigestValue>
      </Reference>
      <Reference URI="/xl/drawings/drawing36.xml?ContentType=application/vnd.openxmlformats-officedocument.drawing+xml">
        <DigestMethod Algorithm="http://www.w3.org/2001/04/xmlenc#sha256"/>
        <DigestValue>SNAJaJkzIEZUykfWnQ1EJ8uw9MmfGzHoeb/xoMQDd4o=</DigestValue>
      </Reference>
      <Reference URI="/xl/drawings/drawing37.xml?ContentType=application/vnd.openxmlformats-officedocument.drawing+xml">
        <DigestMethod Algorithm="http://www.w3.org/2001/04/xmlenc#sha256"/>
        <DigestValue>R8R5OuK7EzLulETb0LtCd3EHR+RFwph01OKVOb6RdrM=</DigestValue>
      </Reference>
      <Reference URI="/xl/drawings/drawing38.xml?ContentType=application/vnd.openxmlformats-officedocument.drawing+xml">
        <DigestMethod Algorithm="http://www.w3.org/2001/04/xmlenc#sha256"/>
        <DigestValue>51P8/Vb4LcD3Tp+bo+vTsNsgeJFNQhEMjEmrdGJfCO0=</DigestValue>
      </Reference>
      <Reference URI="/xl/drawings/drawing39.xml?ContentType=application/vnd.openxmlformats-officedocument.drawing+xml">
        <DigestMethod Algorithm="http://www.w3.org/2001/04/xmlenc#sha256"/>
        <DigestValue>TkE/M+yYQZDANHRHSbxxbAnD9L0uUVkB6JUvJjUNPQY=</DigestValue>
      </Reference>
      <Reference URI="/xl/drawings/drawing4.xml?ContentType=application/vnd.openxmlformats-officedocument.drawing+xml">
        <DigestMethod Algorithm="http://www.w3.org/2001/04/xmlenc#sha256"/>
        <DigestValue>Bt7vyQ+yEsrf5ioDkaA4weJ8CnKQdETKmWdW9i4EIRQ=</DigestValue>
      </Reference>
      <Reference URI="/xl/drawings/drawing40.xml?ContentType=application/vnd.openxmlformats-officedocument.drawing+xml">
        <DigestMethod Algorithm="http://www.w3.org/2001/04/xmlenc#sha256"/>
        <DigestValue>adpl1qlUilbKYnT51VjDP1xh/YqkAlc/3BhLxmM62Tw=</DigestValue>
      </Reference>
      <Reference URI="/xl/drawings/drawing41.xml?ContentType=application/vnd.openxmlformats-officedocument.drawing+xml">
        <DigestMethod Algorithm="http://www.w3.org/2001/04/xmlenc#sha256"/>
        <DigestValue>+LbOmEjwb5wxyA2u2KUJ4UvZTIzCCiOs/1NFu1eCMxE=</DigestValue>
      </Reference>
      <Reference URI="/xl/drawings/drawing42.xml?ContentType=application/vnd.openxmlformats-officedocument.drawing+xml">
        <DigestMethod Algorithm="http://www.w3.org/2001/04/xmlenc#sha256"/>
        <DigestValue>H6ImKwvSg8eITL4hB6MEVSHOmKZNscBTT89haOHYI0U=</DigestValue>
      </Reference>
      <Reference URI="/xl/drawings/drawing43.xml?ContentType=application/vnd.openxmlformats-officedocument.drawing+xml">
        <DigestMethod Algorithm="http://www.w3.org/2001/04/xmlenc#sha256"/>
        <DigestValue>4NBuAf7/e5lsHoNqfyDZwDjpo6568goB7ImkrtcqUUc=</DigestValue>
      </Reference>
      <Reference URI="/xl/drawings/drawing44.xml?ContentType=application/vnd.openxmlformats-officedocument.drawing+xml">
        <DigestMethod Algorithm="http://www.w3.org/2001/04/xmlenc#sha256"/>
        <DigestValue>puwFTeJ0U9IuyPMBdOWdkIzleg9DEtNn55i1OuQ01PQ=</DigestValue>
      </Reference>
      <Reference URI="/xl/drawings/drawing45.xml?ContentType=application/vnd.openxmlformats-officedocument.drawing+xml">
        <DigestMethod Algorithm="http://www.w3.org/2001/04/xmlenc#sha256"/>
        <DigestValue>P3XK1qkygESN+7WJL/P+NPJM0Mmo4k19IALGFn8915o=</DigestValue>
      </Reference>
      <Reference URI="/xl/drawings/drawing46.xml?ContentType=application/vnd.openxmlformats-officedocument.drawing+xml">
        <DigestMethod Algorithm="http://www.w3.org/2001/04/xmlenc#sha256"/>
        <DigestValue>91gJfQtlX5TGyzb1HH8C/dmxPvHMdsjopq5Kwi8CsGU=</DigestValue>
      </Reference>
      <Reference URI="/xl/drawings/drawing47.xml?ContentType=application/vnd.openxmlformats-officedocument.drawing+xml">
        <DigestMethod Algorithm="http://www.w3.org/2001/04/xmlenc#sha256"/>
        <DigestValue>rOdM+eb4uw1pmfVh+h6iEM0duMxUcJasYA4z7sliT0o=</DigestValue>
      </Reference>
      <Reference URI="/xl/drawings/drawing48.xml?ContentType=application/vnd.openxmlformats-officedocument.drawing+xml">
        <DigestMethod Algorithm="http://www.w3.org/2001/04/xmlenc#sha256"/>
        <DigestValue>sYRSZRue7Zb2Tw3b957IDBoDJvJ2a+KtEunpvGISeNE=</DigestValue>
      </Reference>
      <Reference URI="/xl/drawings/drawing49.xml?ContentType=application/vnd.openxmlformats-officedocument.drawing+xml">
        <DigestMethod Algorithm="http://www.w3.org/2001/04/xmlenc#sha256"/>
        <DigestValue>+uVjHbC8LYUxM9sI6pYk4CmaoTxFbPwfteJrNHctNlI=</DigestValue>
      </Reference>
      <Reference URI="/xl/drawings/drawing5.xml?ContentType=application/vnd.openxmlformats-officedocument.drawing+xml">
        <DigestMethod Algorithm="http://www.w3.org/2001/04/xmlenc#sha256"/>
        <DigestValue>zHh/aoJ62Uc2sEZS5qPtwSIo/zGpHdpsClEYpKSQikU=</DigestValue>
      </Reference>
      <Reference URI="/xl/drawings/drawing6.xml?ContentType=application/vnd.openxmlformats-officedocument.drawing+xml">
        <DigestMethod Algorithm="http://www.w3.org/2001/04/xmlenc#sha256"/>
        <DigestValue>T2TB9baEyi0PJpFZzbS6CSg05mbrYgjr+3SFdPcIHcU=</DigestValue>
      </Reference>
      <Reference URI="/xl/drawings/drawing7.xml?ContentType=application/vnd.openxmlformats-officedocument.drawing+xml">
        <DigestMethod Algorithm="http://www.w3.org/2001/04/xmlenc#sha256"/>
        <DigestValue>UIaRoBeBbB/OQLR18YLBCdXea7q+6LwDMe5/L0M34ck=</DigestValue>
      </Reference>
      <Reference URI="/xl/drawings/drawing8.xml?ContentType=application/vnd.openxmlformats-officedocument.drawing+xml">
        <DigestMethod Algorithm="http://www.w3.org/2001/04/xmlenc#sha256"/>
        <DigestValue>5Rnfo0ReTyu7/P1FkTUfuGd67ahdT3ksC2jKYDmabfo=</DigestValue>
      </Reference>
      <Reference URI="/xl/drawings/drawing9.xml?ContentType=application/vnd.openxmlformats-officedocument.drawing+xml">
        <DigestMethod Algorithm="http://www.w3.org/2001/04/xmlenc#sha256"/>
        <DigestValue>PGAyFnsqxdHnQXX9a7C0Jx4eU1RWHgqWkNxKn8srRB4=</DigestValue>
      </Reference>
      <Reference URI="/xl/drawings/vmlDrawing1.vml?ContentType=application/vnd.openxmlformats-officedocument.vmlDrawing">
        <DigestMethod Algorithm="http://www.w3.org/2001/04/xmlenc#sha256"/>
        <DigestValue>40+u0nTo7dKkZZmknfHrw3K3wiZSst3T7lYbd1tpg4o=</DigestValue>
      </Reference>
      <Reference URI="/xl/drawings/vmlDrawing2.vml?ContentType=application/vnd.openxmlformats-officedocument.vmlDrawing">
        <DigestMethod Algorithm="http://www.w3.org/2001/04/xmlenc#sha256"/>
        <DigestValue>FClmk3T7FoPLGjIuTee+y4VnOV7kCyPOC0r5ehAGY4A=</DigestValue>
      </Reference>
      <Reference URI="/xl/media/image1.png?ContentType=image/png">
        <DigestMethod Algorithm="http://www.w3.org/2001/04/xmlenc#sha256"/>
        <DigestValue>i+6jHFNAQy1laJaRgtsNdKfFfa6wLEz9kmiwEriT4zA=</DigestValue>
      </Reference>
      <Reference URI="/xl/media/image2.jpeg?ContentType=image/jpeg">
        <DigestMethod Algorithm="http://www.w3.org/2001/04/xmlenc#sha256"/>
        <DigestValue>xciTczD82Fq60k4MDhWg3o/5mOPEf0TTJd8ZN3ciXTg=</DigestValue>
      </Reference>
      <Reference URI="/xl/media/image3.jpeg?ContentType=image/jpeg">
        <DigestMethod Algorithm="http://www.w3.org/2001/04/xmlenc#sha256"/>
        <DigestValue>dJB/UlrsKW4tkRqwBXb+2Oe7LMR4r64yetRaUvKnN60=</DigestValue>
      </Reference>
      <Reference URI="/xl/media/image4.png?ContentType=image/png">
        <DigestMethod Algorithm="http://www.w3.org/2001/04/xmlenc#sha256"/>
        <DigestValue>Ybd4jTSAuQDcWJjPY7+1njZcfXNq247E/L0b4kId1iA=</DigestValue>
      </Reference>
      <Reference URI="/xl/media/image5.emf?ContentType=image/x-emf">
        <DigestMethod Algorithm="http://www.w3.org/2001/04/xmlenc#sha256"/>
        <DigestValue>kmC5Xh4JVtXUPwOUUTZENkWD8G6P2Q+l7yX/HLWsuHY=</DigestValue>
      </Reference>
      <Reference URI="/xl/media/image6.emf?ContentType=image/x-emf">
        <DigestMethod Algorithm="http://www.w3.org/2001/04/xmlenc#sha256"/>
        <DigestValue>taL+mDx45whiF88Rq/TLt29+tHWO8lJEk9NpWJEzRLE=</DigestValue>
      </Reference>
      <Reference URI="/xl/persons/person.xml?ContentType=application/vnd.ms-excel.person+xml">
        <DigestMethod Algorithm="http://www.w3.org/2001/04/xmlenc#sha256"/>
        <DigestValue>Kme5Xg48LGu4PcmHspaZXwqhi/WRmuq4tejpIrrZUXc=</DigestValue>
      </Reference>
      <Reference URI="/xl/printerSettings/printerSettings1.bin?ContentType=application/vnd.openxmlformats-officedocument.spreadsheetml.printerSettings">
        <DigestMethod Algorithm="http://www.w3.org/2001/04/xmlenc#sha256"/>
        <DigestValue>6PpofnA5wn8wp78jrhmSVlBGLTMvyqATL1JY2w3OdSY=</DigestValue>
      </Reference>
      <Reference URI="/xl/printerSettings/printerSettings10.bin?ContentType=application/vnd.openxmlformats-officedocument.spreadsheetml.printerSettings">
        <DigestMethod Algorithm="http://www.w3.org/2001/04/xmlenc#sha256"/>
        <DigestValue>XaXh4tltm1edukbOQUDwmHeuJNsn7Q5zUSE2Q8HgIfg=</DigestValue>
      </Reference>
      <Reference URI="/xl/printerSettings/printerSettings11.bin?ContentType=application/vnd.openxmlformats-officedocument.spreadsheetml.printerSettings">
        <DigestMethod Algorithm="http://www.w3.org/2001/04/xmlenc#sha256"/>
        <DigestValue>KQblKnj4eS7Tm1I4XK5tt0xqyAd1X4C2KDqSbbGFCTw=</DigestValue>
      </Reference>
      <Reference URI="/xl/printerSettings/printerSettings12.bin?ContentType=application/vnd.openxmlformats-officedocument.spreadsheetml.printerSettings">
        <DigestMethod Algorithm="http://www.w3.org/2001/04/xmlenc#sha256"/>
        <DigestValue>/u9Zs64K4l1QK8Qh18N7k7ufjQCIpIiAWD4xDsIZl7A=</DigestValue>
      </Reference>
      <Reference URI="/xl/printerSettings/printerSettings13.bin?ContentType=application/vnd.openxmlformats-officedocument.spreadsheetml.printerSettings">
        <DigestMethod Algorithm="http://www.w3.org/2001/04/xmlenc#sha256"/>
        <DigestValue>XaXh4tltm1edukbOQUDwmHeuJNsn7Q5zUSE2Q8HgIfg=</DigestValue>
      </Reference>
      <Reference URI="/xl/printerSettings/printerSettings14.bin?ContentType=application/vnd.openxmlformats-officedocument.spreadsheetml.printerSettings">
        <DigestMethod Algorithm="http://www.w3.org/2001/04/xmlenc#sha256"/>
        <DigestValue>XaXh4tltm1edukbOQUDwmHeuJNsn7Q5zUSE2Q8HgIfg=</DigestValue>
      </Reference>
      <Reference URI="/xl/printerSettings/printerSettings15.bin?ContentType=application/vnd.openxmlformats-officedocument.spreadsheetml.printerSettings">
        <DigestMethod Algorithm="http://www.w3.org/2001/04/xmlenc#sha256"/>
        <DigestValue>XaXh4tltm1edukbOQUDwmHeuJNsn7Q5zUSE2Q8HgIfg=</DigestValue>
      </Reference>
      <Reference URI="/xl/printerSettings/printerSettings16.bin?ContentType=application/vnd.openxmlformats-officedocument.spreadsheetml.printerSettings">
        <DigestMethod Algorithm="http://www.w3.org/2001/04/xmlenc#sha256"/>
        <DigestValue>XaXh4tltm1edukbOQUDwmHeuJNsn7Q5zUSE2Q8HgIfg=</DigestValue>
      </Reference>
      <Reference URI="/xl/printerSettings/printerSettings17.bin?ContentType=application/vnd.openxmlformats-officedocument.spreadsheetml.printerSettings">
        <DigestMethod Algorithm="http://www.w3.org/2001/04/xmlenc#sha256"/>
        <DigestValue>XaXh4tltm1edukbOQUDwmHeuJNsn7Q5zUSE2Q8HgIfg=</DigestValue>
      </Reference>
      <Reference URI="/xl/printerSettings/printerSettings18.bin?ContentType=application/vnd.openxmlformats-officedocument.spreadsheetml.printerSettings">
        <DigestMethod Algorithm="http://www.w3.org/2001/04/xmlenc#sha256"/>
        <DigestValue>XaXh4tltm1edukbOQUDwmHeuJNsn7Q5zUSE2Q8HgIfg=</DigestValue>
      </Reference>
      <Reference URI="/xl/printerSettings/printerSettings19.bin?ContentType=application/vnd.openxmlformats-officedocument.spreadsheetml.printerSettings">
        <DigestMethod Algorithm="http://www.w3.org/2001/04/xmlenc#sha256"/>
        <DigestValue>XaXh4tltm1edukbOQUDwmHeuJNsn7Q5zUSE2Q8HgIfg=</DigestValue>
      </Reference>
      <Reference URI="/xl/printerSettings/printerSettings2.bin?ContentType=application/vnd.openxmlformats-officedocument.spreadsheetml.printerSettings">
        <DigestMethod Algorithm="http://www.w3.org/2001/04/xmlenc#sha256"/>
        <DigestValue>hQ5UrcWb/Ygo8wNcdrCJWPg9TlN8Q0BdgwJYy2jFBLw=</DigestValue>
      </Reference>
      <Reference URI="/xl/printerSettings/printerSettings20.bin?ContentType=application/vnd.openxmlformats-officedocument.spreadsheetml.printerSettings">
        <DigestMethod Algorithm="http://www.w3.org/2001/04/xmlenc#sha256"/>
        <DigestValue>KQblKnj4eS7Tm1I4XK5tt0xqyAd1X4C2KDqSbbGFCTw=</DigestValue>
      </Reference>
      <Reference URI="/xl/printerSettings/printerSettings21.bin?ContentType=application/vnd.openxmlformats-officedocument.spreadsheetml.printerSettings">
        <DigestMethod Algorithm="http://www.w3.org/2001/04/xmlenc#sha256"/>
        <DigestValue>Gz+n8Xa0H7OsocU8e/WtsNTrV/Rbp816dYY9/cEg0Jk=</DigestValue>
      </Reference>
      <Reference URI="/xl/printerSettings/printerSettings22.bin?ContentType=application/vnd.openxmlformats-officedocument.spreadsheetml.printerSettings">
        <DigestMethod Algorithm="http://www.w3.org/2001/04/xmlenc#sha256"/>
        <DigestValue>/u9Zs64K4l1QK8Qh18N7k7ufjQCIpIiAWD4xDsIZl7A=</DigestValue>
      </Reference>
      <Reference URI="/xl/printerSettings/printerSettings23.bin?ContentType=application/vnd.openxmlformats-officedocument.spreadsheetml.printerSettings">
        <DigestMethod Algorithm="http://www.w3.org/2001/04/xmlenc#sha256"/>
        <DigestValue>XaXh4tltm1edukbOQUDwmHeuJNsn7Q5zUSE2Q8HgIfg=</DigestValue>
      </Reference>
      <Reference URI="/xl/printerSettings/printerSettings24.bin?ContentType=application/vnd.openxmlformats-officedocument.spreadsheetml.printerSettings">
        <DigestMethod Algorithm="http://www.w3.org/2001/04/xmlenc#sha256"/>
        <DigestValue>XaXh4tltm1edukbOQUDwmHeuJNsn7Q5zUSE2Q8HgIfg=</DigestValue>
      </Reference>
      <Reference URI="/xl/printerSettings/printerSettings25.bin?ContentType=application/vnd.openxmlformats-officedocument.spreadsheetml.printerSettings">
        <DigestMethod Algorithm="http://www.w3.org/2001/04/xmlenc#sha256"/>
        <DigestValue>XaXh4tltm1edukbOQUDwmHeuJNsn7Q5zUSE2Q8HgIfg=</DigestValue>
      </Reference>
      <Reference URI="/xl/printerSettings/printerSettings26.bin?ContentType=application/vnd.openxmlformats-officedocument.spreadsheetml.printerSettings">
        <DigestMethod Algorithm="http://www.w3.org/2001/04/xmlenc#sha256"/>
        <DigestValue>KQblKnj4eS7Tm1I4XK5tt0xqyAd1X4C2KDqSbbGFCTw=</DigestValue>
      </Reference>
      <Reference URI="/xl/printerSettings/printerSettings27.bin?ContentType=application/vnd.openxmlformats-officedocument.spreadsheetml.printerSettings">
        <DigestMethod Algorithm="http://www.w3.org/2001/04/xmlenc#sha256"/>
        <DigestValue>/u9Zs64K4l1QK8Qh18N7k7ufjQCIpIiAWD4xDsIZl7A=</DigestValue>
      </Reference>
      <Reference URI="/xl/printerSettings/printerSettings28.bin?ContentType=application/vnd.openxmlformats-officedocument.spreadsheetml.printerSettings">
        <DigestMethod Algorithm="http://www.w3.org/2001/04/xmlenc#sha256"/>
        <DigestValue>XaXh4tltm1edukbOQUDwmHeuJNsn7Q5zUSE2Q8HgIfg=</DigestValue>
      </Reference>
      <Reference URI="/xl/printerSettings/printerSettings29.bin?ContentType=application/vnd.openxmlformats-officedocument.spreadsheetml.printerSettings">
        <DigestMethod Algorithm="http://www.w3.org/2001/04/xmlenc#sha256"/>
        <DigestValue>KQblKnj4eS7Tm1I4XK5tt0xqyAd1X4C2KDqSbbGFCTw=</DigestValue>
      </Reference>
      <Reference URI="/xl/printerSettings/printerSettings3.bin?ContentType=application/vnd.openxmlformats-officedocument.spreadsheetml.printerSettings">
        <DigestMethod Algorithm="http://www.w3.org/2001/04/xmlenc#sha256"/>
        <DigestValue>hqnMLvZ6XBY2fH1KhK00vJXWuxlSZRWkoKrdKDrIF2Q=</DigestValue>
      </Reference>
      <Reference URI="/xl/printerSettings/printerSettings30.bin?ContentType=application/vnd.openxmlformats-officedocument.spreadsheetml.printerSettings">
        <DigestMethod Algorithm="http://www.w3.org/2001/04/xmlenc#sha256"/>
        <DigestValue>6PpofnA5wn8wp78jrhmSVlBGLTMvyqATL1JY2w3OdSY=</DigestValue>
      </Reference>
      <Reference URI="/xl/printerSettings/printerSettings31.bin?ContentType=application/vnd.openxmlformats-officedocument.spreadsheetml.printerSettings">
        <DigestMethod Algorithm="http://www.w3.org/2001/04/xmlenc#sha256"/>
        <DigestValue>KQblKnj4eS7Tm1I4XK5tt0xqyAd1X4C2KDqSbbGFCTw=</DigestValue>
      </Reference>
      <Reference URI="/xl/printerSettings/printerSettings32.bin?ContentType=application/vnd.openxmlformats-officedocument.spreadsheetml.printerSettings">
        <DigestMethod Algorithm="http://www.w3.org/2001/04/xmlenc#sha256"/>
        <DigestValue>/u9Zs64K4l1QK8Qh18N7k7ufjQCIpIiAWD4xDsIZl7A=</DigestValue>
      </Reference>
      <Reference URI="/xl/printerSettings/printerSettings33.bin?ContentType=application/vnd.openxmlformats-officedocument.spreadsheetml.printerSettings">
        <DigestMethod Algorithm="http://www.w3.org/2001/04/xmlenc#sha256"/>
        <DigestValue>XaXh4tltm1edukbOQUDwmHeuJNsn7Q5zUSE2Q8HgIfg=</DigestValue>
      </Reference>
      <Reference URI="/xl/printerSettings/printerSettings34.bin?ContentType=application/vnd.openxmlformats-officedocument.spreadsheetml.printerSettings">
        <DigestMethod Algorithm="http://www.w3.org/2001/04/xmlenc#sha256"/>
        <DigestValue>XaXh4tltm1edukbOQUDwmHeuJNsn7Q5zUSE2Q8HgIfg=</DigestValue>
      </Reference>
      <Reference URI="/xl/printerSettings/printerSettings35.bin?ContentType=application/vnd.openxmlformats-officedocument.spreadsheetml.printerSettings">
        <DigestMethod Algorithm="http://www.w3.org/2001/04/xmlenc#sha256"/>
        <DigestValue>XaXh4tltm1edukbOQUDwmHeuJNsn7Q5zUSE2Q8HgIfg=</DigestValue>
      </Reference>
      <Reference URI="/xl/printerSettings/printerSettings36.bin?ContentType=application/vnd.openxmlformats-officedocument.spreadsheetml.printerSettings">
        <DigestMethod Algorithm="http://www.w3.org/2001/04/xmlenc#sha256"/>
        <DigestValue>XaXh4tltm1edukbOQUDwmHeuJNsn7Q5zUSE2Q8HgIfg=</DigestValue>
      </Reference>
      <Reference URI="/xl/printerSettings/printerSettings37.bin?ContentType=application/vnd.openxmlformats-officedocument.spreadsheetml.printerSettings">
        <DigestMethod Algorithm="http://www.w3.org/2001/04/xmlenc#sha256"/>
        <DigestValue>KQblKnj4eS7Tm1I4XK5tt0xqyAd1X4C2KDqSbbGFCTw=</DigestValue>
      </Reference>
      <Reference URI="/xl/printerSettings/printerSettings38.bin?ContentType=application/vnd.openxmlformats-officedocument.spreadsheetml.printerSettings">
        <DigestMethod Algorithm="http://www.w3.org/2001/04/xmlenc#sha256"/>
        <DigestValue>6PpofnA5wn8wp78jrhmSVlBGLTMvyqATL1JY2w3OdSY=</DigestValue>
      </Reference>
      <Reference URI="/xl/printerSettings/printerSettings39.bin?ContentType=application/vnd.openxmlformats-officedocument.spreadsheetml.printerSettings">
        <DigestMethod Algorithm="http://www.w3.org/2001/04/xmlenc#sha256"/>
        <DigestValue>KQblKnj4eS7Tm1I4XK5tt0xqyAd1X4C2KDqSbbGFCTw=</DigestValue>
      </Reference>
      <Reference URI="/xl/printerSettings/printerSettings4.bin?ContentType=application/vnd.openxmlformats-officedocument.spreadsheetml.printerSettings">
        <DigestMethod Algorithm="http://www.w3.org/2001/04/xmlenc#sha256"/>
        <DigestValue>s6l80irlBTW+uFk7nR5c7WcaDa2jSh3MPBgl0IjaDO0=</DigestValue>
      </Reference>
      <Reference URI="/xl/printerSettings/printerSettings40.bin?ContentType=application/vnd.openxmlformats-officedocument.spreadsheetml.printerSettings">
        <DigestMethod Algorithm="http://www.w3.org/2001/04/xmlenc#sha256"/>
        <DigestValue>Gz+n8Xa0H7OsocU8e/WtsNTrV/Rbp816dYY9/cEg0Jk=</DigestValue>
      </Reference>
      <Reference URI="/xl/printerSettings/printerSettings41.bin?ContentType=application/vnd.openxmlformats-officedocument.spreadsheetml.printerSettings">
        <DigestMethod Algorithm="http://www.w3.org/2001/04/xmlenc#sha256"/>
        <DigestValue>Gz+n8Xa0H7OsocU8e/WtsNTrV/Rbp816dYY9/cEg0Jk=</DigestValue>
      </Reference>
      <Reference URI="/xl/printerSettings/printerSettings42.bin?ContentType=application/vnd.openxmlformats-officedocument.spreadsheetml.printerSettings">
        <DigestMethod Algorithm="http://www.w3.org/2001/04/xmlenc#sha256"/>
        <DigestValue>/u9Zs64K4l1QK8Qh18N7k7ufjQCIpIiAWD4xDsIZl7A=</DigestValue>
      </Reference>
      <Reference URI="/xl/printerSettings/printerSettings43.bin?ContentType=application/vnd.openxmlformats-officedocument.spreadsheetml.printerSettings">
        <DigestMethod Algorithm="http://www.w3.org/2001/04/xmlenc#sha256"/>
        <DigestValue>XaXh4tltm1edukbOQUDwmHeuJNsn7Q5zUSE2Q8HgIfg=</DigestValue>
      </Reference>
      <Reference URI="/xl/printerSettings/printerSettings44.bin?ContentType=application/vnd.openxmlformats-officedocument.spreadsheetml.printerSettings">
        <DigestMethod Algorithm="http://www.w3.org/2001/04/xmlenc#sha256"/>
        <DigestValue>XaXh4tltm1edukbOQUDwmHeuJNsn7Q5zUSE2Q8HgIfg=</DigestValue>
      </Reference>
      <Reference URI="/xl/printerSettings/printerSettings45.bin?ContentType=application/vnd.openxmlformats-officedocument.spreadsheetml.printerSettings">
        <DigestMethod Algorithm="http://www.w3.org/2001/04/xmlenc#sha256"/>
        <DigestValue>XaXh4tltm1edukbOQUDwmHeuJNsn7Q5zUSE2Q8HgIfg=</DigestValue>
      </Reference>
      <Reference URI="/xl/printerSettings/printerSettings46.bin?ContentType=application/vnd.openxmlformats-officedocument.spreadsheetml.printerSettings">
        <DigestMethod Algorithm="http://www.w3.org/2001/04/xmlenc#sha256"/>
        <DigestValue>XaXh4tltm1edukbOQUDwmHeuJNsn7Q5zUSE2Q8HgIfg=</DigestValue>
      </Reference>
      <Reference URI="/xl/printerSettings/printerSettings47.bin?ContentType=application/vnd.openxmlformats-officedocument.spreadsheetml.printerSettings">
        <DigestMethod Algorithm="http://www.w3.org/2001/04/xmlenc#sha256"/>
        <DigestValue>XaXh4tltm1edukbOQUDwmHeuJNsn7Q5zUSE2Q8HgIfg=</DigestValue>
      </Reference>
      <Reference URI="/xl/printerSettings/printerSettings48.bin?ContentType=application/vnd.openxmlformats-officedocument.spreadsheetml.printerSettings">
        <DigestMethod Algorithm="http://www.w3.org/2001/04/xmlenc#sha256"/>
        <DigestValue>KQblKnj4eS7Tm1I4XK5tt0xqyAd1X4C2KDqSbbGFCTw=</DigestValue>
      </Reference>
      <Reference URI="/xl/printerSettings/printerSettings49.bin?ContentType=application/vnd.openxmlformats-officedocument.spreadsheetml.printerSettings">
        <DigestMethod Algorithm="http://www.w3.org/2001/04/xmlenc#sha256"/>
        <DigestValue>Gz+n8Xa0H7OsocU8e/WtsNTrV/Rbp816dYY9/cEg0Jk=</DigestValue>
      </Reference>
      <Reference URI="/xl/printerSettings/printerSettings5.bin?ContentType=application/vnd.openxmlformats-officedocument.spreadsheetml.printerSettings">
        <DigestMethod Algorithm="http://www.w3.org/2001/04/xmlenc#sha256"/>
        <DigestValue>qrc4oCEXgEwdtk22gkXXG/qE6kWwFaAr7Qt+SlHRHfM=</DigestValue>
      </Reference>
      <Reference URI="/xl/printerSettings/printerSettings50.bin?ContentType=application/vnd.openxmlformats-officedocument.spreadsheetml.printerSettings">
        <DigestMethod Algorithm="http://www.w3.org/2001/04/xmlenc#sha256"/>
        <DigestValue>/u9Zs64K4l1QK8Qh18N7k7ufjQCIpIiAWD4xDsIZl7A=</DigestValue>
      </Reference>
      <Reference URI="/xl/printerSettings/printerSettings51.bin?ContentType=application/vnd.openxmlformats-officedocument.spreadsheetml.printerSettings">
        <DigestMethod Algorithm="http://www.w3.org/2001/04/xmlenc#sha256"/>
        <DigestValue>KQblKnj4eS7Tm1I4XK5tt0xqyAd1X4C2KDqSbbGFCTw=</DigestValue>
      </Reference>
      <Reference URI="/xl/printerSettings/printerSettings52.bin?ContentType=application/vnd.openxmlformats-officedocument.spreadsheetml.printerSettings">
        <DigestMethod Algorithm="http://www.w3.org/2001/04/xmlenc#sha256"/>
        <DigestValue>/u9Zs64K4l1QK8Qh18N7k7ufjQCIpIiAWD4xDsIZl7A=</DigestValue>
      </Reference>
      <Reference URI="/xl/printerSettings/printerSettings53.bin?ContentType=application/vnd.openxmlformats-officedocument.spreadsheetml.printerSettings">
        <DigestMethod Algorithm="http://www.w3.org/2001/04/xmlenc#sha256"/>
        <DigestValue>fvDKcmaTLFQE1MYNOWCwrZIVMd8rP50NdMcBNTIzvco=</DigestValue>
      </Reference>
      <Reference URI="/xl/printerSettings/printerSettings6.bin?ContentType=application/vnd.openxmlformats-officedocument.spreadsheetml.printerSettings">
        <DigestMethod Algorithm="http://www.w3.org/2001/04/xmlenc#sha256"/>
        <DigestValue>Dq9mrEN6SRiQpF75K1wMRMAn1lfOr4r1MwUR3HEIzb0=</DigestValue>
      </Reference>
      <Reference URI="/xl/printerSettings/printerSettings7.bin?ContentType=application/vnd.openxmlformats-officedocument.spreadsheetml.printerSettings">
        <DigestMethod Algorithm="http://www.w3.org/2001/04/xmlenc#sha256"/>
        <DigestValue>XaXh4tltm1edukbOQUDwmHeuJNsn7Q5zUSE2Q8HgIfg=</DigestValue>
      </Reference>
      <Reference URI="/xl/printerSettings/printerSettings8.bin?ContentType=application/vnd.openxmlformats-officedocument.spreadsheetml.printerSettings">
        <DigestMethod Algorithm="http://www.w3.org/2001/04/xmlenc#sha256"/>
        <DigestValue>2hvoYcjc0o7Uu5aPMrce3O2h/dKByA7rhogmNR83mrc=</DigestValue>
      </Reference>
      <Reference URI="/xl/printerSettings/printerSettings9.bin?ContentType=application/vnd.openxmlformats-officedocument.spreadsheetml.printerSettings">
        <DigestMethod Algorithm="http://www.w3.org/2001/04/xmlenc#sha256"/>
        <DigestValue>XaXh4tltm1edukbOQUDwmHeuJNsn7Q5zUSE2Q8HgIfg=</DigestValue>
      </Reference>
      <Reference URI="/xl/sharedStrings.xml?ContentType=application/vnd.openxmlformats-officedocument.spreadsheetml.sharedStrings+xml">
        <DigestMethod Algorithm="http://www.w3.org/2001/04/xmlenc#sha256"/>
        <DigestValue>BLGWeeZvbduzzVTDWe2CewW4Jg/GB3xMsSZ6CnmBg8Y=</DigestValue>
      </Reference>
      <Reference URI="/xl/styles.xml?ContentType=application/vnd.openxmlformats-officedocument.spreadsheetml.styles+xml">
        <DigestMethod Algorithm="http://www.w3.org/2001/04/xmlenc#sha256"/>
        <DigestValue>J4vYL7WxyuJZ9uUa6o9AHT9pdKrPiKhDgTpJ3fLzMcM=</DigestValue>
      </Reference>
      <Reference URI="/xl/theme/theme1.xml?ContentType=application/vnd.openxmlformats-officedocument.theme+xml">
        <DigestMethod Algorithm="http://www.w3.org/2001/04/xmlenc#sha256"/>
        <DigestValue>YNeH5J+J9RxutazRnaWBrYU5Xm5oQzBJ7Lrr3bNNcJw=</DigestValue>
      </Reference>
      <Reference URI="/xl/threadedComments/threadedComment1.xml?ContentType=application/vnd.ms-excel.threadedcomments+xml">
        <DigestMethod Algorithm="http://www.w3.org/2001/04/xmlenc#sha256"/>
        <DigestValue>Xx7TIs5yWwvDtdbGRaLxrN/8gD+7e8WRONO1CZPMg50=</DigestValue>
      </Reference>
      <Reference URI="/xl/workbook.xml?ContentType=application/vnd.openxmlformats-officedocument.spreadsheetml.sheet.main+xml">
        <DigestMethod Algorithm="http://www.w3.org/2001/04/xmlenc#sha256"/>
        <DigestValue>+smUzjzj/ttrTfZMv1VTQx9rK2HqqAnSmA/XAcZbrHI=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FuZiCKv9AZhLoPB/RzyAxYoT+W/B7wFYm8n5x3TVtyM=</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xZ54+lU4u9NaYtT7FnVsHXThiNDp8KFFxsm252MCZYk=</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tbAVzrFam96r7zTY6M6QiSy+qRWQVV0HcEHZ4+h04/A=</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qLX7vszwdUKtNSSYzJSaRceXiZ7F1yRMP30eYcks96Y=</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ClMsgkC+Pgxrl1xHc72m2zZjS52WY2W48YbhbN3iktA=</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SLpH5hncHrs4wNKXI3m2fC3i9M8m8LrbZTPtt/d7NLo=</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lD/DNgT/kZBW44031kiwZTvn2Nllv1yDNiI4FnzoIT4=</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twUphv0Is00bW/fLEpRndpf22g47y5up88BzInid8b0=</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gzAJ2wl7zVQnkHsMbyZQriDHwtVvcSXvUPBNw1H+QfI=</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zNjPxrnvdeQwFDuWRS4stUEMhBJBLpn6Fopx0hsVRog=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f50e098pi7Eqb0drFFX6BzOTwHWxkz5PeGTU7apXQLo=</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RcEn7DS6dRbadoFJfXSUE4ZlIbH2hEDXRQcA7uchuZ0=</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OYr+JOTLMYAT7jEhru+uZRsMCtkMkRv7nBOhAp9yLtY=</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e8F5/+Ho3HhjiY3zk8eCb1oC3oz1OzRzgbJK/BvBkTs=</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A6UEXsMxA6Q+5WcIUHzb5EtK+Roq8cOsig6S3B9u41Q=</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VTzy8vh1o/UkO6zyI++1CHrAj/aKDi4fJLrQnRlxGcY=</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R0mebWe3zFj6rMw+DEGUtFFtMVNgVhAk3hiJsZo0GeU=</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/zqnYW+tyRnQbxuGAvJsVtLu19lHrjnJGiQHHC3LUnc=</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PAh7ZnnxenF05MghJFTU3P+M6zXwP4NJMT1x0gDh09E=</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7oy0SGuIdsZp433WHNT7e8sXYL1rYBH7CpEPtj2z5RQ=</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CcBQQ/TGz4hRjQSlW2qlFnnWWeDzdojM/K6iX2IeaMA=</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egHN6Oj88hY05SUNik1MfHMf3u2Dno/RKK+YseBVHMs=</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YGcifz7qZ/CddPD/NiddGl6FNLWx1gOgQAg6bXhFgx8=</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MoShtMAYRFOTmpfQAHPPyl1sXvDw3J3JhbGYk5sCNYE=</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qGIZSiOSIFFibPQbRBE+/sQtKNVHNuHkF1sMY9Sl6Mk=</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Px3MKYTmZXZljtgw/6eNN4kFkf5EFTmkFO++MKieM3s=</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l/Os6WUDpoSWR6972F6Lesy5emTD7sUbQkOYs7CvSns=</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7VBXRHY/VSQDegoiw3iwRnjyphecx8TPoC+YBvL6Jas=</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PbYvnmfy2DWtoXnkEv+Qnahbq8EgtwD7igPG1LDcYNo=</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BqqzFmiA1uslNLYRGHs7zyDbitdLlBs4VzyT8+xMXY8=</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4Zy6hmBoFdPGmvcaNOrvE4QrOtplixWjZosZNflDlOk=</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Ex2iR9Yf4jxclz6IMuU8l3LlD3S8mEA56nT4EAGS7IQ=</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H6ffx+TbYRrVLWtDycIl1qi4lmhGGimUya40wKQRJwE=</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HOUtsJk0Kj+Epi+f3n8x00W6yqNvYaw/AYucMTtlDP4=</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PLkOYJBBr7gPugik8WUDY7ACefcE+1H03S9jXwDgcJo=</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X5Uub53FSp9AEG89dXVcqE5gGF7s3f5YNjr9uwAnrKU=</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f98xhB+M5anfw9tc9I9j6FwVGIIPoE4hfjLzyp1nvXY=</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GhmWpO9+87CeCi8g381Mzwwdcco/mAk3NvlKh13PFII=</DigestValue>
      </Reference>
      <Reference URI="/xl/worksheets/_rels/sheet4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Q3Sb3LRGhZ+qKwjA/Qb3u6Rumh4CzvV07OnURQB9t4M=</DigestValue>
      </Reference>
      <Reference URI="/xl/worksheets/_rels/sheet4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UeqjKAv5nB6P8g3BPTPT72hxFFIzFkkCyX/kMsSOgkk=</DigestValue>
      </Reference>
      <Reference URI="/xl/worksheets/_rels/sheet4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NAyZSNhLZTmIF4MSypwOUaXO8I0vrFu1YMYSoHduOAo=</DigestValue>
      </Reference>
      <Reference URI="/xl/worksheets/_rels/sheet4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DSP3ATOv5tGKq64OWNDYHn+mAx1niylSzWt1YRG4d2o=</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Se2sNJboFcKs+LWQ1SZcYVo+CrNnYqCB0HH0ZMvIxFc=</DigestValue>
      </Reference>
      <Reference URI="/xl/worksheets/_rels/sheet5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dpvnlXbwXyiqWZphDmowK19O3RF2JTxgBq1sdET3myQ=</DigestValue>
      </Reference>
      <Reference URI="/xl/worksheets/_rels/sheet5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Z3CjegXg1B2GmIFRU1vWxgkoKaUF4SUgCKqskn9Cco4=</DigestValue>
      </Reference>
      <Reference URI="/xl/worksheets/_rels/sheet5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8dOIgTrinIJ8OGS5F7GLHtKVgioDfcNFo7PA8115CO0=</DigestValue>
      </Reference>
      <Reference URI="/xl/worksheets/_rels/sheet5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t4YM/tK4Eq62fLjlgApQwT6hNd/uY+U02x2A3pGh1h0=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UKEwtvDAM1hKtTa0ZZS0tzFxXWkWuGvfTqv4xaBYwNA=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FTLUZSzyPImP/h/5pTtmsiVav3XAxsSoaQXEM6xZNng=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J6BujlYMhOr98U7XxPFfMl/QUZrxuylPvFDi3TsDbm8=</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sheet1.xml?ContentType=application/vnd.openxmlformats-officedocument.spreadsheetml.worksheet+xml">
        <DigestMethod Algorithm="http://www.w3.org/2001/04/xmlenc#sha256"/>
        <DigestValue>/XQmmJzTEmhr8n2NYlL7jJFqa7jIOmQK96M5FoOiVYs=</DigestValue>
      </Reference>
      <Reference URI="/xl/worksheets/sheet10.xml?ContentType=application/vnd.openxmlformats-officedocument.spreadsheetml.worksheet+xml">
        <DigestMethod Algorithm="http://www.w3.org/2001/04/xmlenc#sha256"/>
        <DigestValue>moMCX4GULTEr86clWkEdDUkPBbTJ8HWYo20DNCZEaR4=</DigestValue>
      </Reference>
      <Reference URI="/xl/worksheets/sheet11.xml?ContentType=application/vnd.openxmlformats-officedocument.spreadsheetml.worksheet+xml">
        <DigestMethod Algorithm="http://www.w3.org/2001/04/xmlenc#sha256"/>
        <DigestValue>cWOCy4OQE6QFJm0HVXai8gsE6cFBSjDhBZeeR0YW0A0=</DigestValue>
      </Reference>
      <Reference URI="/xl/worksheets/sheet12.xml?ContentType=application/vnd.openxmlformats-officedocument.spreadsheetml.worksheet+xml">
        <DigestMethod Algorithm="http://www.w3.org/2001/04/xmlenc#sha256"/>
        <DigestValue>+x6n/bzj4apUDXd1froJ4bHkamEb19LgcwVpxoEdubo=</DigestValue>
      </Reference>
      <Reference URI="/xl/worksheets/sheet13.xml?ContentType=application/vnd.openxmlformats-officedocument.spreadsheetml.worksheet+xml">
        <DigestMethod Algorithm="http://www.w3.org/2001/04/xmlenc#sha256"/>
        <DigestValue>EdVqKnnXZLBuwZOrzRywcFQflEt5GexTAfZ1vL7xL+U=</DigestValue>
      </Reference>
      <Reference URI="/xl/worksheets/sheet14.xml?ContentType=application/vnd.openxmlformats-officedocument.spreadsheetml.worksheet+xml">
        <DigestMethod Algorithm="http://www.w3.org/2001/04/xmlenc#sha256"/>
        <DigestValue>cjDQPhSGNyHTu+K+BT15TZZ8heGr9OZUukpw12ByhAY=</DigestValue>
      </Reference>
      <Reference URI="/xl/worksheets/sheet15.xml?ContentType=application/vnd.openxmlformats-officedocument.spreadsheetml.worksheet+xml">
        <DigestMethod Algorithm="http://www.w3.org/2001/04/xmlenc#sha256"/>
        <DigestValue>xHkjtLLTdxxnYzjUH+8FhH43XLCX7TrWscDm2G7zL3M=</DigestValue>
      </Reference>
      <Reference URI="/xl/worksheets/sheet16.xml?ContentType=application/vnd.openxmlformats-officedocument.spreadsheetml.worksheet+xml">
        <DigestMethod Algorithm="http://www.w3.org/2001/04/xmlenc#sha256"/>
        <DigestValue>L18oujy1TnAfXGfoSWmGyUfrD3lFts1G0tfMLjU/HMM=</DigestValue>
      </Reference>
      <Reference URI="/xl/worksheets/sheet17.xml?ContentType=application/vnd.openxmlformats-officedocument.spreadsheetml.worksheet+xml">
        <DigestMethod Algorithm="http://www.w3.org/2001/04/xmlenc#sha256"/>
        <DigestValue>KmyUqkCXq4Rl5E0VBCsOvxge5sueUkxW5xmNDmuPTUk=</DigestValue>
      </Reference>
      <Reference URI="/xl/worksheets/sheet18.xml?ContentType=application/vnd.openxmlformats-officedocument.spreadsheetml.worksheet+xml">
        <DigestMethod Algorithm="http://www.w3.org/2001/04/xmlenc#sha256"/>
        <DigestValue>egzcoCF4sV//efv9vik9m2RNPNMnNeKaMReo1/eilV8=</DigestValue>
      </Reference>
      <Reference URI="/xl/worksheets/sheet19.xml?ContentType=application/vnd.openxmlformats-officedocument.spreadsheetml.worksheet+xml">
        <DigestMethod Algorithm="http://www.w3.org/2001/04/xmlenc#sha256"/>
        <DigestValue>flTO7+UYckEkGONVs73enjCHzN0kQcS2urVvwTggLEQ=</DigestValue>
      </Reference>
      <Reference URI="/xl/worksheets/sheet2.xml?ContentType=application/vnd.openxmlformats-officedocument.spreadsheetml.worksheet+xml">
        <DigestMethod Algorithm="http://www.w3.org/2001/04/xmlenc#sha256"/>
        <DigestValue>uOMnT8xtGwL7gyJn5nio0rMOxDpRykUDL6bzCQdyoIo=</DigestValue>
      </Reference>
      <Reference URI="/xl/worksheets/sheet20.xml?ContentType=application/vnd.openxmlformats-officedocument.spreadsheetml.worksheet+xml">
        <DigestMethod Algorithm="http://www.w3.org/2001/04/xmlenc#sha256"/>
        <DigestValue>/C0FkWyHAJSR352d5BILDO80Afo6KpFWyDcV67S82Qg=</DigestValue>
      </Reference>
      <Reference URI="/xl/worksheets/sheet21.xml?ContentType=application/vnd.openxmlformats-officedocument.spreadsheetml.worksheet+xml">
        <DigestMethod Algorithm="http://www.w3.org/2001/04/xmlenc#sha256"/>
        <DigestValue>nAwQ3etBXq4AyrViV4zNYSXF7NTGmiuhIoZ8FujthwI=</DigestValue>
      </Reference>
      <Reference URI="/xl/worksheets/sheet22.xml?ContentType=application/vnd.openxmlformats-officedocument.spreadsheetml.worksheet+xml">
        <DigestMethod Algorithm="http://www.w3.org/2001/04/xmlenc#sha256"/>
        <DigestValue>JijZd4vyteEd8h+EtzPMk5/ckuSXy1Id0LwTBMo7LNk=</DigestValue>
      </Reference>
      <Reference URI="/xl/worksheets/sheet23.xml?ContentType=application/vnd.openxmlformats-officedocument.spreadsheetml.worksheet+xml">
        <DigestMethod Algorithm="http://www.w3.org/2001/04/xmlenc#sha256"/>
        <DigestValue>IbO85lhLAxLbOBLmKiq1E7N74s+LrCpq2g9vlMCQyfg=</DigestValue>
      </Reference>
      <Reference URI="/xl/worksheets/sheet24.xml?ContentType=application/vnd.openxmlformats-officedocument.spreadsheetml.worksheet+xml">
        <DigestMethod Algorithm="http://www.w3.org/2001/04/xmlenc#sha256"/>
        <DigestValue>hQC3+/IpRAEP0fFP7qxokHCkgYtHoTjn1/m8VJb+YVk=</DigestValue>
      </Reference>
      <Reference URI="/xl/worksheets/sheet25.xml?ContentType=application/vnd.openxmlformats-officedocument.spreadsheetml.worksheet+xml">
        <DigestMethod Algorithm="http://www.w3.org/2001/04/xmlenc#sha256"/>
        <DigestValue>YktWBfWr2uT+S4DWMNakfo/w2VUdQWeOK0KdyM9yTDE=</DigestValue>
      </Reference>
      <Reference URI="/xl/worksheets/sheet26.xml?ContentType=application/vnd.openxmlformats-officedocument.spreadsheetml.worksheet+xml">
        <DigestMethod Algorithm="http://www.w3.org/2001/04/xmlenc#sha256"/>
        <DigestValue>WN1Y2w5ZcfZDH0TefuZllkt5t59Ne8iK9RZoJcCuwlM=</DigestValue>
      </Reference>
      <Reference URI="/xl/worksheets/sheet27.xml?ContentType=application/vnd.openxmlformats-officedocument.spreadsheetml.worksheet+xml">
        <DigestMethod Algorithm="http://www.w3.org/2001/04/xmlenc#sha256"/>
        <DigestValue>gDmZZn3M6e9eAZnlvTFs5zCAbLgPFWPwn9Xswo9S1Sk=</DigestValue>
      </Reference>
      <Reference URI="/xl/worksheets/sheet28.xml?ContentType=application/vnd.openxmlformats-officedocument.spreadsheetml.worksheet+xml">
        <DigestMethod Algorithm="http://www.w3.org/2001/04/xmlenc#sha256"/>
        <DigestValue>6rWSlDhVVi6nfT+bwxRxVeh437FM0OBG+hV4saDm1k4=</DigestValue>
      </Reference>
      <Reference URI="/xl/worksheets/sheet29.xml?ContentType=application/vnd.openxmlformats-officedocument.spreadsheetml.worksheet+xml">
        <DigestMethod Algorithm="http://www.w3.org/2001/04/xmlenc#sha256"/>
        <DigestValue>6ylOCP6bzVOBb539rFK9TC408kUXBJgBSuqdWtKWJHg=</DigestValue>
      </Reference>
      <Reference URI="/xl/worksheets/sheet3.xml?ContentType=application/vnd.openxmlformats-officedocument.spreadsheetml.worksheet+xml">
        <DigestMethod Algorithm="http://www.w3.org/2001/04/xmlenc#sha256"/>
        <DigestValue>Aclk5bzTp/nAY63twiQvGZZaxa8QXdHjnQmPypWJVI0=</DigestValue>
      </Reference>
      <Reference URI="/xl/worksheets/sheet30.xml?ContentType=application/vnd.openxmlformats-officedocument.spreadsheetml.worksheet+xml">
        <DigestMethod Algorithm="http://www.w3.org/2001/04/xmlenc#sha256"/>
        <DigestValue>NOY9f/WTuvhZEsdbdaAdqNqvw0GYTIuLBn362gQWwh0=</DigestValue>
      </Reference>
      <Reference URI="/xl/worksheets/sheet31.xml?ContentType=application/vnd.openxmlformats-officedocument.spreadsheetml.worksheet+xml">
        <DigestMethod Algorithm="http://www.w3.org/2001/04/xmlenc#sha256"/>
        <DigestValue>3ofoP5zsY916yi5dmfhA8LjKWmgb4hW+e4oG5naWaqk=</DigestValue>
      </Reference>
      <Reference URI="/xl/worksheets/sheet32.xml?ContentType=application/vnd.openxmlformats-officedocument.spreadsheetml.worksheet+xml">
        <DigestMethod Algorithm="http://www.w3.org/2001/04/xmlenc#sha256"/>
        <DigestValue>sh5flBuzzuj6sXKobNliwDTsfVrBkQccbhfkTPum0ic=</DigestValue>
      </Reference>
      <Reference URI="/xl/worksheets/sheet33.xml?ContentType=application/vnd.openxmlformats-officedocument.spreadsheetml.worksheet+xml">
        <DigestMethod Algorithm="http://www.w3.org/2001/04/xmlenc#sha256"/>
        <DigestValue>00wYRMFMMnS1kR91KPVABJchXHk71mURP2su4YxTl1A=</DigestValue>
      </Reference>
      <Reference URI="/xl/worksheets/sheet34.xml?ContentType=application/vnd.openxmlformats-officedocument.spreadsheetml.worksheet+xml">
        <DigestMethod Algorithm="http://www.w3.org/2001/04/xmlenc#sha256"/>
        <DigestValue>t8h4VdSGUpbi4kiQPy/PqdbUHve8gnuJBBGD1xLvIPM=</DigestValue>
      </Reference>
      <Reference URI="/xl/worksheets/sheet35.xml?ContentType=application/vnd.openxmlformats-officedocument.spreadsheetml.worksheet+xml">
        <DigestMethod Algorithm="http://www.w3.org/2001/04/xmlenc#sha256"/>
        <DigestValue>/aYhNXM6YuUh+6OPJy+fnABXJCi1Em/XvcCFRIhNZ38=</DigestValue>
      </Reference>
      <Reference URI="/xl/worksheets/sheet36.xml?ContentType=application/vnd.openxmlformats-officedocument.spreadsheetml.worksheet+xml">
        <DigestMethod Algorithm="http://www.w3.org/2001/04/xmlenc#sha256"/>
        <DigestValue>53FjRWuwQQkZrJGqcdTDRVwC/slWqpYQ5sqgQG8kRjc=</DigestValue>
      </Reference>
      <Reference URI="/xl/worksheets/sheet37.xml?ContentType=application/vnd.openxmlformats-officedocument.spreadsheetml.worksheet+xml">
        <DigestMethod Algorithm="http://www.w3.org/2001/04/xmlenc#sha256"/>
        <DigestValue>tsd8GFLhtpmUZFVswN9JLSqqi+80eZEv/wFmbWrLP1U=</DigestValue>
      </Reference>
      <Reference URI="/xl/worksheets/sheet38.xml?ContentType=application/vnd.openxmlformats-officedocument.spreadsheetml.worksheet+xml">
        <DigestMethod Algorithm="http://www.w3.org/2001/04/xmlenc#sha256"/>
        <DigestValue>Ng/4WYOWtfco8dBmD2jAdHqRLvOUG4X1euPL5emL0C0=</DigestValue>
      </Reference>
      <Reference URI="/xl/worksheets/sheet39.xml?ContentType=application/vnd.openxmlformats-officedocument.spreadsheetml.worksheet+xml">
        <DigestMethod Algorithm="http://www.w3.org/2001/04/xmlenc#sha256"/>
        <DigestValue>x866c7VeuUPFChhXdkU22DqWbij3JfCuibwxAE1VWFM=</DigestValue>
      </Reference>
      <Reference URI="/xl/worksheets/sheet4.xml?ContentType=application/vnd.openxmlformats-officedocument.spreadsheetml.worksheet+xml">
        <DigestMethod Algorithm="http://www.w3.org/2001/04/xmlenc#sha256"/>
        <DigestValue>0UECwoCWjr3m5Yuy2ybg7EBtw821rz1Kz9P8oo0cyqA=</DigestValue>
      </Reference>
      <Reference URI="/xl/worksheets/sheet40.xml?ContentType=application/vnd.openxmlformats-officedocument.spreadsheetml.worksheet+xml">
        <DigestMethod Algorithm="http://www.w3.org/2001/04/xmlenc#sha256"/>
        <DigestValue>oakoI02PDy1ASlCr/nqzc7a06sMfP9XE6TXxvgv9IXw=</DigestValue>
      </Reference>
      <Reference URI="/xl/worksheets/sheet41.xml?ContentType=application/vnd.openxmlformats-officedocument.spreadsheetml.worksheet+xml">
        <DigestMethod Algorithm="http://www.w3.org/2001/04/xmlenc#sha256"/>
        <DigestValue>MCHWs/EjjlZ9UJ+AP82lZp7eCGYFHJIstZ7wimPvIcA=</DigestValue>
      </Reference>
      <Reference URI="/xl/worksheets/sheet42.xml?ContentType=application/vnd.openxmlformats-officedocument.spreadsheetml.worksheet+xml">
        <DigestMethod Algorithm="http://www.w3.org/2001/04/xmlenc#sha256"/>
        <DigestValue>rkvQnIhlq3PUCjBbkYw2SWdmxTcjetJPSs7MSJRfbGA=</DigestValue>
      </Reference>
      <Reference URI="/xl/worksheets/sheet43.xml?ContentType=application/vnd.openxmlformats-officedocument.spreadsheetml.worksheet+xml">
        <DigestMethod Algorithm="http://www.w3.org/2001/04/xmlenc#sha256"/>
        <DigestValue>riUUmEFRMiwiHQDpoUdFEXi0HJ3m3FTbOOLPKD76MgQ=</DigestValue>
      </Reference>
      <Reference URI="/xl/worksheets/sheet44.xml?ContentType=application/vnd.openxmlformats-officedocument.spreadsheetml.worksheet+xml">
        <DigestMethod Algorithm="http://www.w3.org/2001/04/xmlenc#sha256"/>
        <DigestValue>j2Y65RdIVGBPrI8lnk9FbQPEe2MqSfSdr0011CNOEaQ=</DigestValue>
      </Reference>
      <Reference URI="/xl/worksheets/sheet45.xml?ContentType=application/vnd.openxmlformats-officedocument.spreadsheetml.worksheet+xml">
        <DigestMethod Algorithm="http://www.w3.org/2001/04/xmlenc#sha256"/>
        <DigestValue>iJEJJ1cAnHQpAfX8WdPRXPDHRD3BiuYEnVSs1RKriTg=</DigestValue>
      </Reference>
      <Reference URI="/xl/worksheets/sheet46.xml?ContentType=application/vnd.openxmlformats-officedocument.spreadsheetml.worksheet+xml">
        <DigestMethod Algorithm="http://www.w3.org/2001/04/xmlenc#sha256"/>
        <DigestValue>I+1bAkwNT9WQz1LtLihzMrc3MO/U/q590R29ctLSCSI=</DigestValue>
      </Reference>
      <Reference URI="/xl/worksheets/sheet47.xml?ContentType=application/vnd.openxmlformats-officedocument.spreadsheetml.worksheet+xml">
        <DigestMethod Algorithm="http://www.w3.org/2001/04/xmlenc#sha256"/>
        <DigestValue>2ILF7/aYGT04J1ZMPMNLj1/4ImeH7b3CPfiFk+JWeQk=</DigestValue>
      </Reference>
      <Reference URI="/xl/worksheets/sheet48.xml?ContentType=application/vnd.openxmlformats-officedocument.spreadsheetml.worksheet+xml">
        <DigestMethod Algorithm="http://www.w3.org/2001/04/xmlenc#sha256"/>
        <DigestValue>w66kI5+fT+PEoPv9gOBmmlKDI8v42v8sWO8S5dRVGig=</DigestValue>
      </Reference>
      <Reference URI="/xl/worksheets/sheet49.xml?ContentType=application/vnd.openxmlformats-officedocument.spreadsheetml.worksheet+xml">
        <DigestMethod Algorithm="http://www.w3.org/2001/04/xmlenc#sha256"/>
        <DigestValue>Ltv+Kbw36UQrNjmwr2/w7db2UfW/5LNqeAVtzK6NG/4=</DigestValue>
      </Reference>
      <Reference URI="/xl/worksheets/sheet5.xml?ContentType=application/vnd.openxmlformats-officedocument.spreadsheetml.worksheet+xml">
        <DigestMethod Algorithm="http://www.w3.org/2001/04/xmlenc#sha256"/>
        <DigestValue>4gXsLvko39cGZZVjZPQyCNyeg091mjwUj6FpQJstpfg=</DigestValue>
      </Reference>
      <Reference URI="/xl/worksheets/sheet50.xml?ContentType=application/vnd.openxmlformats-officedocument.spreadsheetml.worksheet+xml">
        <DigestMethod Algorithm="http://www.w3.org/2001/04/xmlenc#sha256"/>
        <DigestValue>QTQDtlu9R8oXz/a+nJm0xfer0eFLotlIcyk6qaewggY=</DigestValue>
      </Reference>
      <Reference URI="/xl/worksheets/sheet51.xml?ContentType=application/vnd.openxmlformats-officedocument.spreadsheetml.worksheet+xml">
        <DigestMethod Algorithm="http://www.w3.org/2001/04/xmlenc#sha256"/>
        <DigestValue>7DVp+Fi6GReHYgFV0fwLYOsaqU0H/GoN1mb4ATUrSAo=</DigestValue>
      </Reference>
      <Reference URI="/xl/worksheets/sheet52.xml?ContentType=application/vnd.openxmlformats-officedocument.spreadsheetml.worksheet+xml">
        <DigestMethod Algorithm="http://www.w3.org/2001/04/xmlenc#sha256"/>
        <DigestValue>iScrAxf++MXGCww7Xii0aw8r2+gPJmZCzXhNicybDvo=</DigestValue>
      </Reference>
      <Reference URI="/xl/worksheets/sheet53.xml?ContentType=application/vnd.openxmlformats-officedocument.spreadsheetml.worksheet+xml">
        <DigestMethod Algorithm="http://www.w3.org/2001/04/xmlenc#sha256"/>
        <DigestValue>+ADPX/Ja19cdYsORHG89J+8gl5Je3CiVdkreNBFO6mE=</DigestValue>
      </Reference>
      <Reference URI="/xl/worksheets/sheet6.xml?ContentType=application/vnd.openxmlformats-officedocument.spreadsheetml.worksheet+xml">
        <DigestMethod Algorithm="http://www.w3.org/2001/04/xmlenc#sha256"/>
        <DigestValue>CluFBioQI1/gSMpdKag6zU6BPwlhipcwA3iTMHuOasI=</DigestValue>
      </Reference>
      <Reference URI="/xl/worksheets/sheet7.xml?ContentType=application/vnd.openxmlformats-officedocument.spreadsheetml.worksheet+xml">
        <DigestMethod Algorithm="http://www.w3.org/2001/04/xmlenc#sha256"/>
        <DigestValue>jCrYbCN1MncPCUoQjr00+73IP4DYaO9aUDlyVP3B088=</DigestValue>
      </Reference>
      <Reference URI="/xl/worksheets/sheet8.xml?ContentType=application/vnd.openxmlformats-officedocument.spreadsheetml.worksheet+xml">
        <DigestMethod Algorithm="http://www.w3.org/2001/04/xmlenc#sha256"/>
        <DigestValue>2l+SQaodjbrEcjYu2rnv0QxQj5J43V+K+6Ml3XlL4kE=</DigestValue>
      </Reference>
      <Reference URI="/xl/worksheets/sheet9.xml?ContentType=application/vnd.openxmlformats-officedocument.spreadsheetml.worksheet+xml">
        <DigestMethod Algorithm="http://www.w3.org/2001/04/xmlenc#sha256"/>
        <DigestValue>jrdQhkDonrYgAX6YA15xMPTLbZNT6yWEsUcOI8kX0lI=</DigestValue>
      </Reference>
    </Manifest>
    <SignatureProperties>
      <SignatureProperty Id="idSignatureTime" Target="#idPackageSignature">
        <mdssi:SignatureTime xmlns:mdssi="http://schemas.openxmlformats.org/package/2006/digital-signature">
          <mdssi:Format>YYYY-MM-DDThh:mm:ssTZD</mdssi:Format>
          <mdssi:Value>2024-11-15T20:14:04Z</mdssi:Value>
        </mdssi:SignatureTime>
      </SignatureProperty>
    </SignatureProperties>
  </Object>
  <Object Id="idOfficeObject">
    <SignatureProperties>
      <SignatureProperty Id="idOfficeV1Details" Target="#idPackageSignature">
        <SignatureInfoV1 xmlns="http://schemas.microsoft.com/office/2006/digsig">
          <SetupID>{73FDF071-0864-4E45-B150-7FAAC1DC58F9}</SetupID>
          <SignatureText>Emanuelle Hoeckle</SignatureText>
          <SignatureImage/>
          <SignatureComments/>
          <WindowsVersion>10.0</WindowsVersion>
          <OfficeVersion>16.0.18129/26</OfficeVersion>
          <ApplicationVersion>16.0.18129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2024-11-15T20:14:04Z</xd:SigningTime>
          <xd:SigningCertificate>
            <xd:Cert>
              <xd:CertDigest>
                <DigestMethod Algorithm="http://www.w3.org/2001/04/xmlenc#sha256"/>
                <DigestValue>KQmKXpekwvy+2jaOsxi/v7adgBeYNAZHJfEY+/DkOGA=</DigestValue>
              </xd:CertDigest>
              <xd:IssuerSerial>
                <X509IssuerName>DC=net + DC=windows + CN=MS-Organization-Access + OU=82dbaca4-3e81-46ca-9c73-0950c1eaca97</X509IssuerName>
                <X509SerialNumber>149630832923650139059902828981608672026</X509SerialNumber>
              </xd:IssuerSerial>
            </xd:Cert>
          </xd:SigningCertificate>
          <xd:SignaturePolicyIdentifier>
            <xd:SignaturePolicyImplied/>
          </xd:SignaturePolicyIdentifier>
        </xd:SignedSignatureProperties>
      </xd:SignedProperties>
    </xd:QualifyingProperties>
  </Object>
  <Object Id="idValidSigLnImg">AQAAAGwAAAAAAAAAAAAAAGcBAACfAAAAAAAAAAAAAAAyGQAALAsAACBFTUYAAAEA+BsAAKoAAAAGAAAAAAAAAAAAAAAAAAAAgAcAADgEAABYAQAAwQAAAAAAAAAAAAAAAAAAAMA/BQDo8QIACgAAABAAAAAAAAAAAAAAAEsAAAAQAAAAAAAAAAUAAAAeAAAAGAAAAAAAAAAAAAAAaAEAAKAAAAAnAAAAGAAAAAEAAAAAAAAAAAAAAAAAAAAlAAAADAAAAAEAAABMAAAAZAAAAAAAAAAAAAAAZwEAAJ8AAAAAAAAAAAAAAGg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nAQAAnwAAAAAAAAAAAAAAaAEAAKAAAAAhAPAAAAAAAAAAAAAAAIA/AAAAAAAAAAAAAIA/AAAAAAAAAAAAAAAAAAAAAAAAAAAAAAAAAAAAAAAAAAAlAAAADAAAAAAAAIAoAAAADAAAAAEAAAAnAAAAGAAAAAEAAAAAAAAA8PDwAAAAAAAlAAAADAAAAAEAAABMAAAAZAAAAAAAAAAAAAAAZwEAAJ8AAAAAAAAAAAAAAGgBAACgAAAAIQDwAAAAAAAAAAAAAACAPwAAAAAAAAAAAACAPwAAAAAAAAAAAAAAAAAAAAAAAAAAAAAAAAAAAAAAAAAAJQAAAAwAAAAAAACAKAAAAAwAAAABAAAAJwAAABgAAAABAAAAAAAAAPDw8AAAAAAAJQAAAAwAAAABAAAATAAAAGQAAAAAAAAAAAAAAGcBAACfAAAAAAAAAAAAAABoAQAAoAAAACEA8AAAAAAAAAAAAAAAgD8AAAAAAAAAAAAAgD8AAAAAAAAAAAAAAAAAAAAAAAAAAAAAAAAAAAAAAAAAACUAAAAMAAAAAAAAgCgAAAAMAAAAAQAAACcAAAAYAAAAAQAAAAAAAADw8PAAAAAAACUAAAAMAAAAAQAAAEwAAABkAAAAAAAAAAAAAABnAQAAnwAAAAAAAAAAAAAAaAEAAKAAAAAhAPAAAAAAAAAAAAAAAIA/AAAAAAAAAAAAAIA/AAAAAAAAAAAAAAAAAAAAAAAAAAAAAAAAAAAAAAAAAAAlAAAADAAAAAAAAIAoAAAADAAAAAEAAAAnAAAAGAAAAAEAAAAAAAAA////AAAAAAAlAAAADAAAAAEAAABMAAAAZAAAAAAAAAAAAAAAZwEAAJ8AAAAAAAAAAAAAAGgBAACgAAAAIQDwAAAAAAAAAAAAAACAPwAAAAAAAAAAAACAPwAAAAAAAAAAAAAAAAAAAAAAAAAAAAAAAAAAAAAAAAAAJQAAAAwAAAAAAACAKAAAAAwAAAABAAAAJwAAABgAAAABAAAAAAAAAP///wAAAAAAJQAAAAwAAAABAAAATAAAAGQAAAAAAAAAAAAAAGcBAACfAAAAAAAAAAAAAABo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4AAAAFAAAAMgEAABYAAAAlAAAADAAAAAEAAABUAAAAiAAAAO8AAAAFAAAAMAEAABUAAAABAAAAVVWPQYX2jkHvAAAABQAAAAoAAABMAAAAAAAAAAAAAAAAAAAA//////////9gAAAAMQA1AC8AMQAxAC8AMgAwADIANAAHAAAABwAAAAUAAAAHAAAABwAAAAUAAAAHAAAABwAAAAcAAAAHAAAASwAAAEAAAAAwAAAABQAAACAAAAABAAAAAQAAABAAAAAAAAAAAAAAAGgBAACgAAAAAAAAAAAAAABo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VVWPQYX2jkEMAAAAWwAAAAEAAABMAAAABAAAAAsAAAA3AAAAIgAAAFsAAABQAAAAWACtoh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DVAAAAVgAAADAAAAA7AAAApg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DWAAAAVwAAACUAAAAMAAAABAAAAFQAAAC0AAAAMQAAADsAAADUAAAAVgAAAAEAAABVVY9BhfaOQTEAAAA7AAAAEQAAAEwAAAAAAAAAAAAAAAAAAAD//////////3AAAABFAG0AYQBuAHUAZQBsAGwAZQAgAEgAbwBlAGMAawBsAGUAm1AKAAAAEQAAAAoAAAALAAAACwAAAAoAAAAFAAAABQAAAAoAAAAFAAAADgAAAAwAAAAKAAAACQAAAAoAAAAFAAAACgAAAEsAAABAAAAAMAAAAAUAAAAgAAAAAQAAAAEAAAAQAAAAAAAAAAAAAABoAQAAoAAAAAAAAAAAAAAAaAEAAKAAAAAlAAAADAAAAAIAAAAnAAAAGAAAAAUAAAAAAAAA////AAAAAAAlAAAADAAAAAUAAABMAAAAZAAAAAAAAABhAAAAZwEAAJsAAAAAAAAAYQAAAGgBAAA7AAAAIQDwAAAAAAAAAAAAAACAPwAAAAAAAAAAAACAPwAAAAAAAAAAAAAAAAAAAAAAAAAAAAAAAAAAAAAAAAAAJQAAAAwAAAAAAACAKAAAAAwAAAAFAAAAJwAAABgAAAAFAAAAAAAAAP///wAAAAAAJQAAAAwAAAAFAAAATAAAAGQAAAAOAAAAYQAAAD8BAABxAAAADgAAAGEAAAAyAQAAEQAAACEA8AAAAAAAAAAAAAAAgD8AAAAAAAAAAAAAgD8AAAAAAAAAAAAAAAAAAAAAAAAAAAAAAAAAAAAAAAAAACUAAAAMAAAAAAAAgCgAAAAMAAAABQAAACUAAAAMAAAAAQAAABgAAAAMAAAAAAAAABIAAAAMAAAAAQAAAB4AAAAYAAAADgAAAGEAAABAAQAAcgAAACUAAAAMAAAAAQAAAFQAAAC0AAAADwAAAGEAAAB7AAAAcQAAAAEAAABVVY9BhfaOQQ8AAABhAAAAEQAAAEwAAAAAAAAAAAAAAAAAAAD//////////3AAAABFAG0AYQBuAHUAZQBsAGwAZQAgAEgAbwBlAGMAawBsAGUAG9EHAAAACwAAAAcAAAAHAAAABwAAAAcAAAADAAAAAwAAAAcAAAAEAAAACQAAAAgAAAAHAAAABgAAAAYAAAADAAAABwAAAEsAAABAAAAAMAAAAAUAAAAgAAAAAQAAAAEAAAAQAAAAAAAAAAAAAABoAQAAoAAAAAAAAAAAAAAAaAEAAKAAAAAlAAAADAAAAAIAAAAnAAAAGAAAAAUAAAAAAAAA////AAAAAAAlAAAADAAAAAUAAABMAAAAZAAAAA4AAAB2AAAAPwEAAIYAAAAOAAAAdgAAADIBAAARAAAAIQDwAAAAAAAAAAAAAACAPwAAAAAAAAAAAACAPwAAAAAAAAAAAAAAAAAAAAAAAAAAAAAAAAAAAAAAAAAAJQAAAAwAAAAAAACAKAAAAAwAAAAFAAAAJQAAAAwAAAABAAAAGAAAAAwAAAAAAAAAEgAAAAwAAAABAAAAHgAAABgAAAAOAAAAdgAAAEABAACHAAAAJQAAAAwAAAABAAAAVAAAAIgAAAAPAAAAdgAAAEsAAACGAAAAAQAAAFVVj0GF9o5BDwAAAHYAAAAKAAAATAAAAAAAAAAAAAAAAAAAAP//////////YAAAAFAAcgBlAHMAaQBkAGUAbgB0AGUABwAAAAUAAAAHAAAABgAAAAMAAAAIAAAABwAAAAcAAAAEAAAABwAAAEsAAABAAAAAMAAAAAUAAAAgAAAAAQAAAAEAAAAQAAAAAAAAAAAAAABoAQAAoAAAAAAAAAAAAAAAaAEAAKAAAAAlAAAADAAAAAIAAAAnAAAAGAAAAAUAAAAAAAAA////AAAAAAAlAAAADAAAAAUAAABMAAAAZAAAAA4AAACLAAAAWQEAAJsAAAAOAAAAiwAAAEwBAAARAAAAIQDwAAAAAAAAAAAAAACAPwAAAAAAAAAAAACAPwAAAAAAAAAAAAAAAAAAAAAAAAAAAAAAAAAAAAAAAAAAJQAAAAwAAAAAAACAKAAAAAwAAAAFAAAAJQAAAAwAAAABAAAAGAAAAAwAAAAAAAAAEgAAAAwAAAABAAAAFgAAAAwAAAAAAAAAVAAAAHQBAAAPAAAAiwAAAFgBAACbAAAAAQAAAFVVj0GF9o5BDwAAAIsAAAAxAAAATAAAAAQAAAAOAAAAiwAAAFoBAACcAAAAsAAAAEYAaQByAG0AYQBkAG8AIABwAG8AcgA6ACAAYgBiADEAYgBmAGIANAAyAC0ANwBhADEAYwAtADQANwBiAGUALQBiAGMAZABkAC0AZAA2AGIAMgBhADAAOQBkADMAYQAwADAAIscGAAAAAwAAAAUAAAALAAAABwAAAAgAAAAIAAAABAAAAAgAAAAIAAAABQAAAAMAAAAEAAAACAAAAAgAAAAHAAAACAAAAAQAAAAIAAAABwAAAAcAAAAFAAAABwAAAAcAAAAHAAAABgAAAAUAAAAHAAAABwAAAAgAAAAHAAAABQAAAAgAAAAGAAAACAAAAAgAAAAFAAAACAAAAAcAAAAIAAAABwAAAAcAAAAHAAAABwAAAAgAAAAHAAAABwAAAAcAAAAHAAAAFgAAAAwAAAAAAAAAJQAAAAwAAAACAAAADgAAABQAAAAAAAAAEAAAABQAAAA=</Object>
  <Object Id="idInvalidSigLnImg">AQAAAGwAAAAAAAAAAAAAAGcBAACfAAAAAAAAAAAAAAAyGQAALAsAACBFTUYAAAEAdCIAALEAAAAGAAAAAAAAAAAAAAAAAAAAgAcAADgEAABYAQAAwQAAAAAAAAAAAAAAAAAAAMA/BQDo8QIACgAAABAAAAAAAAAAAAAAAEsAAAAQAAAAAAAAAAUAAAAeAAAAGAAAAAAAAAAAAAAAaAEAAKAAAAAnAAAAGAAAAAEAAAAAAAAAAAAAAAAAAAAlAAAADAAAAAEAAABMAAAAZAAAAAAAAAAAAAAAZwEAAJ8AAAAAAAAAAAAAAGg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nAQAAnwAAAAAAAAAAAAAAaAEAAKAAAAAhAPAAAAAAAAAAAAAAAIA/AAAAAAAAAAAAAIA/AAAAAAAAAAAAAAAAAAAAAAAAAAAAAAAAAAAAAAAAAAAlAAAADAAAAAAAAIAoAAAADAAAAAEAAAAnAAAAGAAAAAEAAAAAAAAA8PDwAAAAAAAlAAAADAAAAAEAAABMAAAAZAAAAAAAAAAAAAAAZwEAAJ8AAAAAAAAAAAAAAGgBAACgAAAAIQDwAAAAAAAAAAAAAACAPwAAAAAAAAAAAACAPwAAAAAAAAAAAAAAAAAAAAAAAAAAAAAAAAAAAAAAAAAAJQAAAAwAAAAAAACAKAAAAAwAAAABAAAAJwAAABgAAAABAAAAAAAAAPDw8AAAAAAAJQAAAAwAAAABAAAATAAAAGQAAAAAAAAAAAAAAGcBAACfAAAAAAAAAAAAAABoAQAAoAAAACEA8AAAAAAAAAAAAAAAgD8AAAAAAAAAAAAAgD8AAAAAAAAAAAAAAAAAAAAAAAAAAAAAAAAAAAAAAAAAACUAAAAMAAAAAAAAgCgAAAAMAAAAAQAAACcAAAAYAAAAAQAAAAAAAADw8PAAAAAAACUAAAAMAAAAAQAAAEwAAABkAAAAAAAAAAAAAABnAQAAnwAAAAAAAAAAAAAAaAEAAKAAAAAhAPAAAAAAAAAAAAAAAIA/AAAAAAAAAAAAAIA/AAAAAAAAAAAAAAAAAAAAAAAAAAAAAAAAAAAAAAAAAAAlAAAADAAAAAAAAIAoAAAADAAAAAEAAAAnAAAAGAAAAAEAAAAAAAAA////AAAAAAAlAAAADAAAAAEAAABMAAAAZAAAAAAAAAAAAAAAZwEAAJ8AAAAAAAAAAAAAAGgBAACgAAAAIQDwAAAAAAAAAAAAAACAPwAAAAAAAAAAAACAPwAAAAAAAAAAAAAAAAAAAAAAAAAAAAAAAAAAAAAAAAAAJQAAAAwAAAAAAACAKAAAAAwAAAABAAAAJwAAABgAAAABAAAAAAAAAP///wAAAAAAJQAAAAwAAAABAAAATAAAAGQAAAAAAAAAAAAAAGcBAACfAAAAAAAAAAAAAABo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hfaOQTEAAAAFAAAADwAAAEwAAAAAAAAAAAAAAAAAAAD//////////2wAAABGAGkAcgBtAGEAIABuAG8AIAB2AOEAbABpAGQAYQBiOAYAAAADAAAABQAAAAsAAAAHAAAABAAAAAcAAAAIAAAABAAAAAYAAAAHAAAAAwAAAAMAAAAIAAAABwAAAEsAAABAAAAAMAAAAAUAAAAgAAAAAQAAAAEAAAAQAAAAAAAAAAAAAABoAQAAoAAAAAAAAAAAAAAAa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GF9o5BDAAAAFsAAAABAAAATAAAAAQAAAALAAAANwAAACIAAABbAAAAUAAAAFgA99U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1QAAAFYAAAAwAAAAOwAAAKY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1gAAAFcAAAAlAAAADAAAAAQAAABUAAAAtAAAADEAAAA7AAAA1AAAAFYAAAABAAAAVVWPQYX2jkExAAAAOwAAABEAAABMAAAAAAAAAAAAAAAAAAAA//////////9wAAAARQBtAGEAbgB1AGUAbABsAGUAIABIAG8AZQBjAGsAbABlAKXECgAAABEAAAAKAAAACwAAAAsAAAAKAAAABQAAAAUAAAAKAAAABQAAAA4AAAAMAAAACgAAAAkAAAAKAAAABQAAAAoAAABLAAAAQAAAADAAAAAFAAAAIAAAAAEAAAABAAAAEAAAAAAAAAAAAAAAaAEAAKAAAAAAAAAAAAAAAGgBAACgAAAAJQAAAAwAAAACAAAAJwAAABgAAAAFAAAAAAAAAP///wAAAAAAJQAAAAwAAAAFAAAATAAAAGQAAAAAAAAAYQAAAGcBAACbAAAAAAAAAGEAAABo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lAAAADAAAAAEAAAAYAAAADAAAAAAAAAASAAAADAAAAAEAAAAeAAAAGAAAAA4AAABhAAAAQAEAAHIAAAAlAAAADAAAAAEAAABUAAAAtAAAAA8AAABhAAAAewAAAHEAAAABAAAAVVWPQYX2jkEPAAAAYQAAABEAAABMAAAAAAAAAAAAAAAAAAAA//////////9wAAAARQBtAGEAbgB1AGUAbABsAGUAIABIAG8AZQBjAGsAbABlACQwBwAAAAsAAAAHAAAABwAAAAcAAAAHAAAAAwAAAAMAAAAHAAAABAAAAAkAAAAIAAAABwAAAAYAAAAGAAAAAwAAAAcAAABLAAAAQAAAADAAAAAFAAAAIAAAAAEAAAABAAAAEAAAAAAAAAAAAAAAaAEAAKAAAAAAAAAAAAAAAGgBAACgAAAAJQAAAAwAAAAC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CIAAAADwAAAHYAAABLAAAAhgAAAAEAAABVVY9BhfaOQQ8AAAB2AAAACgAAAEwAAAAAAAAAAAAAAAAAAAD//////////2AAAABQAHIAZQBzAGkAZABlAG4AdABlAAcAAAAFAAAABwAAAAYAAAADAAAACAAAAAcAAAAHAAAABAAAAAcAAABLAAAAQAAAADAAAAAFAAAAIAAAAAEAAAABAAAAEAAAAAAAAAAAAAAAaAEAAKAAAAAAAAAAAAAAAGgBAACgAAAAJQAAAAwAAAACAAAAJwAAABgAAAAFAAAAAAAAAP///wAAAAAAJQAAAAwAAAAFAAAATAAAAGQAAAAOAAAAiwAAAFkBAACbAAAADgAAAIsAAABMAQAAEQAAACEA8AAAAAAAAAAAAAAAgD8AAAAAAAAAAAAAgD8AAAAAAAAAAAAAAAAAAAAAAAAAAAAAAAAAAAAAAAAAACUAAAAMAAAAAAAAgCgAAAAMAAAABQAAACUAAAAMAAAAAQAAABgAAAAMAAAAAAAAABIAAAAMAAAAAQAAABYAAAAMAAAAAAAAAFQAAAB0AQAADwAAAIsAAABYAQAAmwAAAAEAAABVVY9BhfaOQQ8AAACLAAAAMQAAAEwAAAAEAAAADgAAAIsAAABaAQAAnAAAALAAAABGAGkAcgBtAGEAZABvACAAcABvAHIAOgAgAGIAYgAxAGIAZgBiADQAMgAtADcAYQAxAGMALQA0ADcAYgBlAC0AYgBjAGQAZAAtAGQANgBiADIAYQAwADkAZAAzAGEAMAAwAGaDBgAAAAMAAAAFAAAACwAAAAcAAAAIAAAACAAAAAQAAAAIAAAACAAAAAUAAAADAAAABAAAAAgAAAAIAAAABwAAAAgAAAAEAAAACAAAAAcAAAAHAAAABQAAAAcAAAAHAAAABwAAAAYAAAAFAAAABwAAAAcAAAAIAAAABwAAAAUAAAAIAAAABgAAAAgAAAAIAAAABQAAAAgAAAAHAAAACAAAAAcAAAAHAAAABwAAAAcAAAAIAAAABwAAAAcAAAAHAAAABwAAABYAAAAMAAAAAAAAACUAAAAMAAAAAgAAAA4AAAAUAAAAAAAAABAAAAAU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5845aff-2e4f-4185-9b6c-b7ccf4ea8de4">
      <Terms xmlns="http://schemas.microsoft.com/office/infopath/2007/PartnerControls"/>
    </lcf76f155ced4ddcb4097134ff3c332f>
    <TaxCatchAll xmlns="2e8945e0-4060-434a-9296-88ec3995934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0f277538ebec512c565ac7d4422e7b0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21b677b76e38fdf8e757791de32346d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AB8A13E-672C-4A90-8F05-9A68F7EE97D0}">
  <ds:schemaRefs>
    <ds:schemaRef ds:uri="68d4bd37-0112-4532-a454-e7a954670da2"/>
    <ds:schemaRef ds:uri="http://schemas.microsoft.com/office/2006/metadata/properties"/>
    <ds:schemaRef ds:uri="e7dfadf4-09bc-43b4-8de3-b0064dd4456d"/>
    <ds:schemaRef ds:uri="http://www.w3.org/XML/1998/namespace"/>
    <ds:schemaRef ds:uri="http://purl.org/dc/elements/1.1/"/>
    <ds:schemaRef ds:uri="http://schemas.microsoft.com/office/2006/documentManagement/types"/>
    <ds:schemaRef ds:uri="http://schemas.microsoft.com/office/infopath/2007/PartnerControls"/>
    <ds:schemaRef ds:uri="http://purl.org/dc/dcmitype/"/>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EBDC2118-A3DB-4D4B-82FE-7D85D2F9B887}"/>
</file>

<file path=customXml/itemProps3.xml><?xml version="1.0" encoding="utf-8"?>
<ds:datastoreItem xmlns:ds="http://schemas.openxmlformats.org/officeDocument/2006/customXml" ds:itemID="{CAA3997F-DBF4-4D3B-9616-DC8E4E83354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53</vt:i4>
      </vt:variant>
      <vt:variant>
        <vt:lpstr>Rangos con nombre</vt:lpstr>
      </vt:variant>
      <vt:variant>
        <vt:i4>52</vt:i4>
      </vt:variant>
    </vt:vector>
  </HeadingPairs>
  <TitlesOfParts>
    <vt:vector size="105" baseType="lpstr">
      <vt:lpstr>Imp.Base</vt:lpstr>
      <vt:lpstr>CA EFE 24</vt:lpstr>
      <vt:lpstr>Balance imperial</vt:lpstr>
      <vt:lpstr>EERR IMPERIAL</vt:lpstr>
      <vt:lpstr>Armado BG</vt:lpstr>
      <vt:lpstr>Armado EERR</vt:lpstr>
      <vt:lpstr>Indice</vt:lpstr>
      <vt:lpstr>Caratula </vt:lpstr>
      <vt:lpstr>Portada</vt:lpstr>
      <vt:lpstr>BG</vt:lpstr>
      <vt:lpstr>ER</vt:lpstr>
      <vt:lpstr>EVPN</vt:lpstr>
      <vt:lpstr>EFE </vt:lpstr>
      <vt:lpstr>Nota 1</vt:lpstr>
      <vt:lpstr>Nota 2</vt:lpstr>
      <vt:lpstr>Nota 3</vt:lpstr>
      <vt:lpstr>Nota 4</vt:lpstr>
      <vt:lpstr>Nota 5</vt:lpstr>
      <vt:lpstr>Nota 6</vt:lpstr>
      <vt:lpstr>Nota 7</vt:lpstr>
      <vt:lpstr>Nota 8</vt:lpstr>
      <vt:lpstr>Nota 9</vt:lpstr>
      <vt:lpstr>Nota 10</vt:lpstr>
      <vt:lpstr>Nota 11</vt:lpstr>
      <vt:lpstr>Nota 12</vt:lpstr>
      <vt:lpstr>Nota 13</vt:lpstr>
      <vt:lpstr>Nota 14</vt:lpstr>
      <vt:lpstr>Nota 15</vt:lpstr>
      <vt:lpstr>Nota 16</vt:lpstr>
      <vt:lpstr>Nota 17</vt:lpstr>
      <vt:lpstr>Nota 18</vt:lpstr>
      <vt:lpstr>Nota 19</vt:lpstr>
      <vt:lpstr>Nota 20</vt:lpstr>
      <vt:lpstr>Nota 21</vt:lpstr>
      <vt:lpstr>Nota 22</vt:lpstr>
      <vt:lpstr>Nota 23</vt:lpstr>
      <vt:lpstr>Nota 24</vt:lpstr>
      <vt:lpstr>Nota 25</vt:lpstr>
      <vt:lpstr>Nota 26</vt:lpstr>
      <vt:lpstr>Nota 27</vt:lpstr>
      <vt:lpstr>Nota 28</vt:lpstr>
      <vt:lpstr>Nota 29</vt:lpstr>
      <vt:lpstr>Nota 30</vt:lpstr>
      <vt:lpstr>Nota 31</vt:lpstr>
      <vt:lpstr>Nota 32</vt:lpstr>
      <vt:lpstr>Nota 33</vt:lpstr>
      <vt:lpstr>Nota 34</vt:lpstr>
      <vt:lpstr>Nota 35</vt:lpstr>
      <vt:lpstr>Nota 36</vt:lpstr>
      <vt:lpstr>Nota 37</vt:lpstr>
      <vt:lpstr>Nota 38</vt:lpstr>
      <vt:lpstr>Nota 39</vt:lpstr>
      <vt:lpstr>Nota 40</vt:lpstr>
      <vt:lpstr>'Nota 2'!_Hlk15378568</vt:lpstr>
      <vt:lpstr>Portada!_Hlk29224212</vt:lpstr>
      <vt:lpstr>Portada!_Hlk29224318</vt:lpstr>
      <vt:lpstr>'Balance imperial'!Área_de_impresión</vt:lpstr>
      <vt:lpstr>BG!Área_de_impresión</vt:lpstr>
      <vt:lpstr>'Caratula '!Área_de_impresión</vt:lpstr>
      <vt:lpstr>'EFE '!Área_de_impresión</vt:lpstr>
      <vt:lpstr>ER!Área_de_impresión</vt:lpstr>
      <vt:lpstr>EVPN!Área_de_impresión</vt:lpstr>
      <vt:lpstr>Imp.Base!Área_de_impresión</vt:lpstr>
      <vt:lpstr>Indice!Área_de_impresión</vt:lpstr>
      <vt:lpstr>'Nota 1'!Área_de_impresión</vt:lpstr>
      <vt:lpstr>'Nota 10'!Área_de_impresión</vt:lpstr>
      <vt:lpstr>'Nota 11'!Área_de_impresión</vt:lpstr>
      <vt:lpstr>'Nota 12'!Área_de_impresión</vt:lpstr>
      <vt:lpstr>'Nota 13'!Área_de_impresión</vt:lpstr>
      <vt:lpstr>'Nota 14'!Área_de_impresión</vt:lpstr>
      <vt:lpstr>'Nota 15'!Área_de_impresión</vt:lpstr>
      <vt:lpstr>'Nota 16'!Área_de_impresión</vt:lpstr>
      <vt:lpstr>'Nota 17'!Área_de_impresión</vt:lpstr>
      <vt:lpstr>'Nota 18'!Área_de_impresión</vt:lpstr>
      <vt:lpstr>'Nota 19'!Área_de_impresión</vt:lpstr>
      <vt:lpstr>'Nota 2'!Área_de_impresión</vt:lpstr>
      <vt:lpstr>'Nota 20'!Área_de_impresión</vt:lpstr>
      <vt:lpstr>'Nota 21'!Área_de_impresión</vt:lpstr>
      <vt:lpstr>'Nota 22'!Área_de_impresión</vt:lpstr>
      <vt:lpstr>'Nota 23'!Área_de_impresión</vt:lpstr>
      <vt:lpstr>'Nota 24'!Área_de_impresión</vt:lpstr>
      <vt:lpstr>'Nota 25'!Área_de_impresión</vt:lpstr>
      <vt:lpstr>'Nota 26'!Área_de_impresión</vt:lpstr>
      <vt:lpstr>'Nota 27'!Área_de_impresión</vt:lpstr>
      <vt:lpstr>'Nota 28'!Área_de_impresión</vt:lpstr>
      <vt:lpstr>'Nota 29'!Área_de_impresión</vt:lpstr>
      <vt:lpstr>'Nota 3'!Área_de_impresión</vt:lpstr>
      <vt:lpstr>'Nota 30'!Área_de_impresión</vt:lpstr>
      <vt:lpstr>'Nota 31'!Área_de_impresión</vt:lpstr>
      <vt:lpstr>'Nota 32'!Área_de_impresión</vt:lpstr>
      <vt:lpstr>'Nota 33'!Área_de_impresión</vt:lpstr>
      <vt:lpstr>'Nota 34'!Área_de_impresión</vt:lpstr>
      <vt:lpstr>'Nota 35'!Área_de_impresión</vt:lpstr>
      <vt:lpstr>'Nota 36'!Área_de_impresión</vt:lpstr>
      <vt:lpstr>'Nota 37'!Área_de_impresión</vt:lpstr>
      <vt:lpstr>'Nota 38'!Área_de_impresión</vt:lpstr>
      <vt:lpstr>'Nota 39'!Área_de_impresión</vt:lpstr>
      <vt:lpstr>'Nota 4'!Área_de_impresión</vt:lpstr>
      <vt:lpstr>'Nota 40'!Área_de_impresión</vt:lpstr>
      <vt:lpstr>'Nota 5'!Área_de_impresión</vt:lpstr>
      <vt:lpstr>'Nota 6'!Área_de_impresión</vt:lpstr>
      <vt:lpstr>'Nota 7'!Área_de_impresión</vt:lpstr>
      <vt:lpstr>'Nota 8'!Área_de_impresión</vt:lpstr>
      <vt:lpstr>'Nota 9'!Área_de_impresión</vt:lpstr>
      <vt:lpstr>Portada!Área_de_impresión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Ricardo Ortiz</dc:creator>
  <cp:lastModifiedBy>Marlene Alderete</cp:lastModifiedBy>
  <cp:lastPrinted>2024-05-17T03:31:56Z</cp:lastPrinted>
  <dcterms:created xsi:type="dcterms:W3CDTF">2020-01-10T21:21:59Z</dcterms:created>
  <dcterms:modified xsi:type="dcterms:W3CDTF">2024-11-15T20:13:50Z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0x01010022A04D5FD80433458B2C003629D34133</vt:lpwstr>
  </property>
</Properties>
</file>