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5.xml" ContentType="application/vnd.openxmlformats-officedocument.drawing+xml"/>
  <Override PartName="/xl/drawings/drawing4.xml" ContentType="application/vnd.openxmlformats-officedocument.drawing+xml"/>
  <Override PartName="/xl/worksheets/sheet1.xml" ContentType="application/vnd.openxmlformats-officedocument.spreadsheetml.worksheet+xml"/>
  <Override PartName="/xl/drawings/drawing3.xml" ContentType="application/vnd.openxmlformats-officedocument.drawing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10425" windowHeight="11160"/>
  </bookViews>
  <sheets>
    <sheet name="indice" sheetId="1" r:id="rId1"/>
    <sheet name="DEUDAS FINANCIERAS " sheetId="8" r:id="rId2"/>
    <sheet name="DEUDAS BURSATILES" sheetId="6" r:id="rId3"/>
    <sheet name="DEUDAS COMERCIALES" sheetId="10" r:id="rId4"/>
    <sheet name="PROVISIONES" sheetId="7" r:id="rId5"/>
    <sheet name="OTROS PASIVOS" sheetId="4" r:id="rId6"/>
  </sheets>
  <definedNames>
    <definedName name="__xlnm.Print_Area_1" localSheetId="1">NA()</definedName>
    <definedName name="__xlnm.Print_Area_1">NA()</definedName>
    <definedName name="__xlnm.Print_Area_2">#REF!</definedName>
    <definedName name="__xlnm.Print_Area_3" localSheetId="3">'DEUDAS COMERCIALES'!#REF!</definedName>
    <definedName name="__xlnm.Print_Area_3">#REF!</definedName>
    <definedName name="__xlnm.Print_Area_4" localSheetId="3">#REF!</definedName>
    <definedName name="__xlnm.Print_Area_4">#REF!</definedName>
    <definedName name="_xlnm._FilterDatabase" localSheetId="3" hidden="1">'DEUDAS COMERCIALES'!$B$1:$J$5</definedName>
    <definedName name="_xlnm._FilterDatabase" localSheetId="1" hidden="1">'DEUDAS FINANCIERAS '!$A$9:$J$42</definedName>
    <definedName name="_xlnm.Print_Area" localSheetId="2">'DEUDAS BURSATILES'!$A$1:$J$27</definedName>
    <definedName name="_xlnm.Print_Area" localSheetId="3">'DEUDAS COMERCIALES'!$A$1:$J$5</definedName>
    <definedName name="_xlnm.Print_Area" localSheetId="1">'DEUDAS FINANCIERAS '!$A$1:$H$52</definedName>
    <definedName name="_xlnm.Print_Area" localSheetId="0">indice!$A$1:$G$37</definedName>
    <definedName name="_xlnm.Print_Area" localSheetId="5">'OTROS PASIVOS'!$A$1:$J$28</definedName>
    <definedName name="Excel_BuiltIn_Print_Area_1" localSheetId="3">'DEUDAS COMERCIALES'!#REF!</definedName>
    <definedName name="Excel_BuiltIn_Print_Area_1">#REF!</definedName>
    <definedName name="Excel_BuiltIn_Print_Area_1_1">NA()</definedName>
    <definedName name="Excel_BuiltIn_Print_Area_3_1" localSheetId="3">'DEUDAS COMERCIALES'!$A$2:$J$5</definedName>
    <definedName name="Excel_BuiltIn_Print_Area_3_1">#REF!</definedName>
    <definedName name="Excel_BuiltIn_Print_Area_4_1" localSheetId="3">#REF!</definedName>
    <definedName name="Excel_BuiltIn_Print_Area_4_1">#REF!</definedName>
  </definedNames>
  <calcPr calcId="145621"/>
</workbook>
</file>

<file path=xl/calcChain.xml><?xml version="1.0" encoding="utf-8"?>
<calcChain xmlns="http://schemas.openxmlformats.org/spreadsheetml/2006/main">
  <c r="C7" i="10" l="1"/>
  <c r="F32" i="10" s="1"/>
  <c r="C6" i="10"/>
  <c r="F356" i="10"/>
  <c r="F355" i="10"/>
  <c r="F354" i="10"/>
  <c r="F340" i="10"/>
  <c r="F339" i="10"/>
  <c r="F338" i="10"/>
  <c r="F337" i="10"/>
  <c r="F336" i="10"/>
  <c r="F335" i="10"/>
  <c r="F334" i="10"/>
  <c r="F333" i="10"/>
  <c r="F332" i="10"/>
  <c r="F331" i="10"/>
  <c r="F330" i="10"/>
  <c r="F329" i="10"/>
  <c r="F328" i="10"/>
  <c r="F327" i="10"/>
  <c r="F326" i="10"/>
  <c r="F325" i="10"/>
  <c r="F324" i="10"/>
  <c r="F323" i="10"/>
  <c r="F322" i="10"/>
  <c r="F321" i="10"/>
  <c r="F320" i="10"/>
  <c r="F319" i="10"/>
  <c r="F318" i="10"/>
  <c r="F317" i="10"/>
  <c r="F316" i="10"/>
  <c r="F302" i="10"/>
  <c r="F301" i="10"/>
  <c r="F300" i="10"/>
  <c r="F299" i="10"/>
  <c r="F298" i="10"/>
  <c r="F297" i="10"/>
  <c r="F296" i="10"/>
  <c r="F295" i="10"/>
  <c r="F294" i="10"/>
  <c r="F293" i="10"/>
  <c r="F292" i="10"/>
  <c r="F291" i="10"/>
  <c r="F290" i="10"/>
  <c r="F289" i="10"/>
  <c r="F288" i="10"/>
  <c r="F287" i="10"/>
  <c r="F286" i="10"/>
  <c r="F285" i="10"/>
  <c r="F284" i="10"/>
  <c r="F283" i="10"/>
  <c r="F282" i="10"/>
  <c r="F281" i="10"/>
  <c r="F280" i="10"/>
  <c r="F279" i="10"/>
  <c r="F278" i="10"/>
  <c r="F265" i="10"/>
  <c r="F264" i="10"/>
  <c r="F263" i="10"/>
  <c r="F262" i="10"/>
  <c r="F261" i="10"/>
  <c r="F260" i="10"/>
  <c r="F259" i="10"/>
  <c r="F258" i="10"/>
  <c r="F257" i="10"/>
  <c r="F256" i="10"/>
  <c r="F255" i="10"/>
  <c r="F254" i="10"/>
  <c r="F253" i="10"/>
  <c r="F252" i="10"/>
  <c r="F251" i="10"/>
  <c r="F250" i="10"/>
  <c r="F249" i="10"/>
  <c r="F248" i="10"/>
  <c r="F247" i="10"/>
  <c r="F246" i="10"/>
  <c r="F245" i="10"/>
  <c r="F244" i="10"/>
  <c r="F243" i="10"/>
  <c r="F242" i="10"/>
  <c r="F241" i="10"/>
  <c r="F227" i="10"/>
  <c r="F226" i="10"/>
  <c r="F225" i="10"/>
  <c r="F224" i="10"/>
  <c r="F223" i="10"/>
  <c r="F222" i="10"/>
  <c r="F221" i="10"/>
  <c r="F220" i="10"/>
  <c r="F219" i="10"/>
  <c r="F218" i="10"/>
  <c r="F217" i="10"/>
  <c r="F216" i="10"/>
  <c r="F215" i="10"/>
  <c r="F214" i="10"/>
  <c r="F213" i="10"/>
  <c r="F212" i="10"/>
  <c r="F211" i="10"/>
  <c r="F210" i="10"/>
  <c r="F209" i="10"/>
  <c r="F208" i="10"/>
  <c r="F207" i="10"/>
  <c r="F206" i="10"/>
  <c r="F205" i="10"/>
  <c r="F204" i="10"/>
  <c r="F203" i="10"/>
  <c r="F188" i="10"/>
  <c r="F187" i="10"/>
  <c r="F186" i="10"/>
  <c r="F185" i="10"/>
  <c r="F184" i="10"/>
  <c r="F183" i="10"/>
  <c r="F182" i="10"/>
  <c r="F181" i="10"/>
  <c r="F180" i="10"/>
  <c r="F179" i="10"/>
  <c r="F178" i="10"/>
  <c r="F177" i="10"/>
  <c r="F176" i="10"/>
  <c r="F175" i="10"/>
  <c r="F174" i="10"/>
  <c r="F173" i="10"/>
  <c r="F172" i="10"/>
  <c r="F171" i="10"/>
  <c r="F170" i="10"/>
  <c r="F169" i="10"/>
  <c r="F168" i="10"/>
  <c r="F167" i="10"/>
  <c r="F166" i="10"/>
  <c r="F165" i="10"/>
  <c r="F164" i="10"/>
  <c r="F150" i="10"/>
  <c r="F149" i="10"/>
  <c r="F148" i="10"/>
  <c r="F147" i="10"/>
  <c r="F146" i="10"/>
  <c r="F145" i="10"/>
  <c r="F144" i="10"/>
  <c r="F143" i="10"/>
  <c r="F142" i="10"/>
  <c r="F141" i="10"/>
  <c r="F140" i="10"/>
  <c r="F139" i="10"/>
  <c r="F138" i="10"/>
  <c r="F137" i="10"/>
  <c r="F136" i="10"/>
  <c r="F135" i="10"/>
  <c r="F134" i="10"/>
  <c r="F133" i="10"/>
  <c r="F132" i="10"/>
  <c r="F131" i="10"/>
  <c r="F130" i="10"/>
  <c r="F129" i="10"/>
  <c r="F128" i="10"/>
  <c r="F127" i="10"/>
  <c r="F126" i="10"/>
  <c r="F112" i="10"/>
  <c r="F111" i="10"/>
  <c r="F110" i="10"/>
  <c r="F109" i="10"/>
  <c r="F108" i="10"/>
  <c r="F107" i="10"/>
  <c r="F106" i="10"/>
  <c r="F105" i="10"/>
  <c r="F104" i="10"/>
  <c r="F103" i="10"/>
  <c r="F102" i="10"/>
  <c r="F101" i="10"/>
  <c r="F100" i="10"/>
  <c r="F99" i="10"/>
  <c r="F98" i="10"/>
  <c r="F97" i="10"/>
  <c r="F96" i="10"/>
  <c r="F95" i="10"/>
  <c r="F94" i="10"/>
  <c r="F93" i="10"/>
  <c r="F92" i="10"/>
  <c r="F91" i="10"/>
  <c r="F90" i="10"/>
  <c r="F89" i="10"/>
  <c r="F88" i="10"/>
  <c r="F74" i="10"/>
  <c r="F73" i="10"/>
  <c r="F72" i="10"/>
  <c r="F71" i="10"/>
  <c r="F70" i="10"/>
  <c r="F69" i="10"/>
  <c r="F68" i="10"/>
  <c r="F67" i="10"/>
  <c r="F66" i="10"/>
  <c r="F65" i="10"/>
  <c r="F64" i="10"/>
  <c r="F63" i="10"/>
  <c r="F62" i="10"/>
  <c r="F61" i="10"/>
  <c r="F60" i="10"/>
  <c r="F59" i="10"/>
  <c r="F58" i="10"/>
  <c r="F57" i="10"/>
  <c r="F56" i="10"/>
  <c r="F55" i="10"/>
  <c r="F54" i="10"/>
  <c r="F53" i="10"/>
  <c r="F52" i="10"/>
  <c r="F51" i="10"/>
  <c r="F50" i="10"/>
  <c r="H49" i="10"/>
  <c r="H75" i="10" s="1"/>
  <c r="H87" i="10" s="1"/>
  <c r="H113" i="10" s="1"/>
  <c r="H125" i="10" s="1"/>
  <c r="H151" i="10" s="1"/>
  <c r="H163" i="10" s="1"/>
  <c r="H189" i="10" s="1"/>
  <c r="H202" i="10" s="1"/>
  <c r="H228" i="10" s="1"/>
  <c r="H240" i="10" s="1"/>
  <c r="H266" i="10" s="1"/>
  <c r="H277" i="10" s="1"/>
  <c r="H303" i="10" s="1"/>
  <c r="H315" i="10" s="1"/>
  <c r="H341" i="10" s="1"/>
  <c r="H353" i="10" s="1"/>
  <c r="H357" i="10" s="1"/>
  <c r="H37" i="10"/>
  <c r="G37" i="10"/>
  <c r="G49" i="10" s="1"/>
  <c r="G75" i="10" s="1"/>
  <c r="G87" i="10" s="1"/>
  <c r="G113" i="10" s="1"/>
  <c r="G125" i="10" s="1"/>
  <c r="G151" i="10" s="1"/>
  <c r="G163" i="10" s="1"/>
  <c r="G189" i="10" s="1"/>
  <c r="G202" i="10" s="1"/>
  <c r="G228" i="10" s="1"/>
  <c r="G240" i="10" s="1"/>
  <c r="G266" i="10" s="1"/>
  <c r="G277" i="10" s="1"/>
  <c r="G303" i="10" s="1"/>
  <c r="G315" i="10" s="1"/>
  <c r="G341" i="10" s="1"/>
  <c r="G353" i="10" s="1"/>
  <c r="G357" i="10" s="1"/>
  <c r="F33" i="10"/>
  <c r="F25" i="10"/>
  <c r="F17" i="10"/>
  <c r="F34" i="10" l="1"/>
  <c r="F19" i="10"/>
  <c r="F27" i="10"/>
  <c r="F35" i="10"/>
  <c r="F12" i="10"/>
  <c r="F20" i="10"/>
  <c r="F28" i="10"/>
  <c r="F36" i="10"/>
  <c r="F18" i="10"/>
  <c r="F21" i="10"/>
  <c r="F14" i="10"/>
  <c r="F22" i="10"/>
  <c r="F30" i="10"/>
  <c r="F29" i="10"/>
  <c r="F15" i="10"/>
  <c r="F23" i="10"/>
  <c r="F31" i="10"/>
  <c r="F26" i="10"/>
  <c r="F13" i="10"/>
  <c r="F16" i="10"/>
  <c r="F24" i="10"/>
  <c r="F37" i="10" l="1"/>
  <c r="F49" i="10" s="1"/>
  <c r="F75" i="10" s="1"/>
  <c r="F87" i="10" s="1"/>
  <c r="F113" i="10" s="1"/>
  <c r="F125" i="10" s="1"/>
  <c r="F151" i="10" s="1"/>
  <c r="F163" i="10" s="1"/>
  <c r="F189" i="10" s="1"/>
  <c r="F202" i="10" s="1"/>
  <c r="F228" i="10" s="1"/>
  <c r="F240" i="10" s="1"/>
  <c r="F266" i="10" s="1"/>
  <c r="F277" i="10" s="1"/>
  <c r="F303" i="10" s="1"/>
  <c r="F315" i="10" s="1"/>
  <c r="F341" i="10" s="1"/>
  <c r="F353" i="10" s="1"/>
  <c r="F357" i="10" s="1"/>
  <c r="H17" i="4" l="1"/>
  <c r="F17" i="6"/>
  <c r="F64" i="8"/>
  <c r="G61" i="8"/>
  <c r="G63" i="8" l="1"/>
  <c r="G62" i="8"/>
  <c r="G60" i="8"/>
  <c r="G59" i="8"/>
  <c r="G58" i="8"/>
  <c r="G54" i="8"/>
  <c r="G55" i="8"/>
  <c r="G56" i="8"/>
  <c r="G57" i="8"/>
  <c r="G53" i="8"/>
  <c r="G39" i="8"/>
  <c r="G37" i="8"/>
  <c r="G38" i="8"/>
  <c r="G36" i="8"/>
  <c r="G31" i="8"/>
  <c r="G12" i="8"/>
  <c r="G23" i="8"/>
  <c r="G26" i="8"/>
  <c r="G27" i="8"/>
  <c r="G28" i="8"/>
  <c r="G20" i="8"/>
  <c r="G19" i="8"/>
  <c r="G13" i="8"/>
  <c r="G34" i="8"/>
  <c r="G21" i="8"/>
  <c r="G15" i="8"/>
  <c r="G32" i="8"/>
  <c r="G16" i="8"/>
  <c r="G14" i="8"/>
  <c r="G24" i="8"/>
  <c r="G29" i="8"/>
  <c r="G17" i="8"/>
  <c r="G11" i="8"/>
  <c r="G25" i="8"/>
  <c r="G18" i="8"/>
  <c r="G22" i="8"/>
  <c r="G30" i="8"/>
  <c r="G33" i="8"/>
  <c r="F42" i="8" l="1"/>
  <c r="H64" i="8" l="1"/>
  <c r="C5" i="8" l="1"/>
  <c r="G17" i="4" l="1"/>
  <c r="C48" i="8"/>
  <c r="C6" i="8"/>
  <c r="H41" i="8" l="1"/>
  <c r="H42" i="8" l="1"/>
  <c r="H65" i="8" s="1"/>
  <c r="C47" i="8" l="1"/>
  <c r="G42" i="8" l="1"/>
  <c r="G64" i="8"/>
  <c r="F65" i="8"/>
  <c r="G65" i="8" l="1"/>
  <c r="F26" i="4"/>
  <c r="G23" i="6"/>
  <c r="G24" i="6"/>
  <c r="G15" i="6" l="1"/>
  <c r="F25" i="6"/>
  <c r="G14" i="6" l="1"/>
  <c r="G18" i="4" l="1"/>
  <c r="F18" i="4"/>
  <c r="G17" i="7" l="1"/>
  <c r="G18" i="7"/>
  <c r="G19" i="7"/>
  <c r="G16" i="7"/>
  <c r="G25" i="4" l="1"/>
  <c r="G24" i="4"/>
  <c r="G26" i="4" l="1"/>
  <c r="G28" i="4" s="1"/>
  <c r="F20" i="7"/>
  <c r="G16" i="6" l="1"/>
  <c r="G17" i="6" s="1"/>
  <c r="H17" i="6"/>
  <c r="G20" i="7" l="1"/>
  <c r="C8" i="6" l="1"/>
  <c r="C7" i="6"/>
  <c r="H25" i="6" l="1"/>
  <c r="G22" i="6"/>
  <c r="G25" i="6" l="1"/>
  <c r="F27" i="6"/>
  <c r="H20" i="7" l="1"/>
  <c r="H29" i="7" s="1"/>
  <c r="F29" i="7" l="1"/>
  <c r="F28" i="4" l="1"/>
  <c r="G29" i="7" l="1"/>
  <c r="C9" i="4" l="1"/>
  <c r="C8" i="4"/>
  <c r="H18" i="4" l="1"/>
  <c r="H25" i="4"/>
  <c r="H26" i="4" s="1"/>
  <c r="H28" i="4" l="1"/>
  <c r="H27" i="6" l="1"/>
  <c r="G27" i="6"/>
  <c r="C9" i="7" l="1"/>
  <c r="C10" i="7"/>
</calcChain>
</file>

<file path=xl/comments1.xml><?xml version="1.0" encoding="utf-8"?>
<comments xmlns="http://schemas.openxmlformats.org/spreadsheetml/2006/main">
  <authors>
    <author/>
  </authors>
  <commentList>
    <comment ref="C12" authorId="0">
      <text>
        <r>
          <rPr>
            <b/>
            <sz val="8"/>
            <color indexed="8"/>
            <rFont val="Times New Roman"/>
            <family val="1"/>
          </rPr>
          <t>Préstamo Bancario / Intereses Bancarios / Bonos / Intereses Bursátiles / Carta de Crédito, etc.</t>
        </r>
      </text>
    </comment>
    <comment ref="I12" authorId="0">
      <text>
        <r>
          <rPr>
            <b/>
            <sz val="8"/>
            <color indexed="8"/>
            <rFont val="Times New Roman"/>
            <family val="1"/>
          </rPr>
          <t>Ninguna / Pagarés / Hipotecaria / Prendaria, etc.</t>
        </r>
      </text>
    </comment>
    <comment ref="J12" authorId="0">
      <text>
        <r>
          <rPr>
            <b/>
            <sz val="8"/>
            <color indexed="8"/>
            <rFont val="Times New Roman"/>
            <family val="1"/>
          </rPr>
          <t>Vigente / Vencido Pagado / Vencido no Pagado</t>
        </r>
      </text>
    </comment>
    <comment ref="C20" authorId="0">
      <text>
        <r>
          <rPr>
            <b/>
            <sz val="8"/>
            <color indexed="8"/>
            <rFont val="Times New Roman"/>
            <family val="1"/>
          </rPr>
          <t>Préstamo Bancario / Intereses Bancarios / Bonos / Intereses Bursátiles / Carta de Crédito, etc.</t>
        </r>
      </text>
    </comment>
    <comment ref="I20" authorId="0">
      <text>
        <r>
          <rPr>
            <b/>
            <sz val="8"/>
            <color indexed="8"/>
            <rFont val="Times New Roman"/>
            <family val="1"/>
          </rPr>
          <t>Ninguna / Pagarés / Hipotecaria / Prendaria, etc.</t>
        </r>
      </text>
    </comment>
    <comment ref="J20" authorId="0">
      <text>
        <r>
          <rPr>
            <b/>
            <sz val="8"/>
            <color indexed="8"/>
            <rFont val="Times New Roman"/>
            <family val="1"/>
          </rPr>
          <t>Vigente / Vencido Pagado / Vencido no Pagado</t>
        </r>
      </text>
    </comment>
  </commentList>
</comments>
</file>

<file path=xl/sharedStrings.xml><?xml version="1.0" encoding="utf-8"?>
<sst xmlns="http://schemas.openxmlformats.org/spreadsheetml/2006/main" count="1192" uniqueCount="333">
  <si>
    <t xml:space="preserve">                               I  N  D  I  C  E</t>
  </si>
  <si>
    <t xml:space="preserve">Sociedad Emisora: </t>
  </si>
  <si>
    <t xml:space="preserve">Informe al: </t>
  </si>
  <si>
    <t>Tipo de Cambio:</t>
  </si>
  <si>
    <t xml:space="preserve">1. </t>
  </si>
  <si>
    <t xml:space="preserve">2. </t>
  </si>
  <si>
    <t xml:space="preserve">3. </t>
  </si>
  <si>
    <t>Regresar al Índice</t>
  </si>
  <si>
    <r>
      <t>Fecha del informe</t>
    </r>
    <r>
      <rPr>
        <b/>
        <sz val="10"/>
        <color indexed="8"/>
        <rFont val="Arial"/>
        <family val="2"/>
      </rPr>
      <t>:</t>
    </r>
  </si>
  <si>
    <r>
      <t>Tipo de Cambio</t>
    </r>
    <r>
      <rPr>
        <b/>
        <sz val="10"/>
        <color indexed="8"/>
        <rFont val="Arial"/>
        <family val="2"/>
      </rPr>
      <t>:</t>
    </r>
  </si>
  <si>
    <t>PASIVO CORRIENTE</t>
  </si>
  <si>
    <t>N°</t>
  </si>
  <si>
    <t>Institución</t>
  </si>
  <si>
    <t>Tipo</t>
  </si>
  <si>
    <t>Fecha de Contratación</t>
  </si>
  <si>
    <t>Fecha de Vencimiento</t>
  </si>
  <si>
    <t>Importe</t>
  </si>
  <si>
    <t>Garantía</t>
  </si>
  <si>
    <t>Situación de Pago</t>
  </si>
  <si>
    <t>Consolidado en G.</t>
  </si>
  <si>
    <t>(en G)</t>
  </si>
  <si>
    <t>(en USD)</t>
  </si>
  <si>
    <t>BANCARIA</t>
  </si>
  <si>
    <t>Vigente</t>
  </si>
  <si>
    <t>PASIVO NO CORRIENTE</t>
  </si>
  <si>
    <t>Acreedor</t>
  </si>
  <si>
    <t>Fecha de Expedición</t>
  </si>
  <si>
    <t>Concepto</t>
  </si>
  <si>
    <t>PRESTAMO</t>
  </si>
  <si>
    <t>SALLUSTRO Y CIA.  S.A.</t>
  </si>
  <si>
    <t xml:space="preserve">4. </t>
  </si>
  <si>
    <t>TOTAL PASIVO</t>
  </si>
  <si>
    <t>FISCAL</t>
  </si>
  <si>
    <t xml:space="preserve">5. </t>
  </si>
  <si>
    <t xml:space="preserve">         TRANSPORTE</t>
  </si>
  <si>
    <t xml:space="preserve">          TRANSPORTE</t>
  </si>
  <si>
    <t>DETALLE DE DEUDAS BANCARIAS</t>
  </si>
  <si>
    <t>PRESTAMOS DE SOCIOS ACCIONISTAS</t>
  </si>
  <si>
    <t>AGENCIA BENKOVICS S.A.</t>
  </si>
  <si>
    <t>Accionista mayoritario Alberto Cayetano Sallustro Marin</t>
  </si>
  <si>
    <t>TOTALES PASIVO CORRIENTE</t>
  </si>
  <si>
    <t>TOTALES PASIVO NO CORRIENTE</t>
  </si>
  <si>
    <t>TOTAL PASIVO CORRIENTE</t>
  </si>
  <si>
    <t>TOTAL PASIVO NO CORRIENTE</t>
  </si>
  <si>
    <t>ELECTROPAR S.A.</t>
  </si>
  <si>
    <t>GRUPO SENSORMATIC S.A.</t>
  </si>
  <si>
    <t>PENTA S.A.</t>
  </si>
  <si>
    <t>SHOPPING CENTERS(PARAGUAY) S.A.</t>
  </si>
  <si>
    <t xml:space="preserve">TRANSAMERICA TRADER &amp; INVESTMENT S.A.   </t>
  </si>
  <si>
    <t>GO PRO S.A.</t>
  </si>
  <si>
    <t>ALQUILER</t>
  </si>
  <si>
    <t>BARTHOLO TRANSPORTES Y REPRESENTACIONES S.R.L</t>
  </si>
  <si>
    <t>LOS 7S S.A. - PRESTAMO ME</t>
  </si>
  <si>
    <t>COPIPUNTO SA</t>
  </si>
  <si>
    <t>EPSA S.A</t>
  </si>
  <si>
    <t>FIWEEX S.R.L.</t>
  </si>
  <si>
    <t>GRUPO TAPYRACUAI S.A.</t>
  </si>
  <si>
    <t>BANCO CONTINENTAL S.A.E.C.A.</t>
  </si>
  <si>
    <t>FINLATINA S.A. DE FINANZAS</t>
  </si>
  <si>
    <t>ALAMO S.A.</t>
  </si>
  <si>
    <t>AMBIENTAL S.A.</t>
  </si>
  <si>
    <t>ANDE</t>
  </si>
  <si>
    <t>CJX S.A.</t>
  </si>
  <si>
    <t>COMERCIAL ALBORADA INTERNACIONAL S.A.</t>
  </si>
  <si>
    <t>FENIX S.A.</t>
  </si>
  <si>
    <t>GAROTA ACCESORIOS DE MODA</t>
  </si>
  <si>
    <t>GODS WAY S.A.</t>
  </si>
  <si>
    <t>GUATA PORA S.A.</t>
  </si>
  <si>
    <t>INDUSTRIA GRAFICA DEL SUR S.A.</t>
  </si>
  <si>
    <t>LATAMCLICK S.A.</t>
  </si>
  <si>
    <t>PANAMBI RETA S.A.</t>
  </si>
  <si>
    <t>PICI S.R.L.</t>
  </si>
  <si>
    <t>UNO-D S.A</t>
  </si>
  <si>
    <t>ZAVIDORO CORPORATION SUCURSAL PARAGUAY</t>
  </si>
  <si>
    <t>PROYCON S.A.</t>
  </si>
  <si>
    <t>SERVICIO</t>
  </si>
  <si>
    <t>INELEC S.A.</t>
  </si>
  <si>
    <t>FUNDACION SAN PIO DE PIETRELCINA</t>
  </si>
  <si>
    <t>COPACO S.A</t>
  </si>
  <si>
    <t>TELECEL S.A.E.</t>
  </si>
  <si>
    <t>ZATEX S.A.</t>
  </si>
  <si>
    <t>ALIANZA CONSULTORES</t>
  </si>
  <si>
    <t>LABORAL</t>
  </si>
  <si>
    <t>Bonos</t>
  </si>
  <si>
    <t>Intereres Bursatil</t>
  </si>
  <si>
    <t>IVA A PAGAR</t>
  </si>
  <si>
    <t xml:space="preserve">PROVISIÓN PARA BENEFICIOS A EMPLEADOS                             </t>
  </si>
  <si>
    <t>3A REPRESENTACIONES S.R.L.</t>
  </si>
  <si>
    <t>AGENCIA SALLUSTRO</t>
  </si>
  <si>
    <t>AIRMAR CARGO S.A.</t>
  </si>
  <si>
    <t>ANA CLAUDIA ONETO MEZA</t>
  </si>
  <si>
    <t>ERMINIO RESQUIN BAREIRO</t>
  </si>
  <si>
    <t>HERACLES S.A.</t>
  </si>
  <si>
    <t>PUNTO A PUNTO S.R.L.</t>
  </si>
  <si>
    <t>SALLUSTRO Y CIA. S.A</t>
  </si>
  <si>
    <t>MERCADERIA</t>
  </si>
  <si>
    <t xml:space="preserve">Deudas Financieras </t>
  </si>
  <si>
    <t>Deudas Bursatiles</t>
  </si>
  <si>
    <t xml:space="preserve">Deudas Comerciales </t>
  </si>
  <si>
    <t>Provisiones</t>
  </si>
  <si>
    <t xml:space="preserve">Otras Deudas </t>
  </si>
  <si>
    <t>BANCO NACIONAL DE FOMENTO</t>
  </si>
  <si>
    <t>BIGBOX S.R.L.</t>
  </si>
  <si>
    <t>BURÓ DE INFORMACIÓN COMERCIAL SA</t>
  </si>
  <si>
    <t>ESSAP S.A.</t>
  </si>
  <si>
    <t>FERRERE ABOGADOS</t>
  </si>
  <si>
    <t>GLOBAL TRACKING S.A.</t>
  </si>
  <si>
    <t>NETTO S.A.</t>
  </si>
  <si>
    <t>NOBLEZA SEGUROS S.A.</t>
  </si>
  <si>
    <t>NUCLEO S.A.</t>
  </si>
  <si>
    <t>OPTIMA S.A.</t>
  </si>
  <si>
    <t>PORTA S.R.L.</t>
  </si>
  <si>
    <t>SERVICIOS EXPRESOS Y LOGISTICA S.R.L.</t>
  </si>
  <si>
    <t>STI S.R.L.</t>
  </si>
  <si>
    <t>THINKCOMM S.R.L.</t>
  </si>
  <si>
    <t>AUTOPIEZAS COMERCIAL E INDUSTRIAL SA</t>
  </si>
  <si>
    <t>ALDO GROUP INTERNATIONAL AG</t>
  </si>
  <si>
    <t>BIG RED ROOSTER</t>
  </si>
  <si>
    <t>HERING TEXTIL S.A.</t>
  </si>
  <si>
    <t>ONE BEAT LTD</t>
  </si>
  <si>
    <t>PLAYNETWORK</t>
  </si>
  <si>
    <t>UNDER ARMOUR HQ</t>
  </si>
  <si>
    <r>
      <t>Fecha del informe</t>
    </r>
    <r>
      <rPr>
        <b/>
        <sz val="8"/>
        <color indexed="8"/>
        <rFont val="Arial"/>
        <family val="2"/>
      </rPr>
      <t>:</t>
    </r>
  </si>
  <si>
    <r>
      <t>Tipo de Cambio</t>
    </r>
    <r>
      <rPr>
        <b/>
        <sz val="8"/>
        <color indexed="8"/>
        <rFont val="Arial"/>
        <family val="2"/>
      </rPr>
      <t>:</t>
    </r>
  </si>
  <si>
    <t xml:space="preserve">CECILIA SALLUSTRO MARIN L.P.                                      </t>
  </si>
  <si>
    <t>RUFFINELLI LOPEZ GIANNINA MARIA</t>
  </si>
  <si>
    <t>GRUPO INVENTIVA S.A.C.I.</t>
  </si>
  <si>
    <t>SEGURIDAD S.A. COMPAÑIA DE SEGUROS</t>
  </si>
  <si>
    <t>TEISA</t>
  </si>
  <si>
    <t>WOLVERINE WORLD WIDE, INC</t>
  </si>
  <si>
    <t>SUSCRIPCION</t>
  </si>
  <si>
    <t>FLETE</t>
  </si>
  <si>
    <t xml:space="preserve">3RA. EMISION INT. BONOS BURSATILES A PAGAR C.P.                   </t>
  </si>
  <si>
    <t>Capital Bursatil</t>
  </si>
  <si>
    <t>vigente</t>
  </si>
  <si>
    <t>FIC DE FINANZAS</t>
  </si>
  <si>
    <t>ADS INDUSTRIAL Y COMERCIAL S.A.</t>
  </si>
  <si>
    <t>ARENA COMERCIO DE ARTIGOS ESPORTIVOS LTDA</t>
  </si>
  <si>
    <t>AROMATIX  S.R.L</t>
  </si>
  <si>
    <t>SEGURO</t>
  </si>
  <si>
    <t>ASUNCION PLOTTER SRL</t>
  </si>
  <si>
    <t>RODADO</t>
  </si>
  <si>
    <t>BERSIDAL S.A.</t>
  </si>
  <si>
    <t>CASTLE SPORT S.A.</t>
  </si>
  <si>
    <t>CAYO ADALBERTO MAIDANA MARINONI</t>
  </si>
  <si>
    <t>CESAR ROLANDO BENITEZ BRIZUELA</t>
  </si>
  <si>
    <t>COMPAÑIA SAN IGNACIO S.A.</t>
  </si>
  <si>
    <t>CONDOR S.A.C.I.</t>
  </si>
  <si>
    <t>CORINTER S.R.L</t>
  </si>
  <si>
    <t>DIRECCION GENERAL DE GRANDES CONTRIBUYENTES</t>
  </si>
  <si>
    <t>EDITORIAL EL PAIS S.A.</t>
  </si>
  <si>
    <t>EMETIRUS INSTITUTE OF MANAGEMENT PTE LTD</t>
  </si>
  <si>
    <t>ESTEBAN MARINO TORRES MASCAREÑO</t>
  </si>
  <si>
    <t>ESTRELLA FEDERAL S.R.L.</t>
  </si>
  <si>
    <t>GRUPO BASIC S.A.</t>
  </si>
  <si>
    <t>IMB TEXTIL S.A</t>
  </si>
  <si>
    <t>LIBRERIA Y PAPELERIA NOVA S.A.</t>
  </si>
  <si>
    <t>LUIS ALBERTO INSFRAN BAUMANN</t>
  </si>
  <si>
    <t>MIPAC S.R.L</t>
  </si>
  <si>
    <t>OEC GROUP - OVERSEAS EXPRESS CONSOLIDATORS</t>
  </si>
  <si>
    <t>PULSAK S.A.</t>
  </si>
  <si>
    <t>RETAILNEXT</t>
  </si>
  <si>
    <t>RICARDO PEÑA</t>
  </si>
  <si>
    <t>ROVIC INDUSTRIES LTD.</t>
  </si>
  <si>
    <t>SANDRA ELIZABETH BENITEZ BENITEZ</t>
  </si>
  <si>
    <t>SANRI S.A</t>
  </si>
  <si>
    <t>SINDEC S.A</t>
  </si>
  <si>
    <t>TRICICLO S.R.L.</t>
  </si>
  <si>
    <t>UNION DE INDUSTRIAS FRIGORICAS DEL INTERIOR S.A.</t>
  </si>
  <si>
    <t>VIVIAN BENITEZ</t>
  </si>
  <si>
    <t>WEMASA S.A</t>
  </si>
  <si>
    <t xml:space="preserve">3RA. EMISION DE BONOS BURSATILES C.P.                   </t>
  </si>
  <si>
    <t xml:space="preserve">3ra. EMISION INT. BONOS BURSATILES A PAGAR C.P.                   </t>
  </si>
  <si>
    <t xml:space="preserve">(-) 3RA. EMISION DE BONOS BURSATILES NO DEVENGADOS C.P.               </t>
  </si>
  <si>
    <t xml:space="preserve">3RA. EMISION DE BONOS BURSATILES L.P.                   </t>
  </si>
  <si>
    <t xml:space="preserve">(-) 3RA. EMISION DE BONOS BURSATILES NO DEVENGADOS L.P.               </t>
  </si>
  <si>
    <t>DETALLE DE DEUDAS BURSÁTILES</t>
  </si>
  <si>
    <t>DETALLE DE DEUDAS COMERCIALES</t>
  </si>
  <si>
    <t>DETALLE DE PROVISIONES</t>
  </si>
  <si>
    <t>DETALLE DE OTROS PASIVOS</t>
  </si>
  <si>
    <t>FLOC S.A. C.P. M.L.</t>
  </si>
  <si>
    <t>Regresar al Indice</t>
  </si>
  <si>
    <t>"CODIG S.A. ""CASA BLANC"""</t>
  </si>
  <si>
    <t>ANNICK VAESKEN VALENTINO</t>
  </si>
  <si>
    <t>CM ARQUITECTURA S.R.L.</t>
  </si>
  <si>
    <t>FLOC S.A</t>
  </si>
  <si>
    <t>GRUPO SEVEN S.A.</t>
  </si>
  <si>
    <t>JULIA A. BAUMANN DE PEÑA</t>
  </si>
  <si>
    <t>MAGMA PARAGUAY S.A.</t>
  </si>
  <si>
    <t>O-FIX SOLUCIONES LABORALES SA</t>
  </si>
  <si>
    <t>PERFOMANCE SPORT, INC.</t>
  </si>
  <si>
    <t>QUEIBAN S.A</t>
  </si>
  <si>
    <t>TOMS Shoes, LLC</t>
  </si>
  <si>
    <t xml:space="preserve">RETENCIONE DE IMPUESTOS </t>
  </si>
  <si>
    <t>APORTES Y RETENCIONES A PAGAR</t>
  </si>
  <si>
    <t>ABASTO S.A.</t>
  </si>
  <si>
    <t>ACHON BAU S.A</t>
  </si>
  <si>
    <t>ALEJANDRA BEATRIZ ALONSO ALDERETE</t>
  </si>
  <si>
    <t>AROSEMA NORIEGA  CONTRERAS</t>
  </si>
  <si>
    <t>BANCARD</t>
  </si>
  <si>
    <t>BLU TRADE S.A.</t>
  </si>
  <si>
    <t>BLUE TOWER VENTURES PARAGUAY SOCIEDAD ANONIMA</t>
  </si>
  <si>
    <t>BOARDING PASS S.A.</t>
  </si>
  <si>
    <t>CALZADOS ROGER SA</t>
  </si>
  <si>
    <t>CC TRAINING S.R.L.</t>
  </si>
  <si>
    <t>CINTAS S.A.</t>
  </si>
  <si>
    <t>DEPORTIVA INTERNACIONAL S.A.</t>
  </si>
  <si>
    <t>DIVPRO S.R.L.</t>
  </si>
  <si>
    <t>ENTRAVISION SOCIEDAD ANÓNIMA</t>
  </si>
  <si>
    <t>ESCORPION SRL.</t>
  </si>
  <si>
    <t>FUNDACION CAMARA DE COMERCIO PARAGUAYO AMERICANA</t>
  </si>
  <si>
    <t>GPS STRATEGIC ALLIANCES LLC</t>
  </si>
  <si>
    <t>INSUMOS S.R.L.</t>
  </si>
  <si>
    <t>MARISOL S.A.</t>
  </si>
  <si>
    <t>NILTON SIMON BALMACEDA JARA</t>
  </si>
  <si>
    <t>NOTAS DE CREDITO</t>
  </si>
  <si>
    <t>PINEDO INMOBILIARIA S.A.</t>
  </si>
  <si>
    <t>POLITEX IMPORTACIONES S.A</t>
  </si>
  <si>
    <t>PRO SET S.A.</t>
  </si>
  <si>
    <t>SOR PARAGUAY S.A</t>
  </si>
  <si>
    <t>VIDAL DARIO BARRIOS G.</t>
  </si>
  <si>
    <t>VICTORINO HERMOSILLA DUARTE</t>
  </si>
  <si>
    <t>TUPI RAMOS GENERALES S.A.</t>
  </si>
  <si>
    <t>SANDRA ELIZABETH OJEDA DE VAZQUEZ</t>
  </si>
  <si>
    <t>ROCATEX S.R.L.</t>
  </si>
  <si>
    <t>PRODUCCIONES PRIMER NIVEL S.A.</t>
  </si>
  <si>
    <t>PAMAQ S.A.</t>
  </si>
  <si>
    <t>MULTIENVASE S.A</t>
  </si>
  <si>
    <t>MONITAL S.R.L.</t>
  </si>
  <si>
    <t>MIGUEL ANGEL GARAY AGUILERA</t>
  </si>
  <si>
    <t>MACARENA MARIA GONZALEZ BORDON</t>
  </si>
  <si>
    <t>LOCKERS RECORDS MANAGEMENT S.A.</t>
  </si>
  <si>
    <t>JOSE MARIA CARDOZO SAGUIER</t>
  </si>
  <si>
    <t>INDUTEX SRL</t>
  </si>
  <si>
    <t>GAP (ITM) INC.</t>
  </si>
  <si>
    <t>FLEXOPLAST S.A.</t>
  </si>
  <si>
    <t>FIORIO DE FCA LAW FIRM</t>
  </si>
  <si>
    <t>DESPACHO</t>
  </si>
  <si>
    <t>EVOKE LAB S.A.</t>
  </si>
  <si>
    <t>EL MEJOR VENDING S.A.</t>
  </si>
  <si>
    <t>DHL PARAGUAY S.R.L.</t>
  </si>
  <si>
    <t>DELTA S.R.L.</t>
  </si>
  <si>
    <t>COMPAÑIA DE INVENTARIOS PARAGUAY SA</t>
  </si>
  <si>
    <t>CENTRO DE IMPORTADORES DEL PARAGUAY</t>
  </si>
  <si>
    <t>CENTRO COMERCIAL LAMBARE S.A.</t>
  </si>
  <si>
    <t>Accionista Mayoritario Alberto Cayetano Sallustro Marin</t>
  </si>
  <si>
    <t>SOBREGIRO</t>
  </si>
  <si>
    <t>31 DE DICIEMBRE DE 2023</t>
  </si>
  <si>
    <t>UENO BANK S.A.E.C.A.</t>
  </si>
  <si>
    <t>FIC DE FINANZAS S.A.</t>
  </si>
  <si>
    <t>BANCO ITAÚ S.A.E.C.A.</t>
  </si>
  <si>
    <t>BANCO GNB PARAGUAY S.A.</t>
  </si>
  <si>
    <t>VISION BANCO S.A.E.C.A.</t>
  </si>
  <si>
    <t>BANCO DO BRASIL S.A.</t>
  </si>
  <si>
    <t>SOLAR BANCO S.A.E.C.A.</t>
  </si>
  <si>
    <t>BANCO BASA S.A.E.C.A.</t>
  </si>
  <si>
    <t>BANCO CONTINENTAL S.A.E.C.A. USD</t>
  </si>
  <si>
    <t>DESCUENTO DE CHEQUE</t>
  </si>
  <si>
    <t>BANCO CONTINENTAL S.A.E.C.A</t>
  </si>
  <si>
    <t>BANCO ATLAS S.A.</t>
  </si>
  <si>
    <t>BANCO ITAÚ S.A.E.C.A. UDS</t>
  </si>
  <si>
    <t>BANCO SUDAMERIS S.A.E.C.A.</t>
  </si>
  <si>
    <t>ALCIDES RIVEROS CABRAL</t>
  </si>
  <si>
    <t>ALEJANDRO JOSE SALLUSTRO CALLIZO</t>
  </si>
  <si>
    <t>ALTO IMPORTS</t>
  </si>
  <si>
    <t>ANDRES EDUARDO ARCE ODDONE</t>
  </si>
  <si>
    <t>ANNE KATHERINE WALDE PANKRATZ</t>
  </si>
  <si>
    <t>ANTONIO RENE GIMENES ALVARES</t>
  </si>
  <si>
    <t>31 de diciembre de 2023</t>
  </si>
  <si>
    <t>ATM CARGO S.R.L</t>
  </si>
  <si>
    <t>BLECKMANN NEDERLAND BV</t>
  </si>
  <si>
    <t>CABRAL COMUNICACION S.R.L.</t>
  </si>
  <si>
    <t>CBM GROUP S.R.L.</t>
  </si>
  <si>
    <t>CECILIA BELEN SANCHEZ ORTELLADO</t>
  </si>
  <si>
    <t>CHACOMER S.A.E.C.A.</t>
  </si>
  <si>
    <t>CLAUDIO BENITEZ ARANDA</t>
  </si>
  <si>
    <t>COMPUTEC S.A.</t>
  </si>
  <si>
    <t>DIEGO ALBERTO RUIZ GALVAN</t>
  </si>
  <si>
    <t>DORAL S.A</t>
  </si>
  <si>
    <t>E.G VIDRIOS S.R.L</t>
  </si>
  <si>
    <t>EDGAR ABDALA OVIEDO AUAD</t>
  </si>
  <si>
    <t>ENERBIKE S.A</t>
  </si>
  <si>
    <t>EQUIFAX PARAGUAY S.A.</t>
  </si>
  <si>
    <t>EVOLUTION PARTS S.A</t>
  </si>
  <si>
    <t>FCL PARAGUAY SA</t>
  </si>
  <si>
    <t>FERNANDO  GAUTO SOSA</t>
  </si>
  <si>
    <t>FUNDACION DEQUENI</t>
  </si>
  <si>
    <t>G DIGITAL SA</t>
  </si>
  <si>
    <t>GABRIELLA COGORNO JARA</t>
  </si>
  <si>
    <t>GANESHA PR E.A.S</t>
  </si>
  <si>
    <t>GRUPO INTERNACIONAL MERCOSUR S.A.</t>
  </si>
  <si>
    <t>GUSTAVO PASTOR CANTERO FRETES</t>
  </si>
  <si>
    <t>JOSE JAVIER APPLEYARD</t>
  </si>
  <si>
    <t>JOSE RICARDO LESME</t>
  </si>
  <si>
    <t>KARIM DAMANI</t>
  </si>
  <si>
    <t>KEMSA C.I.S.A</t>
  </si>
  <si>
    <t>LAZOS S.A.</t>
  </si>
  <si>
    <t>LORENA LISSETTE PEREIRA CABRERA</t>
  </si>
  <si>
    <t>LUIS GERARDO BORDON PATIÑO</t>
  </si>
  <si>
    <t>LUMBRA S.A</t>
  </si>
  <si>
    <t>MARIA AUXILIADORA GIMENEZ CORREA</t>
  </si>
  <si>
    <t>MARIA FERNANDA URBIETA SITJAR</t>
  </si>
  <si>
    <t>MARIA ZULEMA PANIAGUA ULLON</t>
  </si>
  <si>
    <t>MERCOSUR SPORT'S WORLD CORPORATION</t>
  </si>
  <si>
    <t>METALURGICA COMERCIAL S.A.</t>
  </si>
  <si>
    <t>MINT AGENCIA DIGITAL S.A</t>
  </si>
  <si>
    <t>MUNDO FIT S.A</t>
  </si>
  <si>
    <t>MUNICIPALIDAD DE ASUNCION</t>
  </si>
  <si>
    <t>NEUMATICOS ASUNCION SRL</t>
  </si>
  <si>
    <t>NOLLFIN TRADE S.A.</t>
  </si>
  <si>
    <t>PARAGUAY LOGISTIC SERVICES S.A.</t>
  </si>
  <si>
    <t>PATRIA S.A. DE SEGUROS Y REASEGUROS</t>
  </si>
  <si>
    <t>QUATTRO IDEAS SRL</t>
  </si>
  <si>
    <t>RICARDO DANIEL ESPINOLA RAMIREZ</t>
  </si>
  <si>
    <t>RISKMETRICA S.A CALIFICADORA DE RIESGOS</t>
  </si>
  <si>
    <t>ROMINA MELANI VALLEJOS BELLO</t>
  </si>
  <si>
    <t>ROSANTI SAECA</t>
  </si>
  <si>
    <t>ROSSANA ELIZABETH OLAZAR NUÑEZ</t>
  </si>
  <si>
    <t>RP3 S.A.</t>
  </si>
  <si>
    <t>SALOTEX S.R.L.</t>
  </si>
  <si>
    <t>SENDA S.R.L</t>
  </si>
  <si>
    <t>SMART CANE S.A.</t>
  </si>
  <si>
    <t>SPORT GROUP S.A.</t>
  </si>
  <si>
    <t>SWANSEA S.A.</t>
  </si>
  <si>
    <t>TANIA RAQUEL CAREAGA MARTINETTI</t>
  </si>
  <si>
    <t>TOP TENIS S.R.L.</t>
  </si>
  <si>
    <t>VARZAN HNOS.S.A</t>
  </si>
  <si>
    <t>VERA LUCIA BATISTA DA SILVA</t>
  </si>
  <si>
    <t>VICTOR ANTONIO GUILLEN JARAMILLO</t>
  </si>
  <si>
    <t>VIENTO SUR .SA</t>
  </si>
  <si>
    <t>XIMENA BEATRIZ SOSA ROJAS</t>
  </si>
  <si>
    <t>16//12/23</t>
  </si>
  <si>
    <t>XIMENA TAMARA ACOSTA ROJAS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</si>
</sst>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 * #,##0_ ;_ * \-#,##0_ ;_ * &quot;-&quot;_ ;_ @_ "/>
    <numFmt numFmtId="164" formatCode="_-* #,##0.00_-;\-* #,##0.00_-;_-* &quot;-&quot;??_-;_-@_-"/>
    <numFmt numFmtId="165" formatCode="_(* #,##0.00_);_(* \(#,##0.00\);_(* &quot;-&quot;??_);_(@_)"/>
    <numFmt numFmtId="166" formatCode="d&quot; de &quot;mmm&quot; de &quot;yy"/>
    <numFmt numFmtId="167" formatCode="d\-m\-yy;@"/>
    <numFmt numFmtId="168" formatCode="_(* #,##0_);_(* \(#,##0\);_(* &quot;-&quot;??_);_(@_)"/>
    <numFmt numFmtId="169" formatCode="#,##0.00_ ;\-#,##0.00\ "/>
    <numFmt numFmtId="170" formatCode="dd\ &quot;de&quot;\ mmmm\ &quot;de&quot;\ yyyy"/>
    <numFmt numFmtId="171" formatCode="_-* #,##0\ _€_-;\-* #,##0\ _€_-;_-* &quot;-&quot;\ _€_-;_-@_-"/>
    <numFmt numFmtId="172" formatCode="_-* #,##0.00\ _€_-;\-* #,##0.00\ _€_-;_-* &quot;-&quot;??\ _€_-;_-@_-"/>
  </numFmts>
  <fonts count="65" x14ac:knownFonts="1">
    <font>
      <sz val="11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5"/>
      <name val="Arial"/>
      <family val="2"/>
    </font>
    <font>
      <b/>
      <sz val="15"/>
      <name val="Arial"/>
      <family val="2"/>
    </font>
    <font>
      <b/>
      <sz val="15"/>
      <color indexed="10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b/>
      <sz val="20"/>
      <color indexed="10"/>
      <name val="Arial"/>
      <family val="2"/>
    </font>
    <font>
      <b/>
      <sz val="20"/>
      <color indexed="8"/>
      <name val="Arial"/>
      <family val="2"/>
    </font>
    <font>
      <b/>
      <sz val="15"/>
      <color indexed="8"/>
      <name val="Arial"/>
      <family val="2"/>
    </font>
    <font>
      <sz val="18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u/>
      <sz val="9"/>
      <color indexed="8"/>
      <name val="Arial"/>
      <family val="2"/>
    </font>
    <font>
      <sz val="9"/>
      <color indexed="10"/>
      <name val="Arial"/>
      <family val="2"/>
    </font>
    <font>
      <sz val="10"/>
      <color indexed="10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8"/>
      <name val="Times New Roman"/>
      <family val="1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11"/>
      <color indexed="8"/>
      <name val="Arial"/>
      <family val="2"/>
    </font>
    <font>
      <sz val="9"/>
      <name val="Calibri"/>
      <family val="2"/>
      <scheme val="minor"/>
    </font>
    <font>
      <b/>
      <u/>
      <sz val="12"/>
      <name val="Arial"/>
      <family val="2"/>
    </font>
    <font>
      <b/>
      <sz val="12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sz val="9"/>
      <color indexed="8"/>
      <name val="Arial"/>
      <family val="2"/>
    </font>
    <font>
      <sz val="8"/>
      <color indexed="10"/>
      <name val="Arial"/>
      <family val="2"/>
    </font>
    <font>
      <b/>
      <u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12"/>
      <name val="Arial"/>
      <family val="2"/>
    </font>
    <font>
      <sz val="8"/>
      <color indexed="12"/>
      <name val="Arial"/>
      <family val="2"/>
    </font>
    <font>
      <sz val="8"/>
      <color rgb="FF000000"/>
      <name val="Arial"/>
      <family val="2"/>
    </font>
    <font>
      <sz val="9"/>
      <color rgb="FF000000"/>
      <name val="Arial"/>
      <family val="2"/>
    </font>
    <font>
      <sz val="9"/>
      <color rgb="FF1E1E1E"/>
      <name val="Arial"/>
      <family val="2"/>
    </font>
    <font>
      <sz val="11"/>
      <color rgb="FF000000"/>
      <name val="Calibri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8"/>
      </top>
      <bottom style="double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9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83">
    <xf numFmtId="0" fontId="0" fillId="0" borderId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1" fillId="16" borderId="1" applyNumberFormat="0" applyAlignment="0" applyProtection="0"/>
    <xf numFmtId="0" fontId="11" fillId="16" borderId="1" applyNumberFormat="0" applyAlignment="0" applyProtection="0"/>
    <xf numFmtId="0" fontId="11" fillId="16" borderId="1" applyNumberFormat="0" applyAlignment="0" applyProtection="0"/>
    <xf numFmtId="0" fontId="11" fillId="16" borderId="1" applyNumberFormat="0" applyAlignment="0" applyProtection="0"/>
    <xf numFmtId="0" fontId="11" fillId="16" borderId="1" applyNumberFormat="0" applyAlignment="0" applyProtection="0"/>
    <xf numFmtId="0" fontId="11" fillId="16" borderId="1" applyNumberFormat="0" applyAlignment="0" applyProtection="0"/>
    <xf numFmtId="0" fontId="11" fillId="16" borderId="1" applyNumberFormat="0" applyAlignment="0" applyProtection="0"/>
    <xf numFmtId="0" fontId="11" fillId="16" borderId="1" applyNumberFormat="0" applyAlignment="0" applyProtection="0"/>
    <xf numFmtId="0" fontId="12" fillId="17" borderId="2" applyNumberFormat="0" applyAlignment="0" applyProtection="0"/>
    <xf numFmtId="0" fontId="12" fillId="17" borderId="2" applyNumberFormat="0" applyAlignment="0" applyProtection="0"/>
    <xf numFmtId="0" fontId="12" fillId="17" borderId="2" applyNumberFormat="0" applyAlignment="0" applyProtection="0"/>
    <xf numFmtId="0" fontId="12" fillId="17" borderId="2" applyNumberFormat="0" applyAlignment="0" applyProtection="0"/>
    <xf numFmtId="0" fontId="12" fillId="17" borderId="2" applyNumberFormat="0" applyAlignment="0" applyProtection="0"/>
    <xf numFmtId="0" fontId="12" fillId="17" borderId="2" applyNumberFormat="0" applyAlignment="0" applyProtection="0"/>
    <xf numFmtId="0" fontId="12" fillId="17" borderId="2" applyNumberFormat="0" applyAlignment="0" applyProtection="0"/>
    <xf numFmtId="0" fontId="12" fillId="17" borderId="2" applyNumberFormat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0" borderId="0" applyNumberFormat="0" applyBorder="0" applyAlignment="0" applyProtection="0"/>
    <xf numFmtId="0" fontId="9" fillId="20" borderId="0" applyNumberFormat="0" applyBorder="0" applyAlignment="0" applyProtection="0"/>
    <xf numFmtId="0" fontId="9" fillId="20" borderId="0" applyNumberFormat="0" applyBorder="0" applyAlignment="0" applyProtection="0"/>
    <xf numFmtId="0" fontId="9" fillId="20" borderId="0" applyNumberFormat="0" applyBorder="0" applyAlignment="0" applyProtection="0"/>
    <xf numFmtId="0" fontId="9" fillId="20" borderId="0" applyNumberFormat="0" applyBorder="0" applyAlignment="0" applyProtection="0"/>
    <xf numFmtId="0" fontId="9" fillId="20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3" borderId="0"/>
    <xf numFmtId="0" fontId="8" fillId="3" borderId="0"/>
    <xf numFmtId="0" fontId="8" fillId="3" borderId="0"/>
    <xf numFmtId="0" fontId="8" fillId="3" borderId="0"/>
    <xf numFmtId="0" fontId="8" fillId="3" borderId="0"/>
    <xf numFmtId="0" fontId="8" fillId="3" borderId="0"/>
    <xf numFmtId="0" fontId="8" fillId="3" borderId="0"/>
    <xf numFmtId="0" fontId="8" fillId="4" borderId="0"/>
    <xf numFmtId="0" fontId="8" fillId="4" borderId="0"/>
    <xf numFmtId="0" fontId="8" fillId="4" borderId="0"/>
    <xf numFmtId="0" fontId="8" fillId="4" borderId="0"/>
    <xf numFmtId="0" fontId="8" fillId="4" borderId="0"/>
    <xf numFmtId="0" fontId="8" fillId="4" borderId="0"/>
    <xf numFmtId="0" fontId="8" fillId="4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6" borderId="0"/>
    <xf numFmtId="0" fontId="8" fillId="6" borderId="0"/>
    <xf numFmtId="0" fontId="8" fillId="6" borderId="0"/>
    <xf numFmtId="0" fontId="8" fillId="6" borderId="0"/>
    <xf numFmtId="0" fontId="8" fillId="6" borderId="0"/>
    <xf numFmtId="0" fontId="8" fillId="6" borderId="0"/>
    <xf numFmtId="0" fontId="8" fillId="6" borderId="0"/>
    <xf numFmtId="0" fontId="8" fillId="7" borderId="0"/>
    <xf numFmtId="0" fontId="8" fillId="7" borderId="0"/>
    <xf numFmtId="0" fontId="8" fillId="7" borderId="0"/>
    <xf numFmtId="0" fontId="8" fillId="7" borderId="0"/>
    <xf numFmtId="0" fontId="8" fillId="7" borderId="0"/>
    <xf numFmtId="0" fontId="8" fillId="7" borderId="0"/>
    <xf numFmtId="0" fontId="8" fillId="7" borderId="0"/>
    <xf numFmtId="0" fontId="8" fillId="8" borderId="0"/>
    <xf numFmtId="0" fontId="8" fillId="8" borderId="0"/>
    <xf numFmtId="0" fontId="8" fillId="8" borderId="0"/>
    <xf numFmtId="0" fontId="8" fillId="8" borderId="0"/>
    <xf numFmtId="0" fontId="8" fillId="8" borderId="0"/>
    <xf numFmtId="0" fontId="8" fillId="8" borderId="0"/>
    <xf numFmtId="0" fontId="8" fillId="8" borderId="0"/>
    <xf numFmtId="0" fontId="8" fillId="9" borderId="0"/>
    <xf numFmtId="0" fontId="8" fillId="9" borderId="0"/>
    <xf numFmtId="0" fontId="8" fillId="9" borderId="0"/>
    <xf numFmtId="0" fontId="8" fillId="9" borderId="0"/>
    <xf numFmtId="0" fontId="8" fillId="9" borderId="0"/>
    <xf numFmtId="0" fontId="8" fillId="9" borderId="0"/>
    <xf numFmtId="0" fontId="8" fillId="9" borderId="0"/>
    <xf numFmtId="0" fontId="8" fillId="10" borderId="0"/>
    <xf numFmtId="0" fontId="8" fillId="10" borderId="0"/>
    <xf numFmtId="0" fontId="8" fillId="10" borderId="0"/>
    <xf numFmtId="0" fontId="8" fillId="10" borderId="0"/>
    <xf numFmtId="0" fontId="8" fillId="10" borderId="0"/>
    <xf numFmtId="0" fontId="8" fillId="10" borderId="0"/>
    <xf numFmtId="0" fontId="8" fillId="10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8" borderId="0"/>
    <xf numFmtId="0" fontId="8" fillId="8" borderId="0"/>
    <xf numFmtId="0" fontId="8" fillId="8" borderId="0"/>
    <xf numFmtId="0" fontId="8" fillId="8" borderId="0"/>
    <xf numFmtId="0" fontId="8" fillId="8" borderId="0"/>
    <xf numFmtId="0" fontId="8" fillId="8" borderId="0"/>
    <xf numFmtId="0" fontId="8" fillId="8" borderId="0"/>
    <xf numFmtId="0" fontId="8" fillId="11" borderId="0"/>
    <xf numFmtId="0" fontId="8" fillId="11" borderId="0"/>
    <xf numFmtId="0" fontId="8" fillId="11" borderId="0"/>
    <xf numFmtId="0" fontId="8" fillId="11" borderId="0"/>
    <xf numFmtId="0" fontId="8" fillId="11" borderId="0"/>
    <xf numFmtId="0" fontId="8" fillId="11" borderId="0"/>
    <xf numFmtId="0" fontId="8" fillId="11" borderId="0"/>
    <xf numFmtId="0" fontId="9" fillId="12" borderId="0"/>
    <xf numFmtId="0" fontId="9" fillId="12" borderId="0"/>
    <xf numFmtId="0" fontId="9" fillId="12" borderId="0"/>
    <xf numFmtId="0" fontId="9" fillId="12" borderId="0"/>
    <xf numFmtId="0" fontId="9" fillId="12" borderId="0"/>
    <xf numFmtId="0" fontId="9" fillId="12" borderId="0"/>
    <xf numFmtId="0" fontId="9" fillId="12" borderId="0"/>
    <xf numFmtId="0" fontId="9" fillId="9" borderId="0"/>
    <xf numFmtId="0" fontId="9" fillId="9" borderId="0"/>
    <xf numFmtId="0" fontId="9" fillId="9" borderId="0"/>
    <xf numFmtId="0" fontId="9" fillId="9" borderId="0"/>
    <xf numFmtId="0" fontId="9" fillId="9" borderId="0"/>
    <xf numFmtId="0" fontId="9" fillId="9" borderId="0"/>
    <xf numFmtId="0" fontId="9" fillId="9" borderId="0"/>
    <xf numFmtId="0" fontId="9" fillId="10" borderId="0"/>
    <xf numFmtId="0" fontId="9" fillId="10" borderId="0"/>
    <xf numFmtId="0" fontId="9" fillId="10" borderId="0"/>
    <xf numFmtId="0" fontId="9" fillId="10" borderId="0"/>
    <xf numFmtId="0" fontId="9" fillId="10" borderId="0"/>
    <xf numFmtId="0" fontId="9" fillId="10" borderId="0"/>
    <xf numFmtId="0" fontId="9" fillId="10" borderId="0"/>
    <xf numFmtId="0" fontId="9" fillId="13" borderId="0"/>
    <xf numFmtId="0" fontId="9" fillId="13" borderId="0"/>
    <xf numFmtId="0" fontId="9" fillId="13" borderId="0"/>
    <xf numFmtId="0" fontId="9" fillId="13" borderId="0"/>
    <xf numFmtId="0" fontId="9" fillId="13" borderId="0"/>
    <xf numFmtId="0" fontId="9" fillId="13" borderId="0"/>
    <xf numFmtId="0" fontId="9" fillId="13" borderId="0"/>
    <xf numFmtId="0" fontId="9" fillId="14" borderId="0"/>
    <xf numFmtId="0" fontId="9" fillId="14" borderId="0"/>
    <xf numFmtId="0" fontId="9" fillId="14" borderId="0"/>
    <xf numFmtId="0" fontId="9" fillId="14" borderId="0"/>
    <xf numFmtId="0" fontId="9" fillId="14" borderId="0"/>
    <xf numFmtId="0" fontId="9" fillId="14" borderId="0"/>
    <xf numFmtId="0" fontId="9" fillId="14" borderId="0"/>
    <xf numFmtId="0" fontId="9" fillId="15" borderId="0"/>
    <xf numFmtId="0" fontId="9" fillId="15" borderId="0"/>
    <xf numFmtId="0" fontId="9" fillId="15" borderId="0"/>
    <xf numFmtId="0" fontId="9" fillId="15" borderId="0"/>
    <xf numFmtId="0" fontId="9" fillId="15" borderId="0"/>
    <xf numFmtId="0" fontId="9" fillId="15" borderId="0"/>
    <xf numFmtId="0" fontId="9" fillId="15" borderId="0"/>
    <xf numFmtId="0" fontId="9" fillId="18" borderId="0"/>
    <xf numFmtId="0" fontId="9" fillId="18" borderId="0"/>
    <xf numFmtId="0" fontId="9" fillId="18" borderId="0"/>
    <xf numFmtId="0" fontId="9" fillId="18" borderId="0"/>
    <xf numFmtId="0" fontId="9" fillId="18" borderId="0"/>
    <xf numFmtId="0" fontId="9" fillId="18" borderId="0"/>
    <xf numFmtId="0" fontId="9" fillId="18" borderId="0"/>
    <xf numFmtId="0" fontId="9" fillId="19" borderId="0"/>
    <xf numFmtId="0" fontId="9" fillId="19" borderId="0"/>
    <xf numFmtId="0" fontId="9" fillId="19" borderId="0"/>
    <xf numFmtId="0" fontId="9" fillId="19" borderId="0"/>
    <xf numFmtId="0" fontId="9" fillId="19" borderId="0"/>
    <xf numFmtId="0" fontId="9" fillId="19" borderId="0"/>
    <xf numFmtId="0" fontId="9" fillId="19" borderId="0"/>
    <xf numFmtId="0" fontId="9" fillId="20" borderId="0"/>
    <xf numFmtId="0" fontId="9" fillId="20" borderId="0"/>
    <xf numFmtId="0" fontId="9" fillId="20" borderId="0"/>
    <xf numFmtId="0" fontId="9" fillId="20" borderId="0"/>
    <xf numFmtId="0" fontId="9" fillId="20" borderId="0"/>
    <xf numFmtId="0" fontId="9" fillId="20" borderId="0"/>
    <xf numFmtId="0" fontId="9" fillId="20" borderId="0"/>
    <xf numFmtId="0" fontId="9" fillId="13" borderId="0"/>
    <xf numFmtId="0" fontId="9" fillId="13" borderId="0"/>
    <xf numFmtId="0" fontId="9" fillId="13" borderId="0"/>
    <xf numFmtId="0" fontId="9" fillId="13" borderId="0"/>
    <xf numFmtId="0" fontId="9" fillId="13" borderId="0"/>
    <xf numFmtId="0" fontId="9" fillId="13" borderId="0"/>
    <xf numFmtId="0" fontId="9" fillId="13" borderId="0"/>
    <xf numFmtId="0" fontId="9" fillId="14" borderId="0"/>
    <xf numFmtId="0" fontId="9" fillId="14" borderId="0"/>
    <xf numFmtId="0" fontId="9" fillId="14" borderId="0"/>
    <xf numFmtId="0" fontId="9" fillId="14" borderId="0"/>
    <xf numFmtId="0" fontId="9" fillId="14" borderId="0"/>
    <xf numFmtId="0" fontId="9" fillId="14" borderId="0"/>
    <xf numFmtId="0" fontId="9" fillId="14" borderId="0"/>
    <xf numFmtId="0" fontId="9" fillId="21" borderId="0"/>
    <xf numFmtId="0" fontId="9" fillId="21" borderId="0"/>
    <xf numFmtId="0" fontId="9" fillId="21" borderId="0"/>
    <xf numFmtId="0" fontId="9" fillId="21" borderId="0"/>
    <xf numFmtId="0" fontId="9" fillId="21" borderId="0"/>
    <xf numFmtId="0" fontId="9" fillId="21" borderId="0"/>
    <xf numFmtId="0" fontId="9" fillId="21" borderId="0"/>
    <xf numFmtId="0" fontId="18" fillId="3" borderId="0"/>
    <xf numFmtId="0" fontId="18" fillId="3" borderId="0"/>
    <xf numFmtId="0" fontId="18" fillId="3" borderId="0"/>
    <xf numFmtId="0" fontId="18" fillId="3" borderId="0"/>
    <xf numFmtId="0" fontId="18" fillId="3" borderId="0"/>
    <xf numFmtId="0" fontId="18" fillId="3" borderId="0"/>
    <xf numFmtId="0" fontId="18" fillId="3" borderId="0"/>
    <xf numFmtId="0" fontId="11" fillId="16" borderId="1"/>
    <xf numFmtId="0" fontId="11" fillId="16" borderId="1"/>
    <xf numFmtId="0" fontId="11" fillId="16" borderId="1"/>
    <xf numFmtId="0" fontId="11" fillId="16" borderId="1"/>
    <xf numFmtId="0" fontId="11" fillId="16" borderId="1"/>
    <xf numFmtId="0" fontId="11" fillId="16" borderId="1"/>
    <xf numFmtId="0" fontId="11" fillId="16" borderId="1"/>
    <xf numFmtId="0" fontId="12" fillId="17" borderId="2"/>
    <xf numFmtId="0" fontId="12" fillId="17" borderId="2"/>
    <xf numFmtId="0" fontId="12" fillId="17" borderId="2"/>
    <xf numFmtId="0" fontId="12" fillId="17" borderId="2"/>
    <xf numFmtId="0" fontId="12" fillId="17" borderId="2"/>
    <xf numFmtId="0" fontId="12" fillId="17" borderId="2"/>
    <xf numFmtId="0" fontId="12" fillId="17" borderId="2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0" fillId="4" borderId="0"/>
    <xf numFmtId="0" fontId="10" fillId="4" borderId="0"/>
    <xf numFmtId="0" fontId="10" fillId="4" borderId="0"/>
    <xf numFmtId="0" fontId="10" fillId="4" borderId="0"/>
    <xf numFmtId="0" fontId="10" fillId="4" borderId="0"/>
    <xf numFmtId="0" fontId="10" fillId="4" borderId="0"/>
    <xf numFmtId="0" fontId="10" fillId="4" borderId="0"/>
    <xf numFmtId="0" fontId="24" fillId="0" borderId="4"/>
    <xf numFmtId="0" fontId="24" fillId="0" borderId="4"/>
    <xf numFmtId="0" fontId="24" fillId="0" borderId="4"/>
    <xf numFmtId="0" fontId="24" fillId="0" borderId="4"/>
    <xf numFmtId="0" fontId="24" fillId="0" borderId="4"/>
    <xf numFmtId="0" fontId="24" fillId="0" borderId="4"/>
    <xf numFmtId="0" fontId="24" fillId="0" borderId="4"/>
    <xf numFmtId="0" fontId="25" fillId="0" borderId="5"/>
    <xf numFmtId="0" fontId="25" fillId="0" borderId="5"/>
    <xf numFmtId="0" fontId="25" fillId="0" borderId="5"/>
    <xf numFmtId="0" fontId="25" fillId="0" borderId="5"/>
    <xf numFmtId="0" fontId="25" fillId="0" borderId="5"/>
    <xf numFmtId="0" fontId="25" fillId="0" borderId="5"/>
    <xf numFmtId="0" fontId="25" fillId="0" borderId="5"/>
    <xf numFmtId="0" fontId="14" fillId="0" borderId="6"/>
    <xf numFmtId="0" fontId="14" fillId="0" borderId="6"/>
    <xf numFmtId="0" fontId="14" fillId="0" borderId="6"/>
    <xf numFmtId="0" fontId="14" fillId="0" borderId="6"/>
    <xf numFmtId="0" fontId="14" fillId="0" borderId="6"/>
    <xf numFmtId="0" fontId="14" fillId="0" borderId="6"/>
    <xf numFmtId="0" fontId="14" fillId="0" borderId="6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7" borderId="1"/>
    <xf numFmtId="0" fontId="15" fillId="7" borderId="1"/>
    <xf numFmtId="0" fontId="15" fillId="7" borderId="1"/>
    <xf numFmtId="0" fontId="15" fillId="7" borderId="1"/>
    <xf numFmtId="0" fontId="15" fillId="7" borderId="1"/>
    <xf numFmtId="0" fontId="15" fillId="7" borderId="1"/>
    <xf numFmtId="0" fontId="15" fillId="7" borderId="1"/>
    <xf numFmtId="0" fontId="13" fillId="0" borderId="3"/>
    <xf numFmtId="0" fontId="13" fillId="0" borderId="3"/>
    <xf numFmtId="0" fontId="13" fillId="0" borderId="3"/>
    <xf numFmtId="0" fontId="13" fillId="0" borderId="3"/>
    <xf numFmtId="0" fontId="13" fillId="0" borderId="3"/>
    <xf numFmtId="0" fontId="13" fillId="0" borderId="3"/>
    <xf numFmtId="0" fontId="13" fillId="0" borderId="3"/>
    <xf numFmtId="0" fontId="19" fillId="22" borderId="0"/>
    <xf numFmtId="0" fontId="19" fillId="22" borderId="0"/>
    <xf numFmtId="0" fontId="19" fillId="22" borderId="0"/>
    <xf numFmtId="0" fontId="19" fillId="22" borderId="0"/>
    <xf numFmtId="0" fontId="19" fillId="22" borderId="0"/>
    <xf numFmtId="0" fontId="19" fillId="22" borderId="0"/>
    <xf numFmtId="0" fontId="19" fillId="22" borderId="0"/>
    <xf numFmtId="0" fontId="17" fillId="0" borderId="0"/>
    <xf numFmtId="0" fontId="8" fillId="0" borderId="0"/>
    <xf numFmtId="0" fontId="8" fillId="0" borderId="0"/>
    <xf numFmtId="0" fontId="1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23" borderId="7"/>
    <xf numFmtId="0" fontId="17" fillId="23" borderId="7"/>
    <xf numFmtId="0" fontId="17" fillId="23" borderId="7"/>
    <xf numFmtId="0" fontId="17" fillId="23" borderId="7"/>
    <xf numFmtId="0" fontId="17" fillId="23" borderId="7"/>
    <xf numFmtId="0" fontId="17" fillId="23" borderId="7"/>
    <xf numFmtId="0" fontId="17" fillId="23" borderId="7"/>
    <xf numFmtId="0" fontId="20" fillId="16" borderId="8"/>
    <xf numFmtId="0" fontId="20" fillId="16" borderId="8"/>
    <xf numFmtId="0" fontId="20" fillId="16" borderId="8"/>
    <xf numFmtId="0" fontId="20" fillId="16" borderId="8"/>
    <xf numFmtId="0" fontId="20" fillId="16" borderId="8"/>
    <xf numFmtId="0" fontId="20" fillId="16" borderId="8"/>
    <xf numFmtId="0" fontId="20" fillId="16" borderId="8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6" fillId="0" borderId="9"/>
    <xf numFmtId="0" fontId="26" fillId="0" borderId="9"/>
    <xf numFmtId="0" fontId="26" fillId="0" borderId="9"/>
    <xf numFmtId="0" fontId="26" fillId="0" borderId="9"/>
    <xf numFmtId="0" fontId="26" fillId="0" borderId="9"/>
    <xf numFmtId="0" fontId="26" fillId="0" borderId="9"/>
    <xf numFmtId="0" fontId="26" fillId="0" borderId="9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6" fillId="0" borderId="0" applyNumberFormat="0" applyFill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7" fillId="0" borderId="0"/>
    <xf numFmtId="0" fontId="49" fillId="23" borderId="7" applyNumberFormat="0" applyAlignment="0" applyProtection="0"/>
    <xf numFmtId="0" fontId="49" fillId="23" borderId="7" applyNumberFormat="0" applyAlignment="0" applyProtection="0"/>
    <xf numFmtId="0" fontId="49" fillId="23" borderId="7" applyNumberFormat="0" applyAlignment="0" applyProtection="0"/>
    <xf numFmtId="0" fontId="49" fillId="23" borderId="7" applyNumberFormat="0" applyAlignment="0" applyProtection="0"/>
    <xf numFmtId="0" fontId="49" fillId="23" borderId="7" applyNumberFormat="0" applyAlignment="0" applyProtection="0"/>
    <xf numFmtId="0" fontId="49" fillId="23" borderId="7" applyNumberFormat="0" applyAlignment="0" applyProtection="0"/>
    <xf numFmtId="0" fontId="49" fillId="23" borderId="7" applyNumberFormat="0" applyAlignment="0" applyProtection="0"/>
    <xf numFmtId="0" fontId="49" fillId="23" borderId="7" applyNumberFormat="0" applyAlignment="0" applyProtection="0"/>
    <xf numFmtId="0" fontId="20" fillId="16" borderId="8" applyNumberFormat="0" applyAlignment="0" applyProtection="0"/>
    <xf numFmtId="0" fontId="20" fillId="16" borderId="8" applyNumberFormat="0" applyAlignment="0" applyProtection="0"/>
    <xf numFmtId="0" fontId="20" fillId="16" borderId="8" applyNumberFormat="0" applyAlignment="0" applyProtection="0"/>
    <xf numFmtId="0" fontId="20" fillId="16" borderId="8" applyNumberFormat="0" applyAlignment="0" applyProtection="0"/>
    <xf numFmtId="0" fontId="20" fillId="16" borderId="8" applyNumberFormat="0" applyAlignment="0" applyProtection="0"/>
    <xf numFmtId="0" fontId="20" fillId="16" borderId="8" applyNumberFormat="0" applyAlignment="0" applyProtection="0"/>
    <xf numFmtId="0" fontId="20" fillId="16" borderId="8" applyNumberFormat="0" applyAlignment="0" applyProtection="0"/>
    <xf numFmtId="0" fontId="20" fillId="16" borderId="8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165" fontId="49" fillId="0" borderId="0" applyFont="0" applyFill="0" applyBorder="0" applyAlignment="0" applyProtection="0"/>
    <xf numFmtId="0" fontId="49" fillId="0" borderId="0"/>
    <xf numFmtId="165" fontId="49" fillId="0" borderId="0" applyFont="0" applyFill="0" applyBorder="0" applyAlignment="0" applyProtection="0"/>
    <xf numFmtId="0" fontId="49" fillId="0" borderId="0"/>
    <xf numFmtId="41" fontId="49" fillId="0" borderId="0" applyFont="0" applyFill="0" applyBorder="0" applyAlignment="0" applyProtection="0"/>
    <xf numFmtId="0" fontId="49" fillId="0" borderId="0"/>
    <xf numFmtId="165" fontId="49" fillId="0" borderId="0" applyFont="0" applyFill="0" applyBorder="0" applyAlignment="0" applyProtection="0"/>
    <xf numFmtId="171" fontId="6" fillId="0" borderId="0" applyFont="0" applyFill="0" applyBorder="0" applyAlignment="0" applyProtection="0"/>
    <xf numFmtId="0" fontId="17" fillId="0" borderId="0"/>
    <xf numFmtId="172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165" fontId="6" fillId="0" borderId="0" applyFont="0" applyFill="0" applyBorder="0" applyAlignment="0" applyProtection="0"/>
    <xf numFmtId="172" fontId="17" fillId="0" borderId="0" applyFont="0" applyFill="0" applyBorder="0" applyAlignment="0" applyProtection="0"/>
    <xf numFmtId="0" fontId="17" fillId="0" borderId="0"/>
    <xf numFmtId="0" fontId="7" fillId="0" borderId="0"/>
    <xf numFmtId="0" fontId="17" fillId="0" borderId="0"/>
    <xf numFmtId="0" fontId="7" fillId="0" borderId="0"/>
    <xf numFmtId="0" fontId="7" fillId="0" borderId="0"/>
    <xf numFmtId="0" fontId="1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/>
    <xf numFmtId="0" fontId="6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4" fillId="0" borderId="0"/>
    <xf numFmtId="0" fontId="3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1" fontId="4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5" fontId="49" fillId="0" borderId="0" applyFont="0" applyFill="0" applyBorder="0" applyAlignment="0" applyProtection="0"/>
    <xf numFmtId="0" fontId="64" fillId="0" borderId="0"/>
  </cellStyleXfs>
  <cellXfs count="256">
    <xf numFmtId="0" fontId="0" fillId="0" borderId="0" xfId="0"/>
    <xf numFmtId="0" fontId="17" fillId="0" borderId="0" xfId="501"/>
    <xf numFmtId="0" fontId="17" fillId="0" borderId="0" xfId="501" applyAlignment="1">
      <alignment horizontal="right"/>
    </xf>
    <xf numFmtId="0" fontId="27" fillId="0" borderId="0" xfId="501" applyFont="1"/>
    <xf numFmtId="0" fontId="28" fillId="0" borderId="0" xfId="501" applyFont="1" applyAlignment="1">
      <alignment horizontal="left"/>
    </xf>
    <xf numFmtId="0" fontId="29" fillId="0" borderId="0" xfId="501" applyFont="1"/>
    <xf numFmtId="0" fontId="30" fillId="0" borderId="0" xfId="501" applyFont="1" applyAlignment="1">
      <alignment horizontal="left"/>
    </xf>
    <xf numFmtId="0" fontId="31" fillId="0" borderId="0" xfId="501" applyFont="1"/>
    <xf numFmtId="0" fontId="32" fillId="0" borderId="0" xfId="501" applyFont="1"/>
    <xf numFmtId="0" fontId="27" fillId="0" borderId="0" xfId="501" applyFont="1" applyAlignment="1">
      <alignment horizontal="right"/>
    </xf>
    <xf numFmtId="0" fontId="33" fillId="0" borderId="0" xfId="501" applyFont="1" applyFill="1" applyAlignment="1">
      <alignment horizontal="left"/>
    </xf>
    <xf numFmtId="0" fontId="33" fillId="0" borderId="0" xfId="501" applyFont="1" applyFill="1" applyAlignment="1">
      <alignment horizontal="right"/>
    </xf>
    <xf numFmtId="0" fontId="34" fillId="0" borderId="0" xfId="501" applyFont="1" applyFill="1" applyAlignment="1">
      <alignment horizontal="left"/>
    </xf>
    <xf numFmtId="0" fontId="34" fillId="0" borderId="0" xfId="501" applyFont="1" applyFill="1" applyAlignment="1">
      <alignment horizontal="right"/>
    </xf>
    <xf numFmtId="166" fontId="33" fillId="0" borderId="0" xfId="501" applyNumberFormat="1" applyFont="1" applyFill="1" applyAlignment="1">
      <alignment horizontal="left"/>
    </xf>
    <xf numFmtId="166" fontId="34" fillId="0" borderId="0" xfId="501" applyNumberFormat="1" applyFont="1" applyFill="1" applyAlignment="1">
      <alignment horizontal="left"/>
    </xf>
    <xf numFmtId="4" fontId="33" fillId="0" borderId="0" xfId="501" applyNumberFormat="1" applyFont="1" applyFill="1" applyAlignment="1">
      <alignment horizontal="left"/>
    </xf>
    <xf numFmtId="3" fontId="34" fillId="0" borderId="0" xfId="501" applyNumberFormat="1" applyFont="1" applyFill="1" applyAlignment="1">
      <alignment horizontal="left"/>
    </xf>
    <xf numFmtId="0" fontId="35" fillId="0" borderId="0" xfId="501" applyFont="1" applyAlignment="1">
      <alignment horizontal="right"/>
    </xf>
    <xf numFmtId="0" fontId="16" fillId="0" borderId="0" xfId="472" applyNumberFormat="1" applyFont="1" applyFill="1" applyBorder="1" applyAlignment="1" applyProtection="1"/>
    <xf numFmtId="0" fontId="17" fillId="0" borderId="0" xfId="0" applyFont="1" applyFill="1"/>
    <xf numFmtId="0" fontId="16" fillId="0" borderId="0" xfId="554" applyNumberFormat="1" applyFont="1" applyFill="1" applyBorder="1" applyAlignment="1" applyProtection="1"/>
    <xf numFmtId="0" fontId="0" fillId="0" borderId="0" xfId="0" applyFill="1"/>
    <xf numFmtId="0" fontId="36" fillId="0" borderId="0" xfId="0" applyFont="1" applyFill="1"/>
    <xf numFmtId="0" fontId="37" fillId="0" borderId="0" xfId="0" applyFont="1" applyFill="1"/>
    <xf numFmtId="0" fontId="39" fillId="0" borderId="0" xfId="0" applyFont="1" applyFill="1"/>
    <xf numFmtId="0" fontId="38" fillId="0" borderId="0" xfId="0" applyFont="1" applyFill="1"/>
    <xf numFmtId="0" fontId="42" fillId="0" borderId="0" xfId="0" applyFont="1" applyFill="1"/>
    <xf numFmtId="15" fontId="43" fillId="0" borderId="0" xfId="0" applyNumberFormat="1" applyFont="1" applyFill="1" applyAlignment="1">
      <alignment horizontal="left"/>
    </xf>
    <xf numFmtId="3" fontId="42" fillId="0" borderId="0" xfId="0" applyNumberFormat="1" applyFont="1" applyFill="1" applyAlignment="1">
      <alignment horizontal="left"/>
    </xf>
    <xf numFmtId="0" fontId="44" fillId="0" borderId="0" xfId="0" applyFont="1" applyFill="1"/>
    <xf numFmtId="0" fontId="45" fillId="0" borderId="0" xfId="0" applyFont="1" applyFill="1"/>
    <xf numFmtId="14" fontId="44" fillId="0" borderId="0" xfId="0" applyNumberFormat="1" applyFont="1" applyFill="1" applyAlignment="1">
      <alignment horizontal="left"/>
    </xf>
    <xf numFmtId="0" fontId="43" fillId="0" borderId="10" xfId="0" applyFont="1" applyFill="1" applyBorder="1" applyAlignment="1">
      <alignment horizontal="center" vertical="center" wrapText="1"/>
    </xf>
    <xf numFmtId="0" fontId="37" fillId="0" borderId="11" xfId="0" applyFont="1" applyFill="1" applyBorder="1" applyAlignment="1">
      <alignment horizontal="center" vertical="center" wrapText="1"/>
    </xf>
    <xf numFmtId="0" fontId="37" fillId="0" borderId="11" xfId="0" applyFont="1" applyFill="1" applyBorder="1" applyAlignment="1">
      <alignment horizontal="center"/>
    </xf>
    <xf numFmtId="0" fontId="37" fillId="0" borderId="0" xfId="0" applyFont="1" applyFill="1" applyAlignment="1">
      <alignment horizontal="center"/>
    </xf>
    <xf numFmtId="0" fontId="37" fillId="0" borderId="0" xfId="0" applyFont="1" applyFill="1" applyAlignment="1">
      <alignment horizontal="left"/>
    </xf>
    <xf numFmtId="14" fontId="37" fillId="0" borderId="0" xfId="0" applyNumberFormat="1" applyFont="1"/>
    <xf numFmtId="3" fontId="0" fillId="0" borderId="0" xfId="0" applyNumberFormat="1"/>
    <xf numFmtId="3" fontId="37" fillId="0" borderId="0" xfId="0" applyNumberFormat="1" applyFont="1" applyFill="1"/>
    <xf numFmtId="14" fontId="0" fillId="0" borderId="0" xfId="0" applyNumberFormat="1"/>
    <xf numFmtId="3" fontId="37" fillId="0" borderId="0" xfId="0" applyNumberFormat="1" applyFont="1" applyFill="1" applyBorder="1" applyAlignment="1">
      <alignment horizontal="right" vertical="center" wrapText="1"/>
    </xf>
    <xf numFmtId="0" fontId="43" fillId="0" borderId="0" xfId="0" applyFont="1" applyFill="1" applyAlignment="1">
      <alignment horizontal="center"/>
    </xf>
    <xf numFmtId="3" fontId="43" fillId="0" borderId="12" xfId="0" applyNumberFormat="1" applyFont="1" applyFill="1" applyBorder="1" applyAlignment="1">
      <alignment horizontal="right" vertical="center" wrapText="1"/>
    </xf>
    <xf numFmtId="3" fontId="17" fillId="0" borderId="0" xfId="0" applyNumberFormat="1" applyFont="1" applyFill="1" applyBorder="1" applyAlignment="1">
      <alignment horizontal="right" vertical="center" wrapText="1"/>
    </xf>
    <xf numFmtId="0" fontId="43" fillId="0" borderId="0" xfId="0" applyFont="1" applyAlignment="1">
      <alignment horizontal="left"/>
    </xf>
    <xf numFmtId="0" fontId="17" fillId="0" borderId="0" xfId="501" applyFill="1"/>
    <xf numFmtId="0" fontId="37" fillId="0" borderId="0" xfId="501" applyFont="1" applyFill="1"/>
    <xf numFmtId="0" fontId="43" fillId="0" borderId="0" xfId="501" applyFont="1" applyFill="1"/>
    <xf numFmtId="0" fontId="39" fillId="0" borderId="0" xfId="501" applyFont="1" applyFill="1"/>
    <xf numFmtId="0" fontId="40" fillId="0" borderId="0" xfId="501" applyFont="1" applyFill="1"/>
    <xf numFmtId="0" fontId="38" fillId="0" borderId="0" xfId="501" applyFont="1" applyFill="1"/>
    <xf numFmtId="0" fontId="42" fillId="0" borderId="0" xfId="501" applyFont="1" applyFill="1"/>
    <xf numFmtId="15" fontId="43" fillId="0" borderId="0" xfId="501" applyNumberFormat="1" applyFont="1" applyFill="1" applyAlignment="1">
      <alignment horizontal="left"/>
    </xf>
    <xf numFmtId="4" fontId="42" fillId="0" borderId="0" xfId="501" applyNumberFormat="1" applyFont="1" applyFill="1" applyAlignment="1">
      <alignment horizontal="left"/>
    </xf>
    <xf numFmtId="0" fontId="44" fillId="0" borderId="0" xfId="501" applyFont="1" applyFill="1"/>
    <xf numFmtId="0" fontId="45" fillId="0" borderId="0" xfId="501" applyFont="1" applyFill="1"/>
    <xf numFmtId="0" fontId="43" fillId="0" borderId="10" xfId="501" applyFont="1" applyFill="1" applyBorder="1" applyAlignment="1">
      <alignment horizontal="center" vertical="center" wrapText="1"/>
    </xf>
    <xf numFmtId="0" fontId="37" fillId="0" borderId="11" xfId="501" applyFont="1" applyFill="1" applyBorder="1" applyAlignment="1">
      <alignment horizontal="center" vertical="center" wrapText="1"/>
    </xf>
    <xf numFmtId="0" fontId="37" fillId="0" borderId="11" xfId="501" applyFont="1" applyFill="1" applyBorder="1" applyAlignment="1">
      <alignment horizontal="center"/>
    </xf>
    <xf numFmtId="0" fontId="37" fillId="0" borderId="0" xfId="501" applyFont="1" applyFill="1" applyAlignment="1">
      <alignment horizontal="center"/>
    </xf>
    <xf numFmtId="0" fontId="37" fillId="0" borderId="0" xfId="501" applyFont="1" applyFill="1" applyAlignment="1">
      <alignment horizontal="left"/>
    </xf>
    <xf numFmtId="14" fontId="37" fillId="0" borderId="0" xfId="501" applyNumberFormat="1" applyFont="1" applyFill="1"/>
    <xf numFmtId="14" fontId="37" fillId="0" borderId="0" xfId="501" applyNumberFormat="1" applyFont="1" applyFill="1" applyAlignment="1">
      <alignment horizontal="center"/>
    </xf>
    <xf numFmtId="3" fontId="37" fillId="0" borderId="0" xfId="501" applyNumberFormat="1" applyFont="1" applyFill="1" applyBorder="1" applyAlignment="1">
      <alignment horizontal="right" vertical="center" wrapText="1"/>
    </xf>
    <xf numFmtId="0" fontId="37" fillId="0" borderId="0" xfId="501" applyFont="1" applyFill="1" applyAlignment="1">
      <alignment horizontal="right" textRotation="180"/>
    </xf>
    <xf numFmtId="3" fontId="37" fillId="0" borderId="0" xfId="501" applyNumberFormat="1" applyFont="1" applyFill="1"/>
    <xf numFmtId="0" fontId="37" fillId="0" borderId="11" xfId="501" applyFont="1" applyFill="1" applyBorder="1"/>
    <xf numFmtId="0" fontId="37" fillId="0" borderId="11" xfId="501" applyFont="1" applyFill="1" applyBorder="1" applyAlignment="1">
      <alignment horizontal="left"/>
    </xf>
    <xf numFmtId="3" fontId="37" fillId="0" borderId="11" xfId="501" applyNumberFormat="1" applyFont="1" applyFill="1" applyBorder="1" applyAlignment="1">
      <alignment horizontal="right" vertical="center" wrapText="1"/>
    </xf>
    <xf numFmtId="3" fontId="43" fillId="0" borderId="12" xfId="501" applyNumberFormat="1" applyFont="1" applyFill="1" applyBorder="1" applyAlignment="1">
      <alignment horizontal="right" vertical="center" wrapText="1"/>
    </xf>
    <xf numFmtId="0" fontId="17" fillId="0" borderId="0" xfId="501" applyFont="1" applyFill="1"/>
    <xf numFmtId="0" fontId="17" fillId="0" borderId="0" xfId="501" applyFont="1" applyFill="1" applyAlignment="1">
      <alignment horizontal="left"/>
    </xf>
    <xf numFmtId="0" fontId="17" fillId="0" borderId="0" xfId="501" applyFont="1" applyFill="1" applyAlignment="1">
      <alignment horizontal="center"/>
    </xf>
    <xf numFmtId="0" fontId="17" fillId="0" borderId="0" xfId="501" applyFont="1" applyFill="1" applyAlignment="1">
      <alignment horizontal="right"/>
    </xf>
    <xf numFmtId="3" fontId="42" fillId="0" borderId="0" xfId="501" applyNumberFormat="1" applyFont="1" applyFill="1" applyAlignment="1">
      <alignment horizontal="left"/>
    </xf>
    <xf numFmtId="14" fontId="44" fillId="0" borderId="0" xfId="501" applyNumberFormat="1" applyFont="1" applyFill="1" applyAlignment="1">
      <alignment horizontal="left"/>
    </xf>
    <xf numFmtId="4" fontId="37" fillId="0" borderId="0" xfId="501" applyNumberFormat="1" applyFont="1" applyFill="1" applyBorder="1" applyAlignment="1">
      <alignment horizontal="right"/>
    </xf>
    <xf numFmtId="0" fontId="43" fillId="0" borderId="0" xfId="501" applyFont="1" applyFill="1" applyAlignment="1">
      <alignment horizontal="center"/>
    </xf>
    <xf numFmtId="3" fontId="37" fillId="0" borderId="13" xfId="501" applyNumberFormat="1" applyFont="1" applyFill="1" applyBorder="1" applyAlignment="1">
      <alignment horizontal="right" vertical="center" wrapText="1"/>
    </xf>
    <xf numFmtId="3" fontId="17" fillId="0" borderId="0" xfId="501" applyNumberFormat="1" applyFont="1" applyFill="1" applyBorder="1" applyAlignment="1">
      <alignment horizontal="right" vertical="center" wrapText="1"/>
    </xf>
    <xf numFmtId="4" fontId="37" fillId="0" borderId="0" xfId="0" applyNumberFormat="1" applyFont="1" applyFill="1"/>
    <xf numFmtId="167" fontId="43" fillId="0" borderId="0" xfId="504" applyNumberFormat="1" applyFont="1" applyFill="1" applyAlignment="1">
      <alignment horizontal="left"/>
    </xf>
    <xf numFmtId="3" fontId="16" fillId="0" borderId="0" xfId="472" applyNumberFormat="1" applyFont="1" applyFill="1" applyBorder="1" applyAlignment="1" applyProtection="1"/>
    <xf numFmtId="3" fontId="17" fillId="0" borderId="0" xfId="501" applyNumberFormat="1" applyFill="1"/>
    <xf numFmtId="3" fontId="39" fillId="0" borderId="0" xfId="501" applyNumberFormat="1" applyFont="1" applyFill="1"/>
    <xf numFmtId="3" fontId="43" fillId="0" borderId="10" xfId="501" applyNumberFormat="1" applyFont="1" applyFill="1" applyBorder="1" applyAlignment="1">
      <alignment horizontal="center" vertical="center" wrapText="1"/>
    </xf>
    <xf numFmtId="3" fontId="37" fillId="0" borderId="11" xfId="501" applyNumberFormat="1" applyFont="1" applyFill="1" applyBorder="1" applyAlignment="1">
      <alignment horizontal="center" vertical="center" wrapText="1"/>
    </xf>
    <xf numFmtId="0" fontId="50" fillId="0" borderId="0" xfId="501" applyFont="1" applyFill="1" applyAlignment="1">
      <alignment horizontal="center"/>
    </xf>
    <xf numFmtId="0" fontId="50" fillId="0" borderId="0" xfId="501" applyFont="1" applyFill="1"/>
    <xf numFmtId="14" fontId="50" fillId="0" borderId="0" xfId="501" applyNumberFormat="1" applyFont="1" applyFill="1"/>
    <xf numFmtId="14" fontId="50" fillId="0" borderId="0" xfId="501" applyNumberFormat="1" applyFont="1" applyFill="1" applyAlignment="1">
      <alignment horizontal="center"/>
    </xf>
    <xf numFmtId="3" fontId="50" fillId="0" borderId="0" xfId="501" applyNumberFormat="1" applyFont="1" applyFill="1"/>
    <xf numFmtId="4" fontId="50" fillId="0" borderId="0" xfId="501" applyNumberFormat="1" applyFont="1" applyFill="1" applyBorder="1" applyAlignment="1">
      <alignment horizontal="right"/>
    </xf>
    <xf numFmtId="0" fontId="17" fillId="0" borderId="0" xfId="501" applyFill="1" applyAlignment="1">
      <alignment horizontal="center"/>
    </xf>
    <xf numFmtId="0" fontId="44" fillId="0" borderId="0" xfId="501" applyFont="1" applyFill="1" applyAlignment="1">
      <alignment horizontal="center"/>
    </xf>
    <xf numFmtId="0" fontId="42" fillId="0" borderId="0" xfId="501" applyFont="1" applyFill="1" applyAlignment="1">
      <alignment horizontal="center"/>
    </xf>
    <xf numFmtId="0" fontId="0" fillId="0" borderId="0" xfId="0" applyAlignment="1">
      <alignment horizontal="center"/>
    </xf>
    <xf numFmtId="3" fontId="17" fillId="0" borderId="0" xfId="501" applyNumberFormat="1" applyFont="1" applyFill="1" applyAlignment="1">
      <alignment horizontal="left"/>
    </xf>
    <xf numFmtId="3" fontId="17" fillId="0" borderId="0" xfId="501" applyNumberFormat="1" applyFont="1" applyFill="1"/>
    <xf numFmtId="3" fontId="44" fillId="0" borderId="0" xfId="501" applyNumberFormat="1" applyFont="1" applyFill="1" applyAlignment="1">
      <alignment horizontal="left"/>
    </xf>
    <xf numFmtId="3" fontId="37" fillId="0" borderId="11" xfId="501" applyNumberFormat="1" applyFont="1" applyFill="1" applyBorder="1"/>
    <xf numFmtId="0" fontId="43" fillId="0" borderId="0" xfId="501" applyFont="1" applyFill="1" applyAlignment="1">
      <alignment horizontal="left"/>
    </xf>
    <xf numFmtId="0" fontId="38" fillId="0" borderId="0" xfId="501" applyFont="1" applyFill="1" applyAlignment="1">
      <alignment horizontal="left"/>
    </xf>
    <xf numFmtId="0" fontId="42" fillId="0" borderId="0" xfId="501" applyFont="1" applyFill="1" applyAlignment="1">
      <alignment horizontal="left"/>
    </xf>
    <xf numFmtId="15" fontId="43" fillId="0" borderId="0" xfId="645" applyNumberFormat="1" applyFont="1" applyFill="1" applyAlignment="1">
      <alignment horizontal="left"/>
    </xf>
    <xf numFmtId="4" fontId="42" fillId="0" borderId="0" xfId="0" applyNumberFormat="1" applyFont="1" applyFill="1" applyAlignment="1">
      <alignment horizontal="left"/>
    </xf>
    <xf numFmtId="3" fontId="43" fillId="0" borderId="14" xfId="0" applyNumberFormat="1" applyFont="1" applyFill="1" applyBorder="1" applyAlignment="1">
      <alignment horizontal="right" vertical="center" wrapText="1"/>
    </xf>
    <xf numFmtId="4" fontId="43" fillId="0" borderId="14" xfId="0" applyNumberFormat="1" applyFont="1" applyFill="1" applyBorder="1" applyAlignment="1">
      <alignment horizontal="right" vertical="center" wrapText="1"/>
    </xf>
    <xf numFmtId="0" fontId="47" fillId="0" borderId="0" xfId="505" applyFont="1" applyFill="1"/>
    <xf numFmtId="0" fontId="43" fillId="0" borderId="0" xfId="0" applyFont="1" applyFill="1" applyAlignment="1">
      <alignment horizontal="left"/>
    </xf>
    <xf numFmtId="0" fontId="43" fillId="0" borderId="11" xfId="501" applyFont="1" applyFill="1" applyBorder="1"/>
    <xf numFmtId="165" fontId="43" fillId="0" borderId="12" xfId="644" applyFont="1" applyFill="1" applyBorder="1" applyAlignment="1">
      <alignment horizontal="right" vertical="center" wrapText="1"/>
    </xf>
    <xf numFmtId="165" fontId="37" fillId="0" borderId="0" xfId="644" applyFont="1" applyFill="1"/>
    <xf numFmtId="4" fontId="43" fillId="0" borderId="12" xfId="504" applyNumberFormat="1" applyFont="1" applyFill="1" applyBorder="1" applyAlignment="1">
      <alignment horizontal="right" vertical="center" wrapText="1"/>
    </xf>
    <xf numFmtId="3" fontId="47" fillId="0" borderId="0" xfId="0" applyNumberFormat="1" applyFont="1"/>
    <xf numFmtId="0" fontId="47" fillId="0" borderId="0" xfId="505" applyFont="1" applyBorder="1"/>
    <xf numFmtId="0" fontId="47" fillId="0" borderId="0" xfId="505" applyFont="1" applyBorder="1" applyAlignment="1"/>
    <xf numFmtId="0" fontId="54" fillId="0" borderId="0" xfId="0" applyFont="1"/>
    <xf numFmtId="0" fontId="47" fillId="0" borderId="0" xfId="501" applyFont="1" applyFill="1" applyAlignment="1">
      <alignment horizontal="left"/>
    </xf>
    <xf numFmtId="3" fontId="54" fillId="0" borderId="0" xfId="0" applyNumberFormat="1" applyFont="1"/>
    <xf numFmtId="0" fontId="37" fillId="0" borderId="0" xfId="0" applyFont="1" applyFill="1" applyAlignment="1">
      <alignment horizontal="center" wrapText="1"/>
    </xf>
    <xf numFmtId="0" fontId="36" fillId="0" borderId="0" xfId="501" applyFont="1" applyFill="1"/>
    <xf numFmtId="0" fontId="36" fillId="0" borderId="0" xfId="504" applyFont="1" applyFill="1"/>
    <xf numFmtId="0" fontId="56" fillId="0" borderId="0" xfId="504" applyFont="1" applyFill="1"/>
    <xf numFmtId="0" fontId="56" fillId="0" borderId="0" xfId="501" applyFont="1" applyFill="1"/>
    <xf numFmtId="0" fontId="57" fillId="0" borderId="0" xfId="504" applyFont="1" applyFill="1"/>
    <xf numFmtId="0" fontId="48" fillId="0" borderId="0" xfId="504" applyFont="1" applyFill="1"/>
    <xf numFmtId="0" fontId="59" fillId="0" borderId="0" xfId="504" applyFont="1" applyFill="1"/>
    <xf numFmtId="0" fontId="60" fillId="0" borderId="0" xfId="504" applyFont="1" applyFill="1"/>
    <xf numFmtId="0" fontId="47" fillId="0" borderId="0" xfId="501" applyFont="1" applyFill="1"/>
    <xf numFmtId="0" fontId="36" fillId="0" borderId="0" xfId="504" applyFont="1" applyFill="1" applyAlignment="1">
      <alignment horizontal="center"/>
    </xf>
    <xf numFmtId="0" fontId="36" fillId="0" borderId="0" xfId="504" applyFont="1" applyFill="1" applyBorder="1" applyAlignment="1">
      <alignment horizontal="center"/>
    </xf>
    <xf numFmtId="0" fontId="47" fillId="0" borderId="0" xfId="501" applyFont="1" applyFill="1" applyBorder="1" applyAlignment="1">
      <alignment horizontal="left"/>
    </xf>
    <xf numFmtId="0" fontId="16" fillId="0" borderId="0" xfId="554" applyNumberFormat="1" applyFill="1" applyBorder="1" applyAlignment="1" applyProtection="1"/>
    <xf numFmtId="0" fontId="42" fillId="0" borderId="0" xfId="0" applyFont="1" applyAlignment="1">
      <alignment horizontal="left" vertical="center"/>
    </xf>
    <xf numFmtId="0" fontId="41" fillId="0" borderId="0" xfId="512" applyFont="1"/>
    <xf numFmtId="0" fontId="42" fillId="0" borderId="0" xfId="0" applyFont="1" applyAlignment="1">
      <alignment horizontal="center" vertical="center"/>
    </xf>
    <xf numFmtId="0" fontId="42" fillId="0" borderId="0" xfId="647" applyFont="1" applyFill="1"/>
    <xf numFmtId="0" fontId="45" fillId="0" borderId="0" xfId="647" applyFont="1" applyFill="1"/>
    <xf numFmtId="14" fontId="44" fillId="0" borderId="0" xfId="647" applyNumberFormat="1" applyFont="1" applyFill="1" applyAlignment="1">
      <alignment horizontal="left"/>
    </xf>
    <xf numFmtId="0" fontId="39" fillId="0" borderId="0" xfId="647" applyFont="1" applyFill="1"/>
    <xf numFmtId="0" fontId="37" fillId="0" borderId="19" xfId="647" applyFont="1" applyFill="1" applyBorder="1" applyAlignment="1">
      <alignment horizontal="center"/>
    </xf>
    <xf numFmtId="0" fontId="37" fillId="0" borderId="0" xfId="647" applyFont="1" applyFill="1" applyAlignment="1">
      <alignment horizontal="center"/>
    </xf>
    <xf numFmtId="0" fontId="37" fillId="0" borderId="0" xfId="647" applyFont="1" applyFill="1" applyAlignment="1">
      <alignment horizontal="left"/>
    </xf>
    <xf numFmtId="0" fontId="37" fillId="0" borderId="0" xfId="647" applyFont="1" applyFill="1"/>
    <xf numFmtId="4" fontId="37" fillId="0" borderId="0" xfId="647" applyNumberFormat="1" applyFont="1" applyFill="1" applyBorder="1"/>
    <xf numFmtId="0" fontId="37" fillId="0" borderId="0" xfId="647" applyFont="1" applyFill="1" applyBorder="1" applyAlignment="1">
      <alignment horizontal="center"/>
    </xf>
    <xf numFmtId="14" fontId="37" fillId="0" borderId="0" xfId="647" applyNumberFormat="1" applyFont="1" applyFill="1"/>
    <xf numFmtId="0" fontId="43" fillId="0" borderId="0" xfId="647" applyFont="1" applyFill="1" applyAlignment="1">
      <alignment horizontal="left"/>
    </xf>
    <xf numFmtId="0" fontId="49" fillId="0" borderId="0" xfId="647" applyFill="1"/>
    <xf numFmtId="169" fontId="43" fillId="0" borderId="12" xfId="648" applyNumberFormat="1" applyFont="1" applyFill="1" applyBorder="1" applyAlignment="1">
      <alignment horizontal="right" vertical="center"/>
    </xf>
    <xf numFmtId="0" fontId="38" fillId="0" borderId="0" xfId="647" applyFont="1" applyFill="1"/>
    <xf numFmtId="15" fontId="43" fillId="0" borderId="0" xfId="647" applyNumberFormat="1" applyFont="1" applyFill="1" applyAlignment="1">
      <alignment horizontal="left"/>
    </xf>
    <xf numFmtId="0" fontId="38" fillId="0" borderId="0" xfId="649" applyFont="1" applyFill="1"/>
    <xf numFmtId="0" fontId="42" fillId="0" borderId="0" xfId="649" applyFont="1" applyFill="1"/>
    <xf numFmtId="4" fontId="42" fillId="0" borderId="0" xfId="649" applyNumberFormat="1" applyFont="1" applyFill="1" applyAlignment="1">
      <alignment horizontal="left"/>
    </xf>
    <xf numFmtId="3" fontId="42" fillId="0" borderId="0" xfId="649" applyNumberFormat="1" applyFont="1" applyFill="1" applyAlignment="1">
      <alignment horizontal="left"/>
    </xf>
    <xf numFmtId="0" fontId="39" fillId="0" borderId="0" xfId="649" applyFont="1" applyFill="1"/>
    <xf numFmtId="0" fontId="49" fillId="0" borderId="0" xfId="649" applyFill="1"/>
    <xf numFmtId="0" fontId="17" fillId="0" borderId="0" xfId="649" applyFont="1" applyFill="1" applyAlignment="1">
      <alignment horizontal="left"/>
    </xf>
    <xf numFmtId="4" fontId="43" fillId="0" borderId="12" xfId="501" applyNumberFormat="1" applyFont="1" applyFill="1" applyBorder="1" applyAlignment="1">
      <alignment horizontal="right" vertical="center" wrapText="1"/>
    </xf>
    <xf numFmtId="14" fontId="37" fillId="0" borderId="0" xfId="0" applyNumberFormat="1" applyFont="1" applyFill="1"/>
    <xf numFmtId="170" fontId="43" fillId="0" borderId="0" xfId="647" applyNumberFormat="1" applyFont="1" applyFill="1" applyAlignment="1">
      <alignment horizontal="left"/>
    </xf>
    <xf numFmtId="0" fontId="44" fillId="0" borderId="0" xfId="647" applyFont="1" applyFill="1"/>
    <xf numFmtId="3" fontId="37" fillId="0" borderId="0" xfId="647" applyNumberFormat="1" applyFont="1" applyFill="1" applyBorder="1"/>
    <xf numFmtId="14" fontId="37" fillId="0" borderId="0" xfId="647" applyNumberFormat="1" applyFont="1" applyFill="1" applyAlignment="1">
      <alignment horizontal="right"/>
    </xf>
    <xf numFmtId="0" fontId="17" fillId="0" borderId="0" xfId="649" applyFont="1" applyFill="1"/>
    <xf numFmtId="0" fontId="17" fillId="0" borderId="0" xfId="649" applyFont="1" applyFill="1" applyAlignment="1">
      <alignment horizontal="center"/>
    </xf>
    <xf numFmtId="167" fontId="37" fillId="0" borderId="0" xfId="501" applyNumberFormat="1" applyFont="1" applyFill="1"/>
    <xf numFmtId="168" fontId="37" fillId="0" borderId="0" xfId="644" applyNumberFormat="1" applyFont="1" applyFill="1"/>
    <xf numFmtId="167" fontId="39" fillId="0" borderId="0" xfId="504" applyNumberFormat="1" applyFont="1" applyFill="1"/>
    <xf numFmtId="168" fontId="39" fillId="0" borderId="0" xfId="644" applyNumberFormat="1" applyFont="1" applyFill="1"/>
    <xf numFmtId="167" fontId="42" fillId="0" borderId="0" xfId="504" applyNumberFormat="1" applyFont="1" applyFill="1" applyAlignment="1">
      <alignment horizontal="left"/>
    </xf>
    <xf numFmtId="167" fontId="44" fillId="0" borderId="0" xfId="504" applyNumberFormat="1" applyFont="1" applyFill="1" applyAlignment="1">
      <alignment horizontal="left"/>
    </xf>
    <xf numFmtId="0" fontId="47" fillId="0" borderId="0" xfId="504" applyFont="1" applyFill="1"/>
    <xf numFmtId="14" fontId="47" fillId="0" borderId="0" xfId="504" applyNumberFormat="1" applyFont="1" applyFill="1"/>
    <xf numFmtId="167" fontId="43" fillId="0" borderId="0" xfId="504" applyNumberFormat="1" applyFont="1" applyFill="1" applyBorder="1" applyAlignment="1">
      <alignment horizontal="center" vertical="center" wrapText="1"/>
    </xf>
    <xf numFmtId="14" fontId="37" fillId="0" borderId="0" xfId="504" applyNumberFormat="1" applyFont="1" applyFill="1"/>
    <xf numFmtId="14" fontId="37" fillId="0" borderId="0" xfId="504" applyNumberFormat="1" applyFont="1" applyFill="1" applyAlignment="1">
      <alignment horizontal="center"/>
    </xf>
    <xf numFmtId="167" fontId="55" fillId="0" borderId="0" xfId="501" applyNumberFormat="1" applyFont="1" applyFill="1"/>
    <xf numFmtId="167" fontId="55" fillId="0" borderId="0" xfId="501" applyNumberFormat="1" applyFont="1" applyFill="1" applyAlignment="1">
      <alignment horizontal="center"/>
    </xf>
    <xf numFmtId="3" fontId="43" fillId="0" borderId="0" xfId="0" applyNumberFormat="1" applyFont="1" applyFill="1" applyAlignment="1">
      <alignment horizontal="center"/>
    </xf>
    <xf numFmtId="41" fontId="0" fillId="0" borderId="0" xfId="678" applyFont="1"/>
    <xf numFmtId="0" fontId="16" fillId="0" borderId="0" xfId="554" applyFill="1"/>
    <xf numFmtId="0" fontId="16" fillId="0" borderId="0" xfId="554" applyNumberFormat="1" applyFill="1" applyBorder="1" applyAlignment="1" applyProtection="1">
      <alignment horizontal="left"/>
    </xf>
    <xf numFmtId="14" fontId="37" fillId="0" borderId="0" xfId="504" applyNumberFormat="1" applyFont="1" applyFill="1" applyBorder="1" applyAlignment="1">
      <alignment horizontal="center" vertical="center"/>
    </xf>
    <xf numFmtId="169" fontId="43" fillId="0" borderId="0" xfId="648" applyNumberFormat="1" applyFont="1" applyFill="1" applyBorder="1" applyAlignment="1">
      <alignment horizontal="right" vertical="center"/>
    </xf>
    <xf numFmtId="4" fontId="43" fillId="0" borderId="0" xfId="504" applyNumberFormat="1" applyFont="1" applyFill="1" applyBorder="1" applyAlignment="1">
      <alignment horizontal="right" vertical="center" wrapText="1"/>
    </xf>
    <xf numFmtId="168" fontId="49" fillId="0" borderId="0" xfId="644" applyNumberFormat="1" applyFill="1"/>
    <xf numFmtId="168" fontId="43" fillId="0" borderId="19" xfId="644" applyNumberFormat="1" applyFont="1" applyFill="1" applyBorder="1" applyAlignment="1">
      <alignment horizontal="center" vertical="center" wrapText="1"/>
    </xf>
    <xf numFmtId="168" fontId="37" fillId="0" borderId="19" xfId="644" applyNumberFormat="1" applyFont="1" applyFill="1" applyBorder="1" applyAlignment="1">
      <alignment horizontal="center" vertical="center" wrapText="1"/>
    </xf>
    <xf numFmtId="168" fontId="37" fillId="0" borderId="19" xfId="644" applyNumberFormat="1" applyFont="1" applyFill="1" applyBorder="1" applyAlignment="1">
      <alignment horizontal="center"/>
    </xf>
    <xf numFmtId="168" fontId="43" fillId="0" borderId="12" xfId="644" applyNumberFormat="1" applyFont="1" applyFill="1" applyBorder="1" applyAlignment="1">
      <alignment horizontal="right" vertical="center" wrapText="1"/>
    </xf>
    <xf numFmtId="168" fontId="4" fillId="0" borderId="0" xfId="644" applyNumberFormat="1" applyFont="1" applyFill="1"/>
    <xf numFmtId="168" fontId="1" fillId="0" borderId="0" xfId="644" applyNumberFormat="1" applyFont="1" applyFill="1"/>
    <xf numFmtId="168" fontId="37" fillId="0" borderId="0" xfId="644" applyNumberFormat="1" applyFont="1" applyFill="1" applyBorder="1" applyAlignment="1">
      <alignment horizontal="right" vertical="center" wrapText="1"/>
    </xf>
    <xf numFmtId="168" fontId="17" fillId="0" borderId="0" xfId="644" applyNumberFormat="1" applyFont="1" applyFill="1" applyAlignment="1">
      <alignment horizontal="right"/>
    </xf>
    <xf numFmtId="168" fontId="17" fillId="0" borderId="0" xfId="644" applyNumberFormat="1" applyFont="1" applyFill="1"/>
    <xf numFmtId="3" fontId="54" fillId="0" borderId="0" xfId="0" applyNumberFormat="1" applyFont="1" applyFill="1"/>
    <xf numFmtId="0" fontId="36" fillId="0" borderId="0" xfId="501" applyFont="1" applyFill="1" applyBorder="1"/>
    <xf numFmtId="168" fontId="37" fillId="0" borderId="0" xfId="681" applyNumberFormat="1" applyFont="1" applyFill="1"/>
    <xf numFmtId="168" fontId="39" fillId="0" borderId="0" xfId="681" applyNumberFormat="1" applyFont="1" applyFill="1"/>
    <xf numFmtId="15" fontId="58" fillId="0" borderId="0" xfId="647" applyNumberFormat="1" applyFont="1" applyFill="1" applyAlignment="1">
      <alignment horizontal="left"/>
    </xf>
    <xf numFmtId="4" fontId="48" fillId="0" borderId="0" xfId="647" applyNumberFormat="1" applyFont="1" applyFill="1" applyAlignment="1">
      <alignment horizontal="left"/>
    </xf>
    <xf numFmtId="168" fontId="43" fillId="0" borderId="10" xfId="681" applyNumberFormat="1" applyFont="1" applyFill="1" applyBorder="1" applyAlignment="1">
      <alignment horizontal="center" vertical="center" wrapText="1"/>
    </xf>
    <xf numFmtId="168" fontId="37" fillId="0" borderId="11" xfId="681" applyNumberFormat="1" applyFont="1" applyFill="1" applyBorder="1" applyAlignment="1">
      <alignment horizontal="center" vertical="center" wrapText="1"/>
    </xf>
    <xf numFmtId="168" fontId="37" fillId="0" borderId="11" xfId="681" applyNumberFormat="1" applyFont="1" applyFill="1" applyBorder="1" applyAlignment="1">
      <alignment horizontal="right"/>
    </xf>
    <xf numFmtId="0" fontId="61" fillId="0" borderId="0" xfId="647" applyFont="1" applyFill="1" applyBorder="1" applyAlignment="1">
      <alignment horizontal="left" vertical="center"/>
    </xf>
    <xf numFmtId="168" fontId="62" fillId="0" borderId="0" xfId="681" applyNumberFormat="1" applyFont="1" applyFill="1" applyBorder="1" applyAlignment="1">
      <alignment horizontal="right" vertical="center"/>
    </xf>
    <xf numFmtId="165" fontId="63" fillId="0" borderId="0" xfId="681" applyNumberFormat="1" applyFont="1" applyFill="1"/>
    <xf numFmtId="168" fontId="43" fillId="0" borderId="17" xfId="681" applyNumberFormat="1" applyFont="1" applyFill="1" applyBorder="1"/>
    <xf numFmtId="165" fontId="43" fillId="0" borderId="17" xfId="681" applyNumberFormat="1" applyFont="1" applyFill="1" applyBorder="1"/>
    <xf numFmtId="168" fontId="43" fillId="0" borderId="0" xfId="681" applyNumberFormat="1" applyFont="1" applyFill="1" applyBorder="1"/>
    <xf numFmtId="168" fontId="43" fillId="0" borderId="18" xfId="681" applyNumberFormat="1" applyFont="1" applyFill="1" applyBorder="1" applyAlignment="1">
      <alignment horizontal="center" vertical="center" wrapText="1"/>
    </xf>
    <xf numFmtId="168" fontId="55" fillId="0" borderId="0" xfId="681" applyNumberFormat="1" applyFont="1" applyFill="1"/>
    <xf numFmtId="0" fontId="53" fillId="0" borderId="0" xfId="647" applyFont="1" applyFill="1"/>
    <xf numFmtId="168" fontId="55" fillId="0" borderId="0" xfId="681" applyNumberFormat="1" applyFont="1" applyFill="1" applyAlignment="1">
      <alignment horizontal="right"/>
    </xf>
    <xf numFmtId="168" fontId="17" fillId="0" borderId="0" xfId="649" applyNumberFormat="1" applyFont="1" applyFill="1"/>
    <xf numFmtId="168" fontId="49" fillId="0" borderId="0" xfId="649" applyNumberFormat="1" applyFill="1"/>
    <xf numFmtId="4" fontId="37" fillId="0" borderId="0" xfId="647" applyNumberFormat="1" applyFont="1" applyFill="1"/>
    <xf numFmtId="0" fontId="58" fillId="0" borderId="0" xfId="504" applyFont="1" applyFill="1" applyBorder="1" applyAlignment="1">
      <alignment horizontal="center" vertical="center" wrapText="1"/>
    </xf>
    <xf numFmtId="0" fontId="51" fillId="0" borderId="0" xfId="647" applyFont="1" applyFill="1" applyAlignment="1">
      <alignment horizontal="center"/>
    </xf>
    <xf numFmtId="0" fontId="52" fillId="0" borderId="0" xfId="647" applyFont="1" applyFill="1" applyAlignment="1">
      <alignment horizontal="center"/>
    </xf>
    <xf numFmtId="0" fontId="43" fillId="0" borderId="21" xfId="647" applyFont="1" applyFill="1" applyBorder="1" applyAlignment="1">
      <alignment horizontal="center" vertical="center" wrapText="1"/>
    </xf>
    <xf numFmtId="0" fontId="43" fillId="0" borderId="22" xfId="647" applyFont="1" applyFill="1" applyBorder="1" applyAlignment="1">
      <alignment horizontal="center" vertical="center" wrapText="1"/>
    </xf>
    <xf numFmtId="0" fontId="43" fillId="0" borderId="19" xfId="647" applyFont="1" applyFill="1" applyBorder="1" applyAlignment="1">
      <alignment horizontal="center" vertical="center" wrapText="1"/>
    </xf>
    <xf numFmtId="0" fontId="43" fillId="0" borderId="19" xfId="647" applyFont="1" applyFill="1" applyBorder="1" applyAlignment="1">
      <alignment horizontal="center"/>
    </xf>
    <xf numFmtId="0" fontId="43" fillId="0" borderId="23" xfId="647" applyFont="1" applyFill="1" applyBorder="1" applyAlignment="1">
      <alignment horizontal="center"/>
    </xf>
    <xf numFmtId="0" fontId="43" fillId="0" borderId="24" xfId="647" applyFont="1" applyFill="1" applyBorder="1" applyAlignment="1">
      <alignment horizontal="center"/>
    </xf>
    <xf numFmtId="4" fontId="37" fillId="0" borderId="20" xfId="647" applyNumberFormat="1" applyFont="1" applyFill="1" applyBorder="1" applyAlignment="1">
      <alignment horizontal="center" vertical="center" wrapText="1"/>
    </xf>
    <xf numFmtId="4" fontId="37" fillId="0" borderId="0" xfId="647" applyNumberFormat="1" applyFont="1" applyFill="1" applyBorder="1" applyAlignment="1">
      <alignment horizontal="center" vertical="center" wrapText="1"/>
    </xf>
    <xf numFmtId="0" fontId="43" fillId="0" borderId="16" xfId="0" applyFont="1" applyFill="1" applyBorder="1" applyAlignment="1">
      <alignment horizontal="center" vertical="center" wrapText="1"/>
    </xf>
    <xf numFmtId="0" fontId="43" fillId="0" borderId="15" xfId="0" applyFont="1" applyFill="1" applyBorder="1" applyAlignment="1">
      <alignment horizontal="center" vertical="center" wrapText="1"/>
    </xf>
    <xf numFmtId="0" fontId="55" fillId="0" borderId="0" xfId="0" applyFont="1" applyAlignment="1">
      <alignment horizontal="center" vertical="center" wrapText="1"/>
    </xf>
    <xf numFmtId="0" fontId="37" fillId="0" borderId="0" xfId="0" applyFont="1" applyFill="1" applyAlignment="1">
      <alignment horizontal="center" vertical="center" wrapText="1"/>
    </xf>
    <xf numFmtId="0" fontId="43" fillId="0" borderId="10" xfId="0" applyFont="1" applyFill="1" applyBorder="1" applyAlignment="1">
      <alignment horizontal="center"/>
    </xf>
    <xf numFmtId="168" fontId="43" fillId="0" borderId="10" xfId="681" applyNumberFormat="1" applyFont="1" applyFill="1" applyBorder="1" applyAlignment="1">
      <alignment horizontal="center"/>
    </xf>
    <xf numFmtId="0" fontId="58" fillId="0" borderId="15" xfId="504" applyFont="1" applyFill="1" applyBorder="1" applyAlignment="1">
      <alignment horizontal="center" vertical="center" wrapText="1"/>
    </xf>
    <xf numFmtId="0" fontId="58" fillId="0" borderId="0" xfId="504" applyFont="1" applyFill="1" applyBorder="1" applyAlignment="1">
      <alignment horizontal="center" vertical="center" wrapText="1"/>
    </xf>
    <xf numFmtId="0" fontId="58" fillId="0" borderId="16" xfId="504" applyFont="1" applyFill="1" applyBorder="1" applyAlignment="1">
      <alignment horizontal="center" vertical="center" wrapText="1"/>
    </xf>
    <xf numFmtId="167" fontId="43" fillId="0" borderId="15" xfId="504" applyNumberFormat="1" applyFont="1" applyFill="1" applyBorder="1" applyAlignment="1">
      <alignment horizontal="center" vertical="center" wrapText="1"/>
    </xf>
    <xf numFmtId="0" fontId="36" fillId="0" borderId="0" xfId="504" applyFont="1" applyFill="1" applyAlignment="1">
      <alignment horizontal="center" vertical="center" wrapText="1"/>
    </xf>
    <xf numFmtId="0" fontId="58" fillId="0" borderId="10" xfId="504" applyFont="1" applyFill="1" applyBorder="1" applyAlignment="1">
      <alignment horizontal="center" vertical="center" wrapText="1"/>
    </xf>
    <xf numFmtId="0" fontId="58" fillId="0" borderId="11" xfId="504" applyFont="1" applyFill="1" applyBorder="1" applyAlignment="1">
      <alignment horizontal="center" vertical="center" wrapText="1"/>
    </xf>
    <xf numFmtId="0" fontId="36" fillId="0" borderId="13" xfId="504" applyFont="1" applyFill="1" applyBorder="1" applyAlignment="1">
      <alignment horizontal="center" vertical="center" wrapText="1"/>
    </xf>
    <xf numFmtId="0" fontId="36" fillId="0" borderId="0" xfId="504" applyFont="1" applyFill="1" applyBorder="1" applyAlignment="1">
      <alignment horizontal="center" vertical="center" wrapText="1"/>
    </xf>
    <xf numFmtId="0" fontId="43" fillId="0" borderId="15" xfId="501" applyFont="1" applyFill="1" applyBorder="1" applyAlignment="1">
      <alignment horizontal="center" vertical="center" wrapText="1"/>
    </xf>
    <xf numFmtId="0" fontId="43" fillId="0" borderId="10" xfId="501" applyFont="1" applyFill="1" applyBorder="1" applyAlignment="1">
      <alignment horizontal="center"/>
    </xf>
    <xf numFmtId="0" fontId="37" fillId="0" borderId="13" xfId="504" applyFont="1" applyFill="1" applyBorder="1" applyAlignment="1">
      <alignment horizontal="center" vertical="center" wrapText="1"/>
    </xf>
    <xf numFmtId="0" fontId="37" fillId="0" borderId="0" xfId="504" applyFont="1" applyFill="1" applyBorder="1" applyAlignment="1">
      <alignment horizontal="center" vertical="center" wrapText="1"/>
    </xf>
    <xf numFmtId="0" fontId="43" fillId="0" borderId="16" xfId="501" applyFont="1" applyFill="1" applyBorder="1" applyAlignment="1">
      <alignment horizontal="center" vertical="center" wrapText="1"/>
    </xf>
    <xf numFmtId="3" fontId="43" fillId="0" borderId="15" xfId="501" applyNumberFormat="1" applyFont="1" applyFill="1" applyBorder="1" applyAlignment="1">
      <alignment horizontal="center" vertical="center" wrapText="1"/>
    </xf>
    <xf numFmtId="0" fontId="37" fillId="0" borderId="13" xfId="501" applyFont="1" applyFill="1" applyBorder="1" applyAlignment="1">
      <alignment horizontal="center" vertical="center" wrapText="1"/>
    </xf>
    <xf numFmtId="0" fontId="37" fillId="0" borderId="0" xfId="501" applyFont="1" applyFill="1" applyBorder="1" applyAlignment="1">
      <alignment horizontal="center" vertical="center" wrapText="1"/>
    </xf>
  </cellXfs>
  <cellStyles count="683">
    <cellStyle name="20% - Énfasis1" xfId="1" builtinId="30" customBuiltin="1"/>
    <cellStyle name="20% - Énfasis1 1" xfId="2"/>
    <cellStyle name="20% - Énfasis1 2" xfId="3"/>
    <cellStyle name="20% - Énfasis1 3" xfId="4"/>
    <cellStyle name="20% - Énfasis1 4" xfId="5"/>
    <cellStyle name="20% - Énfasis1 5" xfId="6"/>
    <cellStyle name="20% - Énfasis1 6" xfId="7"/>
    <cellStyle name="20% - Énfasis1 7" xfId="8"/>
    <cellStyle name="20% - Énfasis2" xfId="9" builtinId="34" customBuiltin="1"/>
    <cellStyle name="20% - Énfasis2 1" xfId="10"/>
    <cellStyle name="20% - Énfasis2 2" xfId="11"/>
    <cellStyle name="20% - Énfasis2 3" xfId="12"/>
    <cellStyle name="20% - Énfasis2 4" xfId="13"/>
    <cellStyle name="20% - Énfasis2 5" xfId="14"/>
    <cellStyle name="20% - Énfasis2 6" xfId="15"/>
    <cellStyle name="20% - Énfasis2 7" xfId="16"/>
    <cellStyle name="20% - Énfasis3" xfId="17" builtinId="38" customBuiltin="1"/>
    <cellStyle name="20% - Énfasis3 1" xfId="18"/>
    <cellStyle name="20% - Énfasis3 2" xfId="19"/>
    <cellStyle name="20% - Énfasis3 3" xfId="20"/>
    <cellStyle name="20% - Énfasis3 4" xfId="21"/>
    <cellStyle name="20% - Énfasis3 5" xfId="22"/>
    <cellStyle name="20% - Énfasis3 6" xfId="23"/>
    <cellStyle name="20% - Énfasis3 7" xfId="24"/>
    <cellStyle name="20% - Énfasis4" xfId="25" builtinId="42" customBuiltin="1"/>
    <cellStyle name="20% - Énfasis4 1" xfId="26"/>
    <cellStyle name="20% - Énfasis4 2" xfId="27"/>
    <cellStyle name="20% - Énfasis4 3" xfId="28"/>
    <cellStyle name="20% - Énfasis4 4" xfId="29"/>
    <cellStyle name="20% - Énfasis4 5" xfId="30"/>
    <cellStyle name="20% - Énfasis4 6" xfId="31"/>
    <cellStyle name="20% - Énfasis4 7" xfId="32"/>
    <cellStyle name="20% - Énfasis5" xfId="33" builtinId="46" customBuiltin="1"/>
    <cellStyle name="20% - Énfasis5 1" xfId="34"/>
    <cellStyle name="20% - Énfasis5 2" xfId="35"/>
    <cellStyle name="20% - Énfasis5 3" xfId="36"/>
    <cellStyle name="20% - Énfasis5 4" xfId="37"/>
    <cellStyle name="20% - Énfasis5 5" xfId="38"/>
    <cellStyle name="20% - Énfasis5 6" xfId="39"/>
    <cellStyle name="20% - Énfasis5 7" xfId="40"/>
    <cellStyle name="20% - Énfasis6" xfId="41" builtinId="50" customBuiltin="1"/>
    <cellStyle name="20% - Énfasis6 1" xfId="42"/>
    <cellStyle name="20% - Énfasis6 2" xfId="43"/>
    <cellStyle name="20% - Énfasis6 3" xfId="44"/>
    <cellStyle name="20% - Énfasis6 4" xfId="45"/>
    <cellStyle name="20% - Énfasis6 5" xfId="46"/>
    <cellStyle name="20% - Énfasis6 6" xfId="47"/>
    <cellStyle name="20% - Énfasis6 7" xfId="48"/>
    <cellStyle name="40% - Énfasis1" xfId="49" builtinId="31" customBuiltin="1"/>
    <cellStyle name="40% - Énfasis1 1" xfId="50"/>
    <cellStyle name="40% - Énfasis1 2" xfId="51"/>
    <cellStyle name="40% - Énfasis1 3" xfId="52"/>
    <cellStyle name="40% - Énfasis1 4" xfId="53"/>
    <cellStyle name="40% - Énfasis1 5" xfId="54"/>
    <cellStyle name="40% - Énfasis1 6" xfId="55"/>
    <cellStyle name="40% - Énfasis1 7" xfId="56"/>
    <cellStyle name="40% - Énfasis2" xfId="57" builtinId="35" customBuiltin="1"/>
    <cellStyle name="40% - Énfasis2 1" xfId="58"/>
    <cellStyle name="40% - Énfasis2 2" xfId="59"/>
    <cellStyle name="40% - Énfasis2 3" xfId="60"/>
    <cellStyle name="40% - Énfasis2 4" xfId="61"/>
    <cellStyle name="40% - Énfasis2 5" xfId="62"/>
    <cellStyle name="40% - Énfasis2 6" xfId="63"/>
    <cellStyle name="40% - Énfasis2 7" xfId="64"/>
    <cellStyle name="40% - Énfasis3" xfId="65" builtinId="39" customBuiltin="1"/>
    <cellStyle name="40% - Énfasis3 1" xfId="66"/>
    <cellStyle name="40% - Énfasis3 2" xfId="67"/>
    <cellStyle name="40% - Énfasis3 3" xfId="68"/>
    <cellStyle name="40% - Énfasis3 4" xfId="69"/>
    <cellStyle name="40% - Énfasis3 5" xfId="70"/>
    <cellStyle name="40% - Énfasis3 6" xfId="71"/>
    <cellStyle name="40% - Énfasis3 7" xfId="72"/>
    <cellStyle name="40% - Énfasis4" xfId="73" builtinId="43" customBuiltin="1"/>
    <cellStyle name="40% - Énfasis4 1" xfId="74"/>
    <cellStyle name="40% - Énfasis4 2" xfId="75"/>
    <cellStyle name="40% - Énfasis4 3" xfId="76"/>
    <cellStyle name="40% - Énfasis4 4" xfId="77"/>
    <cellStyle name="40% - Énfasis4 5" xfId="78"/>
    <cellStyle name="40% - Énfasis4 6" xfId="79"/>
    <cellStyle name="40% - Énfasis4 7" xfId="80"/>
    <cellStyle name="40% - Énfasis5" xfId="81" builtinId="47" customBuiltin="1"/>
    <cellStyle name="40% - Énfasis5 1" xfId="82"/>
    <cellStyle name="40% - Énfasis5 2" xfId="83"/>
    <cellStyle name="40% - Énfasis5 3" xfId="84"/>
    <cellStyle name="40% - Énfasis5 4" xfId="85"/>
    <cellStyle name="40% - Énfasis5 5" xfId="86"/>
    <cellStyle name="40% - Énfasis5 6" xfId="87"/>
    <cellStyle name="40% - Énfasis5 7" xfId="88"/>
    <cellStyle name="40% - Énfasis6" xfId="89" builtinId="51" customBuiltin="1"/>
    <cellStyle name="40% - Énfasis6 1" xfId="90"/>
    <cellStyle name="40% - Énfasis6 2" xfId="91"/>
    <cellStyle name="40% - Énfasis6 3" xfId="92"/>
    <cellStyle name="40% - Énfasis6 4" xfId="93"/>
    <cellStyle name="40% - Énfasis6 5" xfId="94"/>
    <cellStyle name="40% - Énfasis6 6" xfId="95"/>
    <cellStyle name="40% - Énfasis6 7" xfId="96"/>
    <cellStyle name="60% - Énfasis1" xfId="97" builtinId="32" customBuiltin="1"/>
    <cellStyle name="60% - Énfasis1 1" xfId="98"/>
    <cellStyle name="60% - Énfasis1 2" xfId="99"/>
    <cellStyle name="60% - Énfasis1 3" xfId="100"/>
    <cellStyle name="60% - Énfasis1 4" xfId="101"/>
    <cellStyle name="60% - Énfasis1 5" xfId="102"/>
    <cellStyle name="60% - Énfasis1 6" xfId="103"/>
    <cellStyle name="60% - Énfasis1 7" xfId="104"/>
    <cellStyle name="60% - Énfasis2" xfId="105" builtinId="36" customBuiltin="1"/>
    <cellStyle name="60% - Énfasis2 1" xfId="106"/>
    <cellStyle name="60% - Énfasis2 2" xfId="107"/>
    <cellStyle name="60% - Énfasis2 3" xfId="108"/>
    <cellStyle name="60% - Énfasis2 4" xfId="109"/>
    <cellStyle name="60% - Énfasis2 5" xfId="110"/>
    <cellStyle name="60% - Énfasis2 6" xfId="111"/>
    <cellStyle name="60% - Énfasis2 7" xfId="112"/>
    <cellStyle name="60% - Énfasis3" xfId="113" builtinId="40" customBuiltin="1"/>
    <cellStyle name="60% - Énfasis3 1" xfId="114"/>
    <cellStyle name="60% - Énfasis3 2" xfId="115"/>
    <cellStyle name="60% - Énfasis3 3" xfId="116"/>
    <cellStyle name="60% - Énfasis3 4" xfId="117"/>
    <cellStyle name="60% - Énfasis3 5" xfId="118"/>
    <cellStyle name="60% - Énfasis3 6" xfId="119"/>
    <cellStyle name="60% - Énfasis3 7" xfId="120"/>
    <cellStyle name="60% - Énfasis4" xfId="121" builtinId="44" customBuiltin="1"/>
    <cellStyle name="60% - Énfasis4 1" xfId="122"/>
    <cellStyle name="60% - Énfasis4 2" xfId="123"/>
    <cellStyle name="60% - Énfasis4 3" xfId="124"/>
    <cellStyle name="60% - Énfasis4 4" xfId="125"/>
    <cellStyle name="60% - Énfasis4 5" xfId="126"/>
    <cellStyle name="60% - Énfasis4 6" xfId="127"/>
    <cellStyle name="60% - Énfasis4 7" xfId="128"/>
    <cellStyle name="60% - Énfasis5" xfId="129" builtinId="48" customBuiltin="1"/>
    <cellStyle name="60% - Énfasis5 1" xfId="130"/>
    <cellStyle name="60% - Énfasis5 2" xfId="131"/>
    <cellStyle name="60% - Énfasis5 3" xfId="132"/>
    <cellStyle name="60% - Énfasis5 4" xfId="133"/>
    <cellStyle name="60% - Énfasis5 5" xfId="134"/>
    <cellStyle name="60% - Énfasis5 6" xfId="135"/>
    <cellStyle name="60% - Énfasis5 7" xfId="136"/>
    <cellStyle name="60% - Énfasis6" xfId="137" builtinId="52" customBuiltin="1"/>
    <cellStyle name="60% - Énfasis6 1" xfId="138"/>
    <cellStyle name="60% - Énfasis6 2" xfId="139"/>
    <cellStyle name="60% - Énfasis6 3" xfId="140"/>
    <cellStyle name="60% - Énfasis6 4" xfId="141"/>
    <cellStyle name="60% - Énfasis6 5" xfId="142"/>
    <cellStyle name="60% - Énfasis6 6" xfId="143"/>
    <cellStyle name="60% - Énfasis6 7" xfId="144"/>
    <cellStyle name="Buena" xfId="145" builtinId="26" customBuiltin="1"/>
    <cellStyle name="Buena 1" xfId="146"/>
    <cellStyle name="Buena 2" xfId="147"/>
    <cellStyle name="Buena 3" xfId="148"/>
    <cellStyle name="Buena 4" xfId="149"/>
    <cellStyle name="Buena 5" xfId="150"/>
    <cellStyle name="Buena 6" xfId="151"/>
    <cellStyle name="Buena 7" xfId="152"/>
    <cellStyle name="Cálculo" xfId="153" builtinId="22" customBuiltin="1"/>
    <cellStyle name="Cálculo 1" xfId="154"/>
    <cellStyle name="Cálculo 2" xfId="155"/>
    <cellStyle name="Cálculo 3" xfId="156"/>
    <cellStyle name="Cálculo 4" xfId="157"/>
    <cellStyle name="Cálculo 5" xfId="158"/>
    <cellStyle name="Cálculo 6" xfId="159"/>
    <cellStyle name="Cálculo 7" xfId="160"/>
    <cellStyle name="Celda de comprobación" xfId="161" builtinId="23" customBuiltin="1"/>
    <cellStyle name="Celda de comprobación 1" xfId="162"/>
    <cellStyle name="Celda de comprobación 2" xfId="163"/>
    <cellStyle name="Celda de comprobación 3" xfId="164"/>
    <cellStyle name="Celda de comprobación 4" xfId="165"/>
    <cellStyle name="Celda de comprobación 5" xfId="166"/>
    <cellStyle name="Celda de comprobación 6" xfId="167"/>
    <cellStyle name="Celda de comprobación 7" xfId="168"/>
    <cellStyle name="Celda vinculada" xfId="169" builtinId="24" customBuiltin="1"/>
    <cellStyle name="Celda vinculada 1" xfId="170"/>
    <cellStyle name="Celda vinculada 2" xfId="171"/>
    <cellStyle name="Celda vinculada 3" xfId="172"/>
    <cellStyle name="Celda vinculada 4" xfId="173"/>
    <cellStyle name="Celda vinculada 5" xfId="174"/>
    <cellStyle name="Celda vinculada 6" xfId="175"/>
    <cellStyle name="Celda vinculada 7" xfId="176"/>
    <cellStyle name="Encabezado 4" xfId="177" builtinId="19" customBuiltin="1"/>
    <cellStyle name="Encabezado 4 1" xfId="178"/>
    <cellStyle name="Encabezado 4 2" xfId="179"/>
    <cellStyle name="Encabezado 4 3" xfId="180"/>
    <cellStyle name="Encabezado 4 4" xfId="181"/>
    <cellStyle name="Encabezado 4 5" xfId="182"/>
    <cellStyle name="Encabezado 4 6" xfId="183"/>
    <cellStyle name="Encabezado 4 7" xfId="184"/>
    <cellStyle name="Énfasis1" xfId="185" builtinId="29" customBuiltin="1"/>
    <cellStyle name="Énfasis1 1" xfId="186"/>
    <cellStyle name="Énfasis1 2" xfId="187"/>
    <cellStyle name="Énfasis1 3" xfId="188"/>
    <cellStyle name="Énfasis1 4" xfId="189"/>
    <cellStyle name="Énfasis1 5" xfId="190"/>
    <cellStyle name="Énfasis1 6" xfId="191"/>
    <cellStyle name="Énfasis1 7" xfId="192"/>
    <cellStyle name="Énfasis2" xfId="193" builtinId="33" customBuiltin="1"/>
    <cellStyle name="Énfasis2 1" xfId="194"/>
    <cellStyle name="Énfasis2 2" xfId="195"/>
    <cellStyle name="Énfasis2 3" xfId="196"/>
    <cellStyle name="Énfasis2 4" xfId="197"/>
    <cellStyle name="Énfasis2 5" xfId="198"/>
    <cellStyle name="Énfasis2 6" xfId="199"/>
    <cellStyle name="Énfasis2 7" xfId="200"/>
    <cellStyle name="Énfasis3" xfId="201" builtinId="37" customBuiltin="1"/>
    <cellStyle name="Énfasis3 1" xfId="202"/>
    <cellStyle name="Énfasis3 2" xfId="203"/>
    <cellStyle name="Énfasis3 3" xfId="204"/>
    <cellStyle name="Énfasis3 4" xfId="205"/>
    <cellStyle name="Énfasis3 5" xfId="206"/>
    <cellStyle name="Énfasis3 6" xfId="207"/>
    <cellStyle name="Énfasis3 7" xfId="208"/>
    <cellStyle name="Énfasis4" xfId="209" builtinId="41" customBuiltin="1"/>
    <cellStyle name="Énfasis4 1" xfId="210"/>
    <cellStyle name="Énfasis4 2" xfId="211"/>
    <cellStyle name="Énfasis4 3" xfId="212"/>
    <cellStyle name="Énfasis4 4" xfId="213"/>
    <cellStyle name="Énfasis4 5" xfId="214"/>
    <cellStyle name="Énfasis4 6" xfId="215"/>
    <cellStyle name="Énfasis4 7" xfId="216"/>
    <cellStyle name="Énfasis5" xfId="217" builtinId="45" customBuiltin="1"/>
    <cellStyle name="Énfasis5 1" xfId="218"/>
    <cellStyle name="Énfasis5 2" xfId="219"/>
    <cellStyle name="Énfasis5 3" xfId="220"/>
    <cellStyle name="Énfasis5 4" xfId="221"/>
    <cellStyle name="Énfasis5 5" xfId="222"/>
    <cellStyle name="Énfasis5 6" xfId="223"/>
    <cellStyle name="Énfasis5 7" xfId="224"/>
    <cellStyle name="Énfasis6" xfId="225" builtinId="49" customBuiltin="1"/>
    <cellStyle name="Énfasis6 1" xfId="226"/>
    <cellStyle name="Énfasis6 2" xfId="227"/>
    <cellStyle name="Énfasis6 3" xfId="228"/>
    <cellStyle name="Énfasis6 4" xfId="229"/>
    <cellStyle name="Énfasis6 5" xfId="230"/>
    <cellStyle name="Énfasis6 6" xfId="231"/>
    <cellStyle name="Énfasis6 7" xfId="232"/>
    <cellStyle name="Entrada" xfId="233" builtinId="20" customBuiltin="1"/>
    <cellStyle name="Entrada 1" xfId="234"/>
    <cellStyle name="Entrada 2" xfId="235"/>
    <cellStyle name="Entrada 3" xfId="236"/>
    <cellStyle name="Entrada 4" xfId="237"/>
    <cellStyle name="Entrada 5" xfId="238"/>
    <cellStyle name="Entrada 6" xfId="239"/>
    <cellStyle name="Entrada 7" xfId="240"/>
    <cellStyle name="Excel Built-in 20% - Accent1" xfId="241"/>
    <cellStyle name="Excel Built-in 20% - Accent1 1" xfId="242"/>
    <cellStyle name="Excel Built-in 20% - Accent1 2" xfId="243"/>
    <cellStyle name="Excel Built-in 20% - Accent1 3" xfId="244"/>
    <cellStyle name="Excel Built-in 20% - Accent1 4" xfId="245"/>
    <cellStyle name="Excel Built-in 20% - Accent1 5" xfId="246"/>
    <cellStyle name="Excel Built-in 20% - Accent1 6" xfId="247"/>
    <cellStyle name="Excel Built-in 20% - Accent2" xfId="248"/>
    <cellStyle name="Excel Built-in 20% - Accent2 1" xfId="249"/>
    <cellStyle name="Excel Built-in 20% - Accent2 2" xfId="250"/>
    <cellStyle name="Excel Built-in 20% - Accent2 3" xfId="251"/>
    <cellStyle name="Excel Built-in 20% - Accent2 4" xfId="252"/>
    <cellStyle name="Excel Built-in 20% - Accent2 5" xfId="253"/>
    <cellStyle name="Excel Built-in 20% - Accent2 6" xfId="254"/>
    <cellStyle name="Excel Built-in 20% - Accent3" xfId="255"/>
    <cellStyle name="Excel Built-in 20% - Accent3 1" xfId="256"/>
    <cellStyle name="Excel Built-in 20% - Accent3 2" xfId="257"/>
    <cellStyle name="Excel Built-in 20% - Accent3 3" xfId="258"/>
    <cellStyle name="Excel Built-in 20% - Accent3 4" xfId="259"/>
    <cellStyle name="Excel Built-in 20% - Accent3 5" xfId="260"/>
    <cellStyle name="Excel Built-in 20% - Accent3 6" xfId="261"/>
    <cellStyle name="Excel Built-in 20% - Accent4" xfId="262"/>
    <cellStyle name="Excel Built-in 20% - Accent4 1" xfId="263"/>
    <cellStyle name="Excel Built-in 20% - Accent4 2" xfId="264"/>
    <cellStyle name="Excel Built-in 20% - Accent4 3" xfId="265"/>
    <cellStyle name="Excel Built-in 20% - Accent4 4" xfId="266"/>
    <cellStyle name="Excel Built-in 20% - Accent4 5" xfId="267"/>
    <cellStyle name="Excel Built-in 20% - Accent4 6" xfId="268"/>
    <cellStyle name="Excel Built-in 20% - Accent5" xfId="269"/>
    <cellStyle name="Excel Built-in 20% - Accent5 1" xfId="270"/>
    <cellStyle name="Excel Built-in 20% - Accent5 2" xfId="271"/>
    <cellStyle name="Excel Built-in 20% - Accent5 3" xfId="272"/>
    <cellStyle name="Excel Built-in 20% - Accent5 4" xfId="273"/>
    <cellStyle name="Excel Built-in 20% - Accent5 5" xfId="274"/>
    <cellStyle name="Excel Built-in 20% - Accent5 6" xfId="275"/>
    <cellStyle name="Excel Built-in 20% - Accent6" xfId="276"/>
    <cellStyle name="Excel Built-in 20% - Accent6 1" xfId="277"/>
    <cellStyle name="Excel Built-in 20% - Accent6 2" xfId="278"/>
    <cellStyle name="Excel Built-in 20% - Accent6 3" xfId="279"/>
    <cellStyle name="Excel Built-in 20% - Accent6 4" xfId="280"/>
    <cellStyle name="Excel Built-in 20% - Accent6 5" xfId="281"/>
    <cellStyle name="Excel Built-in 20% - Accent6 6" xfId="282"/>
    <cellStyle name="Excel Built-in 40% - Accent1" xfId="283"/>
    <cellStyle name="Excel Built-in 40% - Accent1 1" xfId="284"/>
    <cellStyle name="Excel Built-in 40% - Accent1 2" xfId="285"/>
    <cellStyle name="Excel Built-in 40% - Accent1 3" xfId="286"/>
    <cellStyle name="Excel Built-in 40% - Accent1 4" xfId="287"/>
    <cellStyle name="Excel Built-in 40% - Accent1 5" xfId="288"/>
    <cellStyle name="Excel Built-in 40% - Accent1 6" xfId="289"/>
    <cellStyle name="Excel Built-in 40% - Accent2" xfId="290"/>
    <cellStyle name="Excel Built-in 40% - Accent2 1" xfId="291"/>
    <cellStyle name="Excel Built-in 40% - Accent2 2" xfId="292"/>
    <cellStyle name="Excel Built-in 40% - Accent2 3" xfId="293"/>
    <cellStyle name="Excel Built-in 40% - Accent2 4" xfId="294"/>
    <cellStyle name="Excel Built-in 40% - Accent2 5" xfId="295"/>
    <cellStyle name="Excel Built-in 40% - Accent2 6" xfId="296"/>
    <cellStyle name="Excel Built-in 40% - Accent3" xfId="297"/>
    <cellStyle name="Excel Built-in 40% - Accent3 1" xfId="298"/>
    <cellStyle name="Excel Built-in 40% - Accent3 2" xfId="299"/>
    <cellStyle name="Excel Built-in 40% - Accent3 3" xfId="300"/>
    <cellStyle name="Excel Built-in 40% - Accent3 4" xfId="301"/>
    <cellStyle name="Excel Built-in 40% - Accent3 5" xfId="302"/>
    <cellStyle name="Excel Built-in 40% - Accent3 6" xfId="303"/>
    <cellStyle name="Excel Built-in 40% - Accent4" xfId="304"/>
    <cellStyle name="Excel Built-in 40% - Accent4 1" xfId="305"/>
    <cellStyle name="Excel Built-in 40% - Accent4 2" xfId="306"/>
    <cellStyle name="Excel Built-in 40% - Accent4 3" xfId="307"/>
    <cellStyle name="Excel Built-in 40% - Accent4 4" xfId="308"/>
    <cellStyle name="Excel Built-in 40% - Accent4 5" xfId="309"/>
    <cellStyle name="Excel Built-in 40% - Accent4 6" xfId="310"/>
    <cellStyle name="Excel Built-in 40% - Accent5" xfId="311"/>
    <cellStyle name="Excel Built-in 40% - Accent5 1" xfId="312"/>
    <cellStyle name="Excel Built-in 40% - Accent5 2" xfId="313"/>
    <cellStyle name="Excel Built-in 40% - Accent5 3" xfId="314"/>
    <cellStyle name="Excel Built-in 40% - Accent5 4" xfId="315"/>
    <cellStyle name="Excel Built-in 40% - Accent5 5" xfId="316"/>
    <cellStyle name="Excel Built-in 40% - Accent5 6" xfId="317"/>
    <cellStyle name="Excel Built-in 40% - Accent6" xfId="318"/>
    <cellStyle name="Excel Built-in 40% - Accent6 1" xfId="319"/>
    <cellStyle name="Excel Built-in 40% - Accent6 2" xfId="320"/>
    <cellStyle name="Excel Built-in 40% - Accent6 3" xfId="321"/>
    <cellStyle name="Excel Built-in 40% - Accent6 4" xfId="322"/>
    <cellStyle name="Excel Built-in 40% - Accent6 5" xfId="323"/>
    <cellStyle name="Excel Built-in 40% - Accent6 6" xfId="324"/>
    <cellStyle name="Excel Built-in 60% - Accent1" xfId="325"/>
    <cellStyle name="Excel Built-in 60% - Accent1 1" xfId="326"/>
    <cellStyle name="Excel Built-in 60% - Accent1 2" xfId="327"/>
    <cellStyle name="Excel Built-in 60% - Accent1 3" xfId="328"/>
    <cellStyle name="Excel Built-in 60% - Accent1 4" xfId="329"/>
    <cellStyle name="Excel Built-in 60% - Accent1 5" xfId="330"/>
    <cellStyle name="Excel Built-in 60% - Accent1 6" xfId="331"/>
    <cellStyle name="Excel Built-in 60% - Accent2" xfId="332"/>
    <cellStyle name="Excel Built-in 60% - Accent2 1" xfId="333"/>
    <cellStyle name="Excel Built-in 60% - Accent2 2" xfId="334"/>
    <cellStyle name="Excel Built-in 60% - Accent2 3" xfId="335"/>
    <cellStyle name="Excel Built-in 60% - Accent2 4" xfId="336"/>
    <cellStyle name="Excel Built-in 60% - Accent2 5" xfId="337"/>
    <cellStyle name="Excel Built-in 60% - Accent2 6" xfId="338"/>
    <cellStyle name="Excel Built-in 60% - Accent3" xfId="339"/>
    <cellStyle name="Excel Built-in 60% - Accent3 1" xfId="340"/>
    <cellStyle name="Excel Built-in 60% - Accent3 2" xfId="341"/>
    <cellStyle name="Excel Built-in 60% - Accent3 3" xfId="342"/>
    <cellStyle name="Excel Built-in 60% - Accent3 4" xfId="343"/>
    <cellStyle name="Excel Built-in 60% - Accent3 5" xfId="344"/>
    <cellStyle name="Excel Built-in 60% - Accent3 6" xfId="345"/>
    <cellStyle name="Excel Built-in 60% - Accent4" xfId="346"/>
    <cellStyle name="Excel Built-in 60% - Accent4 1" xfId="347"/>
    <cellStyle name="Excel Built-in 60% - Accent4 2" xfId="348"/>
    <cellStyle name="Excel Built-in 60% - Accent4 3" xfId="349"/>
    <cellStyle name="Excel Built-in 60% - Accent4 4" xfId="350"/>
    <cellStyle name="Excel Built-in 60% - Accent4 5" xfId="351"/>
    <cellStyle name="Excel Built-in 60% - Accent4 6" xfId="352"/>
    <cellStyle name="Excel Built-in 60% - Accent5" xfId="353"/>
    <cellStyle name="Excel Built-in 60% - Accent5 1" xfId="354"/>
    <cellStyle name="Excel Built-in 60% - Accent5 2" xfId="355"/>
    <cellStyle name="Excel Built-in 60% - Accent5 3" xfId="356"/>
    <cellStyle name="Excel Built-in 60% - Accent5 4" xfId="357"/>
    <cellStyle name="Excel Built-in 60% - Accent5 5" xfId="358"/>
    <cellStyle name="Excel Built-in 60% - Accent5 6" xfId="359"/>
    <cellStyle name="Excel Built-in 60% - Accent6" xfId="360"/>
    <cellStyle name="Excel Built-in 60% - Accent6 1" xfId="361"/>
    <cellStyle name="Excel Built-in 60% - Accent6 2" xfId="362"/>
    <cellStyle name="Excel Built-in 60% - Accent6 3" xfId="363"/>
    <cellStyle name="Excel Built-in 60% - Accent6 4" xfId="364"/>
    <cellStyle name="Excel Built-in 60% - Accent6 5" xfId="365"/>
    <cellStyle name="Excel Built-in 60% - Accent6 6" xfId="366"/>
    <cellStyle name="Excel Built-in Accent1" xfId="367"/>
    <cellStyle name="Excel Built-in Accent1 1" xfId="368"/>
    <cellStyle name="Excel Built-in Accent1 2" xfId="369"/>
    <cellStyle name="Excel Built-in Accent1 3" xfId="370"/>
    <cellStyle name="Excel Built-in Accent1 4" xfId="371"/>
    <cellStyle name="Excel Built-in Accent1 5" xfId="372"/>
    <cellStyle name="Excel Built-in Accent1 6" xfId="373"/>
    <cellStyle name="Excel Built-in Accent2" xfId="374"/>
    <cellStyle name="Excel Built-in Accent2 1" xfId="375"/>
    <cellStyle name="Excel Built-in Accent2 2" xfId="376"/>
    <cellStyle name="Excel Built-in Accent2 3" xfId="377"/>
    <cellStyle name="Excel Built-in Accent2 4" xfId="378"/>
    <cellStyle name="Excel Built-in Accent2 5" xfId="379"/>
    <cellStyle name="Excel Built-in Accent2 6" xfId="380"/>
    <cellStyle name="Excel Built-in Accent3" xfId="381"/>
    <cellStyle name="Excel Built-in Accent3 1" xfId="382"/>
    <cellStyle name="Excel Built-in Accent3 2" xfId="383"/>
    <cellStyle name="Excel Built-in Accent3 3" xfId="384"/>
    <cellStyle name="Excel Built-in Accent3 4" xfId="385"/>
    <cellStyle name="Excel Built-in Accent3 5" xfId="386"/>
    <cellStyle name="Excel Built-in Accent3 6" xfId="387"/>
    <cellStyle name="Excel Built-in Accent4" xfId="388"/>
    <cellStyle name="Excel Built-in Accent4 1" xfId="389"/>
    <cellStyle name="Excel Built-in Accent4 2" xfId="390"/>
    <cellStyle name="Excel Built-in Accent4 3" xfId="391"/>
    <cellStyle name="Excel Built-in Accent4 4" xfId="392"/>
    <cellStyle name="Excel Built-in Accent4 5" xfId="393"/>
    <cellStyle name="Excel Built-in Accent4 6" xfId="394"/>
    <cellStyle name="Excel Built-in Accent5" xfId="395"/>
    <cellStyle name="Excel Built-in Accent5 1" xfId="396"/>
    <cellStyle name="Excel Built-in Accent5 2" xfId="397"/>
    <cellStyle name="Excel Built-in Accent5 3" xfId="398"/>
    <cellStyle name="Excel Built-in Accent5 4" xfId="399"/>
    <cellStyle name="Excel Built-in Accent5 5" xfId="400"/>
    <cellStyle name="Excel Built-in Accent5 6" xfId="401"/>
    <cellStyle name="Excel Built-in Accent6" xfId="402"/>
    <cellStyle name="Excel Built-in Accent6 1" xfId="403"/>
    <cellStyle name="Excel Built-in Accent6 2" xfId="404"/>
    <cellStyle name="Excel Built-in Accent6 3" xfId="405"/>
    <cellStyle name="Excel Built-in Accent6 4" xfId="406"/>
    <cellStyle name="Excel Built-in Accent6 5" xfId="407"/>
    <cellStyle name="Excel Built-in Accent6 6" xfId="408"/>
    <cellStyle name="Excel Built-in Bad" xfId="409"/>
    <cellStyle name="Excel Built-in Bad 1" xfId="410"/>
    <cellStyle name="Excel Built-in Bad 2" xfId="411"/>
    <cellStyle name="Excel Built-in Bad 3" xfId="412"/>
    <cellStyle name="Excel Built-in Bad 4" xfId="413"/>
    <cellStyle name="Excel Built-in Bad 5" xfId="414"/>
    <cellStyle name="Excel Built-in Bad 6" xfId="415"/>
    <cellStyle name="Excel Built-in Calculation" xfId="416"/>
    <cellStyle name="Excel Built-in Calculation 1" xfId="417"/>
    <cellStyle name="Excel Built-in Calculation 2" xfId="418"/>
    <cellStyle name="Excel Built-in Calculation 3" xfId="419"/>
    <cellStyle name="Excel Built-in Calculation 4" xfId="420"/>
    <cellStyle name="Excel Built-in Calculation 5" xfId="421"/>
    <cellStyle name="Excel Built-in Calculation 6" xfId="422"/>
    <cellStyle name="Excel Built-in Check Cell" xfId="423"/>
    <cellStyle name="Excel Built-in Check Cell 1" xfId="424"/>
    <cellStyle name="Excel Built-in Check Cell 2" xfId="425"/>
    <cellStyle name="Excel Built-in Check Cell 3" xfId="426"/>
    <cellStyle name="Excel Built-in Check Cell 4" xfId="427"/>
    <cellStyle name="Excel Built-in Check Cell 5" xfId="428"/>
    <cellStyle name="Excel Built-in Check Cell 6" xfId="429"/>
    <cellStyle name="Excel Built-in Explanatory Text" xfId="430"/>
    <cellStyle name="Excel Built-in Explanatory Text 1" xfId="431"/>
    <cellStyle name="Excel Built-in Explanatory Text 2" xfId="432"/>
    <cellStyle name="Excel Built-in Explanatory Text 3" xfId="433"/>
    <cellStyle name="Excel Built-in Explanatory Text 4" xfId="434"/>
    <cellStyle name="Excel Built-in Explanatory Text 5" xfId="435"/>
    <cellStyle name="Excel Built-in Explanatory Text 6" xfId="436"/>
    <cellStyle name="Excel Built-in Good" xfId="437"/>
    <cellStyle name="Excel Built-in Good 1" xfId="438"/>
    <cellStyle name="Excel Built-in Good 2" xfId="439"/>
    <cellStyle name="Excel Built-in Good 3" xfId="440"/>
    <cellStyle name="Excel Built-in Good 4" xfId="441"/>
    <cellStyle name="Excel Built-in Good 5" xfId="442"/>
    <cellStyle name="Excel Built-in Good 6" xfId="443"/>
    <cellStyle name="Excel Built-in Heading 1" xfId="444"/>
    <cellStyle name="Excel Built-in Heading 1 1" xfId="445"/>
    <cellStyle name="Excel Built-in Heading 1 2" xfId="446"/>
    <cellStyle name="Excel Built-in Heading 1 3" xfId="447"/>
    <cellStyle name="Excel Built-in Heading 1 4" xfId="448"/>
    <cellStyle name="Excel Built-in Heading 1 5" xfId="449"/>
    <cellStyle name="Excel Built-in Heading 1 6" xfId="450"/>
    <cellStyle name="Excel Built-in Heading 2" xfId="451"/>
    <cellStyle name="Excel Built-in Heading 2 1" xfId="452"/>
    <cellStyle name="Excel Built-in Heading 2 2" xfId="453"/>
    <cellStyle name="Excel Built-in Heading 2 3" xfId="454"/>
    <cellStyle name="Excel Built-in Heading 2 4" xfId="455"/>
    <cellStyle name="Excel Built-in Heading 2 5" xfId="456"/>
    <cellStyle name="Excel Built-in Heading 2 6" xfId="457"/>
    <cellStyle name="Excel Built-in Heading 3" xfId="458"/>
    <cellStyle name="Excel Built-in Heading 3 1" xfId="459"/>
    <cellStyle name="Excel Built-in Heading 3 2" xfId="460"/>
    <cellStyle name="Excel Built-in Heading 3 3" xfId="461"/>
    <cellStyle name="Excel Built-in Heading 3 4" xfId="462"/>
    <cellStyle name="Excel Built-in Heading 3 5" xfId="463"/>
    <cellStyle name="Excel Built-in Heading 3 6" xfId="464"/>
    <cellStyle name="Excel Built-in Heading 4" xfId="465"/>
    <cellStyle name="Excel Built-in Heading 4 1" xfId="466"/>
    <cellStyle name="Excel Built-in Heading 4 2" xfId="467"/>
    <cellStyle name="Excel Built-in Heading 4 3" xfId="468"/>
    <cellStyle name="Excel Built-in Heading 4 4" xfId="469"/>
    <cellStyle name="Excel Built-in Heading 4 5" xfId="470"/>
    <cellStyle name="Excel Built-in Heading 4 6" xfId="471"/>
    <cellStyle name="Excel Built-in Hyperlink" xfId="472"/>
    <cellStyle name="Excel Built-in Hyperlink 1" xfId="473"/>
    <cellStyle name="Excel Built-in Hyperlink 2" xfId="474"/>
    <cellStyle name="Excel Built-in Hyperlink 3" xfId="475"/>
    <cellStyle name="Excel Built-in Hyperlink 4" xfId="476"/>
    <cellStyle name="Excel Built-in Hyperlink 5" xfId="477"/>
    <cellStyle name="Excel Built-in Hyperlink 6" xfId="478"/>
    <cellStyle name="Excel Built-in Hyperlink 7" xfId="479"/>
    <cellStyle name="Excel Built-in Input" xfId="480"/>
    <cellStyle name="Excel Built-in Input 1" xfId="481"/>
    <cellStyle name="Excel Built-in Input 2" xfId="482"/>
    <cellStyle name="Excel Built-in Input 3" xfId="483"/>
    <cellStyle name="Excel Built-in Input 4" xfId="484"/>
    <cellStyle name="Excel Built-in Input 5" xfId="485"/>
    <cellStyle name="Excel Built-in Input 6" xfId="486"/>
    <cellStyle name="Excel Built-in Linked Cell" xfId="487"/>
    <cellStyle name="Excel Built-in Linked Cell 1" xfId="488"/>
    <cellStyle name="Excel Built-in Linked Cell 2" xfId="489"/>
    <cellStyle name="Excel Built-in Linked Cell 3" xfId="490"/>
    <cellStyle name="Excel Built-in Linked Cell 4" xfId="491"/>
    <cellStyle name="Excel Built-in Linked Cell 5" xfId="492"/>
    <cellStyle name="Excel Built-in Linked Cell 6" xfId="493"/>
    <cellStyle name="Excel Built-in Neutral" xfId="494"/>
    <cellStyle name="Excel Built-in Neutral 1" xfId="495"/>
    <cellStyle name="Excel Built-in Neutral 2" xfId="496"/>
    <cellStyle name="Excel Built-in Neutral 3" xfId="497"/>
    <cellStyle name="Excel Built-in Neutral 4" xfId="498"/>
    <cellStyle name="Excel Built-in Neutral 5" xfId="499"/>
    <cellStyle name="Excel Built-in Neutral 6" xfId="500"/>
    <cellStyle name="Excel Built-in Normal" xfId="501"/>
    <cellStyle name="Excel Built-in Normal 1" xfId="502"/>
    <cellStyle name="Excel Built-in Normal 1 1" xfId="503"/>
    <cellStyle name="Excel Built-in Normal 1 1 1" xfId="504"/>
    <cellStyle name="Excel Built-in Normal 1 1 1 1" xfId="505"/>
    <cellStyle name="Excel Built-in Normal 1 2" xfId="506"/>
    <cellStyle name="Excel Built-in Normal 1 3" xfId="507"/>
    <cellStyle name="Excel Built-in Normal 1 4" xfId="508"/>
    <cellStyle name="Excel Built-in Normal 1 5" xfId="509"/>
    <cellStyle name="Excel Built-in Normal 1 6" xfId="510"/>
    <cellStyle name="Excel Built-in Normal 1 7" xfId="511"/>
    <cellStyle name="Excel Built-in Normal 2" xfId="512"/>
    <cellStyle name="Excel Built-in Normal 3" xfId="513"/>
    <cellStyle name="Excel Built-in Normal 4" xfId="514"/>
    <cellStyle name="Excel Built-in Normal 5" xfId="515"/>
    <cellStyle name="Excel Built-in Normal 6" xfId="516"/>
    <cellStyle name="Excel Built-in Normal 7" xfId="517"/>
    <cellStyle name="Excel Built-in Normal 8" xfId="518"/>
    <cellStyle name="Excel Built-in Note" xfId="519"/>
    <cellStyle name="Excel Built-in Note 1" xfId="520"/>
    <cellStyle name="Excel Built-in Note 2" xfId="521"/>
    <cellStyle name="Excel Built-in Note 3" xfId="522"/>
    <cellStyle name="Excel Built-in Note 4" xfId="523"/>
    <cellStyle name="Excel Built-in Note 5" xfId="524"/>
    <cellStyle name="Excel Built-in Note 6" xfId="525"/>
    <cellStyle name="Excel Built-in Output" xfId="526"/>
    <cellStyle name="Excel Built-in Output 1" xfId="527"/>
    <cellStyle name="Excel Built-in Output 2" xfId="528"/>
    <cellStyle name="Excel Built-in Output 3" xfId="529"/>
    <cellStyle name="Excel Built-in Output 4" xfId="530"/>
    <cellStyle name="Excel Built-in Output 5" xfId="531"/>
    <cellStyle name="Excel Built-in Output 6" xfId="532"/>
    <cellStyle name="Excel Built-in Title" xfId="533"/>
    <cellStyle name="Excel Built-in Title 1" xfId="534"/>
    <cellStyle name="Excel Built-in Title 2" xfId="535"/>
    <cellStyle name="Excel Built-in Title 3" xfId="536"/>
    <cellStyle name="Excel Built-in Title 4" xfId="537"/>
    <cellStyle name="Excel Built-in Title 5" xfId="538"/>
    <cellStyle name="Excel Built-in Title 6" xfId="539"/>
    <cellStyle name="Excel Built-in Total" xfId="540"/>
    <cellStyle name="Excel Built-in Total 1" xfId="541"/>
    <cellStyle name="Excel Built-in Total 2" xfId="542"/>
    <cellStyle name="Excel Built-in Total 3" xfId="543"/>
    <cellStyle name="Excel Built-in Total 4" xfId="544"/>
    <cellStyle name="Excel Built-in Total 5" xfId="545"/>
    <cellStyle name="Excel Built-in Total 6" xfId="546"/>
    <cellStyle name="Excel Built-in Warning Text" xfId="547"/>
    <cellStyle name="Excel Built-in Warning Text 1" xfId="548"/>
    <cellStyle name="Excel Built-in Warning Text 2" xfId="549"/>
    <cellStyle name="Excel Built-in Warning Text 3" xfId="550"/>
    <cellStyle name="Excel Built-in Warning Text 4" xfId="551"/>
    <cellStyle name="Excel Built-in Warning Text 5" xfId="552"/>
    <cellStyle name="Excel Built-in Warning Text 6" xfId="553"/>
    <cellStyle name="Hipervínculo" xfId="554" builtinId="8"/>
    <cellStyle name="Incorrecto" xfId="555" builtinId="27" customBuiltin="1"/>
    <cellStyle name="Incorrecto 1" xfId="556"/>
    <cellStyle name="Incorrecto 2" xfId="557"/>
    <cellStyle name="Incorrecto 3" xfId="558"/>
    <cellStyle name="Incorrecto 4" xfId="559"/>
    <cellStyle name="Incorrecto 5" xfId="560"/>
    <cellStyle name="Incorrecto 6" xfId="561"/>
    <cellStyle name="Incorrecto 7" xfId="562"/>
    <cellStyle name="Millares" xfId="644" builtinId="3"/>
    <cellStyle name="Millares [0]" xfId="678" builtinId="6"/>
    <cellStyle name="Millares [0] 2" xfId="648"/>
    <cellStyle name="Millares [0] 3" xfId="651"/>
    <cellStyle name="Millares 11" xfId="680"/>
    <cellStyle name="Millares 2" xfId="653"/>
    <cellStyle name="Millares 2 2" xfId="654"/>
    <cellStyle name="Millares 2 3" xfId="655"/>
    <cellStyle name="Millares 2 4" xfId="681"/>
    <cellStyle name="Millares 3" xfId="656"/>
    <cellStyle name="Millares 4" xfId="646"/>
    <cellStyle name="Millares 4 2" xfId="650"/>
    <cellStyle name="Millares 5" xfId="670"/>
    <cellStyle name="Millares 6" xfId="671"/>
    <cellStyle name="Millares 7" xfId="675"/>
    <cellStyle name="Millares 8" xfId="676"/>
    <cellStyle name="Millares 9" xfId="677"/>
    <cellStyle name="Neutral" xfId="563" builtinId="28" customBuiltin="1"/>
    <cellStyle name="Neutral 1" xfId="564"/>
    <cellStyle name="Neutral 2" xfId="565"/>
    <cellStyle name="Neutral 3" xfId="566"/>
    <cellStyle name="Neutral 4" xfId="567"/>
    <cellStyle name="Neutral 5" xfId="568"/>
    <cellStyle name="Neutral 6" xfId="569"/>
    <cellStyle name="Neutral 7" xfId="570"/>
    <cellStyle name="Normal" xfId="0" builtinId="0"/>
    <cellStyle name="Normal 10" xfId="672"/>
    <cellStyle name="Normal 11" xfId="673"/>
    <cellStyle name="Normal 12" xfId="674"/>
    <cellStyle name="Normal 13" xfId="682"/>
    <cellStyle name="Normal 15" xfId="679"/>
    <cellStyle name="Normal 2" xfId="652"/>
    <cellStyle name="Normal 2 2" xfId="657"/>
    <cellStyle name="Normal 2 2 2" xfId="658"/>
    <cellStyle name="Normal 2 2 2 2" xfId="659"/>
    <cellStyle name="Normal 2 2 2 2 2" xfId="660"/>
    <cellStyle name="Normal 2 2 3" xfId="661"/>
    <cellStyle name="Normal 2 3" xfId="662"/>
    <cellStyle name="Normal 3" xfId="663"/>
    <cellStyle name="Normal 3 2" xfId="664"/>
    <cellStyle name="Normal 4" xfId="665"/>
    <cellStyle name="Normal 4 2" xfId="666"/>
    <cellStyle name="Normal 5" xfId="645"/>
    <cellStyle name="Normal 5 2" xfId="647"/>
    <cellStyle name="Normal 53" xfId="571"/>
    <cellStyle name="Normal 6" xfId="667"/>
    <cellStyle name="Normal 7" xfId="668"/>
    <cellStyle name="Normal 8" xfId="649"/>
    <cellStyle name="Normal 9" xfId="669"/>
    <cellStyle name="Notas" xfId="572" builtinId="10" customBuiltin="1"/>
    <cellStyle name="Notas 1" xfId="573"/>
    <cellStyle name="Notas 2" xfId="574"/>
    <cellStyle name="Notas 3" xfId="575"/>
    <cellStyle name="Notas 4" xfId="576"/>
    <cellStyle name="Notas 5" xfId="577"/>
    <cellStyle name="Notas 6" xfId="578"/>
    <cellStyle name="Notas 7" xfId="579"/>
    <cellStyle name="Salida" xfId="580" builtinId="21" customBuiltin="1"/>
    <cellStyle name="Salida 1" xfId="581"/>
    <cellStyle name="Salida 2" xfId="582"/>
    <cellStyle name="Salida 3" xfId="583"/>
    <cellStyle name="Salida 4" xfId="584"/>
    <cellStyle name="Salida 5" xfId="585"/>
    <cellStyle name="Salida 6" xfId="586"/>
    <cellStyle name="Salida 7" xfId="587"/>
    <cellStyle name="Texto de advertencia" xfId="588" builtinId="11" customBuiltin="1"/>
    <cellStyle name="Texto de advertencia 1" xfId="589"/>
    <cellStyle name="Texto de advertencia 2" xfId="590"/>
    <cellStyle name="Texto de advertencia 3" xfId="591"/>
    <cellStyle name="Texto de advertencia 4" xfId="592"/>
    <cellStyle name="Texto de advertencia 5" xfId="593"/>
    <cellStyle name="Texto de advertencia 6" xfId="594"/>
    <cellStyle name="Texto de advertencia 7" xfId="595"/>
    <cellStyle name="Texto explicativo" xfId="596" builtinId="53" customBuiltin="1"/>
    <cellStyle name="Texto explicativo 1" xfId="597"/>
    <cellStyle name="Texto explicativo 2" xfId="598"/>
    <cellStyle name="Texto explicativo 3" xfId="599"/>
    <cellStyle name="Texto explicativo 4" xfId="600"/>
    <cellStyle name="Texto explicativo 5" xfId="601"/>
    <cellStyle name="Texto explicativo 6" xfId="602"/>
    <cellStyle name="Texto explicativo 7" xfId="603"/>
    <cellStyle name="Título" xfId="604" builtinId="15" customBuiltin="1"/>
    <cellStyle name="Título 1" xfId="605" builtinId="16" customBuiltin="1"/>
    <cellStyle name="Título 1 1" xfId="606"/>
    <cellStyle name="Título 1 2" xfId="607"/>
    <cellStyle name="Título 1 3" xfId="608"/>
    <cellStyle name="Título 1 4" xfId="609"/>
    <cellStyle name="Título 1 5" xfId="610"/>
    <cellStyle name="Título 1 6" xfId="611"/>
    <cellStyle name="Título 1 7" xfId="612"/>
    <cellStyle name="Título 10" xfId="613"/>
    <cellStyle name="Título 2" xfId="614" builtinId="17" customBuiltin="1"/>
    <cellStyle name="Título 2 1" xfId="615"/>
    <cellStyle name="Título 2 2" xfId="616"/>
    <cellStyle name="Título 2 3" xfId="617"/>
    <cellStyle name="Título 2 4" xfId="618"/>
    <cellStyle name="Título 2 5" xfId="619"/>
    <cellStyle name="Título 2 6" xfId="620"/>
    <cellStyle name="Título 2 7" xfId="621"/>
    <cellStyle name="Título 3" xfId="622" builtinId="18" customBuiltin="1"/>
    <cellStyle name="Título 3 1" xfId="623"/>
    <cellStyle name="Título 3 2" xfId="624"/>
    <cellStyle name="Título 3 3" xfId="625"/>
    <cellStyle name="Título 3 4" xfId="626"/>
    <cellStyle name="Título 3 5" xfId="627"/>
    <cellStyle name="Título 3 6" xfId="628"/>
    <cellStyle name="Título 3 7" xfId="629"/>
    <cellStyle name="Título 4" xfId="630"/>
    <cellStyle name="Título 5" xfId="631"/>
    <cellStyle name="Título 6" xfId="632"/>
    <cellStyle name="Título 7" xfId="633"/>
    <cellStyle name="Título 8" xfId="634"/>
    <cellStyle name="Título 9" xfId="635"/>
    <cellStyle name="Total" xfId="636" builtinId="25" customBuiltin="1"/>
    <cellStyle name="Total 1" xfId="637"/>
    <cellStyle name="Total 2" xfId="638"/>
    <cellStyle name="Total 3" xfId="639"/>
    <cellStyle name="Total 4" xfId="640"/>
    <cellStyle name="Total 5" xfId="641"/>
    <cellStyle name="Total 6" xfId="642"/>
    <cellStyle name="Total 7" xfId="6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352426</xdr:colOff>
      <xdr:row>0</xdr:row>
      <xdr:rowOff>180976</xdr:rowOff>
    </xdr:from>
    <xdr:to>
      <xdr:col>3</xdr:col>
      <xdr:colOff>327198</xdr:colOff>
      <xdr:row>4</xdr:row>
      <xdr:rowOff>161926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2426" y="180976"/>
          <a:ext cx="3308522" cy="971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114300</xdr:colOff>
      <xdr:row>3</xdr:row>
      <xdr:rowOff>152400</xdr:rowOff>
    </xdr:from>
    <xdr:ext cx="184731" cy="264560"/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>
        <a:xfrm>
          <a:off x="7229475" y="695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PA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oneCellAnchor>
  <xdr:twoCellAnchor editAs="oneCell">
    <xdr:from>
      <xdr:col>0</xdr:col>
      <xdr:colOff>219076</xdr:colOff>
      <xdr:row>0</xdr:row>
      <xdr:rowOff>142876</xdr:rowOff>
    </xdr:from>
    <xdr:to>
      <xdr:col>1</xdr:col>
      <xdr:colOff>2190750</xdr:colOff>
      <xdr:row>4</xdr:row>
      <xdr:rowOff>95856</xdr:rowOff>
    </xdr:to>
    <xdr:pic>
      <xdr:nvPicPr>
        <xdr:cNvPr id="3" name="2 Imagen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076" y="142876"/>
          <a:ext cx="2305049" cy="67688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2305049</xdr:colOff>
      <xdr:row>3</xdr:row>
      <xdr:rowOff>118715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0575" y="0"/>
          <a:ext cx="790574" cy="69021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2305050</xdr:colOff>
      <xdr:row>7</xdr:row>
      <xdr:rowOff>85726</xdr:rowOff>
    </xdr:to>
    <xdr:pic>
      <xdr:nvPicPr>
        <xdr:cNvPr id="5" name="0 Imagen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200" y="0"/>
          <a:ext cx="2305050" cy="137160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2</xdr:row>
      <xdr:rowOff>0</xdr:rowOff>
    </xdr:from>
    <xdr:to>
      <xdr:col>1</xdr:col>
      <xdr:colOff>2095501</xdr:colOff>
      <xdr:row>5</xdr:row>
      <xdr:rowOff>129570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9101" y="323850"/>
          <a:ext cx="2095500" cy="6153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I33"/>
  <sheetViews>
    <sheetView tabSelected="1" view="pageBreakPreview" topLeftCell="A27" zoomScaleNormal="100" zoomScaleSheetLayoutView="100" workbookViewId="0">
      <selection activeCell="F42" sqref="F42"/>
    </sheetView>
  </sheetViews>
  <sheetFormatPr baseColWidth="10" defaultColWidth="10.375" defaultRowHeight="12.75" x14ac:dyDescent="0.2"/>
  <cols>
    <col min="1" max="1" width="10.125" style="1" customWidth="1"/>
    <col min="2" max="2" width="10.375" style="2"/>
    <col min="3" max="3" width="23.25" style="1" customWidth="1"/>
    <col min="4" max="4" width="17.5" style="1" customWidth="1"/>
    <col min="5" max="6" width="10.375" style="1"/>
    <col min="7" max="7" width="12.75" style="1" customWidth="1"/>
    <col min="8" max="16384" width="10.375" style="1"/>
  </cols>
  <sheetData>
    <row r="1" spans="1:9" ht="19.5" x14ac:dyDescent="0.3">
      <c r="A1" s="3"/>
      <c r="B1" s="4"/>
      <c r="C1" s="3"/>
      <c r="D1" s="5"/>
      <c r="E1" s="5"/>
      <c r="F1" s="3"/>
      <c r="G1" s="3"/>
      <c r="H1" s="3"/>
      <c r="I1" s="3"/>
    </row>
    <row r="2" spans="1:9" ht="19.5" x14ac:dyDescent="0.3">
      <c r="A2" s="3"/>
      <c r="B2" s="4"/>
      <c r="C2" s="3"/>
      <c r="D2" s="5"/>
      <c r="E2" s="5"/>
      <c r="F2" s="3"/>
      <c r="G2" s="3"/>
      <c r="H2" s="3"/>
      <c r="I2" s="3"/>
    </row>
    <row r="3" spans="1:9" ht="19.5" x14ac:dyDescent="0.3">
      <c r="A3" s="3"/>
      <c r="B3" s="4"/>
      <c r="C3" s="3"/>
      <c r="D3" s="5"/>
      <c r="E3" s="5"/>
      <c r="F3" s="3"/>
      <c r="G3" s="3"/>
      <c r="H3" s="3"/>
      <c r="I3" s="3"/>
    </row>
    <row r="4" spans="1:9" ht="19.5" x14ac:dyDescent="0.3">
      <c r="A4" s="3"/>
      <c r="B4" s="4"/>
      <c r="C4" s="3"/>
      <c r="D4" s="5"/>
      <c r="E4" s="5"/>
      <c r="F4" s="3"/>
      <c r="G4" s="3"/>
      <c r="H4" s="3"/>
      <c r="I4" s="3"/>
    </row>
    <row r="5" spans="1:9" ht="19.5" x14ac:dyDescent="0.3">
      <c r="A5" s="3"/>
      <c r="B5" s="4"/>
      <c r="C5" s="3"/>
      <c r="D5" s="5"/>
      <c r="E5" s="5"/>
      <c r="F5" s="3"/>
      <c r="G5" s="3"/>
      <c r="H5" s="3"/>
      <c r="I5" s="3"/>
    </row>
    <row r="6" spans="1:9" ht="19.5" x14ac:dyDescent="0.3">
      <c r="A6" s="3"/>
      <c r="B6" s="4"/>
      <c r="C6" s="3"/>
      <c r="D6" s="5"/>
      <c r="E6" s="5"/>
      <c r="F6" s="3"/>
      <c r="G6" s="3"/>
      <c r="H6" s="3"/>
      <c r="I6" s="3"/>
    </row>
    <row r="7" spans="1:9" ht="26.25" x14ac:dyDescent="0.4">
      <c r="A7" s="3"/>
      <c r="B7" s="6" t="s">
        <v>0</v>
      </c>
      <c r="C7" s="7"/>
      <c r="D7" s="8"/>
      <c r="E7" s="8"/>
      <c r="F7" s="3"/>
      <c r="G7" s="3"/>
      <c r="H7" s="3"/>
      <c r="I7" s="3"/>
    </row>
    <row r="8" spans="1:9" ht="19.5" x14ac:dyDescent="0.3">
      <c r="A8" s="3"/>
      <c r="B8" s="4"/>
      <c r="C8" s="3"/>
      <c r="D8" s="5"/>
      <c r="E8" s="5"/>
      <c r="F8" s="3"/>
      <c r="G8" s="3"/>
      <c r="H8" s="3"/>
      <c r="I8" s="3"/>
    </row>
    <row r="9" spans="1:9" ht="19.5" x14ac:dyDescent="0.3">
      <c r="A9" s="3"/>
      <c r="B9" s="4"/>
      <c r="C9" s="3"/>
      <c r="D9" s="5"/>
      <c r="E9" s="5"/>
      <c r="F9" s="3"/>
      <c r="G9" s="3"/>
      <c r="H9" s="3"/>
      <c r="I9" s="3"/>
    </row>
    <row r="10" spans="1:9" ht="18.75" x14ac:dyDescent="0.25">
      <c r="A10" s="3"/>
      <c r="B10" s="9"/>
      <c r="C10" s="3"/>
      <c r="D10" s="3"/>
      <c r="E10" s="3"/>
      <c r="F10" s="3"/>
      <c r="G10" s="3"/>
      <c r="H10" s="3"/>
      <c r="I10" s="3"/>
    </row>
    <row r="11" spans="1:9" ht="26.25" x14ac:dyDescent="0.4">
      <c r="A11" s="3"/>
      <c r="B11" s="10" t="s">
        <v>1</v>
      </c>
      <c r="C11" s="11"/>
      <c r="D11" s="10" t="s">
        <v>29</v>
      </c>
      <c r="E11" s="7"/>
      <c r="F11" s="3"/>
      <c r="G11" s="3"/>
      <c r="H11" s="3"/>
      <c r="I11" s="3"/>
    </row>
    <row r="12" spans="1:9" ht="19.5" x14ac:dyDescent="0.3">
      <c r="A12" s="3"/>
      <c r="B12" s="12"/>
      <c r="C12" s="13"/>
      <c r="D12" s="12"/>
      <c r="E12" s="3"/>
      <c r="F12" s="3"/>
      <c r="G12" s="3"/>
      <c r="H12" s="3"/>
      <c r="I12" s="3"/>
    </row>
    <row r="13" spans="1:9" ht="26.25" x14ac:dyDescent="0.4">
      <c r="A13" s="3"/>
      <c r="B13" s="10" t="s">
        <v>2</v>
      </c>
      <c r="C13" s="11"/>
      <c r="D13" s="14" t="s">
        <v>247</v>
      </c>
      <c r="E13" s="7"/>
      <c r="F13" s="3"/>
      <c r="G13" s="3"/>
      <c r="H13" s="3"/>
      <c r="I13" s="3"/>
    </row>
    <row r="14" spans="1:9" ht="19.5" x14ac:dyDescent="0.3">
      <c r="A14" s="3"/>
      <c r="B14" s="12"/>
      <c r="C14" s="13"/>
      <c r="D14" s="15"/>
      <c r="E14" s="3"/>
      <c r="F14" s="3"/>
      <c r="G14" s="3"/>
      <c r="H14" s="3"/>
      <c r="I14" s="3"/>
    </row>
    <row r="15" spans="1:9" ht="26.25" x14ac:dyDescent="0.4">
      <c r="A15" s="3"/>
      <c r="B15" s="10" t="s">
        <v>3</v>
      </c>
      <c r="C15" s="11"/>
      <c r="D15" s="16">
        <v>7283.62</v>
      </c>
      <c r="E15" s="3"/>
      <c r="F15" s="3"/>
      <c r="G15" s="3"/>
      <c r="H15" s="3"/>
      <c r="I15" s="3"/>
    </row>
    <row r="16" spans="1:9" ht="19.5" x14ac:dyDescent="0.3">
      <c r="A16" s="3"/>
      <c r="B16" s="12"/>
      <c r="C16" s="13"/>
      <c r="D16" s="17"/>
      <c r="E16" s="3"/>
      <c r="F16" s="3"/>
      <c r="G16" s="3"/>
      <c r="H16" s="3"/>
      <c r="I16" s="3"/>
    </row>
    <row r="17" spans="1:9" ht="18.75" x14ac:dyDescent="0.25">
      <c r="A17" s="3"/>
      <c r="B17" s="9"/>
      <c r="C17" s="3"/>
      <c r="D17" s="3"/>
      <c r="E17" s="3"/>
      <c r="F17" s="3"/>
      <c r="G17" s="3"/>
      <c r="H17" s="3"/>
      <c r="I17" s="3"/>
    </row>
    <row r="18" spans="1:9" ht="18.75" x14ac:dyDescent="0.25">
      <c r="A18" s="3"/>
      <c r="B18" s="9"/>
      <c r="C18" s="19"/>
      <c r="D18" s="3"/>
      <c r="E18" s="3"/>
      <c r="F18" s="3"/>
      <c r="G18" s="3"/>
      <c r="H18" s="3"/>
      <c r="I18" s="3"/>
    </row>
    <row r="19" spans="1:9" ht="25.5" x14ac:dyDescent="0.35">
      <c r="A19" s="3"/>
      <c r="B19" s="18" t="s">
        <v>4</v>
      </c>
      <c r="C19" s="135" t="s">
        <v>96</v>
      </c>
      <c r="D19" s="7"/>
      <c r="E19" s="3"/>
      <c r="F19" s="3"/>
      <c r="G19" s="3"/>
      <c r="H19" s="3"/>
      <c r="I19" s="3"/>
    </row>
    <row r="20" spans="1:9" ht="18.75" x14ac:dyDescent="0.25">
      <c r="A20" s="3"/>
      <c r="B20" s="9"/>
      <c r="C20" s="19"/>
      <c r="D20" s="3"/>
      <c r="E20" s="3"/>
      <c r="F20" s="3"/>
      <c r="G20" s="3"/>
      <c r="H20" s="3"/>
      <c r="I20" s="3"/>
    </row>
    <row r="21" spans="1:9" ht="23.25" x14ac:dyDescent="0.35">
      <c r="A21" s="3"/>
      <c r="B21" s="18" t="s">
        <v>5</v>
      </c>
      <c r="C21" s="135" t="s">
        <v>97</v>
      </c>
      <c r="D21" s="3"/>
      <c r="E21" s="3"/>
      <c r="F21" s="3"/>
      <c r="G21" s="3"/>
      <c r="H21" s="3"/>
      <c r="I21" s="3"/>
    </row>
    <row r="22" spans="1:9" ht="18.75" x14ac:dyDescent="0.25">
      <c r="A22" s="3"/>
      <c r="B22" s="9"/>
      <c r="C22" s="19"/>
      <c r="D22" s="3"/>
      <c r="E22" s="3"/>
      <c r="F22" s="3"/>
      <c r="G22" s="3"/>
      <c r="H22" s="3"/>
      <c r="I22" s="3"/>
    </row>
    <row r="23" spans="1:9" ht="23.25" x14ac:dyDescent="0.35">
      <c r="A23" s="3"/>
      <c r="B23" s="18" t="s">
        <v>6</v>
      </c>
      <c r="C23" s="135" t="s">
        <v>98</v>
      </c>
      <c r="D23" s="3"/>
      <c r="E23" s="3"/>
      <c r="F23" s="3"/>
      <c r="G23" s="3"/>
      <c r="H23" s="3"/>
      <c r="I23" s="3"/>
    </row>
    <row r="24" spans="1:9" ht="18.75" x14ac:dyDescent="0.25">
      <c r="A24" s="3"/>
      <c r="B24" s="9"/>
      <c r="C24" s="19"/>
      <c r="D24" s="3"/>
      <c r="E24" s="3"/>
      <c r="F24" s="3"/>
      <c r="G24" s="3"/>
      <c r="H24" s="3"/>
      <c r="I24" s="3"/>
    </row>
    <row r="25" spans="1:9" ht="23.25" x14ac:dyDescent="0.35">
      <c r="A25" s="3"/>
      <c r="B25" s="18" t="s">
        <v>30</v>
      </c>
      <c r="C25" s="135" t="s">
        <v>99</v>
      </c>
      <c r="D25" s="3"/>
      <c r="E25" s="3"/>
      <c r="F25" s="3"/>
      <c r="G25" s="3"/>
      <c r="H25" s="3"/>
      <c r="I25" s="3"/>
    </row>
    <row r="26" spans="1:9" ht="23.25" x14ac:dyDescent="0.35">
      <c r="A26" s="3"/>
      <c r="B26" s="18"/>
      <c r="C26" s="3"/>
      <c r="D26" s="3"/>
      <c r="E26" s="3"/>
      <c r="F26" s="3"/>
      <c r="G26" s="3"/>
      <c r="H26" s="3"/>
      <c r="I26" s="3"/>
    </row>
    <row r="27" spans="1:9" ht="23.25" x14ac:dyDescent="0.35">
      <c r="A27" s="3"/>
      <c r="B27" s="18" t="s">
        <v>33</v>
      </c>
      <c r="C27" s="135" t="s">
        <v>100</v>
      </c>
      <c r="D27" s="3"/>
      <c r="E27" s="3"/>
      <c r="F27" s="3"/>
      <c r="G27" s="3"/>
      <c r="H27" s="3"/>
      <c r="I27" s="3"/>
    </row>
    <row r="28" spans="1:9" ht="18.75" x14ac:dyDescent="0.25">
      <c r="A28" s="3"/>
      <c r="B28" s="9"/>
      <c r="C28" s="3"/>
      <c r="D28" s="3"/>
      <c r="E28" s="3"/>
      <c r="F28" s="3"/>
      <c r="G28" s="3"/>
      <c r="H28" s="3"/>
      <c r="I28" s="3"/>
    </row>
    <row r="32" spans="1:9" x14ac:dyDescent="0.2">
      <c r="C32" s="136"/>
      <c r="D32" s="137"/>
      <c r="E32" s="138"/>
    </row>
    <row r="33" spans="3:5" x14ac:dyDescent="0.2">
      <c r="C33" s="136"/>
      <c r="D33" s="137"/>
      <c r="E33" s="138"/>
    </row>
  </sheetData>
  <hyperlinks>
    <hyperlink ref="C19" location="'DEUDAS FINANCIERAS '!A1" display="Deudas Financieras "/>
    <hyperlink ref="C21" location="'DEUDAS BURSATILES'!Área_de_impresión" display="Deudas Bursatiles"/>
    <hyperlink ref="C23" location="'DEUDAS COMERCIALES'!Área_de_impresión" display="Deudas Comerciales "/>
    <hyperlink ref="C25" location="PROVISIONES!A1" display="Provisiones"/>
    <hyperlink ref="C27" location="'OTROS PASIVOS'!A1" display="Otras Deudas "/>
  </hyperlinks>
  <printOptions horizontalCentered="1"/>
  <pageMargins left="0.70866141732283472" right="0.70866141732283472" top="0.74803149606299213" bottom="0.74803149606299213" header="0.51181102362204722" footer="0.51181102362204722"/>
  <pageSetup paperSize="9" scale="84" firstPageNumber="0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M66"/>
  <sheetViews>
    <sheetView topLeftCell="A58" zoomScaleNormal="100" zoomScaleSheetLayoutView="100" workbookViewId="0">
      <selection activeCell="D20" sqref="D20"/>
    </sheetView>
  </sheetViews>
  <sheetFormatPr baseColWidth="10" defaultColWidth="10.75" defaultRowHeight="12.75" x14ac:dyDescent="0.2"/>
  <cols>
    <col min="1" max="1" width="5.5" style="168" customWidth="1"/>
    <col min="2" max="2" width="33" style="161" customWidth="1"/>
    <col min="3" max="3" width="15.125" style="168" customWidth="1"/>
    <col min="4" max="4" width="10.75" style="168"/>
    <col min="5" max="5" width="10.75" style="169"/>
    <col min="6" max="6" width="14.75" style="198" bestFit="1" customWidth="1"/>
    <col min="7" max="7" width="13.75" style="199" customWidth="1"/>
    <col min="8" max="8" width="9" style="168" bestFit="1" customWidth="1"/>
    <col min="9" max="9" width="9" style="168" customWidth="1"/>
    <col min="10" max="10" width="10.75" style="168"/>
    <col min="11" max="11" width="14.625" style="168" bestFit="1" customWidth="1"/>
    <col min="12" max="12" width="16.875" style="168" customWidth="1"/>
    <col min="13" max="14" width="13.375" style="168" customWidth="1"/>
    <col min="15" max="16384" width="10.75" style="168"/>
  </cols>
  <sheetData>
    <row r="1" spans="1:13" s="160" customFormat="1" ht="14.25" x14ac:dyDescent="0.2">
      <c r="A1" s="185" t="s">
        <v>181</v>
      </c>
      <c r="F1" s="190"/>
      <c r="G1" s="190"/>
    </row>
    <row r="2" spans="1:13" s="160" customFormat="1" ht="14.25" x14ac:dyDescent="0.2">
      <c r="A2" s="146"/>
      <c r="B2" s="146"/>
      <c r="C2" s="146"/>
      <c r="D2" s="146"/>
      <c r="E2" s="146"/>
      <c r="F2" s="171"/>
      <c r="G2" s="171"/>
      <c r="H2" s="146"/>
      <c r="I2" s="146"/>
    </row>
    <row r="3" spans="1:13" s="160" customFormat="1" ht="14.25" x14ac:dyDescent="0.2">
      <c r="A3" s="146"/>
      <c r="B3" s="146"/>
      <c r="C3" s="146"/>
      <c r="D3" s="146"/>
      <c r="E3" s="146"/>
      <c r="F3" s="171"/>
      <c r="G3" s="171"/>
      <c r="H3" s="146"/>
      <c r="I3" s="146"/>
    </row>
    <row r="4" spans="1:13" s="160" customFormat="1" ht="15.75" x14ac:dyDescent="0.25">
      <c r="A4" s="223" t="s">
        <v>36</v>
      </c>
      <c r="B4" s="224"/>
      <c r="C4" s="224"/>
      <c r="D4" s="224"/>
      <c r="E4" s="224"/>
      <c r="F4" s="224"/>
      <c r="G4" s="224"/>
      <c r="H4" s="224"/>
      <c r="I4" s="224"/>
      <c r="J4" s="224"/>
    </row>
    <row r="5" spans="1:13" s="160" customFormat="1" ht="14.25" x14ac:dyDescent="0.2">
      <c r="A5" s="153" t="s">
        <v>8</v>
      </c>
      <c r="B5" s="139"/>
      <c r="C5" s="164" t="str">
        <f>+indice!D13</f>
        <v>31 DE DICIEMBRE DE 2023</v>
      </c>
      <c r="D5" s="154"/>
      <c r="E5" s="142"/>
      <c r="F5" s="173"/>
      <c r="G5" s="173"/>
      <c r="H5" s="142"/>
      <c r="I5" s="142"/>
      <c r="J5" s="142"/>
    </row>
    <row r="6" spans="1:13" s="160" customFormat="1" ht="14.25" x14ac:dyDescent="0.2">
      <c r="A6" s="155" t="s">
        <v>9</v>
      </c>
      <c r="B6" s="156"/>
      <c r="C6" s="157">
        <f>+indice!D15</f>
        <v>7283.62</v>
      </c>
      <c r="D6" s="158"/>
      <c r="E6" s="159"/>
      <c r="F6" s="173"/>
      <c r="G6" s="173"/>
      <c r="H6" s="159"/>
      <c r="I6" s="159"/>
    </row>
    <row r="7" spans="1:13" s="160" customFormat="1" ht="14.25" x14ac:dyDescent="0.2">
      <c r="A7" s="165"/>
      <c r="B7" s="140"/>
      <c r="C7" s="141"/>
      <c r="D7" s="141"/>
      <c r="E7" s="142"/>
      <c r="F7" s="173"/>
      <c r="G7" s="173"/>
      <c r="H7" s="142"/>
      <c r="I7" s="142"/>
      <c r="J7" s="142"/>
    </row>
    <row r="8" spans="1:13" s="160" customFormat="1" ht="14.25" x14ac:dyDescent="0.2">
      <c r="A8" s="139" t="s">
        <v>10</v>
      </c>
      <c r="B8" s="140"/>
      <c r="C8" s="141"/>
      <c r="D8" s="141"/>
      <c r="E8" s="142"/>
      <c r="F8" s="173"/>
      <c r="G8" s="173"/>
      <c r="H8" s="142"/>
      <c r="I8" s="142"/>
      <c r="J8" s="142"/>
    </row>
    <row r="9" spans="1:13" s="160" customFormat="1" ht="14.25" customHeight="1" x14ac:dyDescent="0.2">
      <c r="A9" s="225" t="s">
        <v>11</v>
      </c>
      <c r="B9" s="225" t="s">
        <v>12</v>
      </c>
      <c r="C9" s="225" t="s">
        <v>13</v>
      </c>
      <c r="D9" s="225" t="s">
        <v>14</v>
      </c>
      <c r="E9" s="225" t="s">
        <v>15</v>
      </c>
      <c r="F9" s="191" t="s">
        <v>16</v>
      </c>
      <c r="G9" s="229" t="s">
        <v>16</v>
      </c>
      <c r="H9" s="230"/>
      <c r="I9" s="225" t="s">
        <v>17</v>
      </c>
      <c r="J9" s="225" t="s">
        <v>18</v>
      </c>
    </row>
    <row r="10" spans="1:13" s="160" customFormat="1" ht="14.25" x14ac:dyDescent="0.2">
      <c r="A10" s="226"/>
      <c r="B10" s="226"/>
      <c r="C10" s="226"/>
      <c r="D10" s="226"/>
      <c r="E10" s="226"/>
      <c r="F10" s="192" t="s">
        <v>19</v>
      </c>
      <c r="G10" s="193" t="s">
        <v>20</v>
      </c>
      <c r="H10" s="143" t="s">
        <v>21</v>
      </c>
      <c r="I10" s="226"/>
      <c r="J10" s="226"/>
    </row>
    <row r="11" spans="1:13" s="160" customFormat="1" ht="14.25" customHeight="1" x14ac:dyDescent="0.2">
      <c r="A11" s="146">
        <v>1</v>
      </c>
      <c r="B11" s="145" t="s">
        <v>255</v>
      </c>
      <c r="C11" s="146" t="s">
        <v>22</v>
      </c>
      <c r="D11" s="149">
        <v>45253</v>
      </c>
      <c r="E11" s="149">
        <v>45651</v>
      </c>
      <c r="F11" s="171">
        <v>2506837388</v>
      </c>
      <c r="G11" s="171">
        <f t="shared" ref="G11:G34" si="0">+F11</f>
        <v>2506837388</v>
      </c>
      <c r="H11" s="147">
        <v>0</v>
      </c>
      <c r="I11" s="231" t="s">
        <v>245</v>
      </c>
      <c r="J11" s="148" t="s">
        <v>23</v>
      </c>
      <c r="K11" s="147"/>
      <c r="L11" s="166"/>
      <c r="M11" s="166"/>
    </row>
    <row r="12" spans="1:13" s="160" customFormat="1" ht="14.25" x14ac:dyDescent="0.2">
      <c r="A12" s="146">
        <v>2</v>
      </c>
      <c r="B12" s="145" t="s">
        <v>57</v>
      </c>
      <c r="C12" s="146" t="s">
        <v>22</v>
      </c>
      <c r="D12" s="149">
        <v>44679</v>
      </c>
      <c r="E12" s="149">
        <v>45410</v>
      </c>
      <c r="F12" s="171">
        <v>501316181</v>
      </c>
      <c r="G12" s="171">
        <f t="shared" si="0"/>
        <v>501316181</v>
      </c>
      <c r="H12" s="147">
        <v>0</v>
      </c>
      <c r="I12" s="232"/>
      <c r="J12" s="148" t="s">
        <v>23</v>
      </c>
      <c r="K12" s="147"/>
      <c r="L12" s="166"/>
      <c r="M12" s="166"/>
    </row>
    <row r="13" spans="1:13" s="160" customFormat="1" ht="14.25" x14ac:dyDescent="0.2">
      <c r="A13" s="146">
        <v>3</v>
      </c>
      <c r="B13" s="145" t="s">
        <v>57</v>
      </c>
      <c r="C13" s="146" t="s">
        <v>22</v>
      </c>
      <c r="D13" s="149">
        <v>45006</v>
      </c>
      <c r="E13" s="149">
        <v>45646</v>
      </c>
      <c r="F13" s="171">
        <v>1184596264</v>
      </c>
      <c r="G13" s="171">
        <f t="shared" si="0"/>
        <v>1184596264</v>
      </c>
      <c r="H13" s="147">
        <v>0</v>
      </c>
      <c r="I13" s="232"/>
      <c r="J13" s="148" t="s">
        <v>23</v>
      </c>
      <c r="K13" s="147"/>
      <c r="L13" s="166"/>
      <c r="M13" s="166"/>
    </row>
    <row r="14" spans="1:13" s="160" customFormat="1" ht="14.25" x14ac:dyDescent="0.2">
      <c r="A14" s="146">
        <v>4</v>
      </c>
      <c r="B14" s="145" t="s">
        <v>57</v>
      </c>
      <c r="C14" s="146" t="s">
        <v>22</v>
      </c>
      <c r="D14" s="149">
        <v>45187</v>
      </c>
      <c r="E14" s="149">
        <v>45614</v>
      </c>
      <c r="F14" s="171">
        <v>3229000213</v>
      </c>
      <c r="G14" s="171">
        <f t="shared" si="0"/>
        <v>3229000213</v>
      </c>
      <c r="H14" s="147">
        <v>0</v>
      </c>
      <c r="I14" s="232"/>
      <c r="J14" s="148" t="s">
        <v>23</v>
      </c>
      <c r="K14" s="147"/>
      <c r="L14" s="166"/>
      <c r="M14" s="166"/>
    </row>
    <row r="15" spans="1:13" s="160" customFormat="1" ht="14.25" x14ac:dyDescent="0.2">
      <c r="A15" s="146">
        <v>5</v>
      </c>
      <c r="B15" s="145" t="s">
        <v>253</v>
      </c>
      <c r="C15" s="146" t="s">
        <v>22</v>
      </c>
      <c r="D15" s="149">
        <v>45118</v>
      </c>
      <c r="E15" s="149">
        <v>45538</v>
      </c>
      <c r="F15" s="171">
        <v>3220373929</v>
      </c>
      <c r="G15" s="171">
        <f t="shared" si="0"/>
        <v>3220373929</v>
      </c>
      <c r="H15" s="147">
        <v>0</v>
      </c>
      <c r="I15" s="232"/>
      <c r="J15" s="148" t="s">
        <v>23</v>
      </c>
      <c r="K15" s="147"/>
      <c r="L15" s="166"/>
      <c r="M15" s="166"/>
    </row>
    <row r="16" spans="1:13" s="160" customFormat="1" ht="14.25" x14ac:dyDescent="0.2">
      <c r="A16" s="146">
        <v>6</v>
      </c>
      <c r="B16" s="145" t="s">
        <v>253</v>
      </c>
      <c r="C16" s="146" t="s">
        <v>22</v>
      </c>
      <c r="D16" s="149">
        <v>45174</v>
      </c>
      <c r="E16" s="149">
        <v>45593</v>
      </c>
      <c r="F16" s="171">
        <v>1193522301</v>
      </c>
      <c r="G16" s="171">
        <f t="shared" si="0"/>
        <v>1193522301</v>
      </c>
      <c r="H16" s="147">
        <v>0</v>
      </c>
      <c r="I16" s="232"/>
      <c r="J16" s="148" t="s">
        <v>23</v>
      </c>
      <c r="K16" s="147"/>
      <c r="L16" s="166"/>
      <c r="M16" s="166"/>
    </row>
    <row r="17" spans="1:13" s="160" customFormat="1" ht="14.25" x14ac:dyDescent="0.2">
      <c r="A17" s="146">
        <v>7</v>
      </c>
      <c r="B17" s="145" t="s">
        <v>253</v>
      </c>
      <c r="C17" s="146" t="s">
        <v>22</v>
      </c>
      <c r="D17" s="149">
        <v>45231</v>
      </c>
      <c r="E17" s="149">
        <v>45650</v>
      </c>
      <c r="F17" s="171">
        <v>2697302112</v>
      </c>
      <c r="G17" s="171">
        <f t="shared" si="0"/>
        <v>2697302112</v>
      </c>
      <c r="H17" s="147">
        <v>0</v>
      </c>
      <c r="I17" s="232"/>
      <c r="J17" s="148" t="s">
        <v>23</v>
      </c>
      <c r="K17" s="147"/>
      <c r="L17" s="166"/>
      <c r="M17" s="166"/>
    </row>
    <row r="18" spans="1:13" s="160" customFormat="1" ht="14.25" x14ac:dyDescent="0.2">
      <c r="A18" s="146">
        <v>8</v>
      </c>
      <c r="B18" s="145" t="s">
        <v>253</v>
      </c>
      <c r="C18" s="146" t="s">
        <v>22</v>
      </c>
      <c r="D18" s="149">
        <v>45258</v>
      </c>
      <c r="E18" s="149">
        <v>45653</v>
      </c>
      <c r="F18" s="171">
        <v>1599631373</v>
      </c>
      <c r="G18" s="171">
        <f t="shared" si="0"/>
        <v>1599631373</v>
      </c>
      <c r="H18" s="147">
        <v>0</v>
      </c>
      <c r="I18" s="232"/>
      <c r="J18" s="148" t="s">
        <v>23</v>
      </c>
      <c r="K18" s="147"/>
      <c r="L18" s="166"/>
      <c r="M18" s="166"/>
    </row>
    <row r="19" spans="1:13" s="160" customFormat="1" ht="14.25" x14ac:dyDescent="0.2">
      <c r="A19" s="146">
        <v>9</v>
      </c>
      <c r="B19" s="145" t="s">
        <v>251</v>
      </c>
      <c r="C19" s="146" t="s">
        <v>22</v>
      </c>
      <c r="D19" s="149">
        <v>44909</v>
      </c>
      <c r="E19" s="149">
        <v>45640</v>
      </c>
      <c r="F19" s="171">
        <v>1184505142</v>
      </c>
      <c r="G19" s="171">
        <f t="shared" si="0"/>
        <v>1184505142</v>
      </c>
      <c r="H19" s="147">
        <v>0</v>
      </c>
      <c r="I19" s="232"/>
      <c r="J19" s="148" t="s">
        <v>23</v>
      </c>
    </row>
    <row r="20" spans="1:13" s="160" customFormat="1" ht="14.25" x14ac:dyDescent="0.2">
      <c r="A20" s="146">
        <v>10</v>
      </c>
      <c r="B20" s="145" t="s">
        <v>250</v>
      </c>
      <c r="C20" s="146" t="s">
        <v>22</v>
      </c>
      <c r="D20" s="149">
        <v>44875</v>
      </c>
      <c r="E20" s="167">
        <v>45595</v>
      </c>
      <c r="F20" s="171">
        <v>2343584932</v>
      </c>
      <c r="G20" s="171">
        <f t="shared" si="0"/>
        <v>2343584932</v>
      </c>
      <c r="H20" s="147">
        <v>0</v>
      </c>
      <c r="I20" s="232"/>
      <c r="J20" s="148" t="s">
        <v>23</v>
      </c>
    </row>
    <row r="21" spans="1:13" s="160" customFormat="1" ht="14.25" x14ac:dyDescent="0.2">
      <c r="A21" s="146">
        <v>11</v>
      </c>
      <c r="B21" s="145" t="s">
        <v>250</v>
      </c>
      <c r="C21" s="146" t="s">
        <v>22</v>
      </c>
      <c r="D21" s="149">
        <v>45281</v>
      </c>
      <c r="E21" s="149">
        <v>45642</v>
      </c>
      <c r="F21" s="171">
        <v>2031893469</v>
      </c>
      <c r="G21" s="171">
        <f t="shared" si="0"/>
        <v>2031893469</v>
      </c>
      <c r="H21" s="147">
        <v>0</v>
      </c>
      <c r="I21" s="232"/>
      <c r="J21" s="148" t="s">
        <v>23</v>
      </c>
    </row>
    <row r="22" spans="1:13" s="160" customFormat="1" ht="14.25" x14ac:dyDescent="0.2">
      <c r="A22" s="146">
        <v>12</v>
      </c>
      <c r="B22" s="145" t="s">
        <v>250</v>
      </c>
      <c r="C22" s="146" t="s">
        <v>22</v>
      </c>
      <c r="D22" s="149">
        <v>45240</v>
      </c>
      <c r="E22" s="149">
        <v>45634</v>
      </c>
      <c r="F22" s="171">
        <v>1246505615</v>
      </c>
      <c r="G22" s="171">
        <f t="shared" si="0"/>
        <v>1246505615</v>
      </c>
      <c r="H22" s="147"/>
      <c r="I22" s="232"/>
      <c r="J22" s="148" t="s">
        <v>23</v>
      </c>
    </row>
    <row r="23" spans="1:13" s="160" customFormat="1" ht="14.25" x14ac:dyDescent="0.2">
      <c r="A23" s="146">
        <v>13</v>
      </c>
      <c r="B23" s="149" t="s">
        <v>101</v>
      </c>
      <c r="C23" s="146" t="s">
        <v>22</v>
      </c>
      <c r="D23" s="149">
        <v>44715</v>
      </c>
      <c r="E23" s="149">
        <v>45648</v>
      </c>
      <c r="F23" s="171">
        <v>1441708226</v>
      </c>
      <c r="G23" s="171">
        <f t="shared" si="0"/>
        <v>1441708226</v>
      </c>
      <c r="H23" s="147">
        <v>0</v>
      </c>
      <c r="I23" s="232"/>
      <c r="J23" s="148" t="s">
        <v>23</v>
      </c>
    </row>
    <row r="24" spans="1:13" s="160" customFormat="1" ht="14.25" x14ac:dyDescent="0.2">
      <c r="A24" s="146">
        <v>14</v>
      </c>
      <c r="B24" s="145" t="s">
        <v>101</v>
      </c>
      <c r="C24" s="146" t="s">
        <v>22</v>
      </c>
      <c r="D24" s="149">
        <v>45210</v>
      </c>
      <c r="E24" s="149">
        <v>45570</v>
      </c>
      <c r="F24" s="171">
        <v>4148463755</v>
      </c>
      <c r="G24" s="171">
        <f t="shared" si="0"/>
        <v>4148463755</v>
      </c>
      <c r="H24" s="147">
        <v>0</v>
      </c>
      <c r="I24" s="232"/>
      <c r="J24" s="148" t="s">
        <v>23</v>
      </c>
    </row>
    <row r="25" spans="1:13" s="160" customFormat="1" ht="14.25" x14ac:dyDescent="0.2">
      <c r="A25" s="146">
        <v>15</v>
      </c>
      <c r="B25" s="145" t="s">
        <v>101</v>
      </c>
      <c r="C25" s="146" t="s">
        <v>22</v>
      </c>
      <c r="D25" s="149">
        <v>45257</v>
      </c>
      <c r="E25" s="149">
        <v>45601</v>
      </c>
      <c r="F25" s="171">
        <v>2680150569</v>
      </c>
      <c r="G25" s="171">
        <f t="shared" si="0"/>
        <v>2680150569</v>
      </c>
      <c r="H25" s="147">
        <v>0</v>
      </c>
      <c r="I25" s="232"/>
      <c r="J25" s="148" t="s">
        <v>23</v>
      </c>
    </row>
    <row r="26" spans="1:13" s="160" customFormat="1" ht="14.25" x14ac:dyDescent="0.2">
      <c r="A26" s="146">
        <v>16</v>
      </c>
      <c r="B26" s="145" t="s">
        <v>249</v>
      </c>
      <c r="C26" s="146" t="s">
        <v>22</v>
      </c>
      <c r="D26" s="149">
        <v>44789</v>
      </c>
      <c r="E26" s="149">
        <v>45520</v>
      </c>
      <c r="F26" s="171">
        <v>1067338196</v>
      </c>
      <c r="G26" s="171">
        <f t="shared" si="0"/>
        <v>1067338196</v>
      </c>
      <c r="H26" s="147">
        <v>0</v>
      </c>
      <c r="I26" s="232"/>
      <c r="J26" s="148" t="s">
        <v>23</v>
      </c>
    </row>
    <row r="27" spans="1:13" s="160" customFormat="1" ht="14.25" x14ac:dyDescent="0.2">
      <c r="A27" s="146">
        <v>17</v>
      </c>
      <c r="B27" s="145" t="s">
        <v>249</v>
      </c>
      <c r="C27" s="146" t="s">
        <v>22</v>
      </c>
      <c r="D27" s="149">
        <v>44833</v>
      </c>
      <c r="E27" s="149">
        <v>45558</v>
      </c>
      <c r="F27" s="171">
        <v>2797058968</v>
      </c>
      <c r="G27" s="171">
        <f t="shared" si="0"/>
        <v>2797058968</v>
      </c>
      <c r="H27" s="147">
        <v>0</v>
      </c>
      <c r="I27" s="232"/>
      <c r="J27" s="148" t="s">
        <v>23</v>
      </c>
    </row>
    <row r="28" spans="1:13" s="160" customFormat="1" ht="14.25" x14ac:dyDescent="0.2">
      <c r="A28" s="146">
        <v>18</v>
      </c>
      <c r="B28" s="145" t="s">
        <v>249</v>
      </c>
      <c r="C28" s="146" t="s">
        <v>22</v>
      </c>
      <c r="D28" s="149">
        <v>44846</v>
      </c>
      <c r="E28" s="149">
        <v>45572</v>
      </c>
      <c r="F28" s="171">
        <v>2907189529</v>
      </c>
      <c r="G28" s="171">
        <f t="shared" si="0"/>
        <v>2907189529</v>
      </c>
      <c r="H28" s="147">
        <v>0</v>
      </c>
      <c r="I28" s="232"/>
      <c r="J28" s="148" t="s">
        <v>23</v>
      </c>
      <c r="K28" s="147"/>
      <c r="L28" s="166"/>
      <c r="M28" s="166"/>
    </row>
    <row r="29" spans="1:13" s="160" customFormat="1" ht="14.25" x14ac:dyDescent="0.2">
      <c r="A29" s="146">
        <v>19</v>
      </c>
      <c r="B29" s="149" t="s">
        <v>249</v>
      </c>
      <c r="C29" s="146" t="s">
        <v>22</v>
      </c>
      <c r="D29" s="149">
        <v>45230</v>
      </c>
      <c r="E29" s="149">
        <v>45593</v>
      </c>
      <c r="F29" s="171">
        <v>2427617993</v>
      </c>
      <c r="G29" s="171">
        <f t="shared" si="0"/>
        <v>2427617993</v>
      </c>
      <c r="H29" s="147">
        <v>0</v>
      </c>
      <c r="I29" s="232"/>
      <c r="J29" s="148" t="s">
        <v>23</v>
      </c>
    </row>
    <row r="30" spans="1:13" s="160" customFormat="1" ht="14.25" x14ac:dyDescent="0.2">
      <c r="A30" s="146">
        <v>20</v>
      </c>
      <c r="B30" s="145" t="s">
        <v>249</v>
      </c>
      <c r="C30" s="146" t="s">
        <v>22</v>
      </c>
      <c r="D30" s="149">
        <v>45289</v>
      </c>
      <c r="E30" s="149">
        <v>45654</v>
      </c>
      <c r="F30" s="171">
        <v>1001012167</v>
      </c>
      <c r="G30" s="171">
        <f t="shared" si="0"/>
        <v>1001012167</v>
      </c>
      <c r="H30" s="147">
        <v>0</v>
      </c>
      <c r="I30" s="232"/>
      <c r="J30" s="148" t="s">
        <v>23</v>
      </c>
    </row>
    <row r="31" spans="1:13" s="160" customFormat="1" ht="14.25" x14ac:dyDescent="0.2">
      <c r="A31" s="146">
        <v>21</v>
      </c>
      <c r="B31" s="145" t="s">
        <v>58</v>
      </c>
      <c r="C31" s="146" t="s">
        <v>22</v>
      </c>
      <c r="D31" s="149">
        <v>44558</v>
      </c>
      <c r="E31" s="149">
        <v>45306</v>
      </c>
      <c r="F31" s="171">
        <v>35638936</v>
      </c>
      <c r="G31" s="171">
        <f t="shared" si="0"/>
        <v>35638936</v>
      </c>
      <c r="H31" s="147">
        <v>0</v>
      </c>
      <c r="I31" s="232"/>
      <c r="J31" s="148" t="s">
        <v>23</v>
      </c>
      <c r="K31" s="147"/>
      <c r="L31" s="166"/>
      <c r="M31" s="166"/>
    </row>
    <row r="32" spans="1:13" s="160" customFormat="1" ht="14.25" x14ac:dyDescent="0.2">
      <c r="A32" s="146">
        <v>22</v>
      </c>
      <c r="B32" s="145" t="s">
        <v>254</v>
      </c>
      <c r="C32" s="146" t="s">
        <v>22</v>
      </c>
      <c r="D32" s="149">
        <v>45145</v>
      </c>
      <c r="E32" s="149">
        <v>45632</v>
      </c>
      <c r="F32" s="171">
        <v>1533797873</v>
      </c>
      <c r="G32" s="171">
        <f t="shared" si="0"/>
        <v>1533797873</v>
      </c>
      <c r="H32" s="147">
        <v>0</v>
      </c>
      <c r="I32" s="232"/>
      <c r="J32" s="148" t="s">
        <v>23</v>
      </c>
      <c r="K32" s="220"/>
    </row>
    <row r="33" spans="1:13" s="160" customFormat="1" ht="14.25" x14ac:dyDescent="0.2">
      <c r="A33" s="146">
        <v>23</v>
      </c>
      <c r="B33" s="145" t="s">
        <v>248</v>
      </c>
      <c r="C33" s="146" t="s">
        <v>22</v>
      </c>
      <c r="D33" s="149">
        <v>44448</v>
      </c>
      <c r="E33" s="149">
        <v>45653</v>
      </c>
      <c r="F33" s="171">
        <v>1851773601</v>
      </c>
      <c r="G33" s="171">
        <f t="shared" si="0"/>
        <v>1851773601</v>
      </c>
      <c r="H33" s="147">
        <v>0</v>
      </c>
      <c r="I33" s="232"/>
      <c r="J33" s="148" t="s">
        <v>23</v>
      </c>
      <c r="K33" s="220"/>
    </row>
    <row r="34" spans="1:13" s="160" customFormat="1" ht="14.25" x14ac:dyDescent="0.2">
      <c r="A34" s="146">
        <v>24</v>
      </c>
      <c r="B34" s="145" t="s">
        <v>252</v>
      </c>
      <c r="C34" s="146" t="s">
        <v>22</v>
      </c>
      <c r="D34" s="149">
        <v>45082</v>
      </c>
      <c r="E34" s="149">
        <v>45631</v>
      </c>
      <c r="F34" s="171">
        <v>3706020803</v>
      </c>
      <c r="G34" s="171">
        <f t="shared" si="0"/>
        <v>3706020803</v>
      </c>
      <c r="H34" s="147">
        <v>0</v>
      </c>
      <c r="I34" s="232"/>
      <c r="J34" s="148" t="s">
        <v>23</v>
      </c>
    </row>
    <row r="35" spans="1:13" s="160" customFormat="1" ht="14.25" x14ac:dyDescent="0.2">
      <c r="A35" s="146">
        <v>25</v>
      </c>
      <c r="B35" s="145" t="s">
        <v>256</v>
      </c>
      <c r="C35" s="146" t="s">
        <v>257</v>
      </c>
      <c r="D35" s="149">
        <v>45195</v>
      </c>
      <c r="E35" s="149">
        <v>45382</v>
      </c>
      <c r="F35" s="171">
        <v>3927534981</v>
      </c>
      <c r="G35" s="171">
        <v>0</v>
      </c>
      <c r="H35" s="147">
        <v>539221.62</v>
      </c>
      <c r="I35" s="232"/>
      <c r="J35" s="148" t="s">
        <v>23</v>
      </c>
    </row>
    <row r="36" spans="1:13" s="160" customFormat="1" ht="14.25" x14ac:dyDescent="0.2">
      <c r="A36" s="146">
        <v>26</v>
      </c>
      <c r="B36" s="145" t="s">
        <v>258</v>
      </c>
      <c r="C36" s="146" t="s">
        <v>257</v>
      </c>
      <c r="D36" s="149">
        <v>45211</v>
      </c>
      <c r="E36" s="149">
        <v>45372</v>
      </c>
      <c r="F36" s="171">
        <v>667272362</v>
      </c>
      <c r="G36" s="171">
        <f>+F36</f>
        <v>667272362</v>
      </c>
      <c r="H36" s="147"/>
      <c r="I36" s="232"/>
      <c r="J36" s="148" t="s">
        <v>23</v>
      </c>
    </row>
    <row r="37" spans="1:13" s="160" customFormat="1" ht="14.25" x14ac:dyDescent="0.2">
      <c r="A37" s="146">
        <v>27</v>
      </c>
      <c r="B37" s="145" t="s">
        <v>250</v>
      </c>
      <c r="C37" s="146" t="s">
        <v>246</v>
      </c>
      <c r="D37" s="149">
        <v>45291</v>
      </c>
      <c r="E37" s="149">
        <v>45293</v>
      </c>
      <c r="F37" s="171">
        <v>125913131</v>
      </c>
      <c r="G37" s="171">
        <f>+F37</f>
        <v>125913131</v>
      </c>
      <c r="H37" s="147"/>
      <c r="I37" s="232"/>
      <c r="J37" s="148" t="s">
        <v>23</v>
      </c>
    </row>
    <row r="38" spans="1:13" s="160" customFormat="1" ht="14.25" x14ac:dyDescent="0.2">
      <c r="A38" s="146">
        <v>28</v>
      </c>
      <c r="B38" s="145" t="s">
        <v>259</v>
      </c>
      <c r="C38" s="146" t="s">
        <v>246</v>
      </c>
      <c r="D38" s="149">
        <v>45291</v>
      </c>
      <c r="E38" s="149">
        <v>45293</v>
      </c>
      <c r="F38" s="171">
        <v>1261931212</v>
      </c>
      <c r="G38" s="171">
        <f>+F38</f>
        <v>1261931212</v>
      </c>
      <c r="H38" s="147"/>
      <c r="I38" s="232"/>
      <c r="J38" s="148" t="s">
        <v>23</v>
      </c>
    </row>
    <row r="39" spans="1:13" s="160" customFormat="1" ht="14.25" x14ac:dyDescent="0.2">
      <c r="A39" s="146">
        <v>29</v>
      </c>
      <c r="B39" s="145" t="s">
        <v>248</v>
      </c>
      <c r="C39" s="146" t="s">
        <v>246</v>
      </c>
      <c r="D39" s="149">
        <v>45291</v>
      </c>
      <c r="E39" s="149">
        <v>45293</v>
      </c>
      <c r="F39" s="171">
        <v>24833947</v>
      </c>
      <c r="G39" s="171">
        <f>+F39</f>
        <v>24833947</v>
      </c>
      <c r="H39" s="147"/>
      <c r="I39" s="232"/>
      <c r="J39" s="148" t="s">
        <v>23</v>
      </c>
    </row>
    <row r="40" spans="1:13" s="160" customFormat="1" ht="14.25" x14ac:dyDescent="0.2">
      <c r="A40" s="146">
        <v>30</v>
      </c>
      <c r="B40" s="145" t="s">
        <v>260</v>
      </c>
      <c r="C40" s="146" t="s">
        <v>246</v>
      </c>
      <c r="D40" s="149">
        <v>45291</v>
      </c>
      <c r="E40" s="149">
        <v>45293</v>
      </c>
      <c r="F40" s="171">
        <v>1166114607</v>
      </c>
      <c r="G40" s="171">
        <v>0</v>
      </c>
      <c r="H40" s="147">
        <v>160100.97</v>
      </c>
      <c r="I40" s="232"/>
      <c r="J40" s="148" t="s">
        <v>23</v>
      </c>
    </row>
    <row r="41" spans="1:13" s="160" customFormat="1" ht="15" thickBot="1" x14ac:dyDescent="0.25">
      <c r="A41" s="146">
        <v>31</v>
      </c>
      <c r="B41" s="145" t="s">
        <v>261</v>
      </c>
      <c r="C41" s="146" t="s">
        <v>246</v>
      </c>
      <c r="D41" s="149">
        <v>45291</v>
      </c>
      <c r="E41" s="149">
        <v>45293</v>
      </c>
      <c r="F41" s="171">
        <v>406325</v>
      </c>
      <c r="G41" s="171">
        <v>0</v>
      </c>
      <c r="H41" s="147">
        <f>+F41/C6</f>
        <v>55.786133818073978</v>
      </c>
      <c r="I41" s="232"/>
      <c r="J41" s="148" t="s">
        <v>23</v>
      </c>
    </row>
    <row r="42" spans="1:13" s="160" customFormat="1" ht="15" thickBot="1" x14ac:dyDescent="0.25">
      <c r="A42" s="146"/>
      <c r="B42" s="150" t="s">
        <v>42</v>
      </c>
      <c r="C42" s="146"/>
      <c r="D42" s="146"/>
      <c r="E42" s="151"/>
      <c r="F42" s="194">
        <f>SUM(F11:F41)</f>
        <v>55710846100</v>
      </c>
      <c r="G42" s="194">
        <f>SUM(G11:G41)</f>
        <v>50616790187</v>
      </c>
      <c r="H42" s="152">
        <f>SUM(H11:H41)</f>
        <v>699378.37613381806</v>
      </c>
      <c r="I42" s="188"/>
      <c r="J42" s="148"/>
    </row>
    <row r="43" spans="1:13" s="160" customFormat="1" ht="14.25" customHeight="1" thickTop="1" x14ac:dyDescent="0.25">
      <c r="A43" s="139"/>
      <c r="B43" s="145"/>
      <c r="C43" s="146"/>
      <c r="D43" s="146"/>
      <c r="E43" s="144"/>
      <c r="F43" s="195"/>
      <c r="G43" s="171"/>
      <c r="H43" s="146"/>
      <c r="I43" s="146"/>
      <c r="J43" s="148"/>
      <c r="L43" s="220"/>
    </row>
    <row r="44" spans="1:13" s="160" customFormat="1" ht="15" x14ac:dyDescent="0.25">
      <c r="A44" s="139"/>
      <c r="B44" s="145"/>
      <c r="C44" s="146"/>
      <c r="D44" s="146"/>
      <c r="E44" s="144"/>
      <c r="F44" s="196"/>
      <c r="G44" s="171"/>
      <c r="H44" s="146"/>
      <c r="I44" s="146"/>
      <c r="J44" s="148"/>
    </row>
    <row r="45" spans="1:13" s="160" customFormat="1" ht="14.25" customHeight="1" x14ac:dyDescent="0.25">
      <c r="A45" s="139"/>
      <c r="B45" s="145"/>
      <c r="C45" s="146"/>
      <c r="D45" s="146"/>
      <c r="E45" s="144"/>
      <c r="F45" s="196"/>
      <c r="G45" s="171"/>
      <c r="H45" s="146"/>
      <c r="I45" s="221"/>
      <c r="J45" s="148"/>
      <c r="K45" s="147"/>
      <c r="L45" s="166"/>
      <c r="M45" s="166"/>
    </row>
    <row r="46" spans="1:13" s="160" customFormat="1" ht="14.25" x14ac:dyDescent="0.2">
      <c r="A46" s="139"/>
      <c r="B46" s="145"/>
      <c r="C46" s="146"/>
      <c r="D46" s="146"/>
      <c r="E46" s="144"/>
      <c r="F46" s="197"/>
      <c r="G46" s="171"/>
      <c r="H46" s="146"/>
      <c r="I46" s="146"/>
      <c r="J46" s="148"/>
      <c r="K46" s="147"/>
      <c r="L46" s="166"/>
      <c r="M46" s="166"/>
    </row>
    <row r="47" spans="1:13" s="160" customFormat="1" ht="14.25" x14ac:dyDescent="0.2">
      <c r="A47" s="153" t="s">
        <v>8</v>
      </c>
      <c r="B47" s="139"/>
      <c r="C47" s="164" t="str">
        <f>+C5</f>
        <v>31 DE DICIEMBRE DE 2023</v>
      </c>
      <c r="D47" s="154"/>
      <c r="E47" s="142"/>
      <c r="F47" s="173"/>
      <c r="G47" s="173"/>
      <c r="H47" s="142"/>
      <c r="I47" s="142"/>
      <c r="J47" s="142"/>
    </row>
    <row r="48" spans="1:13" s="160" customFormat="1" ht="14.25" x14ac:dyDescent="0.2">
      <c r="A48" s="155" t="s">
        <v>9</v>
      </c>
      <c r="B48" s="156"/>
      <c r="C48" s="157">
        <f>+indice!D15</f>
        <v>7283.62</v>
      </c>
      <c r="D48" s="158"/>
      <c r="E48" s="159"/>
      <c r="F48" s="173"/>
      <c r="G48" s="173"/>
      <c r="H48" s="159"/>
      <c r="I48" s="159"/>
    </row>
    <row r="49" spans="1:13" s="160" customFormat="1" ht="14.25" x14ac:dyDescent="0.2">
      <c r="A49" s="155"/>
      <c r="B49" s="156"/>
      <c r="C49" s="157"/>
      <c r="D49" s="158"/>
      <c r="E49" s="159"/>
      <c r="F49" s="173"/>
      <c r="G49" s="173"/>
      <c r="H49" s="159"/>
      <c r="I49" s="159"/>
      <c r="K49" s="147"/>
      <c r="L49" s="166"/>
      <c r="M49" s="166"/>
    </row>
    <row r="50" spans="1:13" s="160" customFormat="1" ht="14.25" x14ac:dyDescent="0.2">
      <c r="A50" s="139" t="s">
        <v>24</v>
      </c>
      <c r="B50" s="145"/>
      <c r="C50" s="146"/>
      <c r="D50" s="146"/>
      <c r="E50" s="144"/>
      <c r="F50" s="197"/>
      <c r="G50" s="171"/>
      <c r="H50" s="146"/>
      <c r="I50" s="146"/>
      <c r="J50" s="148"/>
      <c r="K50" s="147"/>
      <c r="L50" s="166"/>
      <c r="M50" s="166"/>
    </row>
    <row r="51" spans="1:13" s="160" customFormat="1" ht="14.25" x14ac:dyDescent="0.2">
      <c r="A51" s="227" t="s">
        <v>11</v>
      </c>
      <c r="B51" s="227" t="s">
        <v>12</v>
      </c>
      <c r="C51" s="227" t="s">
        <v>13</v>
      </c>
      <c r="D51" s="227" t="s">
        <v>14</v>
      </c>
      <c r="E51" s="227" t="s">
        <v>15</v>
      </c>
      <c r="F51" s="191" t="s">
        <v>16</v>
      </c>
      <c r="G51" s="228" t="s">
        <v>16</v>
      </c>
      <c r="H51" s="228"/>
      <c r="I51" s="227" t="s">
        <v>17</v>
      </c>
      <c r="J51" s="227" t="s">
        <v>18</v>
      </c>
      <c r="K51" s="147"/>
      <c r="L51" s="166"/>
      <c r="M51" s="166"/>
    </row>
    <row r="52" spans="1:13" s="160" customFormat="1" ht="14.25" x14ac:dyDescent="0.2">
      <c r="A52" s="227"/>
      <c r="B52" s="227"/>
      <c r="C52" s="227"/>
      <c r="D52" s="227"/>
      <c r="E52" s="227"/>
      <c r="F52" s="192" t="s">
        <v>19</v>
      </c>
      <c r="G52" s="193" t="s">
        <v>20</v>
      </c>
      <c r="H52" s="143" t="s">
        <v>21</v>
      </c>
      <c r="I52" s="227"/>
      <c r="J52" s="227"/>
    </row>
    <row r="53" spans="1:13" ht="13.15" customHeight="1" x14ac:dyDescent="0.2">
      <c r="A53" s="144">
        <v>1</v>
      </c>
      <c r="B53" s="145" t="s">
        <v>248</v>
      </c>
      <c r="C53" s="146" t="s">
        <v>22</v>
      </c>
      <c r="D53" s="149">
        <v>44448</v>
      </c>
      <c r="E53" s="149">
        <v>47360</v>
      </c>
      <c r="F53" s="171">
        <v>12486846472</v>
      </c>
      <c r="G53" s="171">
        <f>+F53</f>
        <v>12486846472</v>
      </c>
      <c r="H53" s="147">
        <v>0</v>
      </c>
      <c r="I53" s="231" t="s">
        <v>39</v>
      </c>
      <c r="J53" s="148" t="s">
        <v>23</v>
      </c>
    </row>
    <row r="54" spans="1:13" x14ac:dyDescent="0.2">
      <c r="A54" s="144">
        <v>2</v>
      </c>
      <c r="B54" s="149" t="s">
        <v>101</v>
      </c>
      <c r="C54" s="146" t="s">
        <v>22</v>
      </c>
      <c r="D54" s="149">
        <v>44715</v>
      </c>
      <c r="E54" s="149">
        <v>45769</v>
      </c>
      <c r="F54" s="171">
        <v>455678704</v>
      </c>
      <c r="G54" s="171">
        <f t="shared" ref="G54:G63" si="1">+F54</f>
        <v>455678704</v>
      </c>
      <c r="H54" s="147">
        <v>0</v>
      </c>
      <c r="I54" s="232"/>
      <c r="J54" s="148" t="s">
        <v>134</v>
      </c>
    </row>
    <row r="55" spans="1:13" x14ac:dyDescent="0.2">
      <c r="A55" s="144">
        <v>3</v>
      </c>
      <c r="B55" s="145" t="s">
        <v>57</v>
      </c>
      <c r="C55" s="146" t="s">
        <v>22</v>
      </c>
      <c r="D55" s="149">
        <v>45006</v>
      </c>
      <c r="E55" s="149">
        <v>45736</v>
      </c>
      <c r="F55" s="171">
        <v>301195786</v>
      </c>
      <c r="G55" s="171">
        <f t="shared" si="1"/>
        <v>301195786</v>
      </c>
      <c r="H55" s="147">
        <v>0</v>
      </c>
      <c r="I55" s="232"/>
      <c r="J55" s="148" t="s">
        <v>23</v>
      </c>
    </row>
    <row r="56" spans="1:13" x14ac:dyDescent="0.2">
      <c r="A56" s="144">
        <v>4</v>
      </c>
      <c r="B56" s="145" t="s">
        <v>252</v>
      </c>
      <c r="C56" s="146" t="s">
        <v>22</v>
      </c>
      <c r="D56" s="149">
        <v>45082</v>
      </c>
      <c r="E56" s="149">
        <v>45721</v>
      </c>
      <c r="F56" s="171">
        <v>959743206</v>
      </c>
      <c r="G56" s="171">
        <f t="shared" si="1"/>
        <v>959743206</v>
      </c>
      <c r="H56" s="147">
        <v>0</v>
      </c>
      <c r="I56" s="232"/>
      <c r="J56" s="148" t="s">
        <v>23</v>
      </c>
    </row>
    <row r="57" spans="1:13" x14ac:dyDescent="0.2">
      <c r="A57" s="144">
        <v>5</v>
      </c>
      <c r="B57" s="145" t="s">
        <v>254</v>
      </c>
      <c r="C57" s="146" t="s">
        <v>22</v>
      </c>
      <c r="D57" s="149">
        <v>45145</v>
      </c>
      <c r="E57" s="149">
        <v>46971</v>
      </c>
      <c r="F57" s="171">
        <v>1108182912</v>
      </c>
      <c r="G57" s="171">
        <f t="shared" si="1"/>
        <v>1108182912</v>
      </c>
      <c r="H57" s="147">
        <v>0</v>
      </c>
      <c r="I57" s="232"/>
      <c r="J57" s="148" t="s">
        <v>23</v>
      </c>
    </row>
    <row r="58" spans="1:13" x14ac:dyDescent="0.2">
      <c r="A58" s="144">
        <v>6</v>
      </c>
      <c r="B58" s="145" t="s">
        <v>57</v>
      </c>
      <c r="C58" s="146" t="s">
        <v>22</v>
      </c>
      <c r="D58" s="149">
        <v>45187</v>
      </c>
      <c r="E58" s="149">
        <v>45918</v>
      </c>
      <c r="F58" s="171">
        <v>2435244417</v>
      </c>
      <c r="G58" s="171">
        <f t="shared" si="1"/>
        <v>2435244417</v>
      </c>
      <c r="H58" s="147">
        <v>0</v>
      </c>
      <c r="I58" s="232"/>
      <c r="J58" s="148" t="s">
        <v>23</v>
      </c>
    </row>
    <row r="59" spans="1:13" x14ac:dyDescent="0.2">
      <c r="A59" s="144">
        <v>7</v>
      </c>
      <c r="B59" s="145" t="s">
        <v>250</v>
      </c>
      <c r="C59" s="146" t="s">
        <v>22</v>
      </c>
      <c r="D59" s="149">
        <v>45240</v>
      </c>
      <c r="E59" s="149">
        <v>47056</v>
      </c>
      <c r="F59" s="171">
        <v>6833769867</v>
      </c>
      <c r="G59" s="171">
        <f t="shared" si="1"/>
        <v>6833769867</v>
      </c>
      <c r="H59" s="147">
        <v>0</v>
      </c>
      <c r="I59" s="232"/>
      <c r="J59" s="148" t="s">
        <v>23</v>
      </c>
    </row>
    <row r="60" spans="1:13" x14ac:dyDescent="0.2">
      <c r="A60" s="144">
        <v>8</v>
      </c>
      <c r="B60" s="145" t="s">
        <v>255</v>
      </c>
      <c r="C60" s="146" t="s">
        <v>22</v>
      </c>
      <c r="D60" s="149">
        <v>45253</v>
      </c>
      <c r="E60" s="167">
        <v>45985</v>
      </c>
      <c r="F60" s="171">
        <v>6979729072</v>
      </c>
      <c r="G60" s="171">
        <f t="shared" si="1"/>
        <v>6979729072</v>
      </c>
      <c r="H60" s="147">
        <v>0</v>
      </c>
      <c r="I60" s="232"/>
      <c r="J60" s="148" t="s">
        <v>23</v>
      </c>
    </row>
    <row r="61" spans="1:13" x14ac:dyDescent="0.2">
      <c r="A61" s="144">
        <v>9</v>
      </c>
      <c r="B61" s="145" t="s">
        <v>253</v>
      </c>
      <c r="C61" s="146" t="s">
        <v>22</v>
      </c>
      <c r="D61" s="149">
        <v>45258</v>
      </c>
      <c r="E61" s="167">
        <v>45678</v>
      </c>
      <c r="F61" s="171">
        <v>395590083</v>
      </c>
      <c r="G61" s="171">
        <f>+F61</f>
        <v>395590083</v>
      </c>
      <c r="H61" s="147"/>
      <c r="I61" s="232"/>
      <c r="J61" s="148" t="s">
        <v>23</v>
      </c>
    </row>
    <row r="62" spans="1:13" x14ac:dyDescent="0.2">
      <c r="A62" s="144">
        <v>10</v>
      </c>
      <c r="B62" s="145" t="s">
        <v>250</v>
      </c>
      <c r="C62" s="146" t="s">
        <v>22</v>
      </c>
      <c r="D62" s="149">
        <v>45281</v>
      </c>
      <c r="E62" s="167">
        <v>46722</v>
      </c>
      <c r="F62" s="171">
        <v>3760533030</v>
      </c>
      <c r="G62" s="171">
        <f t="shared" si="1"/>
        <v>3760533030</v>
      </c>
      <c r="H62" s="147">
        <v>0</v>
      </c>
      <c r="I62" s="232"/>
      <c r="J62" s="148" t="s">
        <v>23</v>
      </c>
    </row>
    <row r="63" spans="1:13" ht="13.5" thickBot="1" x14ac:dyDescent="0.25">
      <c r="A63" s="144">
        <v>11</v>
      </c>
      <c r="B63" s="145" t="s">
        <v>135</v>
      </c>
      <c r="C63" s="146" t="s">
        <v>22</v>
      </c>
      <c r="D63" s="149">
        <v>45289</v>
      </c>
      <c r="E63" s="167">
        <v>46019</v>
      </c>
      <c r="F63" s="171">
        <v>1001826698</v>
      </c>
      <c r="G63" s="171">
        <f t="shared" si="1"/>
        <v>1001826698</v>
      </c>
      <c r="H63" s="147">
        <v>0</v>
      </c>
      <c r="I63" s="232"/>
      <c r="J63" s="148" t="s">
        <v>23</v>
      </c>
    </row>
    <row r="64" spans="1:13" ht="15" thickBot="1" x14ac:dyDescent="0.25">
      <c r="A64" s="144"/>
      <c r="C64" s="151"/>
      <c r="D64" s="151"/>
      <c r="E64" s="151"/>
      <c r="F64" s="194">
        <f>SUM(F53:F63)</f>
        <v>36718340247</v>
      </c>
      <c r="G64" s="194">
        <f>SUM(G53:G63)</f>
        <v>36718340247</v>
      </c>
      <c r="H64" s="115">
        <f>SUM(H53:H63)</f>
        <v>0</v>
      </c>
      <c r="I64" s="189"/>
      <c r="J64" s="151"/>
      <c r="L64" s="199"/>
    </row>
    <row r="65" spans="1:13" ht="15.75" thickTop="1" thickBot="1" x14ac:dyDescent="0.25">
      <c r="A65" s="144"/>
      <c r="C65" s="151"/>
      <c r="D65" s="151"/>
      <c r="E65" s="151"/>
      <c r="F65" s="194">
        <f>+F42+F64</f>
        <v>92429186347</v>
      </c>
      <c r="G65" s="194">
        <f>+G64+G42</f>
        <v>87335130434</v>
      </c>
      <c r="H65" s="194">
        <f>+H64+H42</f>
        <v>699378.37613381806</v>
      </c>
      <c r="I65" s="189"/>
      <c r="J65" s="151"/>
      <c r="K65" s="219"/>
      <c r="M65" s="219"/>
    </row>
    <row r="66" spans="1:13" ht="13.5" thickTop="1" x14ac:dyDescent="0.2"/>
  </sheetData>
  <sortState ref="B11:H34">
    <sortCondition ref="B11:B34"/>
  </sortState>
  <mergeCells count="19">
    <mergeCell ref="I11:I41"/>
    <mergeCell ref="I53:I63"/>
    <mergeCell ref="I51:I52"/>
    <mergeCell ref="A4:J4"/>
    <mergeCell ref="J9:J10"/>
    <mergeCell ref="A51:A52"/>
    <mergeCell ref="B51:B52"/>
    <mergeCell ref="C51:C52"/>
    <mergeCell ref="D51:D52"/>
    <mergeCell ref="E51:E52"/>
    <mergeCell ref="G51:H51"/>
    <mergeCell ref="A9:A10"/>
    <mergeCell ref="B9:B10"/>
    <mergeCell ref="C9:C10"/>
    <mergeCell ref="D9:D10"/>
    <mergeCell ref="E9:E10"/>
    <mergeCell ref="G9:H9"/>
    <mergeCell ref="I9:I10"/>
    <mergeCell ref="J51:J52"/>
  </mergeCells>
  <hyperlinks>
    <hyperlink ref="A1" location="indice!A1" display="Regresar al Indice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72" firstPageNumber="0" orientation="landscape" horizontalDpi="300" verticalDpi="300" r:id="rId1"/>
  <headerFooter alignWithMargins="0">
    <oddHeader>&amp;C&amp;G</oddHeader>
    <oddFooter>&amp;C&amp;"Times New Roman,Normal"&amp;12Página &amp;P</oddFooter>
  </headerFooter>
  <rowBreaks count="1" manualBreakCount="1">
    <brk id="30" max="13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J47"/>
  <sheetViews>
    <sheetView topLeftCell="A7" zoomScaleNormal="100" workbookViewId="0">
      <selection activeCell="E22" sqref="E22:E24"/>
    </sheetView>
  </sheetViews>
  <sheetFormatPr baseColWidth="10" defaultRowHeight="14.25" x14ac:dyDescent="0.2"/>
  <cols>
    <col min="1" max="1" width="4.375" customWidth="1"/>
    <col min="2" max="2" width="47.625" customWidth="1"/>
    <col min="3" max="3" width="16.75" bestFit="1" customWidth="1"/>
    <col min="4" max="4" width="13" customWidth="1"/>
    <col min="6" max="6" width="13.75" bestFit="1" customWidth="1"/>
    <col min="7" max="7" width="12" bestFit="1" customWidth="1"/>
    <col min="8" max="8" width="8.125" hidden="1" customWidth="1"/>
    <col min="9" max="9" width="15.25" customWidth="1"/>
    <col min="10" max="10" width="10.125" customWidth="1"/>
  </cols>
  <sheetData>
    <row r="1" spans="1:10" x14ac:dyDescent="0.2">
      <c r="A1" s="135" t="s">
        <v>7</v>
      </c>
      <c r="B1" s="21"/>
      <c r="C1" s="21"/>
      <c r="D1" s="21"/>
      <c r="E1" s="21"/>
      <c r="F1" s="21"/>
      <c r="G1" s="21"/>
      <c r="H1" s="21"/>
      <c r="I1" s="21"/>
      <c r="J1" s="21"/>
    </row>
    <row r="2" spans="1:10" x14ac:dyDescent="0.2">
      <c r="A2" s="23"/>
      <c r="B2" s="23"/>
      <c r="C2" s="23"/>
      <c r="D2" s="23"/>
      <c r="E2" s="23"/>
      <c r="F2" s="23"/>
      <c r="G2" s="23"/>
      <c r="H2" s="23"/>
      <c r="I2" s="23"/>
      <c r="J2" s="23"/>
    </row>
    <row r="3" spans="1:10" x14ac:dyDescent="0.2">
      <c r="A3" s="24"/>
      <c r="B3" s="24"/>
      <c r="C3" s="24"/>
      <c r="D3" s="24"/>
      <c r="E3" s="24"/>
      <c r="F3" s="24"/>
      <c r="G3" s="24"/>
      <c r="H3" s="24"/>
      <c r="I3" s="24"/>
      <c r="J3" s="24"/>
    </row>
    <row r="4" spans="1:10" x14ac:dyDescent="0.2">
      <c r="A4" s="24"/>
      <c r="B4" s="24"/>
      <c r="C4" s="24"/>
      <c r="D4" s="24"/>
      <c r="E4" s="24"/>
      <c r="F4" s="24"/>
      <c r="G4" s="24"/>
      <c r="H4" s="24"/>
      <c r="I4" s="24"/>
      <c r="J4" s="24"/>
    </row>
    <row r="5" spans="1:10" x14ac:dyDescent="0.2">
      <c r="A5" s="24"/>
      <c r="B5" s="24"/>
      <c r="C5" s="24"/>
      <c r="D5" s="24"/>
      <c r="E5" s="24"/>
      <c r="F5" s="24"/>
      <c r="G5" s="24"/>
      <c r="H5" s="24"/>
      <c r="I5" s="24"/>
      <c r="J5" s="24"/>
    </row>
    <row r="6" spans="1:10" s="160" customFormat="1" ht="15.75" x14ac:dyDescent="0.25">
      <c r="A6" s="223" t="s">
        <v>176</v>
      </c>
      <c r="B6" s="224"/>
      <c r="C6" s="224"/>
      <c r="D6" s="224"/>
      <c r="E6" s="224"/>
      <c r="F6" s="224"/>
      <c r="G6" s="224"/>
      <c r="H6" s="224"/>
      <c r="I6" s="224"/>
      <c r="J6" s="224"/>
    </row>
    <row r="7" spans="1:10" x14ac:dyDescent="0.2">
      <c r="A7" s="26" t="s">
        <v>8</v>
      </c>
      <c r="B7" s="27"/>
      <c r="C7" s="106" t="str">
        <f>+indice!D13</f>
        <v>31 DE DICIEMBRE DE 2023</v>
      </c>
      <c r="D7" s="28"/>
      <c r="E7" s="25"/>
      <c r="F7" s="25"/>
      <c r="G7" s="25"/>
      <c r="H7" s="25"/>
      <c r="I7" s="25"/>
      <c r="J7" s="25"/>
    </row>
    <row r="8" spans="1:10" x14ac:dyDescent="0.2">
      <c r="A8" s="26" t="s">
        <v>9</v>
      </c>
      <c r="B8" s="27"/>
      <c r="C8" s="107">
        <f>+indice!D15</f>
        <v>7283.62</v>
      </c>
      <c r="D8" s="29"/>
      <c r="E8" s="25"/>
      <c r="F8" s="25"/>
      <c r="G8" s="25"/>
      <c r="H8" s="25"/>
      <c r="I8" s="25"/>
      <c r="J8" s="25"/>
    </row>
    <row r="9" spans="1:10" x14ac:dyDescent="0.2">
      <c r="A9" s="30"/>
      <c r="B9" s="31"/>
      <c r="C9" s="32"/>
      <c r="D9" s="32"/>
      <c r="E9" s="25"/>
      <c r="F9" s="25"/>
      <c r="G9" s="25"/>
      <c r="H9" s="25"/>
      <c r="I9" s="25"/>
      <c r="J9" s="25"/>
    </row>
    <row r="10" spans="1:10" x14ac:dyDescent="0.2">
      <c r="A10" s="27" t="s">
        <v>10</v>
      </c>
      <c r="B10" s="31"/>
      <c r="C10" s="32"/>
      <c r="D10" s="32"/>
      <c r="E10" s="25"/>
      <c r="F10" s="25"/>
      <c r="G10" s="25"/>
      <c r="H10" s="25"/>
      <c r="I10" s="25"/>
      <c r="J10" s="25"/>
    </row>
    <row r="11" spans="1:10" x14ac:dyDescent="0.2">
      <c r="A11" s="27"/>
      <c r="B11" s="31"/>
      <c r="C11" s="32"/>
      <c r="D11" s="32"/>
      <c r="E11" s="25"/>
      <c r="F11" s="25"/>
      <c r="G11" s="25"/>
      <c r="H11" s="25"/>
      <c r="I11" s="25"/>
      <c r="J11" s="25"/>
    </row>
    <row r="12" spans="1:10" ht="15" thickBot="1" x14ac:dyDescent="0.25">
      <c r="A12" s="233" t="s">
        <v>11</v>
      </c>
      <c r="B12" s="234" t="s">
        <v>12</v>
      </c>
      <c r="C12" s="234" t="s">
        <v>13</v>
      </c>
      <c r="D12" s="234" t="s">
        <v>14</v>
      </c>
      <c r="E12" s="234" t="s">
        <v>15</v>
      </c>
      <c r="F12" s="33" t="s">
        <v>16</v>
      </c>
      <c r="G12" s="237" t="s">
        <v>16</v>
      </c>
      <c r="H12" s="237"/>
      <c r="I12" s="234" t="s">
        <v>17</v>
      </c>
      <c r="J12" s="234" t="s">
        <v>18</v>
      </c>
    </row>
    <row r="13" spans="1:10" ht="15" thickBot="1" x14ac:dyDescent="0.25">
      <c r="A13" s="233"/>
      <c r="B13" s="234"/>
      <c r="C13" s="234"/>
      <c r="D13" s="234"/>
      <c r="E13" s="234"/>
      <c r="F13" s="34" t="s">
        <v>19</v>
      </c>
      <c r="G13" s="35" t="s">
        <v>20</v>
      </c>
      <c r="H13" s="35" t="s">
        <v>21</v>
      </c>
      <c r="I13" s="234"/>
      <c r="J13" s="234"/>
    </row>
    <row r="14" spans="1:10" s="22" customFormat="1" x14ac:dyDescent="0.2">
      <c r="A14" s="36">
        <v>1</v>
      </c>
      <c r="B14" s="37" t="s">
        <v>171</v>
      </c>
      <c r="C14" s="122" t="s">
        <v>133</v>
      </c>
      <c r="D14" s="163">
        <v>44553</v>
      </c>
      <c r="E14" s="163">
        <v>45645</v>
      </c>
      <c r="F14" s="40">
        <v>3952096670</v>
      </c>
      <c r="G14" s="40">
        <f t="shared" ref="G14" si="0">F14</f>
        <v>3952096670</v>
      </c>
      <c r="H14" s="82"/>
      <c r="I14" s="235" t="s">
        <v>39</v>
      </c>
      <c r="J14" s="36" t="s">
        <v>23</v>
      </c>
    </row>
    <row r="15" spans="1:10" s="22" customFormat="1" x14ac:dyDescent="0.2">
      <c r="A15" s="36">
        <v>2</v>
      </c>
      <c r="B15" s="37" t="s">
        <v>132</v>
      </c>
      <c r="C15" s="122" t="s">
        <v>84</v>
      </c>
      <c r="D15" s="163">
        <v>44553</v>
      </c>
      <c r="E15" s="163">
        <v>45645</v>
      </c>
      <c r="F15" s="40">
        <v>505853850</v>
      </c>
      <c r="G15" s="40">
        <f>F15</f>
        <v>505853850</v>
      </c>
      <c r="H15" s="82"/>
      <c r="I15" s="235"/>
      <c r="J15" s="36" t="s">
        <v>23</v>
      </c>
    </row>
    <row r="16" spans="1:10" s="22" customFormat="1" ht="15" thickBot="1" x14ac:dyDescent="0.25">
      <c r="A16" s="36">
        <v>3</v>
      </c>
      <c r="B16" s="37" t="s">
        <v>173</v>
      </c>
      <c r="C16" s="122" t="s">
        <v>84</v>
      </c>
      <c r="D16" s="163">
        <v>44927</v>
      </c>
      <c r="E16" s="163">
        <v>45657</v>
      </c>
      <c r="F16" s="40">
        <v>-493556469</v>
      </c>
      <c r="G16" s="40">
        <f t="shared" ref="G16" si="1">F16</f>
        <v>-493556469</v>
      </c>
      <c r="H16" s="82"/>
      <c r="I16" s="235"/>
      <c r="J16" s="36" t="s">
        <v>23</v>
      </c>
    </row>
    <row r="17" spans="1:10" s="22" customFormat="1" ht="15" thickBot="1" x14ac:dyDescent="0.25">
      <c r="A17" s="111" t="s">
        <v>42</v>
      </c>
      <c r="C17" s="24"/>
      <c r="D17" s="24"/>
      <c r="F17" s="44">
        <f>SUM(F14:F16)</f>
        <v>3964394051</v>
      </c>
      <c r="G17" s="44">
        <f>SUM(G14:G16)</f>
        <v>3964394051</v>
      </c>
      <c r="H17" s="44">
        <f>SUM(H14:H16)</f>
        <v>0</v>
      </c>
      <c r="I17" s="24"/>
      <c r="J17" s="24"/>
    </row>
    <row r="18" spans="1:10" ht="15" thickTop="1" x14ac:dyDescent="0.2">
      <c r="A18" s="27" t="s">
        <v>24</v>
      </c>
      <c r="C18" s="24"/>
      <c r="D18" s="24"/>
      <c r="E18" s="36"/>
      <c r="F18" s="42"/>
      <c r="G18" s="24"/>
      <c r="H18" s="24"/>
      <c r="I18" s="24"/>
      <c r="J18" s="24"/>
    </row>
    <row r="19" spans="1:10" x14ac:dyDescent="0.2">
      <c r="A19" s="24"/>
      <c r="B19" s="37"/>
      <c r="C19" s="24"/>
      <c r="D19" s="24"/>
      <c r="E19" s="36"/>
      <c r="F19" s="42"/>
      <c r="G19" s="24"/>
      <c r="H19" s="24"/>
      <c r="I19" s="24"/>
      <c r="J19" s="24"/>
    </row>
    <row r="20" spans="1:10" ht="15" thickBot="1" x14ac:dyDescent="0.25">
      <c r="A20" s="233" t="s">
        <v>11</v>
      </c>
      <c r="B20" s="234" t="s">
        <v>12</v>
      </c>
      <c r="C20" s="234" t="s">
        <v>13</v>
      </c>
      <c r="D20" s="234" t="s">
        <v>14</v>
      </c>
      <c r="E20" s="234" t="s">
        <v>15</v>
      </c>
      <c r="F20" s="33" t="s">
        <v>16</v>
      </c>
      <c r="G20" s="237" t="s">
        <v>16</v>
      </c>
      <c r="H20" s="237"/>
      <c r="I20" s="234" t="s">
        <v>17</v>
      </c>
      <c r="J20" s="234" t="s">
        <v>18</v>
      </c>
    </row>
    <row r="21" spans="1:10" ht="15" thickBot="1" x14ac:dyDescent="0.25">
      <c r="A21" s="233"/>
      <c r="B21" s="234"/>
      <c r="C21" s="234"/>
      <c r="D21" s="234"/>
      <c r="E21" s="234"/>
      <c r="F21" s="34" t="s">
        <v>19</v>
      </c>
      <c r="G21" s="35" t="s">
        <v>20</v>
      </c>
      <c r="H21" s="35" t="s">
        <v>21</v>
      </c>
      <c r="I21" s="234"/>
      <c r="J21" s="234"/>
    </row>
    <row r="22" spans="1:10" x14ac:dyDescent="0.2">
      <c r="A22" s="36">
        <v>1</v>
      </c>
      <c r="B22" s="37" t="s">
        <v>174</v>
      </c>
      <c r="C22" s="122" t="s">
        <v>83</v>
      </c>
      <c r="D22" s="38">
        <v>44531</v>
      </c>
      <c r="E22" s="38">
        <v>46007</v>
      </c>
      <c r="F22" s="40">
        <v>2879496000</v>
      </c>
      <c r="G22" s="40">
        <f t="shared" ref="G22:G24" si="2">F22</f>
        <v>2879496000</v>
      </c>
      <c r="H22" s="82"/>
      <c r="I22" s="236" t="s">
        <v>39</v>
      </c>
      <c r="J22" s="36" t="s">
        <v>23</v>
      </c>
    </row>
    <row r="23" spans="1:10" x14ac:dyDescent="0.2">
      <c r="A23" s="36">
        <v>2</v>
      </c>
      <c r="B23" s="37" t="s">
        <v>172</v>
      </c>
      <c r="C23" s="122" t="s">
        <v>84</v>
      </c>
      <c r="D23" s="38">
        <v>44531</v>
      </c>
      <c r="E23" s="38">
        <v>46007</v>
      </c>
      <c r="F23" s="40">
        <v>158284902</v>
      </c>
      <c r="G23" s="40">
        <f t="shared" si="2"/>
        <v>158284902</v>
      </c>
      <c r="H23" s="82"/>
      <c r="I23" s="236"/>
      <c r="J23" s="36" t="s">
        <v>23</v>
      </c>
    </row>
    <row r="24" spans="1:10" ht="15" thickBot="1" x14ac:dyDescent="0.25">
      <c r="A24" s="36">
        <v>3</v>
      </c>
      <c r="B24" s="37" t="s">
        <v>175</v>
      </c>
      <c r="C24" s="122" t="s">
        <v>84</v>
      </c>
      <c r="D24" s="38">
        <v>45292</v>
      </c>
      <c r="E24" s="38">
        <v>46022</v>
      </c>
      <c r="F24" s="40">
        <v>-147240260</v>
      </c>
      <c r="G24" s="40">
        <f t="shared" si="2"/>
        <v>-147240260</v>
      </c>
      <c r="H24" s="82"/>
      <c r="I24" s="236"/>
      <c r="J24" s="36" t="s">
        <v>23</v>
      </c>
    </row>
    <row r="25" spans="1:10" ht="15" thickBot="1" x14ac:dyDescent="0.25">
      <c r="A25" s="111" t="s">
        <v>43</v>
      </c>
      <c r="C25" s="36"/>
      <c r="D25" s="24"/>
      <c r="E25" s="43"/>
      <c r="F25" s="44">
        <f>SUM(F22:F24)</f>
        <v>2890540642</v>
      </c>
      <c r="G25" s="44">
        <f>SUM(G22:G24)</f>
        <v>2890540642</v>
      </c>
      <c r="H25" s="44">
        <f>SUM(H22:H24)</f>
        <v>0</v>
      </c>
      <c r="I25" s="24"/>
      <c r="J25" s="24"/>
    </row>
    <row r="26" spans="1:10" ht="15.75" thickTop="1" thickBot="1" x14ac:dyDescent="0.25">
      <c r="A26" s="37"/>
      <c r="C26" s="24"/>
      <c r="D26" s="24"/>
      <c r="E26" s="36"/>
      <c r="F26" s="42"/>
      <c r="G26" s="24"/>
      <c r="H26" s="82"/>
      <c r="I26" s="24"/>
      <c r="J26" s="24"/>
    </row>
    <row r="27" spans="1:10" ht="15" thickBot="1" x14ac:dyDescent="0.25">
      <c r="A27" s="111" t="s">
        <v>31</v>
      </c>
      <c r="C27" s="24"/>
      <c r="D27" s="24"/>
      <c r="E27" s="36"/>
      <c r="F27" s="108">
        <f>+F17+F25</f>
        <v>6854934693</v>
      </c>
      <c r="G27" s="108">
        <f>+G17+G25</f>
        <v>6854934693</v>
      </c>
      <c r="H27" s="109">
        <f>+H17+H25</f>
        <v>0</v>
      </c>
      <c r="I27" s="24"/>
      <c r="J27" s="24"/>
    </row>
    <row r="28" spans="1:10" ht="15" thickTop="1" x14ac:dyDescent="0.2">
      <c r="A28" s="20"/>
      <c r="B28" s="46"/>
      <c r="C28" s="39"/>
      <c r="D28" s="41"/>
      <c r="E28" s="41"/>
      <c r="F28" s="45"/>
      <c r="G28" s="20"/>
      <c r="H28" s="20"/>
      <c r="I28" s="20"/>
      <c r="J28" s="20"/>
    </row>
    <row r="29" spans="1:10" x14ac:dyDescent="0.2">
      <c r="F29" s="40"/>
    </row>
    <row r="30" spans="1:10" x14ac:dyDescent="0.2">
      <c r="F30" s="40"/>
    </row>
    <row r="31" spans="1:10" x14ac:dyDescent="0.2">
      <c r="F31" s="40"/>
    </row>
    <row r="32" spans="1:10" x14ac:dyDescent="0.2">
      <c r="C32" s="40"/>
      <c r="D32" s="40"/>
      <c r="E32" s="40"/>
      <c r="F32" s="40"/>
    </row>
    <row r="33" spans="3:8" x14ac:dyDescent="0.2">
      <c r="C33" s="40"/>
      <c r="D33" s="40"/>
      <c r="E33" s="40"/>
      <c r="F33" s="40"/>
    </row>
    <row r="34" spans="3:8" x14ac:dyDescent="0.2">
      <c r="C34" s="40"/>
      <c r="D34" s="40"/>
      <c r="E34" s="40"/>
      <c r="F34" s="40"/>
    </row>
    <row r="35" spans="3:8" x14ac:dyDescent="0.2">
      <c r="C35" s="40"/>
      <c r="D35" s="40"/>
      <c r="E35" s="40"/>
      <c r="F35" s="40"/>
    </row>
    <row r="36" spans="3:8" x14ac:dyDescent="0.2">
      <c r="C36" s="40"/>
      <c r="D36" s="40"/>
      <c r="E36" s="183"/>
    </row>
    <row r="37" spans="3:8" x14ac:dyDescent="0.2">
      <c r="D37" s="40"/>
      <c r="E37" s="40"/>
      <c r="H37">
        <v>36.695281725711219</v>
      </c>
    </row>
    <row r="38" spans="3:8" x14ac:dyDescent="0.2">
      <c r="D38" s="40"/>
      <c r="E38" s="40"/>
      <c r="H38">
        <v>34.163092994739664</v>
      </c>
    </row>
    <row r="39" spans="3:8" x14ac:dyDescent="0.2">
      <c r="D39" s="40"/>
      <c r="E39" s="40"/>
      <c r="F39" s="40"/>
      <c r="G39" s="40"/>
    </row>
    <row r="40" spans="3:8" x14ac:dyDescent="0.2">
      <c r="D40" s="40"/>
      <c r="E40" s="40"/>
      <c r="F40" s="40"/>
      <c r="G40" s="40"/>
    </row>
    <row r="41" spans="3:8" x14ac:dyDescent="0.2">
      <c r="D41" s="40"/>
      <c r="E41" s="40"/>
      <c r="F41" s="40"/>
      <c r="G41" s="40"/>
    </row>
    <row r="42" spans="3:8" x14ac:dyDescent="0.2">
      <c r="D42" s="40"/>
      <c r="E42" s="40"/>
    </row>
    <row r="43" spans="3:8" x14ac:dyDescent="0.2">
      <c r="D43" s="40"/>
      <c r="E43" s="40"/>
    </row>
    <row r="44" spans="3:8" x14ac:dyDescent="0.2">
      <c r="D44" s="40"/>
    </row>
    <row r="45" spans="3:8" x14ac:dyDescent="0.2">
      <c r="D45" s="40"/>
    </row>
    <row r="46" spans="3:8" x14ac:dyDescent="0.2">
      <c r="D46" s="40"/>
      <c r="E46" s="40"/>
      <c r="F46" s="184"/>
    </row>
    <row r="47" spans="3:8" x14ac:dyDescent="0.2">
      <c r="D47" s="40"/>
      <c r="E47" s="40"/>
      <c r="F47" s="184"/>
    </row>
  </sheetData>
  <mergeCells count="19">
    <mergeCell ref="I22:I24"/>
    <mergeCell ref="G12:H12"/>
    <mergeCell ref="I12:I13"/>
    <mergeCell ref="J12:J13"/>
    <mergeCell ref="G20:H20"/>
    <mergeCell ref="I20:I21"/>
    <mergeCell ref="J20:J21"/>
    <mergeCell ref="A6:J6"/>
    <mergeCell ref="A20:A21"/>
    <mergeCell ref="B20:B21"/>
    <mergeCell ref="C20:C21"/>
    <mergeCell ref="D20:D21"/>
    <mergeCell ref="E20:E21"/>
    <mergeCell ref="A12:A13"/>
    <mergeCell ref="B12:B13"/>
    <mergeCell ref="C12:C13"/>
    <mergeCell ref="D12:D13"/>
    <mergeCell ref="E12:E13"/>
    <mergeCell ref="I14:I16"/>
  </mergeCells>
  <hyperlinks>
    <hyperlink ref="A1" location="indice!A1" display="Regresar al Índice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U357"/>
  <sheetViews>
    <sheetView topLeftCell="A336" zoomScaleNormal="100" zoomScaleSheetLayoutView="100" workbookViewId="0">
      <selection activeCell="C351" sqref="C351:C352"/>
    </sheetView>
  </sheetViews>
  <sheetFormatPr baseColWidth="10" defaultColWidth="10.375" defaultRowHeight="12" x14ac:dyDescent="0.2"/>
  <cols>
    <col min="1" max="1" width="5.75" style="131" customWidth="1"/>
    <col min="2" max="2" width="42.875" style="120" bestFit="1" customWidth="1"/>
    <col min="3" max="3" width="13.625" style="120" bestFit="1" customWidth="1"/>
    <col min="4" max="4" width="11.875" style="181" customWidth="1"/>
    <col min="5" max="5" width="12" style="182" customWidth="1"/>
    <col min="6" max="6" width="13.5" style="218" bestFit="1" customWidth="1"/>
    <col min="7" max="7" width="13.5" style="216" bestFit="1" customWidth="1"/>
    <col min="8" max="8" width="12.625" style="216" bestFit="1" customWidth="1"/>
    <col min="9" max="9" width="14.75" style="131" customWidth="1"/>
    <col min="10" max="10" width="12.375" style="131" bestFit="1" customWidth="1"/>
    <col min="11" max="16384" width="10.375" style="131"/>
  </cols>
  <sheetData>
    <row r="1" spans="1:21" s="123" customFormat="1" x14ac:dyDescent="0.2">
      <c r="D1" s="170"/>
      <c r="E1" s="170"/>
      <c r="F1" s="202"/>
      <c r="G1" s="202"/>
      <c r="H1" s="202"/>
    </row>
    <row r="2" spans="1:21" s="123" customFormat="1" ht="12.75" x14ac:dyDescent="0.2">
      <c r="A2" s="185"/>
      <c r="D2" s="170"/>
      <c r="E2" s="170"/>
      <c r="F2" s="202"/>
      <c r="G2" s="202"/>
      <c r="H2" s="202"/>
    </row>
    <row r="3" spans="1:21" s="123" customFormat="1" x14ac:dyDescent="0.2">
      <c r="D3" s="170"/>
      <c r="E3" s="170"/>
      <c r="F3" s="202"/>
      <c r="G3" s="202"/>
      <c r="H3" s="202"/>
    </row>
    <row r="4" spans="1:21" s="123" customFormat="1" x14ac:dyDescent="0.2">
      <c r="A4" s="124"/>
      <c r="B4" s="125"/>
      <c r="C4" s="125"/>
      <c r="D4" s="172"/>
      <c r="E4" s="172"/>
      <c r="F4" s="203"/>
      <c r="G4" s="203"/>
      <c r="H4" s="203"/>
      <c r="I4" s="125"/>
      <c r="J4" s="125"/>
      <c r="K4" s="125"/>
      <c r="L4" s="125"/>
      <c r="M4" s="126"/>
      <c r="N4" s="126"/>
      <c r="O4" s="126"/>
      <c r="P4" s="126"/>
      <c r="Q4" s="126"/>
      <c r="R4" s="126"/>
      <c r="S4" s="126"/>
      <c r="T4" s="126"/>
      <c r="U4" s="126"/>
    </row>
    <row r="5" spans="1:21" s="160" customFormat="1" ht="15.75" x14ac:dyDescent="0.25">
      <c r="A5" s="223" t="s">
        <v>177</v>
      </c>
      <c r="B5" s="224"/>
      <c r="C5" s="224"/>
      <c r="D5" s="224"/>
      <c r="E5" s="224"/>
      <c r="F5" s="224"/>
      <c r="G5" s="224"/>
      <c r="H5" s="224"/>
      <c r="I5" s="224"/>
      <c r="J5" s="224"/>
    </row>
    <row r="6" spans="1:21" s="123" customFormat="1" x14ac:dyDescent="0.2">
      <c r="A6" s="127" t="s">
        <v>122</v>
      </c>
      <c r="B6" s="128"/>
      <c r="C6" s="204" t="str">
        <f>+indice!D13</f>
        <v>31 DE DICIEMBRE DE 2023</v>
      </c>
      <c r="D6" s="83"/>
      <c r="E6" s="172"/>
      <c r="F6" s="203"/>
      <c r="G6" s="203"/>
      <c r="H6" s="203"/>
      <c r="I6" s="125"/>
      <c r="J6" s="125"/>
      <c r="K6" s="125"/>
      <c r="L6" s="125"/>
      <c r="M6" s="126"/>
      <c r="N6" s="126"/>
      <c r="O6" s="126"/>
      <c r="P6" s="126"/>
      <c r="Q6" s="126"/>
      <c r="R6" s="126"/>
      <c r="S6" s="126"/>
      <c r="T6" s="126"/>
      <c r="U6" s="126"/>
    </row>
    <row r="7" spans="1:21" s="123" customFormat="1" x14ac:dyDescent="0.2">
      <c r="A7" s="127" t="s">
        <v>123</v>
      </c>
      <c r="B7" s="128"/>
      <c r="C7" s="205">
        <f>+indice!D15</f>
        <v>7283.62</v>
      </c>
      <c r="D7" s="174"/>
      <c r="E7" s="172"/>
      <c r="F7" s="203"/>
      <c r="G7" s="203"/>
      <c r="H7" s="203"/>
      <c r="I7" s="125"/>
      <c r="J7" s="125"/>
      <c r="K7" s="125"/>
      <c r="L7" s="125"/>
      <c r="M7" s="126"/>
      <c r="N7" s="126"/>
      <c r="O7" s="126"/>
      <c r="P7" s="126"/>
      <c r="Q7" s="126"/>
      <c r="R7" s="126"/>
      <c r="S7" s="126"/>
      <c r="T7" s="126"/>
      <c r="U7" s="126"/>
    </row>
    <row r="8" spans="1:21" s="123" customFormat="1" x14ac:dyDescent="0.2">
      <c r="A8" s="129"/>
      <c r="B8" s="130"/>
      <c r="C8" s="130"/>
      <c r="D8" s="175"/>
      <c r="E8" s="172"/>
      <c r="F8" s="203"/>
      <c r="G8" s="203"/>
      <c r="H8" s="203"/>
      <c r="I8" s="125"/>
      <c r="J8" s="125"/>
      <c r="K8" s="125"/>
      <c r="L8" s="131"/>
      <c r="M8" s="131"/>
      <c r="N8" s="131"/>
      <c r="O8" s="126"/>
      <c r="P8" s="126"/>
      <c r="Q8" s="126"/>
      <c r="R8" s="126"/>
      <c r="S8" s="126"/>
      <c r="T8" s="126"/>
      <c r="U8" s="126"/>
    </row>
    <row r="9" spans="1:21" s="123" customFormat="1" x14ac:dyDescent="0.2">
      <c r="A9" s="124"/>
      <c r="B9" s="128" t="s">
        <v>10</v>
      </c>
      <c r="C9" s="130"/>
      <c r="D9" s="175"/>
      <c r="E9" s="172"/>
      <c r="F9" s="203"/>
      <c r="G9" s="203"/>
      <c r="H9" s="203"/>
      <c r="I9" s="125"/>
      <c r="J9" s="125"/>
      <c r="K9" s="125"/>
      <c r="L9" s="131"/>
      <c r="M9" s="131"/>
      <c r="N9" s="131"/>
      <c r="O9" s="126"/>
      <c r="P9" s="126"/>
      <c r="Q9" s="126"/>
      <c r="R9" s="126"/>
      <c r="S9" s="126"/>
      <c r="T9" s="126"/>
      <c r="U9" s="126"/>
    </row>
    <row r="10" spans="1:21" ht="12.75" thickBot="1" x14ac:dyDescent="0.25">
      <c r="A10" s="241" t="s">
        <v>11</v>
      </c>
      <c r="B10" s="239" t="s">
        <v>25</v>
      </c>
      <c r="C10" s="239" t="s">
        <v>13</v>
      </c>
      <c r="D10" s="242" t="s">
        <v>26</v>
      </c>
      <c r="E10" s="242" t="s">
        <v>15</v>
      </c>
      <c r="F10" s="206" t="s">
        <v>16</v>
      </c>
      <c r="G10" s="238" t="s">
        <v>16</v>
      </c>
      <c r="H10" s="238"/>
      <c r="I10" s="239" t="s">
        <v>17</v>
      </c>
      <c r="J10" s="239" t="s">
        <v>18</v>
      </c>
      <c r="K10" s="176"/>
    </row>
    <row r="11" spans="1:21" ht="24" customHeight="1" thickBot="1" x14ac:dyDescent="0.25">
      <c r="A11" s="241"/>
      <c r="B11" s="239"/>
      <c r="C11" s="239"/>
      <c r="D11" s="242"/>
      <c r="E11" s="242"/>
      <c r="F11" s="207" t="s">
        <v>19</v>
      </c>
      <c r="G11" s="208" t="s">
        <v>20</v>
      </c>
      <c r="H11" s="208" t="s">
        <v>21</v>
      </c>
      <c r="I11" s="239"/>
      <c r="J11" s="239"/>
      <c r="K11" s="176"/>
    </row>
    <row r="12" spans="1:21" ht="12" customHeight="1" x14ac:dyDescent="0.2">
      <c r="A12" s="132">
        <v>1</v>
      </c>
      <c r="B12" s="209" t="s">
        <v>182</v>
      </c>
      <c r="C12" s="120" t="s">
        <v>75</v>
      </c>
      <c r="D12" s="187">
        <v>45270</v>
      </c>
      <c r="E12" s="187">
        <v>45301</v>
      </c>
      <c r="F12" s="210">
        <f t="shared" ref="F12:F13" si="0">G12+(H12*$C$7)</f>
        <v>1670000</v>
      </c>
      <c r="G12" s="210">
        <v>1670000</v>
      </c>
      <c r="H12" s="211">
        <v>0</v>
      </c>
      <c r="I12" s="246" t="s">
        <v>39</v>
      </c>
      <c r="J12" s="132" t="s">
        <v>23</v>
      </c>
      <c r="K12" s="176"/>
    </row>
    <row r="13" spans="1:21" x14ac:dyDescent="0.2">
      <c r="A13" s="133">
        <v>2</v>
      </c>
      <c r="B13" s="209" t="s">
        <v>87</v>
      </c>
      <c r="C13" s="120" t="s">
        <v>75</v>
      </c>
      <c r="D13" s="187">
        <v>45281</v>
      </c>
      <c r="E13" s="187">
        <v>45312</v>
      </c>
      <c r="F13" s="210">
        <f t="shared" si="0"/>
        <v>571020.01</v>
      </c>
      <c r="G13" s="210">
        <v>571020.01</v>
      </c>
      <c r="H13" s="211">
        <v>0</v>
      </c>
      <c r="I13" s="247"/>
      <c r="J13" s="132" t="s">
        <v>23</v>
      </c>
      <c r="K13" s="176"/>
    </row>
    <row r="14" spans="1:21" x14ac:dyDescent="0.2">
      <c r="A14" s="133">
        <v>3</v>
      </c>
      <c r="B14" s="209" t="s">
        <v>195</v>
      </c>
      <c r="C14" s="120" t="s">
        <v>50</v>
      </c>
      <c r="D14" s="187">
        <v>45282</v>
      </c>
      <c r="E14" s="187">
        <v>45301</v>
      </c>
      <c r="F14" s="210">
        <f>G14+(H14*$C$7)</f>
        <v>2125038</v>
      </c>
      <c r="G14" s="210">
        <v>2125038</v>
      </c>
      <c r="H14" s="211">
        <v>0</v>
      </c>
      <c r="I14" s="247"/>
      <c r="J14" s="132" t="s">
        <v>23</v>
      </c>
      <c r="K14" s="176"/>
    </row>
    <row r="15" spans="1:21" x14ac:dyDescent="0.2">
      <c r="A15" s="133">
        <v>4</v>
      </c>
      <c r="B15" s="209" t="s">
        <v>196</v>
      </c>
      <c r="C15" s="120" t="s">
        <v>75</v>
      </c>
      <c r="D15" s="187">
        <v>45272</v>
      </c>
      <c r="E15" s="187">
        <v>45303</v>
      </c>
      <c r="F15" s="210">
        <f t="shared" ref="F15:F36" si="1">G15+(H15*$C$7)</f>
        <v>15583350</v>
      </c>
      <c r="G15" s="210">
        <v>15583350</v>
      </c>
      <c r="H15" s="211">
        <v>0</v>
      </c>
      <c r="I15" s="247"/>
      <c r="J15" s="132" t="s">
        <v>23</v>
      </c>
      <c r="K15" s="176"/>
    </row>
    <row r="16" spans="1:21" x14ac:dyDescent="0.2">
      <c r="A16" s="133">
        <v>5</v>
      </c>
      <c r="B16" s="209" t="s">
        <v>136</v>
      </c>
      <c r="C16" s="120" t="s">
        <v>75</v>
      </c>
      <c r="D16" s="187">
        <v>45266</v>
      </c>
      <c r="E16" s="187">
        <v>45297</v>
      </c>
      <c r="F16" s="210">
        <f t="shared" si="1"/>
        <v>2538600</v>
      </c>
      <c r="G16" s="210">
        <v>2538600</v>
      </c>
      <c r="H16" s="211">
        <v>0</v>
      </c>
      <c r="I16" s="247"/>
      <c r="J16" s="132" t="s">
        <v>23</v>
      </c>
      <c r="K16" s="176"/>
      <c r="L16" s="176"/>
    </row>
    <row r="17" spans="1:12" x14ac:dyDescent="0.2">
      <c r="A17" s="133">
        <v>6</v>
      </c>
      <c r="B17" s="209" t="s">
        <v>38</v>
      </c>
      <c r="C17" s="120" t="s">
        <v>50</v>
      </c>
      <c r="D17" s="187">
        <v>45279</v>
      </c>
      <c r="E17" s="187">
        <v>45310</v>
      </c>
      <c r="F17" s="210">
        <f t="shared" si="1"/>
        <v>49566280</v>
      </c>
      <c r="G17" s="210">
        <v>49566280</v>
      </c>
      <c r="H17" s="211">
        <v>0</v>
      </c>
      <c r="I17" s="247"/>
      <c r="J17" s="132" t="s">
        <v>23</v>
      </c>
      <c r="K17" s="176"/>
      <c r="L17" s="176"/>
    </row>
    <row r="18" spans="1:12" x14ac:dyDescent="0.2">
      <c r="A18" s="133">
        <v>7</v>
      </c>
      <c r="B18" s="209" t="s">
        <v>88</v>
      </c>
      <c r="C18" s="120" t="s">
        <v>237</v>
      </c>
      <c r="D18" s="187">
        <v>45261</v>
      </c>
      <c r="E18" s="187">
        <v>45319</v>
      </c>
      <c r="F18" s="210">
        <f t="shared" si="1"/>
        <v>17848099</v>
      </c>
      <c r="G18" s="210">
        <v>17848099</v>
      </c>
      <c r="H18" s="211">
        <v>0</v>
      </c>
      <c r="I18" s="247"/>
      <c r="J18" s="132" t="s">
        <v>23</v>
      </c>
      <c r="K18" s="176"/>
      <c r="L18" s="176"/>
    </row>
    <row r="19" spans="1:12" x14ac:dyDescent="0.2">
      <c r="A19" s="133">
        <v>8</v>
      </c>
      <c r="B19" s="209" t="s">
        <v>89</v>
      </c>
      <c r="C19" s="120" t="s">
        <v>131</v>
      </c>
      <c r="D19" s="187">
        <v>45280</v>
      </c>
      <c r="E19" s="187">
        <v>45311</v>
      </c>
      <c r="F19" s="210">
        <f t="shared" si="1"/>
        <v>409262847.94220001</v>
      </c>
      <c r="G19" s="210">
        <v>3410000</v>
      </c>
      <c r="H19" s="211">
        <v>55721.31</v>
      </c>
      <c r="I19" s="247"/>
      <c r="J19" s="132" t="s">
        <v>23</v>
      </c>
      <c r="K19" s="176"/>
      <c r="L19" s="176"/>
    </row>
    <row r="20" spans="1:12" x14ac:dyDescent="0.2">
      <c r="A20" s="133">
        <v>9</v>
      </c>
      <c r="B20" s="209" t="s">
        <v>59</v>
      </c>
      <c r="C20" s="120" t="s">
        <v>75</v>
      </c>
      <c r="D20" s="187">
        <v>45261</v>
      </c>
      <c r="E20" s="187">
        <v>45413</v>
      </c>
      <c r="F20" s="210">
        <f t="shared" si="1"/>
        <v>113871750</v>
      </c>
      <c r="G20" s="210">
        <v>113871750</v>
      </c>
      <c r="H20" s="211">
        <v>0</v>
      </c>
      <c r="I20" s="247"/>
      <c r="J20" s="132" t="s">
        <v>23</v>
      </c>
      <c r="K20" s="176"/>
    </row>
    <row r="21" spans="1:12" x14ac:dyDescent="0.2">
      <c r="A21" s="133">
        <v>10</v>
      </c>
      <c r="B21" s="209" t="s">
        <v>262</v>
      </c>
      <c r="C21" s="120" t="s">
        <v>75</v>
      </c>
      <c r="D21" s="187">
        <v>45262</v>
      </c>
      <c r="E21" s="187">
        <v>45293</v>
      </c>
      <c r="F21" s="210">
        <f t="shared" si="1"/>
        <v>3200000</v>
      </c>
      <c r="G21" s="210">
        <v>3200000</v>
      </c>
      <c r="H21" s="211">
        <v>0</v>
      </c>
      <c r="I21" s="247"/>
      <c r="J21" s="132" t="s">
        <v>23</v>
      </c>
      <c r="K21" s="176"/>
      <c r="L21" s="176"/>
    </row>
    <row r="22" spans="1:12" x14ac:dyDescent="0.2">
      <c r="A22" s="133">
        <v>11</v>
      </c>
      <c r="B22" s="209" t="s">
        <v>116</v>
      </c>
      <c r="C22" s="120" t="s">
        <v>95</v>
      </c>
      <c r="D22" s="187">
        <v>45231</v>
      </c>
      <c r="E22" s="187">
        <v>45351</v>
      </c>
      <c r="F22" s="210">
        <f t="shared" si="1"/>
        <v>481794783.51020002</v>
      </c>
      <c r="G22" s="210">
        <v>0</v>
      </c>
      <c r="H22" s="211">
        <v>66147.710000000006</v>
      </c>
      <c r="I22" s="247"/>
      <c r="J22" s="132" t="s">
        <v>23</v>
      </c>
      <c r="K22" s="176"/>
      <c r="L22" s="176"/>
    </row>
    <row r="23" spans="1:12" x14ac:dyDescent="0.2">
      <c r="A23" s="133">
        <v>12</v>
      </c>
      <c r="B23" s="209" t="s">
        <v>197</v>
      </c>
      <c r="C23" s="120" t="s">
        <v>75</v>
      </c>
      <c r="D23" s="187">
        <v>45264</v>
      </c>
      <c r="E23" s="187">
        <v>45295</v>
      </c>
      <c r="F23" s="210">
        <f t="shared" si="1"/>
        <v>2600000</v>
      </c>
      <c r="G23" s="210">
        <v>2600000</v>
      </c>
      <c r="H23" s="211">
        <v>0</v>
      </c>
      <c r="I23" s="247"/>
      <c r="J23" s="132" t="s">
        <v>23</v>
      </c>
      <c r="K23" s="176"/>
      <c r="L23" s="177"/>
    </row>
    <row r="24" spans="1:12" x14ac:dyDescent="0.2">
      <c r="A24" s="133">
        <v>13</v>
      </c>
      <c r="B24" s="209" t="s">
        <v>263</v>
      </c>
      <c r="C24" s="120" t="s">
        <v>75</v>
      </c>
      <c r="D24" s="187">
        <v>45287</v>
      </c>
      <c r="E24" s="187">
        <v>45318</v>
      </c>
      <c r="F24" s="210">
        <f t="shared" si="1"/>
        <v>2231647</v>
      </c>
      <c r="G24" s="210">
        <v>2231647</v>
      </c>
      <c r="H24" s="211">
        <v>0</v>
      </c>
      <c r="I24" s="247"/>
      <c r="J24" s="132" t="s">
        <v>23</v>
      </c>
      <c r="K24" s="176"/>
      <c r="L24" s="176"/>
    </row>
    <row r="25" spans="1:12" x14ac:dyDescent="0.2">
      <c r="A25" s="133">
        <v>14</v>
      </c>
      <c r="B25" s="209" t="s">
        <v>81</v>
      </c>
      <c r="C25" s="120" t="s">
        <v>75</v>
      </c>
      <c r="D25" s="187">
        <v>45273</v>
      </c>
      <c r="E25" s="187">
        <v>45304</v>
      </c>
      <c r="F25" s="210">
        <f t="shared" si="1"/>
        <v>2403594.6</v>
      </c>
      <c r="G25" s="210">
        <v>0</v>
      </c>
      <c r="H25" s="211">
        <v>330</v>
      </c>
      <c r="I25" s="247"/>
      <c r="J25" s="132" t="s">
        <v>23</v>
      </c>
      <c r="K25" s="176"/>
      <c r="L25" s="176"/>
    </row>
    <row r="26" spans="1:12" x14ac:dyDescent="0.2">
      <c r="A26" s="133">
        <v>15</v>
      </c>
      <c r="B26" s="209" t="s">
        <v>264</v>
      </c>
      <c r="C26" s="120" t="s">
        <v>95</v>
      </c>
      <c r="D26" s="187">
        <v>45276</v>
      </c>
      <c r="E26" s="187">
        <v>45338</v>
      </c>
      <c r="F26" s="210">
        <f t="shared" si="1"/>
        <v>297754385.60000002</v>
      </c>
      <c r="G26" s="210">
        <v>0</v>
      </c>
      <c r="H26" s="211">
        <v>40880</v>
      </c>
      <c r="I26" s="247"/>
      <c r="J26" s="132" t="s">
        <v>23</v>
      </c>
      <c r="K26" s="176"/>
      <c r="L26" s="177"/>
    </row>
    <row r="27" spans="1:12" x14ac:dyDescent="0.2">
      <c r="A27" s="133">
        <v>16</v>
      </c>
      <c r="B27" s="209" t="s">
        <v>60</v>
      </c>
      <c r="C27" s="120" t="s">
        <v>95</v>
      </c>
      <c r="D27" s="187">
        <v>45218</v>
      </c>
      <c r="E27" s="187">
        <v>45584</v>
      </c>
      <c r="F27" s="210">
        <f t="shared" si="1"/>
        <v>34511496</v>
      </c>
      <c r="G27" s="210">
        <v>34511496</v>
      </c>
      <c r="H27" s="211">
        <v>0</v>
      </c>
      <c r="I27" s="247"/>
      <c r="J27" s="132" t="s">
        <v>23</v>
      </c>
      <c r="K27" s="176"/>
      <c r="L27" s="176"/>
    </row>
    <row r="28" spans="1:12" x14ac:dyDescent="0.2">
      <c r="A28" s="133">
        <v>17</v>
      </c>
      <c r="B28" s="209" t="s">
        <v>90</v>
      </c>
      <c r="C28" s="120" t="s">
        <v>95</v>
      </c>
      <c r="D28" s="187">
        <v>45221</v>
      </c>
      <c r="E28" s="187">
        <v>45587</v>
      </c>
      <c r="F28" s="210">
        <f t="shared" si="1"/>
        <v>223784724</v>
      </c>
      <c r="G28" s="210">
        <v>223784724</v>
      </c>
      <c r="H28" s="211">
        <v>0</v>
      </c>
      <c r="I28" s="247"/>
      <c r="J28" s="132" t="s">
        <v>23</v>
      </c>
      <c r="K28" s="176"/>
      <c r="L28" s="177"/>
    </row>
    <row r="29" spans="1:12" x14ac:dyDescent="0.2">
      <c r="A29" s="133">
        <v>18</v>
      </c>
      <c r="B29" s="209" t="s">
        <v>61</v>
      </c>
      <c r="C29" s="120" t="s">
        <v>75</v>
      </c>
      <c r="D29" s="187">
        <v>45275</v>
      </c>
      <c r="E29" s="187">
        <v>45337</v>
      </c>
      <c r="F29" s="210">
        <f t="shared" si="1"/>
        <v>15698000</v>
      </c>
      <c r="G29" s="210">
        <v>15698000</v>
      </c>
      <c r="H29" s="211">
        <v>0</v>
      </c>
      <c r="I29" s="247"/>
      <c r="J29" s="132" t="s">
        <v>23</v>
      </c>
      <c r="K29" s="176"/>
      <c r="L29" s="177"/>
    </row>
    <row r="30" spans="1:12" x14ac:dyDescent="0.2">
      <c r="A30" s="133">
        <v>19</v>
      </c>
      <c r="B30" s="209" t="s">
        <v>265</v>
      </c>
      <c r="C30" s="120" t="s">
        <v>75</v>
      </c>
      <c r="D30" s="187">
        <v>45279</v>
      </c>
      <c r="E30" s="187">
        <v>45310</v>
      </c>
      <c r="F30" s="210">
        <f t="shared" si="1"/>
        <v>1820905</v>
      </c>
      <c r="G30" s="210">
        <v>0</v>
      </c>
      <c r="H30" s="211">
        <v>250</v>
      </c>
      <c r="I30" s="247"/>
      <c r="J30" s="132" t="s">
        <v>23</v>
      </c>
      <c r="K30" s="176"/>
      <c r="L30" s="176"/>
    </row>
    <row r="31" spans="1:12" x14ac:dyDescent="0.2">
      <c r="A31" s="133">
        <v>20</v>
      </c>
      <c r="B31" s="209" t="s">
        <v>266</v>
      </c>
      <c r="C31" s="120" t="s">
        <v>75</v>
      </c>
      <c r="D31" s="187">
        <v>45287</v>
      </c>
      <c r="E31" s="187">
        <v>45318</v>
      </c>
      <c r="F31" s="210">
        <f t="shared" si="1"/>
        <v>4400000</v>
      </c>
      <c r="G31" s="210">
        <v>4400000</v>
      </c>
      <c r="H31" s="211">
        <v>0</v>
      </c>
      <c r="I31" s="247"/>
      <c r="J31" s="132" t="s">
        <v>23</v>
      </c>
      <c r="K31" s="176"/>
      <c r="L31" s="177"/>
    </row>
    <row r="32" spans="1:12" x14ac:dyDescent="0.2">
      <c r="A32" s="133">
        <v>21</v>
      </c>
      <c r="B32" s="209" t="s">
        <v>183</v>
      </c>
      <c r="C32" s="120" t="s">
        <v>75</v>
      </c>
      <c r="D32" s="187">
        <v>45287</v>
      </c>
      <c r="E32" s="187">
        <v>45318</v>
      </c>
      <c r="F32" s="210">
        <f t="shared" si="1"/>
        <v>1200000</v>
      </c>
      <c r="G32" s="210">
        <v>1200000</v>
      </c>
      <c r="H32" s="211">
        <v>0</v>
      </c>
      <c r="I32" s="247"/>
      <c r="J32" s="132" t="s">
        <v>23</v>
      </c>
      <c r="K32" s="176"/>
      <c r="L32" s="176"/>
    </row>
    <row r="33" spans="1:21" x14ac:dyDescent="0.2">
      <c r="A33" s="133">
        <v>22</v>
      </c>
      <c r="B33" s="209" t="s">
        <v>267</v>
      </c>
      <c r="C33" s="120" t="s">
        <v>75</v>
      </c>
      <c r="D33" s="187">
        <v>45288</v>
      </c>
      <c r="E33" s="187">
        <v>45319</v>
      </c>
      <c r="F33" s="210">
        <f t="shared" si="1"/>
        <v>1227500</v>
      </c>
      <c r="G33" s="210">
        <v>1227500</v>
      </c>
      <c r="H33" s="211">
        <v>0</v>
      </c>
      <c r="I33" s="247"/>
      <c r="J33" s="132" t="s">
        <v>23</v>
      </c>
      <c r="K33" s="176"/>
      <c r="L33" s="176"/>
    </row>
    <row r="34" spans="1:21" x14ac:dyDescent="0.2">
      <c r="A34" s="133">
        <v>23</v>
      </c>
      <c r="B34" s="209" t="s">
        <v>137</v>
      </c>
      <c r="C34" s="120" t="s">
        <v>95</v>
      </c>
      <c r="D34" s="187">
        <v>45261</v>
      </c>
      <c r="E34" s="187">
        <v>45381</v>
      </c>
      <c r="F34" s="210">
        <f t="shared" si="1"/>
        <v>151339056.35999998</v>
      </c>
      <c r="G34" s="210">
        <v>0</v>
      </c>
      <c r="H34" s="211">
        <v>20778</v>
      </c>
      <c r="I34" s="247"/>
      <c r="J34" s="132" t="s">
        <v>23</v>
      </c>
      <c r="K34" s="176"/>
      <c r="L34" s="176"/>
    </row>
    <row r="35" spans="1:21" x14ac:dyDescent="0.2">
      <c r="A35" s="133">
        <v>24</v>
      </c>
      <c r="B35" s="209" t="s">
        <v>138</v>
      </c>
      <c r="C35" s="110" t="s">
        <v>75</v>
      </c>
      <c r="D35" s="187">
        <v>45036</v>
      </c>
      <c r="E35" s="187">
        <v>45402</v>
      </c>
      <c r="F35" s="210">
        <f t="shared" si="1"/>
        <v>24930500</v>
      </c>
      <c r="G35" s="210">
        <v>24930500</v>
      </c>
      <c r="H35" s="211">
        <v>0</v>
      </c>
      <c r="I35" s="247"/>
      <c r="J35" s="132" t="s">
        <v>23</v>
      </c>
      <c r="K35" s="176"/>
      <c r="L35" s="176"/>
    </row>
    <row r="36" spans="1:21" ht="12" customHeight="1" x14ac:dyDescent="0.2">
      <c r="A36" s="133">
        <v>25</v>
      </c>
      <c r="B36" s="209" t="s">
        <v>198</v>
      </c>
      <c r="C36" s="134" t="s">
        <v>75</v>
      </c>
      <c r="D36" s="187">
        <v>45278</v>
      </c>
      <c r="E36" s="187">
        <v>45309</v>
      </c>
      <c r="F36" s="210">
        <f t="shared" si="1"/>
        <v>1220006.3500000001</v>
      </c>
      <c r="G36" s="210">
        <v>0</v>
      </c>
      <c r="H36" s="211">
        <v>167.5</v>
      </c>
      <c r="I36" s="247"/>
      <c r="J36" s="132" t="s">
        <v>23</v>
      </c>
      <c r="K36" s="176"/>
      <c r="L36" s="176"/>
    </row>
    <row r="37" spans="1:21" s="123" customFormat="1" x14ac:dyDescent="0.2">
      <c r="B37" s="123" t="s">
        <v>35</v>
      </c>
      <c r="D37" s="170"/>
      <c r="E37" s="170"/>
      <c r="F37" s="212">
        <f>SUM(F12:F36)</f>
        <v>1863153583.3723996</v>
      </c>
      <c r="G37" s="212">
        <f t="shared" ref="G37:H37" si="2">SUM(G12:G36)</f>
        <v>520968004.00999999</v>
      </c>
      <c r="H37" s="213">
        <f t="shared" si="2"/>
        <v>184274.52000000002</v>
      </c>
    </row>
    <row r="38" spans="1:21" s="123" customFormat="1" x14ac:dyDescent="0.2">
      <c r="D38" s="170"/>
      <c r="E38" s="170"/>
      <c r="F38" s="214"/>
      <c r="G38" s="214"/>
      <c r="H38" s="214"/>
    </row>
    <row r="39" spans="1:21" s="123" customFormat="1" x14ac:dyDescent="0.2">
      <c r="D39" s="170"/>
      <c r="E39" s="170"/>
      <c r="F39" s="202"/>
      <c r="G39" s="202"/>
      <c r="H39" s="202"/>
    </row>
    <row r="40" spans="1:21" s="123" customFormat="1" x14ac:dyDescent="0.2">
      <c r="D40" s="170"/>
      <c r="E40" s="170"/>
      <c r="F40" s="202"/>
      <c r="G40" s="202"/>
      <c r="H40" s="202"/>
    </row>
    <row r="41" spans="1:21" s="123" customFormat="1" x14ac:dyDescent="0.2">
      <c r="D41" s="170"/>
      <c r="E41" s="170"/>
      <c r="F41" s="202"/>
      <c r="G41" s="202"/>
      <c r="H41" s="202"/>
    </row>
    <row r="42" spans="1:21" s="123" customFormat="1" x14ac:dyDescent="0.2">
      <c r="B42" s="128"/>
      <c r="C42" s="204"/>
      <c r="D42" s="83"/>
      <c r="E42" s="172"/>
      <c r="F42" s="203"/>
      <c r="G42" s="203"/>
      <c r="H42" s="203"/>
      <c r="I42" s="125"/>
      <c r="J42" s="125"/>
      <c r="K42" s="125"/>
      <c r="L42" s="125"/>
      <c r="M42" s="126"/>
      <c r="N42" s="126"/>
      <c r="O42" s="126"/>
      <c r="P42" s="126"/>
      <c r="Q42" s="126"/>
      <c r="R42" s="126"/>
      <c r="S42" s="126"/>
      <c r="T42" s="126"/>
      <c r="U42" s="126"/>
    </row>
    <row r="43" spans="1:21" s="123" customFormat="1" x14ac:dyDescent="0.2">
      <c r="A43" s="127" t="s">
        <v>122</v>
      </c>
      <c r="B43" s="128"/>
      <c r="C43" s="204" t="s">
        <v>268</v>
      </c>
      <c r="D43" s="174"/>
      <c r="E43" s="172"/>
      <c r="F43" s="203"/>
      <c r="G43" s="203"/>
      <c r="H43" s="203"/>
      <c r="I43" s="125"/>
      <c r="J43" s="125"/>
      <c r="K43" s="125"/>
      <c r="L43" s="125"/>
      <c r="M43" s="126"/>
      <c r="N43" s="126"/>
      <c r="O43" s="126"/>
      <c r="P43" s="126"/>
      <c r="Q43" s="126"/>
      <c r="R43" s="126"/>
      <c r="S43" s="126"/>
      <c r="T43" s="126"/>
      <c r="U43" s="126"/>
    </row>
    <row r="44" spans="1:21" s="123" customFormat="1" x14ac:dyDescent="0.2">
      <c r="A44" s="127" t="s">
        <v>123</v>
      </c>
      <c r="B44" s="130"/>
      <c r="C44" s="205">
        <v>7283.62</v>
      </c>
      <c r="D44" s="175"/>
      <c r="E44" s="172"/>
      <c r="F44" s="203"/>
      <c r="G44" s="203"/>
      <c r="H44" s="203"/>
      <c r="I44" s="125"/>
      <c r="J44" s="125"/>
      <c r="K44" s="125"/>
      <c r="L44" s="125"/>
      <c r="M44" s="126"/>
      <c r="N44" s="126"/>
      <c r="O44" s="126"/>
      <c r="P44" s="126"/>
      <c r="Q44" s="126"/>
      <c r="R44" s="126"/>
      <c r="S44" s="126"/>
      <c r="T44" s="126"/>
      <c r="U44" s="126"/>
    </row>
    <row r="45" spans="1:21" s="123" customFormat="1" x14ac:dyDescent="0.2">
      <c r="A45" s="124"/>
      <c r="B45" s="128" t="s">
        <v>10</v>
      </c>
      <c r="C45" s="130"/>
      <c r="D45" s="175"/>
      <c r="E45" s="172"/>
      <c r="F45" s="203"/>
      <c r="G45" s="203"/>
      <c r="H45" s="203"/>
      <c r="I45" s="125"/>
      <c r="J45" s="125"/>
      <c r="K45" s="125"/>
      <c r="L45" s="125"/>
      <c r="M45" s="126"/>
      <c r="N45" s="126"/>
      <c r="O45" s="126"/>
      <c r="P45" s="126"/>
      <c r="Q45" s="126"/>
      <c r="R45" s="126"/>
      <c r="S45" s="126"/>
      <c r="T45" s="126"/>
      <c r="U45" s="126"/>
    </row>
    <row r="46" spans="1:21" s="123" customFormat="1" x14ac:dyDescent="0.2">
      <c r="A46" s="128"/>
      <c r="B46" s="130"/>
      <c r="C46" s="130"/>
      <c r="D46" s="175"/>
      <c r="E46" s="172"/>
      <c r="F46" s="203"/>
      <c r="G46" s="203"/>
      <c r="H46" s="203"/>
      <c r="I46" s="125"/>
      <c r="J46" s="125"/>
      <c r="K46" s="125"/>
      <c r="L46" s="125"/>
      <c r="M46" s="126"/>
      <c r="N46" s="126"/>
      <c r="O46" s="126"/>
      <c r="P46" s="126"/>
      <c r="Q46" s="126"/>
      <c r="R46" s="126"/>
      <c r="S46" s="126"/>
      <c r="T46" s="126"/>
      <c r="U46" s="126"/>
    </row>
    <row r="47" spans="1:21" ht="14.1" customHeight="1" thickBot="1" x14ac:dyDescent="0.25">
      <c r="A47" s="241" t="s">
        <v>11</v>
      </c>
      <c r="B47" s="239" t="s">
        <v>25</v>
      </c>
      <c r="C47" s="239" t="s">
        <v>13</v>
      </c>
      <c r="D47" s="242" t="s">
        <v>26</v>
      </c>
      <c r="E47" s="242" t="s">
        <v>15</v>
      </c>
      <c r="F47" s="206" t="s">
        <v>16</v>
      </c>
      <c r="G47" s="238" t="s">
        <v>16</v>
      </c>
      <c r="H47" s="238"/>
      <c r="I47" s="239" t="s">
        <v>17</v>
      </c>
      <c r="J47" s="239" t="s">
        <v>18</v>
      </c>
      <c r="K47" s="176"/>
      <c r="L47" s="176"/>
    </row>
    <row r="48" spans="1:21" ht="24.75" thickBot="1" x14ac:dyDescent="0.25">
      <c r="A48" s="241"/>
      <c r="B48" s="239"/>
      <c r="C48" s="239"/>
      <c r="D48" s="242"/>
      <c r="E48" s="242"/>
      <c r="F48" s="207" t="s">
        <v>19</v>
      </c>
      <c r="G48" s="208" t="s">
        <v>20</v>
      </c>
      <c r="H48" s="208" t="s">
        <v>21</v>
      </c>
      <c r="I48" s="239"/>
      <c r="J48" s="239"/>
      <c r="K48" s="176"/>
      <c r="L48" s="176"/>
    </row>
    <row r="49" spans="1:12" x14ac:dyDescent="0.2">
      <c r="A49" s="222"/>
      <c r="B49" s="123" t="s">
        <v>34</v>
      </c>
      <c r="C49" s="222"/>
      <c r="D49" s="178"/>
      <c r="E49" s="178"/>
      <c r="F49" s="215">
        <f>+F37</f>
        <v>1863153583.3723996</v>
      </c>
      <c r="G49" s="215">
        <f>+G37</f>
        <v>520968004.00999999</v>
      </c>
      <c r="H49" s="213">
        <f>+H37</f>
        <v>184274.52000000002</v>
      </c>
      <c r="I49" s="222"/>
      <c r="J49" s="222"/>
      <c r="K49" s="176"/>
      <c r="L49" s="176"/>
    </row>
    <row r="50" spans="1:12" x14ac:dyDescent="0.2">
      <c r="A50" s="133">
        <v>26</v>
      </c>
      <c r="B50" s="209" t="s">
        <v>140</v>
      </c>
      <c r="C50" s="134" t="s">
        <v>75</v>
      </c>
      <c r="D50" s="187">
        <v>45621</v>
      </c>
      <c r="E50" s="187">
        <v>45316</v>
      </c>
      <c r="F50" s="210">
        <f>G50+(H50*$C$44)</f>
        <v>52510000</v>
      </c>
      <c r="G50" s="210">
        <v>52510000</v>
      </c>
      <c r="H50" s="211">
        <v>0</v>
      </c>
      <c r="I50" s="243" t="s">
        <v>39</v>
      </c>
      <c r="J50" s="132" t="s">
        <v>23</v>
      </c>
      <c r="K50" s="176"/>
      <c r="L50" s="177"/>
    </row>
    <row r="51" spans="1:12" x14ac:dyDescent="0.2">
      <c r="A51" s="133">
        <v>27</v>
      </c>
      <c r="B51" s="209" t="s">
        <v>269</v>
      </c>
      <c r="C51" s="134" t="s">
        <v>131</v>
      </c>
      <c r="D51" s="187">
        <v>45282</v>
      </c>
      <c r="E51" s="187">
        <v>45313</v>
      </c>
      <c r="F51" s="210">
        <f t="shared" ref="F51:F74" si="3">G51+(H51*$C$44)</f>
        <v>16353256.9956</v>
      </c>
      <c r="G51" s="210">
        <v>2650000</v>
      </c>
      <c r="H51" s="211">
        <v>1881.38</v>
      </c>
      <c r="I51" s="243"/>
      <c r="J51" s="132" t="s">
        <v>23</v>
      </c>
      <c r="K51" s="176"/>
      <c r="L51" s="176"/>
    </row>
    <row r="52" spans="1:12" x14ac:dyDescent="0.2">
      <c r="A52" s="133">
        <v>28</v>
      </c>
      <c r="B52" s="209" t="s">
        <v>115</v>
      </c>
      <c r="C52" s="134" t="s">
        <v>141</v>
      </c>
      <c r="D52" s="187">
        <v>44291</v>
      </c>
      <c r="E52" s="187">
        <v>45752</v>
      </c>
      <c r="F52" s="210">
        <f t="shared" si="3"/>
        <v>87294185.700000003</v>
      </c>
      <c r="G52" s="210">
        <v>0</v>
      </c>
      <c r="H52" s="211">
        <v>11985</v>
      </c>
      <c r="I52" s="243"/>
      <c r="J52" s="132" t="s">
        <v>23</v>
      </c>
      <c r="K52" s="176"/>
      <c r="L52" s="176"/>
    </row>
    <row r="53" spans="1:12" x14ac:dyDescent="0.2">
      <c r="A53" s="133">
        <v>29</v>
      </c>
      <c r="B53" s="209" t="s">
        <v>199</v>
      </c>
      <c r="C53" s="134" t="s">
        <v>75</v>
      </c>
      <c r="D53" s="187">
        <v>45261</v>
      </c>
      <c r="E53" s="187">
        <v>45322</v>
      </c>
      <c r="F53" s="210">
        <f t="shared" si="3"/>
        <v>204279674</v>
      </c>
      <c r="G53" s="210">
        <v>204279674</v>
      </c>
      <c r="H53" s="211">
        <v>0</v>
      </c>
      <c r="I53" s="243"/>
      <c r="J53" s="132" t="s">
        <v>23</v>
      </c>
      <c r="K53" s="176"/>
      <c r="L53" s="176"/>
    </row>
    <row r="54" spans="1:12" x14ac:dyDescent="0.2">
      <c r="A54" s="133">
        <v>30</v>
      </c>
      <c r="B54" s="209" t="s">
        <v>51</v>
      </c>
      <c r="C54" s="134" t="s">
        <v>131</v>
      </c>
      <c r="D54" s="187">
        <v>45280</v>
      </c>
      <c r="E54" s="187">
        <v>45311</v>
      </c>
      <c r="F54" s="210">
        <f t="shared" si="3"/>
        <v>42927835.375</v>
      </c>
      <c r="G54" s="210">
        <v>0</v>
      </c>
      <c r="H54" s="211">
        <v>5893.75</v>
      </c>
      <c r="I54" s="243"/>
      <c r="J54" s="132" t="s">
        <v>23</v>
      </c>
      <c r="K54" s="176"/>
      <c r="L54" s="176"/>
    </row>
    <row r="55" spans="1:12" x14ac:dyDescent="0.2">
      <c r="A55" s="133">
        <v>31</v>
      </c>
      <c r="B55" s="209" t="s">
        <v>142</v>
      </c>
      <c r="C55" s="134" t="s">
        <v>75</v>
      </c>
      <c r="D55" s="187">
        <v>45280</v>
      </c>
      <c r="E55" s="187">
        <v>45311</v>
      </c>
      <c r="F55" s="210">
        <f t="shared" si="3"/>
        <v>4005991</v>
      </c>
      <c r="G55" s="210">
        <v>0</v>
      </c>
      <c r="H55" s="211">
        <v>550</v>
      </c>
      <c r="I55" s="243"/>
      <c r="J55" s="132" t="s">
        <v>23</v>
      </c>
      <c r="K55" s="176"/>
      <c r="L55" s="176"/>
    </row>
    <row r="56" spans="1:12" x14ac:dyDescent="0.2">
      <c r="A56" s="133">
        <v>32</v>
      </c>
      <c r="B56" s="209" t="s">
        <v>117</v>
      </c>
      <c r="C56" s="134" t="s">
        <v>75</v>
      </c>
      <c r="D56" s="187">
        <v>45250</v>
      </c>
      <c r="E56" s="187">
        <v>45311</v>
      </c>
      <c r="F56" s="210">
        <f t="shared" si="3"/>
        <v>87403440</v>
      </c>
      <c r="G56" s="210">
        <v>0</v>
      </c>
      <c r="H56" s="211">
        <v>12000</v>
      </c>
      <c r="I56" s="243"/>
      <c r="J56" s="132" t="s">
        <v>23</v>
      </c>
      <c r="K56" s="176"/>
      <c r="L56" s="176"/>
    </row>
    <row r="57" spans="1:12" x14ac:dyDescent="0.2">
      <c r="A57" s="133">
        <v>33</v>
      </c>
      <c r="B57" s="209" t="s">
        <v>102</v>
      </c>
      <c r="C57" s="134" t="s">
        <v>75</v>
      </c>
      <c r="D57" s="187">
        <v>45285</v>
      </c>
      <c r="E57" s="187">
        <v>45316</v>
      </c>
      <c r="F57" s="210">
        <f t="shared" si="3"/>
        <v>2563480</v>
      </c>
      <c r="G57" s="210">
        <v>2563480</v>
      </c>
      <c r="H57" s="211">
        <v>0</v>
      </c>
      <c r="I57" s="243"/>
      <c r="J57" s="132" t="s">
        <v>23</v>
      </c>
      <c r="K57" s="176"/>
      <c r="L57" s="176"/>
    </row>
    <row r="58" spans="1:12" x14ac:dyDescent="0.2">
      <c r="A58" s="133">
        <v>34</v>
      </c>
      <c r="B58" s="209" t="s">
        <v>270</v>
      </c>
      <c r="C58" s="134" t="s">
        <v>75</v>
      </c>
      <c r="D58" s="187">
        <v>45264</v>
      </c>
      <c r="E58" s="187">
        <v>45295</v>
      </c>
      <c r="F58" s="210">
        <f t="shared" si="3"/>
        <v>3767088.2640000004</v>
      </c>
      <c r="G58" s="210">
        <v>0</v>
      </c>
      <c r="H58" s="211">
        <v>517.20000000000005</v>
      </c>
      <c r="I58" s="243"/>
      <c r="J58" s="132" t="s">
        <v>23</v>
      </c>
      <c r="K58" s="176"/>
      <c r="L58" s="177"/>
    </row>
    <row r="59" spans="1:12" x14ac:dyDescent="0.2">
      <c r="A59" s="133">
        <v>35</v>
      </c>
      <c r="B59" s="209" t="s">
        <v>200</v>
      </c>
      <c r="C59" s="134" t="s">
        <v>75</v>
      </c>
      <c r="D59" s="187">
        <v>45282</v>
      </c>
      <c r="E59" s="187">
        <v>45313</v>
      </c>
      <c r="F59" s="210">
        <f t="shared" si="3"/>
        <v>27504250</v>
      </c>
      <c r="G59" s="210">
        <v>27504250</v>
      </c>
      <c r="H59" s="211">
        <v>0</v>
      </c>
      <c r="I59" s="243"/>
      <c r="J59" s="132" t="s">
        <v>23</v>
      </c>
      <c r="K59" s="176"/>
      <c r="L59" s="176"/>
    </row>
    <row r="60" spans="1:12" x14ac:dyDescent="0.2">
      <c r="A60" s="133">
        <v>36</v>
      </c>
      <c r="B60" s="209" t="s">
        <v>201</v>
      </c>
      <c r="C60" s="134" t="s">
        <v>50</v>
      </c>
      <c r="D60" s="187">
        <v>45270</v>
      </c>
      <c r="E60" s="187">
        <v>45301</v>
      </c>
      <c r="F60" s="210">
        <f t="shared" si="3"/>
        <v>225204671.64919999</v>
      </c>
      <c r="G60" s="210">
        <v>6450905</v>
      </c>
      <c r="H60" s="211">
        <v>30033.66</v>
      </c>
      <c r="I60" s="243"/>
      <c r="J60" s="132" t="s">
        <v>23</v>
      </c>
      <c r="K60" s="176"/>
      <c r="L60" s="176"/>
    </row>
    <row r="61" spans="1:12" x14ac:dyDescent="0.2">
      <c r="A61" s="133">
        <v>37</v>
      </c>
      <c r="B61" s="209" t="s">
        <v>202</v>
      </c>
      <c r="C61" s="134" t="s">
        <v>75</v>
      </c>
      <c r="D61" s="187">
        <v>45285</v>
      </c>
      <c r="E61" s="187">
        <v>45316</v>
      </c>
      <c r="F61" s="210">
        <f t="shared" si="3"/>
        <v>209768256</v>
      </c>
      <c r="G61" s="210">
        <v>0</v>
      </c>
      <c r="H61" s="211">
        <v>28800</v>
      </c>
      <c r="I61" s="243"/>
      <c r="J61" s="132" t="s">
        <v>23</v>
      </c>
      <c r="K61" s="176"/>
      <c r="L61" s="177"/>
    </row>
    <row r="62" spans="1:12" x14ac:dyDescent="0.2">
      <c r="A62" s="133">
        <v>38</v>
      </c>
      <c r="B62" s="209" t="s">
        <v>103</v>
      </c>
      <c r="C62" s="134" t="s">
        <v>130</v>
      </c>
      <c r="D62" s="187">
        <v>45266</v>
      </c>
      <c r="E62" s="187">
        <v>45297</v>
      </c>
      <c r="F62" s="210">
        <f t="shared" si="3"/>
        <v>3661299</v>
      </c>
      <c r="G62" s="210">
        <v>3661299</v>
      </c>
      <c r="H62" s="211">
        <v>0</v>
      </c>
      <c r="I62" s="243"/>
      <c r="J62" s="132" t="s">
        <v>23</v>
      </c>
      <c r="K62" s="176"/>
      <c r="L62" s="176"/>
    </row>
    <row r="63" spans="1:12" x14ac:dyDescent="0.2">
      <c r="A63" s="133">
        <v>39</v>
      </c>
      <c r="B63" s="209" t="s">
        <v>271</v>
      </c>
      <c r="C63" s="134" t="s">
        <v>75</v>
      </c>
      <c r="D63" s="187">
        <v>45265</v>
      </c>
      <c r="E63" s="187">
        <v>45296</v>
      </c>
      <c r="F63" s="210">
        <f t="shared" si="3"/>
        <v>70312280</v>
      </c>
      <c r="G63" s="210">
        <v>70312280</v>
      </c>
      <c r="H63" s="211">
        <v>0</v>
      </c>
      <c r="I63" s="243"/>
      <c r="J63" s="132" t="s">
        <v>23</v>
      </c>
      <c r="K63" s="176"/>
      <c r="L63" s="176"/>
    </row>
    <row r="64" spans="1:12" x14ac:dyDescent="0.2">
      <c r="A64" s="133">
        <v>40</v>
      </c>
      <c r="B64" s="209" t="s">
        <v>203</v>
      </c>
      <c r="C64" s="134" t="s">
        <v>95</v>
      </c>
      <c r="D64" s="187">
        <v>45097</v>
      </c>
      <c r="E64" s="187">
        <v>45463</v>
      </c>
      <c r="F64" s="210">
        <f t="shared" si="3"/>
        <v>92249209</v>
      </c>
      <c r="G64" s="210">
        <v>92249209</v>
      </c>
      <c r="H64" s="211">
        <v>0</v>
      </c>
      <c r="I64" s="243"/>
      <c r="J64" s="132" t="s">
        <v>23</v>
      </c>
      <c r="K64" s="176"/>
      <c r="L64" s="176"/>
    </row>
    <row r="65" spans="1:21" x14ac:dyDescent="0.2">
      <c r="A65" s="133">
        <v>41</v>
      </c>
      <c r="B65" s="209" t="s">
        <v>143</v>
      </c>
      <c r="C65" s="134" t="s">
        <v>75</v>
      </c>
      <c r="D65" s="187">
        <v>45149</v>
      </c>
      <c r="E65" s="187">
        <v>45515</v>
      </c>
      <c r="F65" s="210">
        <f t="shared" si="3"/>
        <v>16253762.211000001</v>
      </c>
      <c r="G65" s="210">
        <v>0</v>
      </c>
      <c r="H65" s="211">
        <v>2231.5500000000002</v>
      </c>
      <c r="I65" s="243"/>
      <c r="J65" s="132" t="s">
        <v>23</v>
      </c>
      <c r="K65" s="176"/>
      <c r="L65" s="177"/>
    </row>
    <row r="66" spans="1:21" x14ac:dyDescent="0.2">
      <c r="A66" s="133">
        <v>42</v>
      </c>
      <c r="B66" s="209" t="s">
        <v>144</v>
      </c>
      <c r="C66" s="134" t="s">
        <v>75</v>
      </c>
      <c r="D66" s="187">
        <v>45280</v>
      </c>
      <c r="E66" s="187">
        <v>45311</v>
      </c>
      <c r="F66" s="210">
        <f t="shared" si="3"/>
        <v>1311051.6000000001</v>
      </c>
      <c r="G66" s="210">
        <v>0</v>
      </c>
      <c r="H66" s="211">
        <v>180</v>
      </c>
      <c r="I66" s="243"/>
      <c r="J66" s="132" t="s">
        <v>23</v>
      </c>
      <c r="K66" s="176"/>
      <c r="L66" s="176"/>
    </row>
    <row r="67" spans="1:21" x14ac:dyDescent="0.2">
      <c r="A67" s="133">
        <v>43</v>
      </c>
      <c r="B67" s="209" t="s">
        <v>272</v>
      </c>
      <c r="C67" s="134" t="s">
        <v>75</v>
      </c>
      <c r="D67" s="187">
        <v>45272</v>
      </c>
      <c r="E67" s="187">
        <v>45303</v>
      </c>
      <c r="F67" s="210">
        <f t="shared" si="3"/>
        <v>6764589.2388000004</v>
      </c>
      <c r="G67" s="210">
        <v>0</v>
      </c>
      <c r="H67" s="211">
        <v>928.74</v>
      </c>
      <c r="I67" s="243"/>
      <c r="J67" s="132" t="s">
        <v>23</v>
      </c>
      <c r="K67" s="176"/>
      <c r="L67" s="176"/>
    </row>
    <row r="68" spans="1:21" x14ac:dyDescent="0.2">
      <c r="A68" s="133">
        <v>44</v>
      </c>
      <c r="B68" s="209" t="s">
        <v>204</v>
      </c>
      <c r="C68" s="134" t="s">
        <v>75</v>
      </c>
      <c r="D68" s="187">
        <v>45290</v>
      </c>
      <c r="E68" s="187">
        <v>45321</v>
      </c>
      <c r="F68" s="210">
        <f t="shared" si="3"/>
        <v>3605391.9</v>
      </c>
      <c r="G68" s="210">
        <v>0</v>
      </c>
      <c r="H68" s="211">
        <v>495</v>
      </c>
      <c r="I68" s="243"/>
      <c r="J68" s="132" t="s">
        <v>23</v>
      </c>
      <c r="K68" s="176"/>
      <c r="L68" s="177"/>
    </row>
    <row r="69" spans="1:21" x14ac:dyDescent="0.2">
      <c r="A69" s="133">
        <v>45</v>
      </c>
      <c r="B69" s="209" t="s">
        <v>273</v>
      </c>
      <c r="C69" s="120" t="s">
        <v>75</v>
      </c>
      <c r="D69" s="187">
        <v>45269</v>
      </c>
      <c r="E69" s="187">
        <v>45300</v>
      </c>
      <c r="F69" s="210">
        <f t="shared" si="3"/>
        <v>1500000</v>
      </c>
      <c r="G69" s="210">
        <v>1500000</v>
      </c>
      <c r="H69" s="211">
        <v>0</v>
      </c>
      <c r="I69" s="243"/>
      <c r="J69" s="132" t="s">
        <v>23</v>
      </c>
      <c r="K69" s="176"/>
      <c r="L69" s="177"/>
    </row>
    <row r="70" spans="1:21" ht="12" customHeight="1" x14ac:dyDescent="0.2">
      <c r="A70" s="133">
        <v>46</v>
      </c>
      <c r="B70" s="209" t="s">
        <v>244</v>
      </c>
      <c r="C70" s="120" t="s">
        <v>50</v>
      </c>
      <c r="D70" s="187">
        <v>45288</v>
      </c>
      <c r="E70" s="187">
        <v>45319</v>
      </c>
      <c r="F70" s="210">
        <f t="shared" si="3"/>
        <v>13946824</v>
      </c>
      <c r="G70" s="210">
        <v>13946824</v>
      </c>
      <c r="H70" s="211">
        <v>0</v>
      </c>
      <c r="I70" s="243"/>
      <c r="J70" s="132" t="s">
        <v>23</v>
      </c>
      <c r="K70" s="176"/>
      <c r="L70" s="176"/>
    </row>
    <row r="71" spans="1:21" x14ac:dyDescent="0.2">
      <c r="A71" s="133">
        <v>47</v>
      </c>
      <c r="B71" s="209" t="s">
        <v>243</v>
      </c>
      <c r="C71" s="120" t="s">
        <v>75</v>
      </c>
      <c r="D71" s="187">
        <v>45288</v>
      </c>
      <c r="E71" s="187">
        <v>45318</v>
      </c>
      <c r="F71" s="210">
        <f t="shared" si="3"/>
        <v>1050000</v>
      </c>
      <c r="G71" s="210">
        <v>1050000</v>
      </c>
      <c r="H71" s="211">
        <v>0</v>
      </c>
      <c r="I71" s="243"/>
      <c r="J71" s="132" t="s">
        <v>23</v>
      </c>
      <c r="L71" s="177"/>
    </row>
    <row r="72" spans="1:21" x14ac:dyDescent="0.2">
      <c r="A72" s="133">
        <v>48</v>
      </c>
      <c r="B72" s="209" t="s">
        <v>145</v>
      </c>
      <c r="C72" s="120" t="s">
        <v>75</v>
      </c>
      <c r="D72" s="187">
        <v>45265</v>
      </c>
      <c r="E72" s="187">
        <v>45296</v>
      </c>
      <c r="F72" s="210">
        <f t="shared" si="3"/>
        <v>3640000</v>
      </c>
      <c r="G72" s="210">
        <v>3640000</v>
      </c>
      <c r="H72" s="211">
        <v>0</v>
      </c>
      <c r="I72" s="243"/>
      <c r="J72" s="132" t="s">
        <v>23</v>
      </c>
      <c r="K72" s="176"/>
      <c r="L72" s="176"/>
    </row>
    <row r="73" spans="1:21" x14ac:dyDescent="0.2">
      <c r="A73" s="133">
        <v>49</v>
      </c>
      <c r="B73" s="209" t="s">
        <v>274</v>
      </c>
      <c r="C73" s="120" t="s">
        <v>75</v>
      </c>
      <c r="D73" s="187">
        <v>45257</v>
      </c>
      <c r="E73" s="187">
        <v>45318</v>
      </c>
      <c r="F73" s="210">
        <f t="shared" si="3"/>
        <v>26778530</v>
      </c>
      <c r="G73" s="210">
        <v>26778530</v>
      </c>
      <c r="H73" s="211">
        <v>0</v>
      </c>
      <c r="I73" s="243"/>
      <c r="J73" s="132" t="s">
        <v>23</v>
      </c>
      <c r="K73" s="176"/>
      <c r="L73" s="176"/>
    </row>
    <row r="74" spans="1:21" x14ac:dyDescent="0.2">
      <c r="A74" s="133">
        <v>50</v>
      </c>
      <c r="B74" s="209" t="s">
        <v>205</v>
      </c>
      <c r="C74" s="120" t="s">
        <v>75</v>
      </c>
      <c r="D74" s="187">
        <v>45281</v>
      </c>
      <c r="E74" s="187">
        <v>45312</v>
      </c>
      <c r="F74" s="210">
        <f t="shared" si="3"/>
        <v>4040000</v>
      </c>
      <c r="G74" s="210">
        <v>4040000</v>
      </c>
      <c r="H74" s="211">
        <v>0</v>
      </c>
      <c r="I74" s="243"/>
      <c r="J74" s="132" t="s">
        <v>23</v>
      </c>
      <c r="K74" s="176"/>
      <c r="L74" s="177"/>
    </row>
    <row r="75" spans="1:21" s="123" customFormat="1" x14ac:dyDescent="0.2">
      <c r="B75" s="123" t="s">
        <v>34</v>
      </c>
      <c r="D75" s="179"/>
      <c r="E75" s="180"/>
      <c r="F75" s="212">
        <f>SUM(F49:F74)</f>
        <v>3071848649.3059998</v>
      </c>
      <c r="G75" s="212">
        <f t="shared" ref="G75:H75" si="4">SUM(G49:G74)</f>
        <v>1034104455.01</v>
      </c>
      <c r="H75" s="213">
        <f t="shared" si="4"/>
        <v>279770.8</v>
      </c>
    </row>
    <row r="76" spans="1:21" s="123" customFormat="1" x14ac:dyDescent="0.2">
      <c r="D76" s="170"/>
      <c r="E76" s="170"/>
      <c r="F76" s="202"/>
      <c r="G76" s="202"/>
      <c r="H76" s="202"/>
    </row>
    <row r="77" spans="1:21" s="123" customFormat="1" x14ac:dyDescent="0.2">
      <c r="D77" s="170"/>
      <c r="E77" s="170"/>
      <c r="F77" s="202"/>
      <c r="G77" s="202"/>
      <c r="H77" s="202"/>
    </row>
    <row r="78" spans="1:21" s="123" customFormat="1" x14ac:dyDescent="0.2">
      <c r="D78" s="170"/>
      <c r="E78" s="170"/>
      <c r="F78" s="202"/>
      <c r="G78" s="202"/>
      <c r="H78" s="202"/>
    </row>
    <row r="79" spans="1:21" s="123" customFormat="1" x14ac:dyDescent="0.2">
      <c r="D79" s="170"/>
      <c r="E79" s="170"/>
      <c r="F79" s="202"/>
      <c r="G79" s="202"/>
      <c r="H79" s="202"/>
    </row>
    <row r="80" spans="1:21" s="123" customFormat="1" x14ac:dyDescent="0.2">
      <c r="A80" s="127" t="s">
        <v>122</v>
      </c>
      <c r="B80" s="128"/>
      <c r="C80" s="204" t="s">
        <v>268</v>
      </c>
      <c r="D80" s="83"/>
      <c r="E80" s="172"/>
      <c r="F80" s="203"/>
      <c r="G80" s="203"/>
      <c r="H80" s="203"/>
      <c r="I80" s="125"/>
      <c r="J80" s="125"/>
      <c r="K80" s="125"/>
      <c r="L80" s="125"/>
      <c r="M80" s="126"/>
      <c r="N80" s="126"/>
      <c r="O80" s="126"/>
      <c r="P80" s="126"/>
      <c r="Q80" s="126"/>
      <c r="R80" s="126"/>
      <c r="S80" s="126"/>
      <c r="T80" s="126"/>
      <c r="U80" s="126"/>
    </row>
    <row r="81" spans="1:21" s="123" customFormat="1" x14ac:dyDescent="0.2">
      <c r="A81" s="127" t="s">
        <v>123</v>
      </c>
      <c r="B81" s="128"/>
      <c r="C81" s="205">
        <v>7283.62</v>
      </c>
      <c r="D81" s="174"/>
      <c r="E81" s="172"/>
      <c r="F81" s="203"/>
      <c r="G81" s="203"/>
      <c r="H81" s="203"/>
      <c r="I81" s="125"/>
      <c r="J81" s="125"/>
      <c r="K81" s="125"/>
      <c r="L81" s="125"/>
      <c r="M81" s="126"/>
      <c r="N81" s="126"/>
      <c r="O81" s="126"/>
      <c r="P81" s="126"/>
      <c r="Q81" s="126"/>
      <c r="R81" s="126"/>
      <c r="S81" s="126"/>
      <c r="T81" s="126"/>
      <c r="U81" s="126"/>
    </row>
    <row r="82" spans="1:21" s="123" customFormat="1" x14ac:dyDescent="0.2">
      <c r="A82" s="129"/>
      <c r="B82" s="130"/>
      <c r="C82" s="130"/>
      <c r="D82" s="175"/>
      <c r="E82" s="172"/>
      <c r="F82" s="203"/>
      <c r="G82" s="203"/>
      <c r="H82" s="203"/>
      <c r="I82" s="125"/>
      <c r="J82" s="125"/>
      <c r="K82" s="125"/>
      <c r="L82" s="125"/>
      <c r="M82" s="126"/>
      <c r="N82" s="126"/>
      <c r="O82" s="126"/>
      <c r="P82" s="126"/>
      <c r="Q82" s="126"/>
      <c r="R82" s="126"/>
      <c r="S82" s="126"/>
      <c r="T82" s="126"/>
      <c r="U82" s="126"/>
    </row>
    <row r="83" spans="1:21" s="123" customFormat="1" x14ac:dyDescent="0.2">
      <c r="A83" s="124"/>
      <c r="B83" s="128" t="s">
        <v>10</v>
      </c>
      <c r="C83" s="130"/>
      <c r="D83" s="175"/>
      <c r="E83" s="172"/>
      <c r="F83" s="203"/>
      <c r="G83" s="203"/>
      <c r="H83" s="203"/>
      <c r="I83" s="125"/>
      <c r="J83" s="125"/>
      <c r="K83" s="125"/>
      <c r="L83" s="125"/>
      <c r="M83" s="126"/>
      <c r="N83" s="126"/>
      <c r="O83" s="126"/>
      <c r="P83" s="126"/>
      <c r="Q83" s="126"/>
      <c r="R83" s="126"/>
      <c r="S83" s="126"/>
      <c r="T83" s="126"/>
      <c r="U83" s="126"/>
    </row>
    <row r="84" spans="1:21" s="123" customFormat="1" x14ac:dyDescent="0.2">
      <c r="A84" s="128"/>
      <c r="B84" s="130"/>
      <c r="C84" s="130"/>
      <c r="D84" s="175"/>
      <c r="E84" s="172"/>
      <c r="F84" s="203"/>
      <c r="G84" s="203"/>
      <c r="H84" s="203"/>
      <c r="I84" s="125"/>
      <c r="J84" s="125"/>
      <c r="K84" s="125"/>
      <c r="L84" s="125"/>
      <c r="M84" s="126"/>
      <c r="N84" s="126"/>
      <c r="O84" s="126"/>
      <c r="P84" s="126"/>
      <c r="Q84" s="126"/>
      <c r="R84" s="126"/>
      <c r="S84" s="126"/>
      <c r="T84" s="126"/>
      <c r="U84" s="126"/>
    </row>
    <row r="85" spans="1:21" ht="14.1" customHeight="1" thickBot="1" x14ac:dyDescent="0.25">
      <c r="A85" s="241" t="s">
        <v>11</v>
      </c>
      <c r="B85" s="239" t="s">
        <v>25</v>
      </c>
      <c r="C85" s="239" t="s">
        <v>13</v>
      </c>
      <c r="D85" s="242" t="s">
        <v>26</v>
      </c>
      <c r="E85" s="242" t="s">
        <v>15</v>
      </c>
      <c r="F85" s="206" t="s">
        <v>16</v>
      </c>
      <c r="G85" s="238" t="s">
        <v>16</v>
      </c>
      <c r="H85" s="238"/>
      <c r="I85" s="239" t="s">
        <v>17</v>
      </c>
      <c r="J85" s="239" t="s">
        <v>18</v>
      </c>
      <c r="K85" s="176"/>
      <c r="L85" s="176"/>
    </row>
    <row r="86" spans="1:21" ht="24.75" thickBot="1" x14ac:dyDescent="0.25">
      <c r="A86" s="241"/>
      <c r="B86" s="239"/>
      <c r="C86" s="239"/>
      <c r="D86" s="242"/>
      <c r="E86" s="242"/>
      <c r="F86" s="207" t="s">
        <v>19</v>
      </c>
      <c r="G86" s="208" t="s">
        <v>20</v>
      </c>
      <c r="H86" s="208" t="s">
        <v>21</v>
      </c>
      <c r="I86" s="239"/>
      <c r="J86" s="239"/>
      <c r="K86" s="176"/>
      <c r="L86" s="176"/>
    </row>
    <row r="87" spans="1:21" x14ac:dyDescent="0.2">
      <c r="A87" s="222"/>
      <c r="B87" s="123" t="s">
        <v>34</v>
      </c>
      <c r="C87" s="222"/>
      <c r="D87" s="178"/>
      <c r="E87" s="178"/>
      <c r="F87" s="215">
        <f>+F75</f>
        <v>3071848649.3059998</v>
      </c>
      <c r="G87" s="215">
        <f>+G75</f>
        <v>1034104455.01</v>
      </c>
      <c r="H87" s="213">
        <f>+H75</f>
        <v>279770.8</v>
      </c>
      <c r="I87" s="222"/>
      <c r="J87" s="222"/>
      <c r="K87" s="176"/>
      <c r="L87" s="176"/>
    </row>
    <row r="88" spans="1:21" x14ac:dyDescent="0.2">
      <c r="A88" s="133">
        <v>51</v>
      </c>
      <c r="B88" s="209" t="s">
        <v>62</v>
      </c>
      <c r="C88" s="134" t="s">
        <v>95</v>
      </c>
      <c r="D88" s="187">
        <v>45174</v>
      </c>
      <c r="E88" s="187">
        <v>45540</v>
      </c>
      <c r="F88" s="210">
        <f>G88+(H88*$C$81)</f>
        <v>207415826</v>
      </c>
      <c r="G88" s="210">
        <v>207415826</v>
      </c>
      <c r="H88" s="211">
        <v>0</v>
      </c>
      <c r="I88" s="243" t="s">
        <v>39</v>
      </c>
      <c r="J88" s="132" t="s">
        <v>23</v>
      </c>
      <c r="K88" s="176"/>
      <c r="L88" s="176"/>
    </row>
    <row r="89" spans="1:21" x14ac:dyDescent="0.2">
      <c r="A89" s="133">
        <v>52</v>
      </c>
      <c r="B89" s="209" t="s">
        <v>275</v>
      </c>
      <c r="C89" s="134" t="s">
        <v>75</v>
      </c>
      <c r="D89" s="187">
        <v>45229</v>
      </c>
      <c r="E89" s="187">
        <v>45321</v>
      </c>
      <c r="F89" s="210">
        <f t="shared" ref="F89:F112" si="5">G89+(H89*$C$81)</f>
        <v>126912620</v>
      </c>
      <c r="G89" s="210">
        <v>126912620</v>
      </c>
      <c r="H89" s="211">
        <v>0</v>
      </c>
      <c r="I89" s="243"/>
      <c r="J89" s="132" t="s">
        <v>23</v>
      </c>
      <c r="K89" s="176"/>
      <c r="L89" s="176"/>
    </row>
    <row r="90" spans="1:21" x14ac:dyDescent="0.2">
      <c r="A90" s="133">
        <v>53</v>
      </c>
      <c r="B90" s="209" t="s">
        <v>184</v>
      </c>
      <c r="C90" s="134" t="s">
        <v>75</v>
      </c>
      <c r="D90" s="187">
        <v>45249</v>
      </c>
      <c r="E90" s="187">
        <v>45341</v>
      </c>
      <c r="F90" s="210">
        <f t="shared" si="5"/>
        <v>157406780</v>
      </c>
      <c r="G90" s="210">
        <v>157406780</v>
      </c>
      <c r="H90" s="211">
        <v>0</v>
      </c>
      <c r="I90" s="243"/>
      <c r="J90" s="132" t="s">
        <v>23</v>
      </c>
      <c r="K90" s="176"/>
      <c r="L90" s="176"/>
    </row>
    <row r="91" spans="1:21" x14ac:dyDescent="0.2">
      <c r="A91" s="133">
        <v>54</v>
      </c>
      <c r="B91" s="209" t="s">
        <v>63</v>
      </c>
      <c r="C91" s="134" t="s">
        <v>75</v>
      </c>
      <c r="D91" s="187">
        <v>45225</v>
      </c>
      <c r="E91" s="187">
        <v>45317</v>
      </c>
      <c r="F91" s="210">
        <f t="shared" si="5"/>
        <v>42017076</v>
      </c>
      <c r="G91" s="210">
        <v>42017076</v>
      </c>
      <c r="H91" s="211">
        <v>0</v>
      </c>
      <c r="I91" s="243"/>
      <c r="J91" s="132" t="s">
        <v>23</v>
      </c>
      <c r="K91" s="176"/>
      <c r="L91" s="176"/>
    </row>
    <row r="92" spans="1:21" x14ac:dyDescent="0.2">
      <c r="A92" s="133">
        <v>55</v>
      </c>
      <c r="B92" s="209" t="s">
        <v>242</v>
      </c>
      <c r="C92" s="134" t="s">
        <v>75</v>
      </c>
      <c r="D92" s="187">
        <v>45272</v>
      </c>
      <c r="E92" s="187">
        <v>45303</v>
      </c>
      <c r="F92" s="210">
        <f t="shared" si="5"/>
        <v>53314874</v>
      </c>
      <c r="G92" s="210">
        <v>53314874</v>
      </c>
      <c r="H92" s="211">
        <v>0</v>
      </c>
      <c r="I92" s="243"/>
      <c r="J92" s="132" t="s">
        <v>23</v>
      </c>
      <c r="K92" s="176"/>
      <c r="L92" s="176"/>
    </row>
    <row r="93" spans="1:21" x14ac:dyDescent="0.2">
      <c r="A93" s="133">
        <v>56</v>
      </c>
      <c r="B93" s="209" t="s">
        <v>146</v>
      </c>
      <c r="C93" s="134" t="s">
        <v>131</v>
      </c>
      <c r="D93" s="187">
        <v>45281</v>
      </c>
      <c r="E93" s="187">
        <v>45312</v>
      </c>
      <c r="F93" s="210">
        <f t="shared" si="5"/>
        <v>1845000</v>
      </c>
      <c r="G93" s="210">
        <v>1845000</v>
      </c>
      <c r="H93" s="211">
        <v>0</v>
      </c>
      <c r="I93" s="243"/>
      <c r="J93" s="132" t="s">
        <v>23</v>
      </c>
      <c r="K93" s="176"/>
      <c r="L93" s="177"/>
    </row>
    <row r="94" spans="1:21" x14ac:dyDescent="0.2">
      <c r="A94" s="133">
        <v>57</v>
      </c>
      <c r="B94" s="209" t="s">
        <v>276</v>
      </c>
      <c r="C94" s="134" t="s">
        <v>75</v>
      </c>
      <c r="D94" s="187">
        <v>45259</v>
      </c>
      <c r="E94" s="187">
        <v>45320</v>
      </c>
      <c r="F94" s="210">
        <f t="shared" si="5"/>
        <v>93769251.043799996</v>
      </c>
      <c r="G94" s="210">
        <v>0</v>
      </c>
      <c r="H94" s="211">
        <v>12873.99</v>
      </c>
      <c r="I94" s="243"/>
      <c r="J94" s="132" t="s">
        <v>23</v>
      </c>
      <c r="K94" s="176"/>
      <c r="L94" s="176"/>
    </row>
    <row r="95" spans="1:21" x14ac:dyDescent="0.2">
      <c r="A95" s="133">
        <v>58</v>
      </c>
      <c r="B95" s="209" t="s">
        <v>147</v>
      </c>
      <c r="C95" s="134" t="s">
        <v>141</v>
      </c>
      <c r="D95" s="187">
        <v>44434</v>
      </c>
      <c r="E95" s="187">
        <v>45895</v>
      </c>
      <c r="F95" s="210">
        <f t="shared" si="5"/>
        <v>161405019.19999999</v>
      </c>
      <c r="G95" s="210">
        <v>0</v>
      </c>
      <c r="H95" s="211">
        <v>22160</v>
      </c>
      <c r="I95" s="243"/>
      <c r="J95" s="132" t="s">
        <v>23</v>
      </c>
      <c r="K95" s="176"/>
      <c r="L95" s="177"/>
    </row>
    <row r="96" spans="1:21" x14ac:dyDescent="0.2">
      <c r="A96" s="133">
        <v>59</v>
      </c>
      <c r="B96" s="209" t="s">
        <v>78</v>
      </c>
      <c r="C96" s="134" t="s">
        <v>75</v>
      </c>
      <c r="D96" s="187">
        <v>45268</v>
      </c>
      <c r="E96" s="187">
        <v>45299</v>
      </c>
      <c r="F96" s="210">
        <f t="shared" si="5"/>
        <v>559100</v>
      </c>
      <c r="G96" s="210">
        <v>559100</v>
      </c>
      <c r="H96" s="211">
        <v>0</v>
      </c>
      <c r="I96" s="243"/>
      <c r="J96" s="132" t="s">
        <v>23</v>
      </c>
      <c r="K96" s="176"/>
      <c r="L96" s="176"/>
    </row>
    <row r="97" spans="1:12" x14ac:dyDescent="0.2">
      <c r="A97" s="133">
        <v>60</v>
      </c>
      <c r="B97" s="209" t="s">
        <v>53</v>
      </c>
      <c r="C97" s="134" t="s">
        <v>75</v>
      </c>
      <c r="D97" s="187">
        <v>45282</v>
      </c>
      <c r="E97" s="187">
        <v>45313</v>
      </c>
      <c r="F97" s="210">
        <f t="shared" si="5"/>
        <v>52070156</v>
      </c>
      <c r="G97" s="210">
        <v>52070156</v>
      </c>
      <c r="H97" s="211">
        <v>0</v>
      </c>
      <c r="I97" s="243"/>
      <c r="J97" s="132" t="s">
        <v>23</v>
      </c>
      <c r="K97" s="176"/>
      <c r="L97" s="177"/>
    </row>
    <row r="98" spans="1:12" x14ac:dyDescent="0.2">
      <c r="A98" s="133">
        <v>61</v>
      </c>
      <c r="B98" s="209" t="s">
        <v>148</v>
      </c>
      <c r="C98" s="134" t="s">
        <v>75</v>
      </c>
      <c r="D98" s="187">
        <v>45266</v>
      </c>
      <c r="E98" s="187">
        <v>45297</v>
      </c>
      <c r="F98" s="210">
        <f t="shared" si="5"/>
        <v>1512500</v>
      </c>
      <c r="G98" s="210">
        <v>1512500</v>
      </c>
      <c r="H98" s="211">
        <v>0</v>
      </c>
      <c r="I98" s="243"/>
      <c r="J98" s="132" t="s">
        <v>23</v>
      </c>
      <c r="K98" s="176"/>
      <c r="L98" s="176"/>
    </row>
    <row r="99" spans="1:12" ht="14.1" customHeight="1" x14ac:dyDescent="0.2">
      <c r="A99" s="133">
        <v>62</v>
      </c>
      <c r="B99" s="209" t="s">
        <v>241</v>
      </c>
      <c r="C99" s="134" t="s">
        <v>75</v>
      </c>
      <c r="D99" s="187">
        <v>45261</v>
      </c>
      <c r="E99" s="187">
        <v>45317</v>
      </c>
      <c r="F99" s="210">
        <f t="shared" si="5"/>
        <v>20840000</v>
      </c>
      <c r="G99" s="210">
        <v>20840000</v>
      </c>
      <c r="H99" s="211">
        <v>0</v>
      </c>
      <c r="I99" s="243"/>
      <c r="J99" s="132" t="s">
        <v>23</v>
      </c>
      <c r="K99" s="176"/>
      <c r="L99" s="176"/>
    </row>
    <row r="100" spans="1:12" x14ac:dyDescent="0.2">
      <c r="A100" s="133">
        <v>63</v>
      </c>
      <c r="B100" s="209" t="s">
        <v>206</v>
      </c>
      <c r="C100" s="134" t="s">
        <v>95</v>
      </c>
      <c r="D100" s="187">
        <v>45261</v>
      </c>
      <c r="E100" s="187">
        <v>45351</v>
      </c>
      <c r="F100" s="210">
        <f t="shared" si="5"/>
        <v>1132327443.4916</v>
      </c>
      <c r="G100" s="210">
        <v>0</v>
      </c>
      <c r="H100" s="211">
        <v>155462.18</v>
      </c>
      <c r="I100" s="243"/>
      <c r="J100" s="132" t="s">
        <v>23</v>
      </c>
      <c r="K100" s="176"/>
      <c r="L100" s="176"/>
    </row>
    <row r="101" spans="1:12" x14ac:dyDescent="0.2">
      <c r="A101" s="133">
        <v>64</v>
      </c>
      <c r="B101" s="209" t="s">
        <v>240</v>
      </c>
      <c r="C101" s="134" t="s">
        <v>131</v>
      </c>
      <c r="D101" s="187">
        <v>45288</v>
      </c>
      <c r="E101" s="187">
        <v>45319</v>
      </c>
      <c r="F101" s="210">
        <f t="shared" si="5"/>
        <v>948585</v>
      </c>
      <c r="G101" s="210">
        <v>948585</v>
      </c>
      <c r="H101" s="211">
        <v>0</v>
      </c>
      <c r="I101" s="243"/>
      <c r="J101" s="132" t="s">
        <v>23</v>
      </c>
      <c r="K101" s="176"/>
      <c r="L101" s="176"/>
    </row>
    <row r="102" spans="1:12" x14ac:dyDescent="0.2">
      <c r="A102" s="133">
        <v>65</v>
      </c>
      <c r="B102" s="209" t="s">
        <v>277</v>
      </c>
      <c r="C102" s="134" t="s">
        <v>75</v>
      </c>
      <c r="D102" s="187">
        <v>45634</v>
      </c>
      <c r="E102" s="187">
        <v>45299</v>
      </c>
      <c r="F102" s="210">
        <f t="shared" si="5"/>
        <v>500000</v>
      </c>
      <c r="G102" s="210">
        <v>500000</v>
      </c>
      <c r="H102" s="211">
        <v>0</v>
      </c>
      <c r="I102" s="243"/>
      <c r="J102" s="132" t="s">
        <v>23</v>
      </c>
      <c r="K102" s="176"/>
      <c r="L102" s="176"/>
    </row>
    <row r="103" spans="1:12" x14ac:dyDescent="0.2">
      <c r="A103" s="133">
        <v>66</v>
      </c>
      <c r="B103" s="209" t="s">
        <v>149</v>
      </c>
      <c r="C103" s="134" t="s">
        <v>32</v>
      </c>
      <c r="D103" s="187">
        <v>45271</v>
      </c>
      <c r="E103" s="187">
        <v>45302</v>
      </c>
      <c r="F103" s="210">
        <f t="shared" si="5"/>
        <v>411735406</v>
      </c>
      <c r="G103" s="210">
        <v>411735406</v>
      </c>
      <c r="H103" s="211">
        <v>0</v>
      </c>
      <c r="I103" s="243"/>
      <c r="J103" s="132" t="s">
        <v>23</v>
      </c>
      <c r="K103" s="176"/>
      <c r="L103" s="176"/>
    </row>
    <row r="104" spans="1:12" x14ac:dyDescent="0.2">
      <c r="A104" s="133">
        <v>67</v>
      </c>
      <c r="B104" s="209" t="s">
        <v>207</v>
      </c>
      <c r="C104" s="134" t="s">
        <v>75</v>
      </c>
      <c r="D104" s="187">
        <v>45273</v>
      </c>
      <c r="E104" s="187">
        <v>45304</v>
      </c>
      <c r="F104" s="210">
        <f t="shared" si="5"/>
        <v>73430000</v>
      </c>
      <c r="G104" s="210">
        <v>73430000</v>
      </c>
      <c r="H104" s="211">
        <v>0</v>
      </c>
      <c r="I104" s="243"/>
      <c r="J104" s="132" t="s">
        <v>23</v>
      </c>
      <c r="K104" s="176"/>
      <c r="L104" s="177"/>
    </row>
    <row r="105" spans="1:12" x14ac:dyDescent="0.2">
      <c r="A105" s="133">
        <v>68</v>
      </c>
      <c r="B105" s="209" t="s">
        <v>278</v>
      </c>
      <c r="C105" s="134" t="s">
        <v>95</v>
      </c>
      <c r="D105" s="187">
        <v>45262</v>
      </c>
      <c r="E105" s="187">
        <v>45324</v>
      </c>
      <c r="F105" s="210">
        <f t="shared" si="5"/>
        <v>150597219.66300002</v>
      </c>
      <c r="G105" s="210">
        <v>0</v>
      </c>
      <c r="H105" s="211">
        <v>20676.150000000001</v>
      </c>
      <c r="I105" s="243"/>
      <c r="J105" s="132" t="s">
        <v>23</v>
      </c>
      <c r="K105" s="176"/>
      <c r="L105" s="177"/>
    </row>
    <row r="106" spans="1:12" x14ac:dyDescent="0.2">
      <c r="A106" s="133">
        <v>69</v>
      </c>
      <c r="B106" s="209" t="s">
        <v>279</v>
      </c>
      <c r="C106" s="134" t="s">
        <v>75</v>
      </c>
      <c r="D106" s="187">
        <v>45283</v>
      </c>
      <c r="E106" s="187">
        <v>45314</v>
      </c>
      <c r="F106" s="210">
        <f t="shared" si="5"/>
        <v>14225000</v>
      </c>
      <c r="G106" s="210">
        <v>14225000</v>
      </c>
      <c r="H106" s="211">
        <v>0</v>
      </c>
      <c r="I106" s="243"/>
      <c r="J106" s="132" t="s">
        <v>23</v>
      </c>
      <c r="K106" s="176"/>
      <c r="L106" s="176"/>
    </row>
    <row r="107" spans="1:12" x14ac:dyDescent="0.2">
      <c r="A107" s="133">
        <v>70</v>
      </c>
      <c r="B107" s="209" t="s">
        <v>280</v>
      </c>
      <c r="C107" s="120" t="s">
        <v>75</v>
      </c>
      <c r="D107" s="187">
        <v>45289</v>
      </c>
      <c r="E107" s="187">
        <v>45321</v>
      </c>
      <c r="F107" s="210">
        <f t="shared" si="5"/>
        <v>1430000</v>
      </c>
      <c r="G107" s="210">
        <v>1430000</v>
      </c>
      <c r="H107" s="211">
        <v>0</v>
      </c>
      <c r="I107" s="243"/>
      <c r="J107" s="132" t="s">
        <v>23</v>
      </c>
      <c r="K107" s="176"/>
      <c r="L107" s="176"/>
    </row>
    <row r="108" spans="1:12" ht="12" customHeight="1" x14ac:dyDescent="0.2">
      <c r="A108" s="132">
        <v>71</v>
      </c>
      <c r="B108" s="209" t="s">
        <v>150</v>
      </c>
      <c r="C108" s="120" t="s">
        <v>130</v>
      </c>
      <c r="D108" s="187">
        <v>45272</v>
      </c>
      <c r="E108" s="187">
        <v>45303</v>
      </c>
      <c r="F108" s="210">
        <f t="shared" si="5"/>
        <v>2763750</v>
      </c>
      <c r="G108" s="210">
        <v>2763750</v>
      </c>
      <c r="H108" s="211">
        <v>0</v>
      </c>
      <c r="I108" s="243"/>
      <c r="J108" s="132" t="s">
        <v>23</v>
      </c>
      <c r="K108" s="176"/>
      <c r="L108" s="176"/>
    </row>
    <row r="109" spans="1:12" ht="15" customHeight="1" x14ac:dyDescent="0.2">
      <c r="A109" s="132">
        <v>72</v>
      </c>
      <c r="B109" s="209" t="s">
        <v>239</v>
      </c>
      <c r="C109" s="120" t="s">
        <v>75</v>
      </c>
      <c r="D109" s="187">
        <v>45280</v>
      </c>
      <c r="E109" s="187">
        <v>45311</v>
      </c>
      <c r="F109" s="210">
        <f t="shared" si="5"/>
        <v>2110000</v>
      </c>
      <c r="G109" s="210">
        <v>2110000</v>
      </c>
      <c r="H109" s="211">
        <v>0</v>
      </c>
      <c r="I109" s="243"/>
      <c r="J109" s="132" t="s">
        <v>23</v>
      </c>
      <c r="K109" s="176"/>
      <c r="L109" s="176"/>
    </row>
    <row r="110" spans="1:12" x14ac:dyDescent="0.2">
      <c r="A110" s="132">
        <v>73</v>
      </c>
      <c r="B110" s="209" t="s">
        <v>44</v>
      </c>
      <c r="C110" s="120" t="s">
        <v>75</v>
      </c>
      <c r="D110" s="187">
        <v>45288</v>
      </c>
      <c r="E110" s="187">
        <v>45319</v>
      </c>
      <c r="F110" s="210">
        <f t="shared" si="5"/>
        <v>7729322</v>
      </c>
      <c r="G110" s="210">
        <v>7729322</v>
      </c>
      <c r="H110" s="211">
        <v>0</v>
      </c>
      <c r="I110" s="243"/>
      <c r="J110" s="132" t="s">
        <v>23</v>
      </c>
      <c r="K110" s="176"/>
      <c r="L110" s="176"/>
    </row>
    <row r="111" spans="1:12" x14ac:dyDescent="0.2">
      <c r="A111" s="132">
        <v>74</v>
      </c>
      <c r="B111" s="209" t="s">
        <v>151</v>
      </c>
      <c r="C111" s="120" t="s">
        <v>95</v>
      </c>
      <c r="D111" s="187">
        <v>45289</v>
      </c>
      <c r="E111" s="187">
        <v>45351</v>
      </c>
      <c r="F111" s="210">
        <f t="shared" si="5"/>
        <v>17116507</v>
      </c>
      <c r="G111" s="210">
        <v>0</v>
      </c>
      <c r="H111" s="211">
        <v>2350</v>
      </c>
      <c r="I111" s="243"/>
      <c r="J111" s="132" t="s">
        <v>23</v>
      </c>
      <c r="K111" s="176"/>
      <c r="L111" s="176"/>
    </row>
    <row r="112" spans="1:12" x14ac:dyDescent="0.2">
      <c r="A112" s="132">
        <v>75</v>
      </c>
      <c r="B112" s="209" t="s">
        <v>281</v>
      </c>
      <c r="C112" s="120" t="s">
        <v>75</v>
      </c>
      <c r="D112" s="187">
        <v>45219</v>
      </c>
      <c r="E112" s="187">
        <v>45585</v>
      </c>
      <c r="F112" s="210">
        <f t="shared" si="5"/>
        <v>318257047.53799999</v>
      </c>
      <c r="G112" s="210">
        <v>0</v>
      </c>
      <c r="H112" s="211">
        <v>43694.9</v>
      </c>
      <c r="I112" s="243"/>
      <c r="J112" s="132" t="s">
        <v>23</v>
      </c>
      <c r="K112" s="176"/>
      <c r="L112" s="176"/>
    </row>
    <row r="113" spans="1:21" s="123" customFormat="1" x14ac:dyDescent="0.2">
      <c r="B113" s="123" t="s">
        <v>34</v>
      </c>
      <c r="D113" s="170"/>
      <c r="E113" s="170"/>
      <c r="F113" s="212">
        <f>SUM(F87:F112)</f>
        <v>6124087132.2423992</v>
      </c>
      <c r="G113" s="212">
        <f>SUM(G87:G112)</f>
        <v>2212870450.0100002</v>
      </c>
      <c r="H113" s="213">
        <f t="shared" ref="H113" si="6">SUM(H87:H112)</f>
        <v>536988.02</v>
      </c>
    </row>
    <row r="114" spans="1:21" s="123" customFormat="1" x14ac:dyDescent="0.2">
      <c r="D114" s="170"/>
      <c r="E114" s="170"/>
      <c r="F114" s="202"/>
      <c r="G114" s="202"/>
      <c r="H114" s="202"/>
    </row>
    <row r="115" spans="1:21" s="123" customFormat="1" x14ac:dyDescent="0.2">
      <c r="D115" s="170"/>
      <c r="E115" s="170"/>
      <c r="F115" s="202"/>
      <c r="G115" s="202"/>
      <c r="H115" s="202"/>
    </row>
    <row r="116" spans="1:21" s="123" customFormat="1" x14ac:dyDescent="0.2">
      <c r="D116" s="170"/>
      <c r="E116" s="170"/>
      <c r="F116" s="202"/>
      <c r="G116" s="202"/>
      <c r="H116" s="202"/>
    </row>
    <row r="117" spans="1:21" s="123" customFormat="1" x14ac:dyDescent="0.2">
      <c r="A117" s="127" t="s">
        <v>122</v>
      </c>
      <c r="B117" s="125"/>
      <c r="C117" s="204" t="s">
        <v>268</v>
      </c>
      <c r="D117" s="172"/>
      <c r="E117" s="172"/>
      <c r="F117" s="203"/>
      <c r="G117" s="203"/>
      <c r="H117" s="203"/>
      <c r="I117" s="125"/>
      <c r="J117" s="125"/>
      <c r="K117" s="125"/>
      <c r="L117" s="125"/>
      <c r="M117" s="126"/>
      <c r="N117" s="126"/>
      <c r="O117" s="126"/>
      <c r="P117" s="126"/>
      <c r="Q117" s="126"/>
      <c r="R117" s="126"/>
      <c r="S117" s="126"/>
      <c r="T117" s="126"/>
      <c r="U117" s="126"/>
    </row>
    <row r="118" spans="1:21" s="123" customFormat="1" x14ac:dyDescent="0.2">
      <c r="A118" s="127" t="s">
        <v>123</v>
      </c>
      <c r="B118" s="128"/>
      <c r="C118" s="205">
        <v>7283.62</v>
      </c>
      <c r="D118" s="83"/>
      <c r="E118" s="172"/>
      <c r="F118" s="203"/>
      <c r="G118" s="203"/>
      <c r="H118" s="203"/>
      <c r="I118" s="125"/>
      <c r="J118" s="125"/>
      <c r="K118" s="125"/>
      <c r="L118" s="125"/>
      <c r="M118" s="126"/>
      <c r="N118" s="126"/>
      <c r="O118" s="126"/>
      <c r="P118" s="126"/>
      <c r="Q118" s="126"/>
      <c r="R118" s="126"/>
      <c r="S118" s="126"/>
      <c r="T118" s="126"/>
      <c r="U118" s="126"/>
    </row>
    <row r="119" spans="1:21" s="123" customFormat="1" x14ac:dyDescent="0.2">
      <c r="B119" s="128"/>
      <c r="C119" s="205"/>
      <c r="D119" s="174"/>
      <c r="E119" s="172"/>
      <c r="F119" s="203"/>
      <c r="G119" s="203"/>
      <c r="H119" s="203"/>
      <c r="I119" s="125"/>
      <c r="J119" s="125"/>
      <c r="K119" s="125"/>
      <c r="L119" s="125"/>
      <c r="M119" s="126"/>
      <c r="N119" s="126"/>
      <c r="O119" s="126"/>
      <c r="P119" s="126"/>
      <c r="Q119" s="126"/>
      <c r="R119" s="126"/>
      <c r="S119" s="126"/>
      <c r="T119" s="126"/>
      <c r="U119" s="126"/>
    </row>
    <row r="120" spans="1:21" s="123" customFormat="1" x14ac:dyDescent="0.2">
      <c r="A120" s="129"/>
      <c r="B120" s="130"/>
      <c r="C120" s="130"/>
      <c r="D120" s="175"/>
      <c r="E120" s="172"/>
      <c r="F120" s="203"/>
      <c r="G120" s="203"/>
      <c r="H120" s="203"/>
      <c r="I120" s="125"/>
      <c r="J120" s="125"/>
      <c r="K120" s="125"/>
      <c r="L120" s="125"/>
      <c r="M120" s="126"/>
      <c r="N120" s="126"/>
      <c r="O120" s="126"/>
      <c r="P120" s="126"/>
      <c r="Q120" s="126"/>
      <c r="R120" s="126"/>
      <c r="S120" s="126"/>
      <c r="T120" s="126"/>
      <c r="U120" s="126"/>
    </row>
    <row r="121" spans="1:21" s="123" customFormat="1" x14ac:dyDescent="0.2">
      <c r="A121" s="124"/>
      <c r="B121" s="128" t="s">
        <v>10</v>
      </c>
      <c r="C121" s="130"/>
      <c r="D121" s="175"/>
      <c r="E121" s="172"/>
      <c r="F121" s="203"/>
      <c r="G121" s="203"/>
      <c r="H121" s="203"/>
      <c r="I121" s="125"/>
      <c r="J121" s="125"/>
      <c r="K121" s="125"/>
      <c r="L121" s="125"/>
      <c r="M121" s="126"/>
      <c r="N121" s="126"/>
      <c r="O121" s="126"/>
      <c r="P121" s="126"/>
      <c r="Q121" s="126"/>
      <c r="R121" s="126"/>
      <c r="S121" s="126"/>
      <c r="T121" s="126"/>
      <c r="U121" s="126"/>
    </row>
    <row r="122" spans="1:21" s="123" customFormat="1" x14ac:dyDescent="0.2">
      <c r="A122" s="128"/>
      <c r="B122" s="130"/>
      <c r="C122" s="130"/>
      <c r="D122" s="175"/>
      <c r="E122" s="172"/>
      <c r="F122" s="203"/>
      <c r="G122" s="203"/>
      <c r="H122" s="203"/>
      <c r="I122" s="125"/>
      <c r="J122" s="125"/>
      <c r="K122" s="125"/>
      <c r="L122" s="125"/>
      <c r="M122" s="126"/>
      <c r="N122" s="126"/>
      <c r="O122" s="126"/>
      <c r="P122" s="126"/>
      <c r="Q122" s="126"/>
      <c r="R122" s="126"/>
      <c r="S122" s="126"/>
      <c r="T122" s="126"/>
      <c r="U122" s="126"/>
    </row>
    <row r="123" spans="1:21" ht="14.1" customHeight="1" thickBot="1" x14ac:dyDescent="0.25">
      <c r="A123" s="241" t="s">
        <v>11</v>
      </c>
      <c r="B123" s="244" t="s">
        <v>25</v>
      </c>
      <c r="C123" s="239" t="s">
        <v>13</v>
      </c>
      <c r="D123" s="242" t="s">
        <v>26</v>
      </c>
      <c r="E123" s="242" t="s">
        <v>15</v>
      </c>
      <c r="F123" s="206" t="s">
        <v>16</v>
      </c>
      <c r="G123" s="238" t="s">
        <v>16</v>
      </c>
      <c r="H123" s="238"/>
      <c r="I123" s="239" t="s">
        <v>17</v>
      </c>
      <c r="J123" s="239" t="s">
        <v>18</v>
      </c>
      <c r="K123" s="176"/>
      <c r="L123" s="176"/>
    </row>
    <row r="124" spans="1:21" ht="24.75" thickBot="1" x14ac:dyDescent="0.25">
      <c r="A124" s="241"/>
      <c r="B124" s="245"/>
      <c r="C124" s="239"/>
      <c r="D124" s="242"/>
      <c r="E124" s="242"/>
      <c r="F124" s="207" t="s">
        <v>19</v>
      </c>
      <c r="G124" s="208" t="s">
        <v>20</v>
      </c>
      <c r="H124" s="208" t="s">
        <v>21</v>
      </c>
      <c r="I124" s="239"/>
      <c r="J124" s="239"/>
      <c r="K124" s="176"/>
      <c r="L124" s="176"/>
    </row>
    <row r="125" spans="1:21" x14ac:dyDescent="0.2">
      <c r="A125" s="222"/>
      <c r="B125" s="123" t="s">
        <v>34</v>
      </c>
      <c r="C125" s="222"/>
      <c r="D125" s="178"/>
      <c r="E125" s="178"/>
      <c r="F125" s="215">
        <f>+F113</f>
        <v>6124087132.2423992</v>
      </c>
      <c r="G125" s="215">
        <f>+G113</f>
        <v>2212870450.0100002</v>
      </c>
      <c r="H125" s="213">
        <f>+H113</f>
        <v>536988.02</v>
      </c>
      <c r="I125" s="222"/>
      <c r="J125" s="222"/>
      <c r="K125" s="176"/>
      <c r="L125" s="176"/>
    </row>
    <row r="126" spans="1:21" x14ac:dyDescent="0.2">
      <c r="A126" s="132">
        <v>76</v>
      </c>
      <c r="B126" s="209" t="s">
        <v>208</v>
      </c>
      <c r="C126" s="120" t="s">
        <v>75</v>
      </c>
      <c r="D126" s="187">
        <v>45207</v>
      </c>
      <c r="E126" s="187">
        <v>45299</v>
      </c>
      <c r="F126" s="210">
        <f>G126+(H126*$C$118)</f>
        <v>76085859.899199992</v>
      </c>
      <c r="G126" s="210">
        <v>0</v>
      </c>
      <c r="H126" s="211">
        <v>10446.16</v>
      </c>
      <c r="I126" s="243" t="s">
        <v>39</v>
      </c>
      <c r="J126" s="132" t="s">
        <v>23</v>
      </c>
      <c r="K126" s="176"/>
      <c r="L126" s="176"/>
    </row>
    <row r="127" spans="1:21" x14ac:dyDescent="0.2">
      <c r="A127" s="132">
        <v>77</v>
      </c>
      <c r="B127" s="209" t="s">
        <v>54</v>
      </c>
      <c r="C127" s="120" t="s">
        <v>95</v>
      </c>
      <c r="D127" s="187">
        <v>45276</v>
      </c>
      <c r="E127" s="187">
        <v>45642</v>
      </c>
      <c r="F127" s="210">
        <f t="shared" ref="F127:F150" si="7">G127+(H127*$C$118)</f>
        <v>328347624</v>
      </c>
      <c r="G127" s="210">
        <v>328347624</v>
      </c>
      <c r="H127" s="211">
        <v>0</v>
      </c>
      <c r="I127" s="243"/>
      <c r="J127" s="132" t="s">
        <v>23</v>
      </c>
      <c r="K127" s="176"/>
      <c r="L127" s="176"/>
    </row>
    <row r="128" spans="1:21" x14ac:dyDescent="0.2">
      <c r="A128" s="132">
        <v>78</v>
      </c>
      <c r="B128" s="209" t="s">
        <v>282</v>
      </c>
      <c r="C128" s="120" t="s">
        <v>75</v>
      </c>
      <c r="D128" s="187">
        <v>45281</v>
      </c>
      <c r="E128" s="187">
        <v>45312</v>
      </c>
      <c r="F128" s="210">
        <f t="shared" si="7"/>
        <v>738672</v>
      </c>
      <c r="G128" s="210">
        <v>738672</v>
      </c>
      <c r="H128" s="211">
        <v>0</v>
      </c>
      <c r="I128" s="243"/>
      <c r="J128" s="132" t="s">
        <v>23</v>
      </c>
      <c r="K128" s="176"/>
      <c r="L128" s="177"/>
    </row>
    <row r="129" spans="1:12" x14ac:dyDescent="0.2">
      <c r="A129" s="132">
        <v>79</v>
      </c>
      <c r="B129" s="209" t="s">
        <v>91</v>
      </c>
      <c r="C129" s="120" t="s">
        <v>75</v>
      </c>
      <c r="D129" s="187">
        <v>45267</v>
      </c>
      <c r="E129" s="187">
        <v>45298</v>
      </c>
      <c r="F129" s="210">
        <f t="shared" si="7"/>
        <v>719000</v>
      </c>
      <c r="G129" s="210">
        <v>719000</v>
      </c>
      <c r="H129" s="211">
        <v>0</v>
      </c>
      <c r="I129" s="243"/>
      <c r="J129" s="132" t="s">
        <v>23</v>
      </c>
      <c r="K129" s="176"/>
      <c r="L129" s="177"/>
    </row>
    <row r="130" spans="1:12" x14ac:dyDescent="0.2">
      <c r="A130" s="132">
        <v>80</v>
      </c>
      <c r="B130" s="209" t="s">
        <v>209</v>
      </c>
      <c r="C130" s="120" t="s">
        <v>75</v>
      </c>
      <c r="D130" s="187">
        <v>45270</v>
      </c>
      <c r="E130" s="187">
        <v>45332</v>
      </c>
      <c r="F130" s="210">
        <f t="shared" si="7"/>
        <v>38799993</v>
      </c>
      <c r="G130" s="210">
        <v>38799993</v>
      </c>
      <c r="H130" s="211">
        <v>0</v>
      </c>
      <c r="I130" s="243"/>
      <c r="J130" s="132" t="s">
        <v>23</v>
      </c>
      <c r="K130" s="176"/>
      <c r="L130" s="176"/>
    </row>
    <row r="131" spans="1:12" x14ac:dyDescent="0.2">
      <c r="A131" s="132">
        <v>81</v>
      </c>
      <c r="B131" s="209" t="s">
        <v>104</v>
      </c>
      <c r="C131" s="120" t="s">
        <v>75</v>
      </c>
      <c r="D131" s="187">
        <v>45270</v>
      </c>
      <c r="E131" s="187">
        <v>45301</v>
      </c>
      <c r="F131" s="210">
        <f t="shared" si="7"/>
        <v>2174236</v>
      </c>
      <c r="G131" s="210">
        <v>2174236</v>
      </c>
      <c r="H131" s="211">
        <v>0</v>
      </c>
      <c r="I131" s="243"/>
      <c r="J131" s="132" t="s">
        <v>23</v>
      </c>
      <c r="K131" s="176"/>
      <c r="L131" s="176"/>
    </row>
    <row r="132" spans="1:12" x14ac:dyDescent="0.2">
      <c r="A132" s="132">
        <v>82</v>
      </c>
      <c r="B132" s="209" t="s">
        <v>152</v>
      </c>
      <c r="C132" s="120" t="s">
        <v>75</v>
      </c>
      <c r="D132" s="187">
        <v>45287</v>
      </c>
      <c r="E132" s="187">
        <v>45318</v>
      </c>
      <c r="F132" s="210">
        <f t="shared" si="7"/>
        <v>6200000</v>
      </c>
      <c r="G132" s="210">
        <v>6200000</v>
      </c>
      <c r="H132" s="211">
        <v>0</v>
      </c>
      <c r="I132" s="243"/>
      <c r="J132" s="132" t="s">
        <v>23</v>
      </c>
      <c r="K132" s="176"/>
      <c r="L132" s="176"/>
    </row>
    <row r="133" spans="1:12" x14ac:dyDescent="0.2">
      <c r="A133" s="132">
        <v>83</v>
      </c>
      <c r="B133" s="209" t="s">
        <v>153</v>
      </c>
      <c r="C133" s="120" t="s">
        <v>75</v>
      </c>
      <c r="D133" s="187">
        <v>45246</v>
      </c>
      <c r="E133" s="187">
        <v>45307</v>
      </c>
      <c r="F133" s="210">
        <f t="shared" si="7"/>
        <v>32463000</v>
      </c>
      <c r="G133" s="210">
        <v>32463000</v>
      </c>
      <c r="H133" s="211">
        <v>0</v>
      </c>
      <c r="I133" s="243"/>
      <c r="J133" s="132" t="s">
        <v>23</v>
      </c>
      <c r="K133" s="176"/>
      <c r="L133" s="176"/>
    </row>
    <row r="134" spans="1:12" x14ac:dyDescent="0.2">
      <c r="A134" s="132">
        <v>84</v>
      </c>
      <c r="B134" s="209" t="s">
        <v>238</v>
      </c>
      <c r="C134" s="120" t="s">
        <v>75</v>
      </c>
      <c r="D134" s="187">
        <v>45265</v>
      </c>
      <c r="E134" s="187">
        <v>45296</v>
      </c>
      <c r="F134" s="210">
        <f t="shared" si="7"/>
        <v>4882900</v>
      </c>
      <c r="G134" s="210">
        <v>4882900</v>
      </c>
      <c r="H134" s="211">
        <v>0</v>
      </c>
      <c r="I134" s="243"/>
      <c r="J134" s="132" t="s">
        <v>23</v>
      </c>
      <c r="K134" s="176"/>
      <c r="L134" s="176"/>
    </row>
    <row r="135" spans="1:12" x14ac:dyDescent="0.2">
      <c r="A135" s="132">
        <v>85</v>
      </c>
      <c r="B135" s="209" t="s">
        <v>283</v>
      </c>
      <c r="C135" s="120" t="s">
        <v>75</v>
      </c>
      <c r="D135" s="187">
        <v>45265</v>
      </c>
      <c r="E135" s="187">
        <v>45296</v>
      </c>
      <c r="F135" s="210">
        <f t="shared" si="7"/>
        <v>473435.3</v>
      </c>
      <c r="G135" s="210">
        <v>0</v>
      </c>
      <c r="H135" s="211">
        <v>65</v>
      </c>
      <c r="I135" s="243"/>
      <c r="J135" s="132" t="s">
        <v>23</v>
      </c>
      <c r="K135" s="176"/>
      <c r="L135" s="176"/>
    </row>
    <row r="136" spans="1:12" x14ac:dyDescent="0.2">
      <c r="A136" s="132">
        <v>86</v>
      </c>
      <c r="B136" s="209" t="s">
        <v>284</v>
      </c>
      <c r="C136" s="120" t="s">
        <v>75</v>
      </c>
      <c r="D136" s="187">
        <v>45266</v>
      </c>
      <c r="E136" s="187">
        <v>45297</v>
      </c>
      <c r="F136" s="210">
        <f t="shared" si="7"/>
        <v>61109571.799999997</v>
      </c>
      <c r="G136" s="210">
        <v>0</v>
      </c>
      <c r="H136" s="211">
        <v>8390</v>
      </c>
      <c r="I136" s="243"/>
      <c r="J136" s="132" t="s">
        <v>23</v>
      </c>
      <c r="K136" s="176"/>
      <c r="L136" s="176"/>
    </row>
    <row r="137" spans="1:12" x14ac:dyDescent="0.2">
      <c r="A137" s="132">
        <v>87</v>
      </c>
      <c r="B137" s="209" t="s">
        <v>64</v>
      </c>
      <c r="C137" s="120" t="s">
        <v>75</v>
      </c>
      <c r="D137" s="187">
        <v>45166</v>
      </c>
      <c r="E137" s="187">
        <v>45532</v>
      </c>
      <c r="F137" s="210">
        <f t="shared" si="7"/>
        <v>146355491</v>
      </c>
      <c r="G137" s="210">
        <v>146355491</v>
      </c>
      <c r="H137" s="211">
        <v>0</v>
      </c>
      <c r="I137" s="243"/>
      <c r="J137" s="132" t="s">
        <v>23</v>
      </c>
      <c r="K137" s="176"/>
      <c r="L137" s="177"/>
    </row>
    <row r="138" spans="1:12" x14ac:dyDescent="0.2">
      <c r="A138" s="132">
        <v>88</v>
      </c>
      <c r="B138" s="209" t="s">
        <v>285</v>
      </c>
      <c r="C138" s="120" t="s">
        <v>75</v>
      </c>
      <c r="D138" s="187">
        <v>45273</v>
      </c>
      <c r="E138" s="187">
        <v>45304</v>
      </c>
      <c r="F138" s="210">
        <f t="shared" si="7"/>
        <v>1700000</v>
      </c>
      <c r="G138" s="210">
        <v>1700000</v>
      </c>
      <c r="H138" s="211">
        <v>0</v>
      </c>
      <c r="I138" s="243"/>
      <c r="J138" s="132" t="s">
        <v>23</v>
      </c>
      <c r="K138" s="176"/>
      <c r="L138" s="177"/>
    </row>
    <row r="139" spans="1:12" x14ac:dyDescent="0.2">
      <c r="A139" s="132">
        <v>89</v>
      </c>
      <c r="B139" s="209" t="s">
        <v>105</v>
      </c>
      <c r="C139" s="120" t="s">
        <v>75</v>
      </c>
      <c r="D139" s="187">
        <v>45271</v>
      </c>
      <c r="E139" s="187">
        <v>45302</v>
      </c>
      <c r="F139" s="210">
        <f t="shared" si="7"/>
        <v>3300000</v>
      </c>
      <c r="G139" s="210">
        <v>3300000</v>
      </c>
      <c r="H139" s="211">
        <v>0</v>
      </c>
      <c r="I139" s="243"/>
      <c r="J139" s="132" t="s">
        <v>23</v>
      </c>
      <c r="K139" s="176"/>
      <c r="L139" s="176"/>
    </row>
    <row r="140" spans="1:12" x14ac:dyDescent="0.2">
      <c r="A140" s="132">
        <v>90</v>
      </c>
      <c r="B140" s="209" t="s">
        <v>236</v>
      </c>
      <c r="C140" s="120" t="s">
        <v>75</v>
      </c>
      <c r="D140" s="187">
        <v>45265</v>
      </c>
      <c r="E140" s="187">
        <v>45295</v>
      </c>
      <c r="F140" s="210">
        <f t="shared" si="7"/>
        <v>3300000</v>
      </c>
      <c r="G140" s="210">
        <v>3300000</v>
      </c>
      <c r="H140" s="211">
        <v>0</v>
      </c>
      <c r="I140" s="243"/>
      <c r="J140" s="132" t="s">
        <v>23</v>
      </c>
      <c r="K140" s="176"/>
      <c r="L140" s="176"/>
    </row>
    <row r="141" spans="1:12" x14ac:dyDescent="0.2">
      <c r="A141" s="132">
        <v>91</v>
      </c>
      <c r="B141" s="209" t="s">
        <v>55</v>
      </c>
      <c r="C141" s="120" t="s">
        <v>75</v>
      </c>
      <c r="D141" s="187">
        <v>45271</v>
      </c>
      <c r="E141" s="187">
        <v>45302</v>
      </c>
      <c r="F141" s="210">
        <f t="shared" si="7"/>
        <v>1540000</v>
      </c>
      <c r="G141" s="210">
        <v>1540000</v>
      </c>
      <c r="H141" s="211">
        <v>0</v>
      </c>
      <c r="I141" s="243"/>
      <c r="J141" s="132" t="s">
        <v>23</v>
      </c>
      <c r="K141" s="176"/>
      <c r="L141" s="176"/>
    </row>
    <row r="142" spans="1:12" x14ac:dyDescent="0.2">
      <c r="A142" s="132">
        <v>92</v>
      </c>
      <c r="B142" s="209" t="s">
        <v>235</v>
      </c>
      <c r="C142" s="120" t="s">
        <v>75</v>
      </c>
      <c r="D142" s="187">
        <v>45245</v>
      </c>
      <c r="E142" s="187">
        <v>45306</v>
      </c>
      <c r="F142" s="210">
        <f t="shared" si="7"/>
        <v>94747600</v>
      </c>
      <c r="G142" s="210">
        <v>94747600</v>
      </c>
      <c r="H142" s="211">
        <v>0</v>
      </c>
      <c r="I142" s="243"/>
      <c r="J142" s="132" t="s">
        <v>23</v>
      </c>
      <c r="K142" s="176"/>
      <c r="L142" s="176"/>
    </row>
    <row r="143" spans="1:12" x14ac:dyDescent="0.2">
      <c r="A143" s="132">
        <v>93</v>
      </c>
      <c r="B143" s="209" t="s">
        <v>185</v>
      </c>
      <c r="C143" s="120" t="s">
        <v>75</v>
      </c>
      <c r="D143" s="187">
        <v>45275</v>
      </c>
      <c r="E143" s="187">
        <v>45306</v>
      </c>
      <c r="F143" s="210">
        <f t="shared" si="7"/>
        <v>7476189</v>
      </c>
      <c r="G143" s="210">
        <v>7476189</v>
      </c>
      <c r="H143" s="211">
        <v>0</v>
      </c>
      <c r="I143" s="243"/>
      <c r="J143" s="132" t="s">
        <v>23</v>
      </c>
      <c r="K143" s="176"/>
      <c r="L143" s="176"/>
    </row>
    <row r="144" spans="1:12" x14ac:dyDescent="0.2">
      <c r="A144" s="132">
        <v>94</v>
      </c>
      <c r="B144" s="209" t="s">
        <v>210</v>
      </c>
      <c r="C144" s="120" t="s">
        <v>75</v>
      </c>
      <c r="D144" s="187">
        <v>45279</v>
      </c>
      <c r="E144" s="187">
        <v>45310</v>
      </c>
      <c r="F144" s="210">
        <f t="shared" si="7"/>
        <v>375000</v>
      </c>
      <c r="G144" s="210">
        <v>375000</v>
      </c>
      <c r="H144" s="211">
        <v>0</v>
      </c>
      <c r="I144" s="243"/>
      <c r="J144" s="132" t="s">
        <v>23</v>
      </c>
      <c r="K144" s="176"/>
      <c r="L144" s="176"/>
    </row>
    <row r="145" spans="1:21" ht="12" customHeight="1" x14ac:dyDescent="0.2">
      <c r="A145" s="132">
        <v>95</v>
      </c>
      <c r="B145" s="209" t="s">
        <v>286</v>
      </c>
      <c r="C145" s="120" t="s">
        <v>75</v>
      </c>
      <c r="D145" s="187">
        <v>45276</v>
      </c>
      <c r="E145" s="187">
        <v>45307</v>
      </c>
      <c r="F145" s="210">
        <f t="shared" si="7"/>
        <v>3400000</v>
      </c>
      <c r="G145" s="210">
        <v>3400000</v>
      </c>
      <c r="H145" s="211">
        <v>0</v>
      </c>
      <c r="I145" s="243"/>
      <c r="J145" s="132" t="s">
        <v>23</v>
      </c>
      <c r="K145" s="176"/>
      <c r="L145" s="176"/>
    </row>
    <row r="146" spans="1:21" ht="15" customHeight="1" x14ac:dyDescent="0.2">
      <c r="A146" s="132">
        <v>96</v>
      </c>
      <c r="B146" s="209" t="s">
        <v>77</v>
      </c>
      <c r="C146" s="120" t="s">
        <v>75</v>
      </c>
      <c r="D146" s="187">
        <v>45279</v>
      </c>
      <c r="E146" s="187">
        <v>45310</v>
      </c>
      <c r="F146" s="210">
        <f t="shared" si="7"/>
        <v>1000000</v>
      </c>
      <c r="G146" s="210">
        <v>1000000</v>
      </c>
      <c r="H146" s="211">
        <v>0</v>
      </c>
      <c r="I146" s="243"/>
      <c r="J146" s="132" t="s">
        <v>23</v>
      </c>
      <c r="K146" s="176"/>
      <c r="L146" s="176"/>
    </row>
    <row r="147" spans="1:21" x14ac:dyDescent="0.2">
      <c r="A147" s="132">
        <v>97</v>
      </c>
      <c r="B147" s="209" t="s">
        <v>287</v>
      </c>
      <c r="C147" s="120" t="s">
        <v>75</v>
      </c>
      <c r="D147" s="187">
        <v>45280</v>
      </c>
      <c r="E147" s="187">
        <v>45311</v>
      </c>
      <c r="F147" s="210">
        <f t="shared" si="7"/>
        <v>8866667</v>
      </c>
      <c r="G147" s="210">
        <v>8866667</v>
      </c>
      <c r="H147" s="211">
        <v>0</v>
      </c>
      <c r="I147" s="243"/>
      <c r="J147" s="132" t="s">
        <v>23</v>
      </c>
      <c r="K147" s="176"/>
      <c r="L147" s="176"/>
    </row>
    <row r="148" spans="1:21" x14ac:dyDescent="0.2">
      <c r="A148" s="132">
        <v>98</v>
      </c>
      <c r="B148" s="209" t="s">
        <v>288</v>
      </c>
      <c r="C148" s="120" t="s">
        <v>75</v>
      </c>
      <c r="D148" s="187">
        <v>45281</v>
      </c>
      <c r="E148" s="187">
        <v>45312</v>
      </c>
      <c r="F148" s="210">
        <f t="shared" si="7"/>
        <v>6500000</v>
      </c>
      <c r="G148" s="210">
        <v>6500000</v>
      </c>
      <c r="H148" s="211">
        <v>0</v>
      </c>
      <c r="I148" s="243"/>
      <c r="J148" s="132" t="s">
        <v>23</v>
      </c>
      <c r="K148" s="176"/>
      <c r="L148" s="176"/>
    </row>
    <row r="149" spans="1:21" x14ac:dyDescent="0.2">
      <c r="A149" s="132">
        <v>99</v>
      </c>
      <c r="B149" s="209" t="s">
        <v>289</v>
      </c>
      <c r="C149" s="120" t="s">
        <v>75</v>
      </c>
      <c r="D149" s="187">
        <v>45280</v>
      </c>
      <c r="E149" s="187">
        <v>45311</v>
      </c>
      <c r="F149" s="210">
        <f t="shared" si="7"/>
        <v>1200000</v>
      </c>
      <c r="G149" s="210">
        <v>1200000</v>
      </c>
      <c r="H149" s="211">
        <v>0</v>
      </c>
      <c r="I149" s="243"/>
      <c r="J149" s="132" t="s">
        <v>23</v>
      </c>
      <c r="K149" s="176"/>
      <c r="L149" s="176"/>
    </row>
    <row r="150" spans="1:21" x14ac:dyDescent="0.2">
      <c r="A150" s="132">
        <v>100</v>
      </c>
      <c r="B150" s="209" t="s">
        <v>234</v>
      </c>
      <c r="C150" s="120" t="s">
        <v>95</v>
      </c>
      <c r="D150" s="187">
        <v>45257</v>
      </c>
      <c r="E150" s="187">
        <v>45349</v>
      </c>
      <c r="F150" s="210">
        <f t="shared" si="7"/>
        <v>18835368.483799998</v>
      </c>
      <c r="G150" s="210">
        <v>0</v>
      </c>
      <c r="H150" s="211">
        <v>2585.9899999999998</v>
      </c>
      <c r="I150" s="243"/>
      <c r="J150" s="132" t="s">
        <v>23</v>
      </c>
      <c r="K150" s="176"/>
      <c r="L150" s="176"/>
    </row>
    <row r="151" spans="1:21" s="123" customFormat="1" x14ac:dyDescent="0.2">
      <c r="B151" s="123" t="s">
        <v>34</v>
      </c>
      <c r="D151" s="170"/>
      <c r="E151" s="170"/>
      <c r="F151" s="212">
        <f>SUM(F125:F150)</f>
        <v>6974677739.7254</v>
      </c>
      <c r="G151" s="212">
        <f t="shared" ref="G151:H151" si="8">SUM(G125:G150)</f>
        <v>2906956822.0100002</v>
      </c>
      <c r="H151" s="213">
        <f t="shared" si="8"/>
        <v>558475.17000000004</v>
      </c>
    </row>
    <row r="152" spans="1:21" s="123" customFormat="1" x14ac:dyDescent="0.2">
      <c r="D152" s="170"/>
      <c r="E152" s="170"/>
      <c r="F152" s="214"/>
      <c r="G152" s="214"/>
      <c r="H152" s="214"/>
    </row>
    <row r="153" spans="1:21" s="123" customFormat="1" x14ac:dyDescent="0.2">
      <c r="D153" s="170"/>
      <c r="E153" s="170"/>
      <c r="F153" s="202"/>
      <c r="G153" s="202"/>
      <c r="H153" s="202"/>
    </row>
    <row r="154" spans="1:21" s="123" customFormat="1" x14ac:dyDescent="0.2">
      <c r="D154" s="170"/>
      <c r="E154" s="170"/>
      <c r="F154" s="202"/>
      <c r="G154" s="202"/>
      <c r="H154" s="202"/>
    </row>
    <row r="155" spans="1:21" s="123" customFormat="1" x14ac:dyDescent="0.2">
      <c r="A155" s="124"/>
      <c r="B155" s="125"/>
      <c r="C155" s="125"/>
      <c r="D155" s="172"/>
      <c r="E155" s="172"/>
      <c r="F155" s="203"/>
      <c r="G155" s="203"/>
      <c r="H155" s="203"/>
      <c r="I155" s="125"/>
      <c r="J155" s="125"/>
      <c r="K155" s="125"/>
      <c r="L155" s="125"/>
      <c r="M155" s="126"/>
      <c r="N155" s="126"/>
      <c r="O155" s="126"/>
      <c r="P155" s="126"/>
      <c r="Q155" s="126"/>
      <c r="R155" s="126"/>
      <c r="S155" s="126"/>
      <c r="T155" s="126"/>
      <c r="U155" s="126"/>
    </row>
    <row r="156" spans="1:21" s="123" customFormat="1" x14ac:dyDescent="0.2">
      <c r="A156" s="127" t="s">
        <v>122</v>
      </c>
      <c r="B156" s="128"/>
      <c r="C156" s="204" t="s">
        <v>268</v>
      </c>
      <c r="D156" s="83"/>
      <c r="E156" s="172"/>
      <c r="F156" s="203"/>
      <c r="G156" s="203"/>
      <c r="H156" s="203"/>
      <c r="I156" s="125"/>
      <c r="J156" s="125"/>
      <c r="K156" s="125"/>
      <c r="L156" s="125"/>
      <c r="M156" s="126"/>
      <c r="N156" s="126"/>
      <c r="O156" s="126"/>
      <c r="P156" s="126"/>
      <c r="Q156" s="126"/>
      <c r="R156" s="126"/>
      <c r="S156" s="126"/>
      <c r="T156" s="126"/>
      <c r="U156" s="126"/>
    </row>
    <row r="157" spans="1:21" s="123" customFormat="1" x14ac:dyDescent="0.2">
      <c r="A157" s="127" t="s">
        <v>123</v>
      </c>
      <c r="B157" s="128"/>
      <c r="C157" s="205">
        <v>7283.62</v>
      </c>
      <c r="D157" s="174"/>
      <c r="E157" s="172"/>
      <c r="F157" s="203"/>
      <c r="G157" s="203"/>
      <c r="H157" s="203"/>
      <c r="I157" s="125"/>
      <c r="J157" s="125"/>
      <c r="K157" s="125"/>
      <c r="L157" s="125"/>
      <c r="M157" s="126"/>
      <c r="N157" s="126"/>
      <c r="O157" s="126"/>
      <c r="P157" s="126"/>
      <c r="Q157" s="126"/>
      <c r="R157" s="126"/>
      <c r="S157" s="126"/>
      <c r="T157" s="126"/>
      <c r="U157" s="126"/>
    </row>
    <row r="158" spans="1:21" s="123" customFormat="1" x14ac:dyDescent="0.2">
      <c r="A158" s="129"/>
      <c r="B158" s="130"/>
      <c r="C158" s="130"/>
      <c r="D158" s="175"/>
      <c r="E158" s="172"/>
      <c r="F158" s="203"/>
      <c r="G158" s="203"/>
      <c r="H158" s="203"/>
      <c r="I158" s="125"/>
      <c r="J158" s="125"/>
      <c r="K158" s="125"/>
      <c r="L158" s="125"/>
      <c r="M158" s="126"/>
      <c r="N158" s="126"/>
      <c r="O158" s="126"/>
      <c r="P158" s="126"/>
      <c r="Q158" s="126"/>
      <c r="R158" s="126"/>
      <c r="S158" s="126"/>
      <c r="T158" s="126"/>
      <c r="U158" s="126"/>
    </row>
    <row r="159" spans="1:21" s="123" customFormat="1" x14ac:dyDescent="0.2">
      <c r="A159" s="124"/>
      <c r="B159" s="128" t="s">
        <v>10</v>
      </c>
      <c r="C159" s="130"/>
      <c r="D159" s="175"/>
      <c r="E159" s="172"/>
      <c r="F159" s="203"/>
      <c r="G159" s="203"/>
      <c r="H159" s="203"/>
      <c r="I159" s="125"/>
      <c r="J159" s="125"/>
      <c r="K159" s="125"/>
      <c r="L159" s="125"/>
      <c r="M159" s="126"/>
      <c r="N159" s="126"/>
      <c r="O159" s="126"/>
      <c r="P159" s="126"/>
      <c r="Q159" s="126"/>
      <c r="R159" s="126"/>
      <c r="S159" s="126"/>
      <c r="T159" s="126"/>
      <c r="U159" s="126"/>
    </row>
    <row r="160" spans="1:21" s="123" customFormat="1" x14ac:dyDescent="0.2">
      <c r="A160" s="128"/>
      <c r="B160" s="130"/>
      <c r="C160" s="130"/>
      <c r="D160" s="175"/>
      <c r="E160" s="172"/>
      <c r="F160" s="203"/>
      <c r="G160" s="203"/>
      <c r="H160" s="203"/>
      <c r="I160" s="125"/>
      <c r="J160" s="125"/>
      <c r="K160" s="125"/>
      <c r="L160" s="125"/>
      <c r="M160" s="126"/>
      <c r="N160" s="126"/>
      <c r="O160" s="126"/>
      <c r="P160" s="126"/>
      <c r="Q160" s="126"/>
      <c r="R160" s="126"/>
      <c r="S160" s="126"/>
      <c r="T160" s="126"/>
      <c r="U160" s="126"/>
    </row>
    <row r="161" spans="1:12" ht="14.1" customHeight="1" thickBot="1" x14ac:dyDescent="0.25">
      <c r="A161" s="241" t="s">
        <v>11</v>
      </c>
      <c r="B161" s="239" t="s">
        <v>25</v>
      </c>
      <c r="C161" s="239" t="s">
        <v>13</v>
      </c>
      <c r="D161" s="242" t="s">
        <v>26</v>
      </c>
      <c r="E161" s="242" t="s">
        <v>15</v>
      </c>
      <c r="F161" s="206" t="s">
        <v>16</v>
      </c>
      <c r="G161" s="238" t="s">
        <v>16</v>
      </c>
      <c r="H161" s="238"/>
      <c r="I161" s="239" t="s">
        <v>17</v>
      </c>
      <c r="J161" s="239" t="s">
        <v>18</v>
      </c>
      <c r="K161" s="176"/>
      <c r="L161" s="176"/>
    </row>
    <row r="162" spans="1:12" ht="24.75" thickBot="1" x14ac:dyDescent="0.25">
      <c r="A162" s="241"/>
      <c r="B162" s="239"/>
      <c r="C162" s="239"/>
      <c r="D162" s="242"/>
      <c r="E162" s="242"/>
      <c r="F162" s="207" t="s">
        <v>19</v>
      </c>
      <c r="G162" s="208" t="s">
        <v>20</v>
      </c>
      <c r="H162" s="208" t="s">
        <v>21</v>
      </c>
      <c r="I162" s="239"/>
      <c r="J162" s="239"/>
      <c r="K162" s="176"/>
      <c r="L162" s="176"/>
    </row>
    <row r="163" spans="1:12" x14ac:dyDescent="0.2">
      <c r="A163" s="222"/>
      <c r="B163" s="123" t="s">
        <v>34</v>
      </c>
      <c r="C163" s="222"/>
      <c r="D163" s="178"/>
      <c r="E163" s="178"/>
      <c r="F163" s="215">
        <f>+F151</f>
        <v>6974677739.7254</v>
      </c>
      <c r="G163" s="215">
        <f>+G151</f>
        <v>2906956822.0100002</v>
      </c>
      <c r="H163" s="213">
        <f>+H151</f>
        <v>558475.17000000004</v>
      </c>
      <c r="I163" s="222"/>
      <c r="J163" s="222"/>
      <c r="K163" s="176"/>
      <c r="L163" s="176"/>
    </row>
    <row r="164" spans="1:12" x14ac:dyDescent="0.2">
      <c r="A164" s="132">
        <v>101</v>
      </c>
      <c r="B164" s="209" t="s">
        <v>65</v>
      </c>
      <c r="C164" s="120" t="s">
        <v>75</v>
      </c>
      <c r="D164" s="187">
        <v>45262</v>
      </c>
      <c r="E164" s="187">
        <v>45293</v>
      </c>
      <c r="F164" s="210">
        <f>G164+(H164*$C$157)</f>
        <v>1253175</v>
      </c>
      <c r="G164" s="210">
        <v>1253175</v>
      </c>
      <c r="H164" s="211">
        <v>0</v>
      </c>
      <c r="I164" s="240" t="s">
        <v>39</v>
      </c>
      <c r="J164" s="132" t="s">
        <v>23</v>
      </c>
      <c r="K164" s="176"/>
      <c r="L164" s="176"/>
    </row>
    <row r="165" spans="1:12" x14ac:dyDescent="0.2">
      <c r="A165" s="132">
        <v>102</v>
      </c>
      <c r="B165" s="209" t="s">
        <v>106</v>
      </c>
      <c r="C165" s="120" t="s">
        <v>131</v>
      </c>
      <c r="D165" s="187">
        <v>45262</v>
      </c>
      <c r="E165" s="187">
        <v>45324</v>
      </c>
      <c r="F165" s="210">
        <f t="shared" ref="F165:F188" si="9">G165+(H165*$C$157)</f>
        <v>76770759</v>
      </c>
      <c r="G165" s="210">
        <v>76770759</v>
      </c>
      <c r="H165" s="211">
        <v>0</v>
      </c>
      <c r="I165" s="240"/>
      <c r="J165" s="132" t="s">
        <v>23</v>
      </c>
      <c r="K165" s="176"/>
      <c r="L165" s="176"/>
    </row>
    <row r="166" spans="1:12" x14ac:dyDescent="0.2">
      <c r="A166" s="132">
        <v>103</v>
      </c>
      <c r="B166" s="209" t="s">
        <v>49</v>
      </c>
      <c r="C166" s="120" t="s">
        <v>75</v>
      </c>
      <c r="D166" s="187">
        <v>45262</v>
      </c>
      <c r="E166" s="187">
        <v>45294</v>
      </c>
      <c r="F166" s="210">
        <f t="shared" si="9"/>
        <v>6880000</v>
      </c>
      <c r="G166" s="210">
        <v>6880000</v>
      </c>
      <c r="H166" s="211">
        <v>0</v>
      </c>
      <c r="I166" s="240"/>
      <c r="J166" s="132" t="s">
        <v>23</v>
      </c>
      <c r="K166" s="176"/>
      <c r="L166" s="176"/>
    </row>
    <row r="167" spans="1:12" x14ac:dyDescent="0.2">
      <c r="A167" s="132">
        <v>104</v>
      </c>
      <c r="B167" s="209" t="s">
        <v>66</v>
      </c>
      <c r="C167" s="120" t="s">
        <v>75</v>
      </c>
      <c r="D167" s="187">
        <v>45166</v>
      </c>
      <c r="E167" s="187">
        <v>45532</v>
      </c>
      <c r="F167" s="210">
        <f t="shared" si="9"/>
        <v>24258081</v>
      </c>
      <c r="G167" s="210">
        <v>24258081</v>
      </c>
      <c r="H167" s="211">
        <v>0</v>
      </c>
      <c r="I167" s="240"/>
      <c r="J167" s="132" t="s">
        <v>23</v>
      </c>
      <c r="K167" s="176"/>
      <c r="L167" s="176"/>
    </row>
    <row r="168" spans="1:12" x14ac:dyDescent="0.2">
      <c r="A168" s="132">
        <v>105</v>
      </c>
      <c r="B168" s="209" t="s">
        <v>211</v>
      </c>
      <c r="C168" s="120" t="s">
        <v>95</v>
      </c>
      <c r="D168" s="187">
        <v>45264</v>
      </c>
      <c r="E168" s="187">
        <v>45326</v>
      </c>
      <c r="F168" s="210">
        <f t="shared" si="9"/>
        <v>28675611.940000001</v>
      </c>
      <c r="G168" s="210">
        <v>0</v>
      </c>
      <c r="H168" s="211">
        <v>3937</v>
      </c>
      <c r="I168" s="240"/>
      <c r="J168" s="132" t="s">
        <v>23</v>
      </c>
      <c r="K168" s="176"/>
      <c r="L168" s="176"/>
    </row>
    <row r="169" spans="1:12" x14ac:dyDescent="0.2">
      <c r="A169" s="132">
        <v>106</v>
      </c>
      <c r="B169" s="209" t="s">
        <v>154</v>
      </c>
      <c r="C169" s="120" t="s">
        <v>75</v>
      </c>
      <c r="D169" s="187">
        <v>45274</v>
      </c>
      <c r="E169" s="187">
        <v>45305</v>
      </c>
      <c r="F169" s="210">
        <f t="shared" si="9"/>
        <v>45048507</v>
      </c>
      <c r="G169" s="210">
        <v>45048507</v>
      </c>
      <c r="H169" s="211">
        <v>0</v>
      </c>
      <c r="I169" s="240"/>
      <c r="J169" s="132" t="s">
        <v>23</v>
      </c>
      <c r="K169" s="176"/>
      <c r="L169" s="176"/>
    </row>
    <row r="170" spans="1:12" x14ac:dyDescent="0.2">
      <c r="A170" s="132">
        <v>107</v>
      </c>
      <c r="B170" s="209" t="s">
        <v>290</v>
      </c>
      <c r="C170" s="120" t="s">
        <v>95</v>
      </c>
      <c r="D170" s="187">
        <v>45275</v>
      </c>
      <c r="E170" s="187">
        <v>45306</v>
      </c>
      <c r="F170" s="210">
        <f t="shared" si="9"/>
        <v>110950000</v>
      </c>
      <c r="G170" s="210">
        <v>110950000</v>
      </c>
      <c r="H170" s="211">
        <v>0</v>
      </c>
      <c r="I170" s="240"/>
      <c r="J170" s="132" t="s">
        <v>23</v>
      </c>
      <c r="K170" s="176"/>
      <c r="L170" s="176"/>
    </row>
    <row r="171" spans="1:12" x14ac:dyDescent="0.2">
      <c r="A171" s="132">
        <v>108</v>
      </c>
      <c r="B171" s="209" t="s">
        <v>126</v>
      </c>
      <c r="C171" s="120" t="s">
        <v>75</v>
      </c>
      <c r="D171" s="187">
        <v>45271</v>
      </c>
      <c r="E171" s="187">
        <v>45302</v>
      </c>
      <c r="F171" s="210">
        <f t="shared" si="9"/>
        <v>2058090</v>
      </c>
      <c r="G171" s="210">
        <v>2058090</v>
      </c>
      <c r="H171" s="211">
        <v>0</v>
      </c>
      <c r="I171" s="240"/>
      <c r="J171" s="132" t="s">
        <v>23</v>
      </c>
      <c r="K171" s="176"/>
      <c r="L171" s="176"/>
    </row>
    <row r="172" spans="1:12" x14ac:dyDescent="0.2">
      <c r="A172" s="132">
        <v>109</v>
      </c>
      <c r="B172" s="209" t="s">
        <v>45</v>
      </c>
      <c r="C172" s="120" t="s">
        <v>75</v>
      </c>
      <c r="D172" s="187">
        <v>45265</v>
      </c>
      <c r="E172" s="187">
        <v>45296</v>
      </c>
      <c r="F172" s="210">
        <f t="shared" si="9"/>
        <v>138068474.09999999</v>
      </c>
      <c r="G172" s="210">
        <v>1100000</v>
      </c>
      <c r="H172" s="211">
        <v>18805</v>
      </c>
      <c r="I172" s="240"/>
      <c r="J172" s="132" t="s">
        <v>23</v>
      </c>
      <c r="K172" s="176"/>
      <c r="L172" s="176"/>
    </row>
    <row r="173" spans="1:12" x14ac:dyDescent="0.2">
      <c r="A173" s="132">
        <v>110</v>
      </c>
      <c r="B173" s="209" t="s">
        <v>186</v>
      </c>
      <c r="C173" s="120" t="s">
        <v>75</v>
      </c>
      <c r="D173" s="187">
        <v>45265</v>
      </c>
      <c r="E173" s="187">
        <v>45296</v>
      </c>
      <c r="F173" s="210">
        <f t="shared" si="9"/>
        <v>4000000</v>
      </c>
      <c r="G173" s="210">
        <v>4000000</v>
      </c>
      <c r="H173" s="211">
        <v>0</v>
      </c>
      <c r="I173" s="240"/>
      <c r="J173" s="132" t="s">
        <v>23</v>
      </c>
      <c r="K173" s="176"/>
      <c r="L173" s="176"/>
    </row>
    <row r="174" spans="1:12" x14ac:dyDescent="0.2">
      <c r="A174" s="132">
        <v>111</v>
      </c>
      <c r="B174" s="209" t="s">
        <v>56</v>
      </c>
      <c r="C174" s="120" t="s">
        <v>75</v>
      </c>
      <c r="D174" s="187">
        <v>45277</v>
      </c>
      <c r="E174" s="187">
        <v>45308</v>
      </c>
      <c r="F174" s="210">
        <f t="shared" si="9"/>
        <v>38201400</v>
      </c>
      <c r="G174" s="210">
        <v>38201400</v>
      </c>
      <c r="H174" s="211">
        <v>0</v>
      </c>
      <c r="I174" s="240"/>
      <c r="J174" s="132" t="s">
        <v>23</v>
      </c>
      <c r="K174" s="176"/>
      <c r="L174" s="176"/>
    </row>
    <row r="175" spans="1:12" x14ac:dyDescent="0.2">
      <c r="A175" s="132">
        <v>112</v>
      </c>
      <c r="B175" s="209" t="s">
        <v>67</v>
      </c>
      <c r="C175" s="120" t="s">
        <v>95</v>
      </c>
      <c r="D175" s="187">
        <v>45163</v>
      </c>
      <c r="E175" s="187">
        <v>45529</v>
      </c>
      <c r="F175" s="210">
        <f t="shared" si="9"/>
        <v>1005074810.8200001</v>
      </c>
      <c r="G175" s="210">
        <v>1005074810.8200001</v>
      </c>
      <c r="H175" s="211">
        <v>0</v>
      </c>
      <c r="I175" s="240"/>
      <c r="J175" s="132" t="s">
        <v>23</v>
      </c>
      <c r="K175" s="176"/>
      <c r="L175" s="176"/>
    </row>
    <row r="176" spans="1:12" x14ac:dyDescent="0.2">
      <c r="A176" s="132">
        <v>113</v>
      </c>
      <c r="B176" s="209" t="s">
        <v>291</v>
      </c>
      <c r="C176" s="120" t="s">
        <v>75</v>
      </c>
      <c r="D176" s="187">
        <v>45263</v>
      </c>
      <c r="E176" s="187">
        <v>45294</v>
      </c>
      <c r="F176" s="210">
        <f t="shared" si="9"/>
        <v>820000</v>
      </c>
      <c r="G176" s="210">
        <v>820000</v>
      </c>
      <c r="H176" s="211">
        <v>0</v>
      </c>
      <c r="I176" s="240"/>
      <c r="J176" s="132" t="s">
        <v>23</v>
      </c>
      <c r="K176" s="176"/>
      <c r="L176" s="176"/>
    </row>
    <row r="177" spans="1:12" x14ac:dyDescent="0.2">
      <c r="A177" s="132">
        <v>114</v>
      </c>
      <c r="B177" s="209" t="s">
        <v>92</v>
      </c>
      <c r="C177" s="120" t="s">
        <v>75</v>
      </c>
      <c r="D177" s="187">
        <v>45235</v>
      </c>
      <c r="E177" s="187">
        <v>45356</v>
      </c>
      <c r="F177" s="210">
        <f t="shared" si="9"/>
        <v>32776290</v>
      </c>
      <c r="G177" s="210">
        <v>0</v>
      </c>
      <c r="H177" s="211">
        <v>4500</v>
      </c>
      <c r="I177" s="240"/>
      <c r="J177" s="132" t="s">
        <v>23</v>
      </c>
      <c r="K177" s="176"/>
      <c r="L177" s="176"/>
    </row>
    <row r="178" spans="1:12" x14ac:dyDescent="0.2">
      <c r="A178" s="132">
        <v>115</v>
      </c>
      <c r="B178" s="209" t="s">
        <v>118</v>
      </c>
      <c r="C178" s="120" t="s">
        <v>95</v>
      </c>
      <c r="D178" s="187">
        <v>45021</v>
      </c>
      <c r="E178" s="187">
        <v>45387</v>
      </c>
      <c r="F178" s="210">
        <f t="shared" si="9"/>
        <v>8943605652.5816002</v>
      </c>
      <c r="G178" s="210">
        <v>0</v>
      </c>
      <c r="H178" s="211">
        <v>1227906.68</v>
      </c>
      <c r="I178" s="240"/>
      <c r="J178" s="132" t="s">
        <v>23</v>
      </c>
      <c r="K178" s="176"/>
      <c r="L178" s="176"/>
    </row>
    <row r="179" spans="1:12" x14ac:dyDescent="0.2">
      <c r="A179" s="132">
        <v>116</v>
      </c>
      <c r="B179" s="209" t="s">
        <v>155</v>
      </c>
      <c r="C179" s="120" t="s">
        <v>95</v>
      </c>
      <c r="D179" s="187">
        <v>45205</v>
      </c>
      <c r="E179" s="187">
        <v>45328</v>
      </c>
      <c r="F179" s="210">
        <f t="shared" si="9"/>
        <v>299660363.2816</v>
      </c>
      <c r="G179" s="210">
        <v>0</v>
      </c>
      <c r="H179" s="211">
        <v>41141.68</v>
      </c>
      <c r="I179" s="240"/>
      <c r="J179" s="132" t="s">
        <v>23</v>
      </c>
      <c r="K179" s="176"/>
      <c r="L179" s="176"/>
    </row>
    <row r="180" spans="1:12" x14ac:dyDescent="0.2">
      <c r="A180" s="132">
        <v>117</v>
      </c>
      <c r="B180" s="209" t="s">
        <v>68</v>
      </c>
      <c r="C180" s="120" t="s">
        <v>75</v>
      </c>
      <c r="D180" s="187">
        <v>44940</v>
      </c>
      <c r="E180" s="187">
        <v>45305</v>
      </c>
      <c r="F180" s="210">
        <f t="shared" si="9"/>
        <v>17622400</v>
      </c>
      <c r="G180" s="210">
        <v>17622400</v>
      </c>
      <c r="H180" s="211">
        <v>0</v>
      </c>
      <c r="I180" s="240"/>
      <c r="J180" s="132" t="s">
        <v>23</v>
      </c>
      <c r="K180" s="176"/>
      <c r="L180" s="176"/>
    </row>
    <row r="181" spans="1:12" ht="12" customHeight="1" x14ac:dyDescent="0.2">
      <c r="A181" s="132">
        <v>118</v>
      </c>
      <c r="B181" s="209" t="s">
        <v>233</v>
      </c>
      <c r="C181" s="120" t="s">
        <v>75</v>
      </c>
      <c r="D181" s="187">
        <v>45249</v>
      </c>
      <c r="E181" s="187">
        <v>45310</v>
      </c>
      <c r="F181" s="210">
        <f t="shared" si="9"/>
        <v>87540602</v>
      </c>
      <c r="G181" s="210">
        <v>87540602</v>
      </c>
      <c r="H181" s="211">
        <v>0</v>
      </c>
      <c r="I181" s="240"/>
      <c r="J181" s="132" t="s">
        <v>23</v>
      </c>
      <c r="K181" s="176"/>
      <c r="L181" s="176"/>
    </row>
    <row r="182" spans="1:12" x14ac:dyDescent="0.2">
      <c r="A182" s="132">
        <v>119</v>
      </c>
      <c r="B182" s="209" t="s">
        <v>76</v>
      </c>
      <c r="C182" s="120" t="s">
        <v>75</v>
      </c>
      <c r="D182" s="187">
        <v>45265</v>
      </c>
      <c r="E182" s="187">
        <v>45296</v>
      </c>
      <c r="F182" s="210">
        <f t="shared" si="9"/>
        <v>489500</v>
      </c>
      <c r="G182" s="210">
        <v>489500</v>
      </c>
      <c r="H182" s="211">
        <v>0</v>
      </c>
      <c r="I182" s="240"/>
      <c r="J182" s="132" t="s">
        <v>23</v>
      </c>
      <c r="K182" s="176"/>
      <c r="L182" s="176"/>
    </row>
    <row r="183" spans="1:12" x14ac:dyDescent="0.2">
      <c r="A183" s="132">
        <v>120</v>
      </c>
      <c r="B183" s="209" t="s">
        <v>212</v>
      </c>
      <c r="C183" s="120" t="s">
        <v>75</v>
      </c>
      <c r="D183" s="187">
        <v>45271</v>
      </c>
      <c r="E183" s="187">
        <v>45302</v>
      </c>
      <c r="F183" s="210">
        <f t="shared" si="9"/>
        <v>11096000</v>
      </c>
      <c r="G183" s="210">
        <v>11096000</v>
      </c>
      <c r="H183" s="211">
        <v>0</v>
      </c>
      <c r="I183" s="240"/>
      <c r="J183" s="132" t="s">
        <v>23</v>
      </c>
      <c r="K183" s="176"/>
      <c r="L183" s="176"/>
    </row>
    <row r="184" spans="1:12" x14ac:dyDescent="0.2">
      <c r="A184" s="132">
        <v>121</v>
      </c>
      <c r="B184" s="209" t="s">
        <v>292</v>
      </c>
      <c r="C184" s="120" t="s">
        <v>75</v>
      </c>
      <c r="D184" s="187">
        <v>45274</v>
      </c>
      <c r="E184" s="187">
        <v>45305</v>
      </c>
      <c r="F184" s="210">
        <f t="shared" si="9"/>
        <v>432000</v>
      </c>
      <c r="G184" s="210">
        <v>432000</v>
      </c>
      <c r="H184" s="211">
        <v>0</v>
      </c>
      <c r="I184" s="240"/>
      <c r="J184" s="132" t="s">
        <v>23</v>
      </c>
      <c r="K184" s="176"/>
      <c r="L184" s="176"/>
    </row>
    <row r="185" spans="1:12" x14ac:dyDescent="0.2">
      <c r="A185" s="132">
        <v>122</v>
      </c>
      <c r="B185" s="209" t="s">
        <v>232</v>
      </c>
      <c r="C185" s="120" t="s">
        <v>75</v>
      </c>
      <c r="D185" s="187">
        <v>45280</v>
      </c>
      <c r="E185" s="187">
        <v>45311</v>
      </c>
      <c r="F185" s="210">
        <f t="shared" si="9"/>
        <v>1476182</v>
      </c>
      <c r="G185" s="210">
        <v>1476182</v>
      </c>
      <c r="H185" s="211">
        <v>0</v>
      </c>
      <c r="I185" s="240"/>
      <c r="J185" s="132" t="s">
        <v>23</v>
      </c>
      <c r="K185" s="176"/>
      <c r="L185" s="176"/>
    </row>
    <row r="186" spans="1:12" x14ac:dyDescent="0.2">
      <c r="A186" s="132">
        <v>123</v>
      </c>
      <c r="B186" s="120" t="s">
        <v>293</v>
      </c>
      <c r="C186" s="120" t="s">
        <v>75</v>
      </c>
      <c r="D186" s="187">
        <v>45281</v>
      </c>
      <c r="E186" s="187">
        <v>45312</v>
      </c>
      <c r="F186" s="210">
        <f t="shared" si="9"/>
        <v>6700000</v>
      </c>
      <c r="G186" s="210">
        <v>6700000</v>
      </c>
      <c r="H186" s="211">
        <v>0</v>
      </c>
      <c r="I186" s="240"/>
      <c r="J186" s="132" t="s">
        <v>23</v>
      </c>
      <c r="K186" s="176"/>
      <c r="L186" s="176"/>
    </row>
    <row r="187" spans="1:12" x14ac:dyDescent="0.2">
      <c r="A187" s="132">
        <v>124</v>
      </c>
      <c r="B187" s="120" t="s">
        <v>187</v>
      </c>
      <c r="C187" s="120" t="s">
        <v>95</v>
      </c>
      <c r="D187" s="187">
        <v>45132</v>
      </c>
      <c r="E187" s="187">
        <v>45316</v>
      </c>
      <c r="F187" s="210">
        <f t="shared" si="9"/>
        <v>23405760</v>
      </c>
      <c r="G187" s="210">
        <v>23405760</v>
      </c>
      <c r="H187" s="211">
        <v>0</v>
      </c>
      <c r="I187" s="240"/>
      <c r="J187" s="132" t="s">
        <v>23</v>
      </c>
      <c r="K187" s="176"/>
      <c r="L187" s="176"/>
    </row>
    <row r="188" spans="1:12" x14ac:dyDescent="0.2">
      <c r="A188" s="132">
        <v>125</v>
      </c>
      <c r="B188" s="209" t="s">
        <v>294</v>
      </c>
      <c r="C188" s="120" t="s">
        <v>50</v>
      </c>
      <c r="D188" s="187">
        <v>45276</v>
      </c>
      <c r="E188" s="187">
        <v>45307</v>
      </c>
      <c r="F188" s="210">
        <f t="shared" si="9"/>
        <v>13692907.595999999</v>
      </c>
      <c r="G188" s="210">
        <v>1050000</v>
      </c>
      <c r="H188" s="211">
        <v>1735.8</v>
      </c>
      <c r="I188" s="240"/>
      <c r="J188" s="132" t="s">
        <v>23</v>
      </c>
      <c r="K188" s="176"/>
      <c r="L188" s="176"/>
    </row>
    <row r="189" spans="1:12" s="123" customFormat="1" x14ac:dyDescent="0.2">
      <c r="B189" s="123" t="s">
        <v>34</v>
      </c>
      <c r="D189" s="179"/>
      <c r="E189" s="180"/>
      <c r="F189" s="212">
        <f>SUM(F163:F188)</f>
        <v>17895234306.044601</v>
      </c>
      <c r="G189" s="212">
        <f t="shared" ref="G189:H189" si="10">SUM(G163:G188)</f>
        <v>4373184088.8299999</v>
      </c>
      <c r="H189" s="213">
        <f t="shared" si="10"/>
        <v>1856501.33</v>
      </c>
    </row>
    <row r="190" spans="1:12" s="123" customFormat="1" x14ac:dyDescent="0.2">
      <c r="D190" s="179"/>
      <c r="E190" s="180"/>
      <c r="F190" s="214"/>
      <c r="G190" s="214"/>
      <c r="H190" s="214"/>
    </row>
    <row r="191" spans="1:12" s="123" customFormat="1" x14ac:dyDescent="0.2">
      <c r="D191" s="170"/>
      <c r="E191" s="170"/>
      <c r="F191" s="202"/>
      <c r="G191" s="202"/>
      <c r="H191" s="202"/>
    </row>
    <row r="192" spans="1:12" s="123" customFormat="1" x14ac:dyDescent="0.2">
      <c r="D192" s="170"/>
      <c r="E192" s="170"/>
      <c r="F192" s="202"/>
      <c r="G192" s="202"/>
      <c r="H192" s="202"/>
    </row>
    <row r="193" spans="1:21" s="123" customFormat="1" x14ac:dyDescent="0.2">
      <c r="D193" s="170"/>
      <c r="E193" s="170"/>
      <c r="F193" s="202"/>
      <c r="G193" s="202"/>
      <c r="H193" s="202"/>
    </row>
    <row r="194" spans="1:21" s="123" customFormat="1" x14ac:dyDescent="0.2">
      <c r="A194" s="124"/>
      <c r="B194" s="125"/>
      <c r="C194" s="125"/>
      <c r="D194" s="172"/>
      <c r="E194" s="172"/>
      <c r="F194" s="203"/>
      <c r="G194" s="203"/>
      <c r="H194" s="203"/>
      <c r="I194" s="125"/>
      <c r="J194" s="125"/>
      <c r="K194" s="125"/>
      <c r="L194" s="125"/>
      <c r="M194" s="126"/>
      <c r="N194" s="126"/>
      <c r="O194" s="126"/>
      <c r="P194" s="126"/>
      <c r="Q194" s="126"/>
      <c r="R194" s="126"/>
      <c r="S194" s="126"/>
      <c r="T194" s="126"/>
      <c r="U194" s="126"/>
    </row>
    <row r="195" spans="1:21" s="123" customFormat="1" x14ac:dyDescent="0.2">
      <c r="A195" s="127" t="s">
        <v>122</v>
      </c>
      <c r="B195" s="128"/>
      <c r="C195" s="204" t="s">
        <v>268</v>
      </c>
      <c r="D195" s="83"/>
      <c r="E195" s="172"/>
      <c r="F195" s="203"/>
      <c r="G195" s="203"/>
      <c r="H195" s="203"/>
      <c r="I195" s="125"/>
      <c r="J195" s="125"/>
      <c r="K195" s="125"/>
      <c r="L195" s="125"/>
      <c r="M195" s="126"/>
      <c r="N195" s="126"/>
      <c r="O195" s="126"/>
      <c r="P195" s="126"/>
      <c r="Q195" s="126"/>
      <c r="R195" s="126"/>
      <c r="S195" s="126"/>
      <c r="T195" s="126"/>
      <c r="U195" s="126"/>
    </row>
    <row r="196" spans="1:21" s="123" customFormat="1" x14ac:dyDescent="0.2">
      <c r="A196" s="127" t="s">
        <v>123</v>
      </c>
      <c r="B196" s="128"/>
      <c r="C196" s="205">
        <v>7283.62</v>
      </c>
      <c r="D196" s="174"/>
      <c r="E196" s="172"/>
      <c r="F196" s="203"/>
      <c r="G196" s="203"/>
      <c r="H196" s="203"/>
      <c r="I196" s="125"/>
      <c r="J196" s="125"/>
      <c r="K196" s="125"/>
      <c r="L196" s="125"/>
      <c r="M196" s="126"/>
      <c r="N196" s="126"/>
      <c r="O196" s="126"/>
      <c r="P196" s="126"/>
      <c r="Q196" s="126"/>
      <c r="R196" s="126"/>
      <c r="S196" s="126"/>
      <c r="T196" s="126"/>
      <c r="U196" s="126"/>
    </row>
    <row r="197" spans="1:21" s="123" customFormat="1" x14ac:dyDescent="0.2">
      <c r="A197" s="129"/>
      <c r="B197" s="130"/>
      <c r="C197" s="130"/>
      <c r="D197" s="175"/>
      <c r="E197" s="172"/>
      <c r="F197" s="203"/>
      <c r="G197" s="203"/>
      <c r="H197" s="203"/>
      <c r="I197" s="125"/>
      <c r="J197" s="125"/>
      <c r="K197" s="125"/>
      <c r="L197" s="125"/>
      <c r="M197" s="126"/>
      <c r="N197" s="126"/>
      <c r="O197" s="126"/>
      <c r="P197" s="126"/>
      <c r="Q197" s="126"/>
      <c r="R197" s="126"/>
      <c r="S197" s="126"/>
      <c r="T197" s="126"/>
      <c r="U197" s="126"/>
    </row>
    <row r="198" spans="1:21" s="123" customFormat="1" x14ac:dyDescent="0.2">
      <c r="A198" s="124"/>
      <c r="B198" s="128" t="s">
        <v>10</v>
      </c>
      <c r="C198" s="130"/>
      <c r="D198" s="175"/>
      <c r="E198" s="172"/>
      <c r="F198" s="203"/>
      <c r="G198" s="203"/>
      <c r="H198" s="203"/>
      <c r="I198" s="125"/>
      <c r="J198" s="125"/>
      <c r="K198" s="125"/>
      <c r="L198" s="125"/>
      <c r="M198" s="126"/>
      <c r="N198" s="126"/>
      <c r="O198" s="126"/>
      <c r="P198" s="126"/>
      <c r="Q198" s="126"/>
      <c r="R198" s="126"/>
      <c r="S198" s="126"/>
      <c r="T198" s="126"/>
      <c r="U198" s="126"/>
    </row>
    <row r="199" spans="1:21" s="123" customFormat="1" x14ac:dyDescent="0.2">
      <c r="A199" s="128"/>
      <c r="B199" s="130"/>
      <c r="C199" s="130"/>
      <c r="D199" s="175"/>
      <c r="E199" s="172"/>
      <c r="F199" s="203"/>
      <c r="G199" s="203"/>
      <c r="H199" s="203"/>
      <c r="I199" s="125"/>
      <c r="J199" s="125"/>
      <c r="K199" s="125"/>
      <c r="L199" s="125"/>
      <c r="M199" s="126"/>
      <c r="N199" s="126"/>
      <c r="O199" s="126"/>
      <c r="P199" s="126"/>
      <c r="Q199" s="126"/>
      <c r="R199" s="126"/>
      <c r="S199" s="126"/>
      <c r="T199" s="126"/>
      <c r="U199" s="126"/>
    </row>
    <row r="200" spans="1:21" ht="14.1" customHeight="1" thickBot="1" x14ac:dyDescent="0.25">
      <c r="A200" s="241" t="s">
        <v>11</v>
      </c>
      <c r="B200" s="239" t="s">
        <v>25</v>
      </c>
      <c r="C200" s="239" t="s">
        <v>13</v>
      </c>
      <c r="D200" s="242" t="s">
        <v>26</v>
      </c>
      <c r="E200" s="242" t="s">
        <v>15</v>
      </c>
      <c r="F200" s="206" t="s">
        <v>16</v>
      </c>
      <c r="G200" s="238" t="s">
        <v>16</v>
      </c>
      <c r="H200" s="238"/>
      <c r="I200" s="239" t="s">
        <v>17</v>
      </c>
      <c r="J200" s="239" t="s">
        <v>18</v>
      </c>
      <c r="K200" s="176"/>
      <c r="L200" s="176"/>
    </row>
    <row r="201" spans="1:21" ht="24.75" thickBot="1" x14ac:dyDescent="0.25">
      <c r="A201" s="241"/>
      <c r="B201" s="239"/>
      <c r="C201" s="239"/>
      <c r="D201" s="242"/>
      <c r="E201" s="242"/>
      <c r="F201" s="207" t="s">
        <v>19</v>
      </c>
      <c r="G201" s="208" t="s">
        <v>20</v>
      </c>
      <c r="H201" s="208" t="s">
        <v>21</v>
      </c>
      <c r="I201" s="239"/>
      <c r="J201" s="239"/>
      <c r="K201" s="176"/>
      <c r="L201" s="176"/>
    </row>
    <row r="202" spans="1:21" x14ac:dyDescent="0.2">
      <c r="A202" s="222"/>
      <c r="B202" s="123" t="s">
        <v>34</v>
      </c>
      <c r="C202" s="222"/>
      <c r="D202" s="178"/>
      <c r="E202" s="178"/>
      <c r="F202" s="215">
        <f>+F189</f>
        <v>17895234306.044601</v>
      </c>
      <c r="G202" s="215">
        <f>+G189</f>
        <v>4373184088.8299999</v>
      </c>
      <c r="H202" s="213">
        <f>+H189</f>
        <v>1856501.33</v>
      </c>
      <c r="I202" s="222"/>
      <c r="J202" s="222"/>
      <c r="K202" s="176"/>
      <c r="L202" s="176"/>
    </row>
    <row r="203" spans="1:21" x14ac:dyDescent="0.2">
      <c r="A203" s="132">
        <v>126</v>
      </c>
      <c r="B203" s="209" t="s">
        <v>295</v>
      </c>
      <c r="C203" s="120" t="s">
        <v>95</v>
      </c>
      <c r="D203" s="187">
        <v>45275</v>
      </c>
      <c r="E203" s="187">
        <v>45366</v>
      </c>
      <c r="F203" s="210">
        <f>G203+(H203*$C$196)</f>
        <v>241918081.84379998</v>
      </c>
      <c r="G203" s="210">
        <v>0</v>
      </c>
      <c r="H203" s="211">
        <v>33213.99</v>
      </c>
      <c r="I203" s="240" t="s">
        <v>39</v>
      </c>
      <c r="J203" s="132" t="s">
        <v>23</v>
      </c>
      <c r="K203" s="176"/>
      <c r="L203" s="176"/>
    </row>
    <row r="204" spans="1:21" x14ac:dyDescent="0.2">
      <c r="A204" s="132">
        <v>127</v>
      </c>
      <c r="B204" s="209" t="s">
        <v>69</v>
      </c>
      <c r="C204" s="120" t="s">
        <v>75</v>
      </c>
      <c r="D204" s="187">
        <v>45268</v>
      </c>
      <c r="E204" s="187">
        <v>45299</v>
      </c>
      <c r="F204" s="210">
        <f t="shared" ref="F204:F227" si="11">G204+(H204*$C$196)</f>
        <v>21953333</v>
      </c>
      <c r="G204" s="210">
        <v>21953333</v>
      </c>
      <c r="H204" s="211">
        <v>0</v>
      </c>
      <c r="I204" s="240"/>
      <c r="J204" s="132" t="s">
        <v>23</v>
      </c>
      <c r="K204" s="176"/>
      <c r="L204" s="176"/>
    </row>
    <row r="205" spans="1:21" x14ac:dyDescent="0.2">
      <c r="A205" s="132">
        <v>128</v>
      </c>
      <c r="B205" s="209" t="s">
        <v>296</v>
      </c>
      <c r="C205" s="120" t="s">
        <v>95</v>
      </c>
      <c r="D205" s="187">
        <v>45261</v>
      </c>
      <c r="E205" s="187">
        <v>45322</v>
      </c>
      <c r="F205" s="210">
        <f t="shared" si="11"/>
        <v>678969181</v>
      </c>
      <c r="G205" s="210">
        <v>678969181</v>
      </c>
      <c r="H205" s="211">
        <v>0</v>
      </c>
      <c r="I205" s="240"/>
      <c r="J205" s="132" t="s">
        <v>23</v>
      </c>
      <c r="K205" s="176"/>
      <c r="L205" s="176"/>
    </row>
    <row r="206" spans="1:21" x14ac:dyDescent="0.2">
      <c r="A206" s="132">
        <v>129</v>
      </c>
      <c r="B206" s="209" t="s">
        <v>156</v>
      </c>
      <c r="C206" s="120" t="s">
        <v>75</v>
      </c>
      <c r="D206" s="187">
        <v>45268</v>
      </c>
      <c r="E206" s="187">
        <v>45299</v>
      </c>
      <c r="F206" s="210">
        <f t="shared" si="11"/>
        <v>1323000</v>
      </c>
      <c r="G206" s="210">
        <v>1323000</v>
      </c>
      <c r="H206" s="211">
        <v>0</v>
      </c>
      <c r="I206" s="240"/>
      <c r="J206" s="132" t="s">
        <v>23</v>
      </c>
      <c r="K206" s="176"/>
      <c r="L206" s="176"/>
    </row>
    <row r="207" spans="1:21" x14ac:dyDescent="0.2">
      <c r="A207" s="132">
        <v>130</v>
      </c>
      <c r="B207" s="209" t="s">
        <v>231</v>
      </c>
      <c r="C207" s="120" t="s">
        <v>75</v>
      </c>
      <c r="D207" s="187">
        <v>45272</v>
      </c>
      <c r="E207" s="187">
        <v>45303</v>
      </c>
      <c r="F207" s="210">
        <f t="shared" si="11"/>
        <v>6316200</v>
      </c>
      <c r="G207" s="210">
        <v>6316200</v>
      </c>
      <c r="H207" s="211">
        <v>0</v>
      </c>
      <c r="I207" s="240"/>
      <c r="J207" s="132" t="s">
        <v>23</v>
      </c>
      <c r="K207" s="176"/>
      <c r="L207" s="176"/>
    </row>
    <row r="208" spans="1:21" x14ac:dyDescent="0.2">
      <c r="A208" s="132">
        <v>131</v>
      </c>
      <c r="B208" s="209" t="s">
        <v>297</v>
      </c>
      <c r="C208" s="120" t="s">
        <v>75</v>
      </c>
      <c r="D208" s="187">
        <v>45264</v>
      </c>
      <c r="E208" s="187">
        <v>45295</v>
      </c>
      <c r="F208" s="210">
        <f t="shared" si="11"/>
        <v>2000000</v>
      </c>
      <c r="G208" s="210">
        <v>2000000</v>
      </c>
      <c r="H208" s="211">
        <v>0</v>
      </c>
      <c r="I208" s="240"/>
      <c r="J208" s="132" t="s">
        <v>23</v>
      </c>
      <c r="K208" s="176"/>
      <c r="L208" s="176"/>
    </row>
    <row r="209" spans="1:12" x14ac:dyDescent="0.2">
      <c r="A209" s="132">
        <v>132</v>
      </c>
      <c r="B209" s="209" t="s">
        <v>157</v>
      </c>
      <c r="C209" s="120" t="s">
        <v>75</v>
      </c>
      <c r="D209" s="187">
        <v>45271</v>
      </c>
      <c r="E209" s="187">
        <v>45302</v>
      </c>
      <c r="F209" s="210">
        <f t="shared" si="11"/>
        <v>1470000</v>
      </c>
      <c r="G209" s="210">
        <v>1470000</v>
      </c>
      <c r="H209" s="211">
        <v>0</v>
      </c>
      <c r="I209" s="240"/>
      <c r="J209" s="132" t="s">
        <v>23</v>
      </c>
      <c r="K209" s="176"/>
      <c r="L209" s="176"/>
    </row>
    <row r="210" spans="1:12" ht="15" customHeight="1" x14ac:dyDescent="0.2">
      <c r="A210" s="132">
        <v>133</v>
      </c>
      <c r="B210" s="209" t="s">
        <v>298</v>
      </c>
      <c r="C210" s="120" t="s">
        <v>75</v>
      </c>
      <c r="D210" s="187">
        <v>45266</v>
      </c>
      <c r="E210" s="187">
        <v>45297</v>
      </c>
      <c r="F210" s="210">
        <f t="shared" si="11"/>
        <v>12066230</v>
      </c>
      <c r="G210" s="210">
        <v>12066230</v>
      </c>
      <c r="H210" s="211">
        <v>0</v>
      </c>
      <c r="I210" s="240"/>
      <c r="J210" s="132" t="s">
        <v>23</v>
      </c>
      <c r="K210" s="176"/>
      <c r="L210" s="176"/>
    </row>
    <row r="211" spans="1:12" x14ac:dyDescent="0.2">
      <c r="A211" s="132">
        <v>134</v>
      </c>
      <c r="B211" s="209" t="s">
        <v>299</v>
      </c>
      <c r="C211" s="120" t="s">
        <v>50</v>
      </c>
      <c r="D211" s="187">
        <v>45280</v>
      </c>
      <c r="E211" s="187">
        <v>45311</v>
      </c>
      <c r="F211" s="210">
        <f t="shared" si="11"/>
        <v>22299222</v>
      </c>
      <c r="G211" s="210">
        <v>22299222</v>
      </c>
      <c r="H211" s="211">
        <v>0</v>
      </c>
      <c r="I211" s="240"/>
      <c r="J211" s="132" t="s">
        <v>23</v>
      </c>
      <c r="K211" s="176"/>
      <c r="L211" s="176"/>
    </row>
    <row r="212" spans="1:12" x14ac:dyDescent="0.2">
      <c r="A212" s="132">
        <v>135</v>
      </c>
      <c r="B212" s="209" t="s">
        <v>230</v>
      </c>
      <c r="C212" s="120" t="s">
        <v>75</v>
      </c>
      <c r="D212" s="187">
        <v>45265</v>
      </c>
      <c r="E212" s="187">
        <v>45296</v>
      </c>
      <c r="F212" s="210">
        <f t="shared" si="11"/>
        <v>1650000</v>
      </c>
      <c r="G212" s="210">
        <v>1650000</v>
      </c>
      <c r="H212" s="211">
        <v>0</v>
      </c>
      <c r="I212" s="240"/>
      <c r="J212" s="132" t="s">
        <v>23</v>
      </c>
      <c r="K212" s="176"/>
      <c r="L212" s="176"/>
    </row>
    <row r="213" spans="1:12" x14ac:dyDescent="0.2">
      <c r="A213" s="132">
        <v>136</v>
      </c>
      <c r="B213" s="209" t="s">
        <v>188</v>
      </c>
      <c r="C213" s="120" t="s">
        <v>75</v>
      </c>
      <c r="D213" s="187">
        <v>45272</v>
      </c>
      <c r="E213" s="187">
        <v>45303</v>
      </c>
      <c r="F213" s="210">
        <f t="shared" si="11"/>
        <v>5759386</v>
      </c>
      <c r="G213" s="210">
        <v>5759386</v>
      </c>
      <c r="H213" s="211">
        <v>0</v>
      </c>
      <c r="I213" s="240"/>
      <c r="J213" s="132" t="s">
        <v>23</v>
      </c>
      <c r="K213" s="176"/>
      <c r="L213" s="176"/>
    </row>
    <row r="214" spans="1:12" x14ac:dyDescent="0.2">
      <c r="A214" s="132">
        <v>137</v>
      </c>
      <c r="B214" s="209" t="s">
        <v>300</v>
      </c>
      <c r="C214" s="120" t="s">
        <v>75</v>
      </c>
      <c r="D214" s="187">
        <v>45275</v>
      </c>
      <c r="E214" s="187">
        <v>45306</v>
      </c>
      <c r="F214" s="210">
        <f t="shared" si="11"/>
        <v>17292000</v>
      </c>
      <c r="G214" s="210">
        <v>17292000</v>
      </c>
      <c r="H214" s="211">
        <v>0</v>
      </c>
      <c r="I214" s="240"/>
      <c r="J214" s="132" t="s">
        <v>23</v>
      </c>
      <c r="K214" s="176"/>
      <c r="L214" s="176"/>
    </row>
    <row r="215" spans="1:12" x14ac:dyDescent="0.2">
      <c r="A215" s="132">
        <v>138</v>
      </c>
      <c r="B215" s="209" t="s">
        <v>301</v>
      </c>
      <c r="C215" s="120" t="s">
        <v>75</v>
      </c>
      <c r="D215" s="187">
        <v>45280</v>
      </c>
      <c r="E215" s="187">
        <v>45311</v>
      </c>
      <c r="F215" s="210">
        <f t="shared" si="11"/>
        <v>600000</v>
      </c>
      <c r="G215" s="210">
        <v>600000</v>
      </c>
      <c r="H215" s="211">
        <v>0</v>
      </c>
      <c r="I215" s="240"/>
      <c r="J215" s="132" t="s">
        <v>23</v>
      </c>
      <c r="K215" s="176"/>
      <c r="L215" s="176"/>
    </row>
    <row r="216" spans="1:12" x14ac:dyDescent="0.2">
      <c r="A216" s="132">
        <v>139</v>
      </c>
      <c r="B216" s="209" t="s">
        <v>302</v>
      </c>
      <c r="C216" s="120" t="s">
        <v>75</v>
      </c>
      <c r="D216" s="187">
        <v>45237</v>
      </c>
      <c r="E216" s="187">
        <v>45329</v>
      </c>
      <c r="F216" s="210">
        <f t="shared" si="11"/>
        <v>248392600</v>
      </c>
      <c r="G216" s="210">
        <v>248392600</v>
      </c>
      <c r="H216" s="211">
        <v>0</v>
      </c>
      <c r="I216" s="240"/>
      <c r="J216" s="132" t="s">
        <v>23</v>
      </c>
      <c r="K216" s="176"/>
      <c r="L216" s="176"/>
    </row>
    <row r="217" spans="1:12" x14ac:dyDescent="0.2">
      <c r="A217" s="132">
        <v>140</v>
      </c>
      <c r="B217" s="209" t="s">
        <v>213</v>
      </c>
      <c r="C217" s="120" t="s">
        <v>95</v>
      </c>
      <c r="D217" s="187">
        <v>45228</v>
      </c>
      <c r="E217" s="187">
        <v>45380</v>
      </c>
      <c r="F217" s="210">
        <f t="shared" si="11"/>
        <v>635105151.62319994</v>
      </c>
      <c r="G217" s="210">
        <v>0</v>
      </c>
      <c r="H217" s="211">
        <v>87196.36</v>
      </c>
      <c r="I217" s="240"/>
      <c r="J217" s="132" t="s">
        <v>23</v>
      </c>
      <c r="K217" s="176"/>
      <c r="L217" s="176"/>
    </row>
    <row r="218" spans="1:12" ht="12" customHeight="1" x14ac:dyDescent="0.2">
      <c r="A218" s="132">
        <v>141</v>
      </c>
      <c r="B218" s="209" t="s">
        <v>303</v>
      </c>
      <c r="C218" s="120" t="s">
        <v>95</v>
      </c>
      <c r="D218" s="187">
        <v>45213</v>
      </c>
      <c r="E218" s="187">
        <v>45365</v>
      </c>
      <c r="F218" s="210">
        <f t="shared" si="11"/>
        <v>108882835.38</v>
      </c>
      <c r="G218" s="210">
        <v>0</v>
      </c>
      <c r="H218" s="211">
        <v>14949</v>
      </c>
      <c r="I218" s="240"/>
      <c r="J218" s="132" t="s">
        <v>23</v>
      </c>
      <c r="K218" s="176"/>
      <c r="L218" s="176"/>
    </row>
    <row r="219" spans="1:12" x14ac:dyDescent="0.2">
      <c r="A219" s="132">
        <v>142</v>
      </c>
      <c r="B219" s="209" t="s">
        <v>304</v>
      </c>
      <c r="C219" s="120" t="s">
        <v>75</v>
      </c>
      <c r="D219" s="187">
        <v>44948</v>
      </c>
      <c r="E219" s="187">
        <v>45316</v>
      </c>
      <c r="F219" s="210">
        <f t="shared" si="11"/>
        <v>1956150</v>
      </c>
      <c r="G219" s="210">
        <v>1956150</v>
      </c>
      <c r="H219" s="211">
        <v>0</v>
      </c>
      <c r="I219" s="240"/>
      <c r="J219" s="132" t="s">
        <v>23</v>
      </c>
      <c r="K219" s="176"/>
      <c r="L219" s="176"/>
    </row>
    <row r="220" spans="1:12" ht="12" customHeight="1" x14ac:dyDescent="0.2">
      <c r="A220" s="132">
        <v>143</v>
      </c>
      <c r="B220" s="209" t="s">
        <v>229</v>
      </c>
      <c r="C220" s="120" t="s">
        <v>75</v>
      </c>
      <c r="D220" s="187">
        <v>45262</v>
      </c>
      <c r="E220" s="187">
        <v>45293</v>
      </c>
      <c r="F220" s="210">
        <f t="shared" si="11"/>
        <v>1000000</v>
      </c>
      <c r="G220" s="210">
        <v>1000000</v>
      </c>
      <c r="H220" s="211">
        <v>0</v>
      </c>
      <c r="I220" s="240"/>
      <c r="J220" s="132" t="s">
        <v>23</v>
      </c>
      <c r="K220" s="176"/>
      <c r="L220" s="176"/>
    </row>
    <row r="221" spans="1:12" x14ac:dyDescent="0.2">
      <c r="A221" s="132">
        <v>144</v>
      </c>
      <c r="B221" s="209" t="s">
        <v>305</v>
      </c>
      <c r="C221" s="120" t="s">
        <v>75</v>
      </c>
      <c r="D221" s="187">
        <v>45270</v>
      </c>
      <c r="E221" s="187">
        <v>45301</v>
      </c>
      <c r="F221" s="210">
        <f t="shared" si="11"/>
        <v>12260000</v>
      </c>
      <c r="G221" s="210">
        <v>12260000</v>
      </c>
      <c r="H221" s="211">
        <v>0</v>
      </c>
      <c r="I221" s="240"/>
      <c r="J221" s="132" t="s">
        <v>23</v>
      </c>
      <c r="K221" s="176"/>
      <c r="L221" s="176"/>
    </row>
    <row r="222" spans="1:12" x14ac:dyDescent="0.2">
      <c r="A222" s="132">
        <v>145</v>
      </c>
      <c r="B222" s="209" t="s">
        <v>158</v>
      </c>
      <c r="C222" s="120" t="s">
        <v>95</v>
      </c>
      <c r="D222" s="187">
        <v>45196</v>
      </c>
      <c r="E222" s="187">
        <v>45562</v>
      </c>
      <c r="F222" s="210">
        <f t="shared" si="11"/>
        <v>122069778</v>
      </c>
      <c r="G222" s="210">
        <v>122069778</v>
      </c>
      <c r="H222" s="211">
        <v>0</v>
      </c>
      <c r="I222" s="240"/>
      <c r="J222" s="132" t="s">
        <v>23</v>
      </c>
      <c r="K222" s="176"/>
      <c r="L222" s="176"/>
    </row>
    <row r="223" spans="1:12" x14ac:dyDescent="0.2">
      <c r="A223" s="132">
        <v>146</v>
      </c>
      <c r="B223" s="120" t="s">
        <v>228</v>
      </c>
      <c r="C223" s="120" t="s">
        <v>75</v>
      </c>
      <c r="D223" s="187">
        <v>45266</v>
      </c>
      <c r="E223" s="187">
        <v>45297</v>
      </c>
      <c r="F223" s="210">
        <f t="shared" si="11"/>
        <v>1887179</v>
      </c>
      <c r="G223" s="210">
        <v>1887179</v>
      </c>
      <c r="H223" s="211">
        <v>0</v>
      </c>
      <c r="I223" s="240"/>
      <c r="J223" s="132" t="s">
        <v>23</v>
      </c>
      <c r="K223" s="176"/>
      <c r="L223" s="176"/>
    </row>
    <row r="224" spans="1:12" x14ac:dyDescent="0.2">
      <c r="A224" s="132">
        <v>147</v>
      </c>
      <c r="B224" s="120" t="s">
        <v>227</v>
      </c>
      <c r="C224" s="120" t="s">
        <v>75</v>
      </c>
      <c r="D224" s="187">
        <v>45272</v>
      </c>
      <c r="E224" s="187">
        <v>45303</v>
      </c>
      <c r="F224" s="210">
        <f t="shared" si="11"/>
        <v>1618500</v>
      </c>
      <c r="G224" s="210">
        <v>1618500</v>
      </c>
      <c r="H224" s="211">
        <v>0</v>
      </c>
      <c r="I224" s="240"/>
      <c r="J224" s="132" t="s">
        <v>23</v>
      </c>
      <c r="K224" s="176"/>
      <c r="L224" s="176"/>
    </row>
    <row r="225" spans="1:21" x14ac:dyDescent="0.2">
      <c r="A225" s="132">
        <v>148</v>
      </c>
      <c r="B225" s="120" t="s">
        <v>306</v>
      </c>
      <c r="C225" s="120" t="s">
        <v>95</v>
      </c>
      <c r="D225" s="187">
        <v>45063</v>
      </c>
      <c r="E225" s="187">
        <v>45429</v>
      </c>
      <c r="F225" s="210">
        <f t="shared" si="11"/>
        <v>31160500</v>
      </c>
      <c r="G225" s="210">
        <v>31160500</v>
      </c>
      <c r="H225" s="211">
        <v>0</v>
      </c>
      <c r="I225" s="240"/>
      <c r="J225" s="132" t="s">
        <v>23</v>
      </c>
      <c r="K225" s="176"/>
      <c r="L225" s="176"/>
    </row>
    <row r="226" spans="1:21" x14ac:dyDescent="0.2">
      <c r="A226" s="132">
        <v>149</v>
      </c>
      <c r="B226" s="209" t="s">
        <v>307</v>
      </c>
      <c r="C226" s="120" t="s">
        <v>32</v>
      </c>
      <c r="D226" s="187">
        <v>45286</v>
      </c>
      <c r="E226" s="187">
        <v>45301</v>
      </c>
      <c r="F226" s="210">
        <f t="shared" si="11"/>
        <v>663800</v>
      </c>
      <c r="G226" s="210">
        <v>663800</v>
      </c>
      <c r="H226" s="211">
        <v>0</v>
      </c>
      <c r="I226" s="240"/>
      <c r="J226" s="132" t="s">
        <v>23</v>
      </c>
      <c r="K226" s="176"/>
      <c r="L226" s="176"/>
    </row>
    <row r="227" spans="1:21" x14ac:dyDescent="0.2">
      <c r="A227" s="132">
        <v>150</v>
      </c>
      <c r="B227" s="209" t="s">
        <v>107</v>
      </c>
      <c r="C227" s="120" t="s">
        <v>75</v>
      </c>
      <c r="D227" s="187">
        <v>45280</v>
      </c>
      <c r="E227" s="187">
        <v>45311</v>
      </c>
      <c r="F227" s="210">
        <f t="shared" si="11"/>
        <v>20800000</v>
      </c>
      <c r="G227" s="210">
        <v>20800000</v>
      </c>
      <c r="H227" s="211">
        <v>0</v>
      </c>
      <c r="I227" s="240"/>
      <c r="J227" s="132" t="s">
        <v>23</v>
      </c>
      <c r="K227" s="176"/>
      <c r="L227" s="176"/>
    </row>
    <row r="228" spans="1:21" s="123" customFormat="1" x14ac:dyDescent="0.2">
      <c r="B228" s="123" t="s">
        <v>34</v>
      </c>
      <c r="D228" s="170"/>
      <c r="E228" s="170"/>
      <c r="F228" s="212">
        <f>SUM(F202:F227)</f>
        <v>20094647433.891602</v>
      </c>
      <c r="G228" s="212">
        <f>SUM(G202:G227)</f>
        <v>5586691147.8299999</v>
      </c>
      <c r="H228" s="213">
        <f>SUM(H202:H227)</f>
        <v>1991860.6800000002</v>
      </c>
    </row>
    <row r="229" spans="1:21" s="123" customFormat="1" x14ac:dyDescent="0.2">
      <c r="D229" s="170"/>
      <c r="E229" s="170"/>
      <c r="F229" s="214"/>
      <c r="G229" s="214"/>
      <c r="H229" s="214"/>
    </row>
    <row r="230" spans="1:21" s="123" customFormat="1" x14ac:dyDescent="0.2">
      <c r="D230" s="170"/>
      <c r="E230" s="170"/>
      <c r="F230" s="202"/>
      <c r="G230" s="202"/>
      <c r="H230" s="202"/>
    </row>
    <row r="231" spans="1:21" s="123" customFormat="1" x14ac:dyDescent="0.2">
      <c r="D231" s="170"/>
      <c r="E231" s="170"/>
      <c r="F231" s="202"/>
      <c r="G231" s="202"/>
      <c r="H231" s="202"/>
    </row>
    <row r="232" spans="1:21" s="123" customFormat="1" x14ac:dyDescent="0.2">
      <c r="A232" s="124"/>
      <c r="B232" s="125"/>
      <c r="C232" s="125"/>
      <c r="D232" s="172"/>
      <c r="E232" s="172"/>
      <c r="F232" s="203"/>
      <c r="G232" s="203"/>
      <c r="H232" s="203"/>
      <c r="I232" s="125"/>
      <c r="J232" s="125"/>
      <c r="K232" s="125"/>
      <c r="L232" s="125"/>
      <c r="M232" s="126"/>
      <c r="N232" s="126"/>
      <c r="O232" s="126"/>
      <c r="P232" s="126"/>
      <c r="Q232" s="126"/>
      <c r="R232" s="126"/>
      <c r="S232" s="126"/>
      <c r="T232" s="126"/>
      <c r="U232" s="126"/>
    </row>
    <row r="233" spans="1:21" s="123" customFormat="1" x14ac:dyDescent="0.2">
      <c r="A233" s="127" t="s">
        <v>122</v>
      </c>
      <c r="B233" s="128"/>
      <c r="C233" s="204" t="s">
        <v>268</v>
      </c>
      <c r="D233" s="83"/>
      <c r="E233" s="172"/>
      <c r="F233" s="203"/>
      <c r="G233" s="203"/>
      <c r="H233" s="203"/>
      <c r="I233" s="125"/>
      <c r="J233" s="125"/>
      <c r="K233" s="125"/>
      <c r="L233" s="125"/>
      <c r="M233" s="126"/>
      <c r="N233" s="126"/>
      <c r="O233" s="126"/>
      <c r="P233" s="126"/>
      <c r="Q233" s="126"/>
      <c r="R233" s="126"/>
      <c r="S233" s="126"/>
      <c r="T233" s="126"/>
      <c r="U233" s="126"/>
    </row>
    <row r="234" spans="1:21" s="123" customFormat="1" x14ac:dyDescent="0.2">
      <c r="A234" s="127" t="s">
        <v>123</v>
      </c>
      <c r="B234" s="128"/>
      <c r="C234" s="205">
        <v>7283.62</v>
      </c>
      <c r="D234" s="174"/>
      <c r="E234" s="172"/>
      <c r="F234" s="203"/>
      <c r="G234" s="203"/>
      <c r="H234" s="203"/>
      <c r="I234" s="125"/>
      <c r="J234" s="125"/>
      <c r="K234" s="125"/>
      <c r="L234" s="125"/>
      <c r="M234" s="126"/>
      <c r="N234" s="126"/>
      <c r="O234" s="126"/>
      <c r="P234" s="126"/>
      <c r="Q234" s="126"/>
      <c r="R234" s="126"/>
      <c r="S234" s="126"/>
      <c r="T234" s="126"/>
      <c r="U234" s="126"/>
    </row>
    <row r="235" spans="1:21" s="123" customFormat="1" x14ac:dyDescent="0.2">
      <c r="A235" s="129"/>
      <c r="B235" s="130"/>
      <c r="C235" s="130"/>
      <c r="D235" s="175"/>
      <c r="E235" s="172"/>
      <c r="F235" s="203"/>
      <c r="G235" s="203"/>
      <c r="H235" s="203"/>
      <c r="I235" s="125"/>
      <c r="J235" s="125"/>
      <c r="K235" s="125"/>
      <c r="L235" s="125"/>
      <c r="M235" s="126"/>
      <c r="N235" s="126"/>
      <c r="O235" s="126"/>
      <c r="P235" s="126"/>
      <c r="Q235" s="126"/>
      <c r="R235" s="126"/>
      <c r="S235" s="126"/>
      <c r="T235" s="126"/>
      <c r="U235" s="126"/>
    </row>
    <row r="236" spans="1:21" s="123" customFormat="1" x14ac:dyDescent="0.2">
      <c r="A236" s="124"/>
      <c r="B236" s="128" t="s">
        <v>10</v>
      </c>
      <c r="C236" s="130"/>
      <c r="D236" s="175"/>
      <c r="E236" s="172"/>
      <c r="F236" s="203"/>
      <c r="G236" s="203"/>
      <c r="H236" s="203"/>
      <c r="I236" s="125"/>
      <c r="J236" s="125"/>
      <c r="K236" s="125"/>
      <c r="L236" s="125"/>
      <c r="M236" s="126"/>
      <c r="N236" s="126"/>
      <c r="O236" s="126"/>
      <c r="P236" s="126"/>
      <c r="Q236" s="126"/>
      <c r="R236" s="126"/>
      <c r="S236" s="126"/>
      <c r="T236" s="126"/>
      <c r="U236" s="126"/>
    </row>
    <row r="237" spans="1:21" s="123" customFormat="1" x14ac:dyDescent="0.2">
      <c r="A237" s="128"/>
      <c r="B237" s="130"/>
      <c r="C237" s="130"/>
      <c r="D237" s="175"/>
      <c r="E237" s="172"/>
      <c r="F237" s="203"/>
      <c r="G237" s="203"/>
      <c r="H237" s="203"/>
      <c r="I237" s="125"/>
      <c r="J237" s="125"/>
      <c r="K237" s="125"/>
      <c r="L237" s="125"/>
      <c r="M237" s="126"/>
      <c r="N237" s="126"/>
      <c r="O237" s="126"/>
      <c r="P237" s="126"/>
      <c r="Q237" s="126"/>
      <c r="R237" s="126"/>
      <c r="S237" s="126"/>
      <c r="T237" s="126"/>
      <c r="U237" s="126"/>
    </row>
    <row r="238" spans="1:21" ht="14.1" customHeight="1" thickBot="1" x14ac:dyDescent="0.25">
      <c r="A238" s="241" t="s">
        <v>11</v>
      </c>
      <c r="B238" s="239" t="s">
        <v>25</v>
      </c>
      <c r="C238" s="239" t="s">
        <v>13</v>
      </c>
      <c r="D238" s="242" t="s">
        <v>26</v>
      </c>
      <c r="E238" s="242" t="s">
        <v>15</v>
      </c>
      <c r="F238" s="206" t="s">
        <v>16</v>
      </c>
      <c r="G238" s="238" t="s">
        <v>16</v>
      </c>
      <c r="H238" s="238"/>
      <c r="I238" s="239" t="s">
        <v>17</v>
      </c>
      <c r="J238" s="239" t="s">
        <v>18</v>
      </c>
      <c r="K238" s="176"/>
      <c r="L238" s="176"/>
    </row>
    <row r="239" spans="1:21" ht="24.75" thickBot="1" x14ac:dyDescent="0.25">
      <c r="A239" s="241"/>
      <c r="B239" s="239"/>
      <c r="C239" s="239"/>
      <c r="D239" s="242"/>
      <c r="E239" s="242"/>
      <c r="F239" s="207" t="s">
        <v>19</v>
      </c>
      <c r="G239" s="208" t="s">
        <v>20</v>
      </c>
      <c r="H239" s="208" t="s">
        <v>21</v>
      </c>
      <c r="I239" s="239"/>
      <c r="J239" s="239"/>
      <c r="K239" s="176"/>
      <c r="L239" s="176"/>
    </row>
    <row r="240" spans="1:21" x14ac:dyDescent="0.2">
      <c r="A240" s="222"/>
      <c r="B240" s="123" t="s">
        <v>34</v>
      </c>
      <c r="C240" s="222"/>
      <c r="D240" s="178"/>
      <c r="E240" s="178"/>
      <c r="F240" s="215">
        <f>+F228</f>
        <v>20094647433.891602</v>
      </c>
      <c r="G240" s="215">
        <f>+G228</f>
        <v>5586691147.8299999</v>
      </c>
      <c r="H240" s="213">
        <f>+H228</f>
        <v>1991860.6800000002</v>
      </c>
      <c r="I240" s="222"/>
      <c r="J240" s="222"/>
      <c r="K240" s="176"/>
      <c r="L240" s="176"/>
    </row>
    <row r="241" spans="1:12" x14ac:dyDescent="0.2">
      <c r="A241" s="132">
        <v>151</v>
      </c>
      <c r="B241" s="209" t="s">
        <v>308</v>
      </c>
      <c r="C241" s="120" t="s">
        <v>75</v>
      </c>
      <c r="D241" s="187">
        <v>45279</v>
      </c>
      <c r="E241" s="187">
        <v>45310</v>
      </c>
      <c r="F241" s="210">
        <f>G241+(H241*$C$234)</f>
        <v>9060000</v>
      </c>
      <c r="G241" s="210">
        <v>9060000</v>
      </c>
      <c r="H241" s="211">
        <v>0</v>
      </c>
      <c r="I241" s="240" t="s">
        <v>39</v>
      </c>
      <c r="J241" s="132" t="s">
        <v>23</v>
      </c>
      <c r="K241" s="176"/>
      <c r="L241" s="176"/>
    </row>
    <row r="242" spans="1:12" x14ac:dyDescent="0.2">
      <c r="A242" s="132">
        <v>152</v>
      </c>
      <c r="B242" s="209" t="s">
        <v>214</v>
      </c>
      <c r="C242" s="120" t="s">
        <v>75</v>
      </c>
      <c r="D242" s="187">
        <v>45281</v>
      </c>
      <c r="E242" s="187">
        <v>45312</v>
      </c>
      <c r="F242" s="210">
        <f t="shared" ref="F242:F265" si="12">G242+(H242*$C$234)</f>
        <v>900000</v>
      </c>
      <c r="G242" s="210">
        <v>900000</v>
      </c>
      <c r="H242" s="211">
        <v>0</v>
      </c>
      <c r="I242" s="240"/>
      <c r="J242" s="132" t="s">
        <v>23</v>
      </c>
      <c r="K242" s="176"/>
      <c r="L242" s="176"/>
    </row>
    <row r="243" spans="1:12" x14ac:dyDescent="0.2">
      <c r="A243" s="132">
        <v>153</v>
      </c>
      <c r="B243" s="209" t="s">
        <v>108</v>
      </c>
      <c r="C243" s="120" t="s">
        <v>139</v>
      </c>
      <c r="D243" s="187">
        <v>45159</v>
      </c>
      <c r="E243" s="187">
        <v>45509</v>
      </c>
      <c r="F243" s="210">
        <f t="shared" si="12"/>
        <v>95292446.359999999</v>
      </c>
      <c r="G243" s="210">
        <v>85619799</v>
      </c>
      <c r="H243" s="211">
        <v>1328</v>
      </c>
      <c r="I243" s="240"/>
      <c r="J243" s="132" t="s">
        <v>23</v>
      </c>
      <c r="K243" s="176"/>
      <c r="L243" s="176"/>
    </row>
    <row r="244" spans="1:12" x14ac:dyDescent="0.2">
      <c r="A244" s="132">
        <v>154</v>
      </c>
      <c r="B244" s="209" t="s">
        <v>309</v>
      </c>
      <c r="C244" s="120" t="s">
        <v>75</v>
      </c>
      <c r="D244" s="187">
        <v>45267</v>
      </c>
      <c r="E244" s="187">
        <v>45298</v>
      </c>
      <c r="F244" s="210">
        <f t="shared" si="12"/>
        <v>2185086</v>
      </c>
      <c r="G244" s="210">
        <v>0</v>
      </c>
      <c r="H244" s="211">
        <v>300</v>
      </c>
      <c r="I244" s="240"/>
      <c r="J244" s="132" t="s">
        <v>23</v>
      </c>
      <c r="K244" s="176"/>
      <c r="L244" s="176"/>
    </row>
    <row r="245" spans="1:12" x14ac:dyDescent="0.2">
      <c r="A245" s="132">
        <v>155</v>
      </c>
      <c r="B245" s="209" t="s">
        <v>215</v>
      </c>
      <c r="D245" s="187">
        <v>45290</v>
      </c>
      <c r="E245" s="187">
        <v>45324</v>
      </c>
      <c r="F245" s="210">
        <f t="shared" si="12"/>
        <v>-933737429.28999996</v>
      </c>
      <c r="G245" s="210">
        <v>-933737429.28999996</v>
      </c>
      <c r="H245" s="211">
        <v>0</v>
      </c>
      <c r="I245" s="240"/>
      <c r="J245" s="132" t="s">
        <v>23</v>
      </c>
      <c r="K245" s="176"/>
      <c r="L245" s="176"/>
    </row>
    <row r="246" spans="1:12" x14ac:dyDescent="0.2">
      <c r="A246" s="132">
        <v>156</v>
      </c>
      <c r="B246" s="209" t="s">
        <v>109</v>
      </c>
      <c r="C246" s="120" t="s">
        <v>75</v>
      </c>
      <c r="D246" s="187">
        <v>45281</v>
      </c>
      <c r="E246" s="187">
        <v>45303</v>
      </c>
      <c r="F246" s="210">
        <f t="shared" si="12"/>
        <v>1975000</v>
      </c>
      <c r="G246" s="210">
        <v>1975000</v>
      </c>
      <c r="H246" s="211">
        <v>0</v>
      </c>
      <c r="I246" s="240"/>
      <c r="J246" s="132" t="s">
        <v>23</v>
      </c>
      <c r="K246" s="176"/>
      <c r="L246" s="176"/>
    </row>
    <row r="247" spans="1:12" x14ac:dyDescent="0.2">
      <c r="A247" s="132">
        <v>157</v>
      </c>
      <c r="B247" s="209" t="s">
        <v>159</v>
      </c>
      <c r="C247" s="120" t="s">
        <v>75</v>
      </c>
      <c r="D247" s="187">
        <v>45279</v>
      </c>
      <c r="E247" s="187">
        <v>45310</v>
      </c>
      <c r="F247" s="210">
        <f t="shared" si="12"/>
        <v>364181</v>
      </c>
      <c r="G247" s="210">
        <v>0</v>
      </c>
      <c r="H247" s="211">
        <v>50</v>
      </c>
      <c r="I247" s="240"/>
      <c r="J247" s="132" t="s">
        <v>23</v>
      </c>
      <c r="K247" s="176"/>
      <c r="L247" s="176"/>
    </row>
    <row r="248" spans="1:12" x14ac:dyDescent="0.2">
      <c r="A248" s="132">
        <v>158</v>
      </c>
      <c r="B248" s="209" t="s">
        <v>189</v>
      </c>
      <c r="C248" s="120" t="s">
        <v>75</v>
      </c>
      <c r="D248" s="187">
        <v>45280</v>
      </c>
      <c r="E248" s="187">
        <v>45311</v>
      </c>
      <c r="F248" s="210">
        <f t="shared" si="12"/>
        <v>2950000</v>
      </c>
      <c r="G248" s="210">
        <v>2950000</v>
      </c>
      <c r="H248" s="211">
        <v>0</v>
      </c>
      <c r="I248" s="240"/>
      <c r="J248" s="132" t="s">
        <v>23</v>
      </c>
      <c r="K248" s="176"/>
      <c r="L248" s="176"/>
    </row>
    <row r="249" spans="1:12" x14ac:dyDescent="0.2">
      <c r="A249" s="132">
        <v>159</v>
      </c>
      <c r="B249" s="209" t="s">
        <v>119</v>
      </c>
      <c r="C249" s="120" t="s">
        <v>75</v>
      </c>
      <c r="D249" s="187">
        <v>45286</v>
      </c>
      <c r="E249" s="187">
        <v>45317</v>
      </c>
      <c r="F249" s="210">
        <f t="shared" si="12"/>
        <v>25492670</v>
      </c>
      <c r="G249" s="210">
        <v>0</v>
      </c>
      <c r="H249" s="211">
        <v>3500</v>
      </c>
      <c r="I249" s="240"/>
      <c r="J249" s="132" t="s">
        <v>23</v>
      </c>
      <c r="K249" s="176"/>
      <c r="L249" s="176"/>
    </row>
    <row r="250" spans="1:12" x14ac:dyDescent="0.2">
      <c r="A250" s="132">
        <v>160</v>
      </c>
      <c r="B250" s="209" t="s">
        <v>110</v>
      </c>
      <c r="C250" s="120" t="s">
        <v>95</v>
      </c>
      <c r="D250" s="187">
        <v>45014</v>
      </c>
      <c r="E250" s="187">
        <v>45380</v>
      </c>
      <c r="F250" s="210">
        <f>G250+(H250*$C$234)</f>
        <v>487394288.10000002</v>
      </c>
      <c r="G250" s="210">
        <v>418607780.81999999</v>
      </c>
      <c r="H250" s="211">
        <v>9444</v>
      </c>
      <c r="I250" s="240"/>
      <c r="J250" s="132" t="s">
        <v>23</v>
      </c>
      <c r="K250" s="176"/>
      <c r="L250" s="176"/>
    </row>
    <row r="251" spans="1:12" x14ac:dyDescent="0.2">
      <c r="A251" s="132">
        <v>161</v>
      </c>
      <c r="B251" s="209" t="s">
        <v>226</v>
      </c>
      <c r="C251" s="120" t="s">
        <v>75</v>
      </c>
      <c r="D251" s="187">
        <v>45282</v>
      </c>
      <c r="E251" s="187">
        <v>45313</v>
      </c>
      <c r="F251" s="210">
        <f>G251+(H251*$C$234)</f>
        <v>2610000</v>
      </c>
      <c r="G251" s="210">
        <v>2610000</v>
      </c>
      <c r="H251" s="211">
        <v>0</v>
      </c>
      <c r="I251" s="240"/>
      <c r="J251" s="132" t="s">
        <v>23</v>
      </c>
      <c r="K251" s="176"/>
      <c r="L251" s="176"/>
    </row>
    <row r="252" spans="1:12" x14ac:dyDescent="0.2">
      <c r="A252" s="132">
        <v>162</v>
      </c>
      <c r="B252" s="209" t="s">
        <v>70</v>
      </c>
      <c r="C252" s="120" t="s">
        <v>95</v>
      </c>
      <c r="D252" s="187">
        <v>45212</v>
      </c>
      <c r="E252" s="187">
        <v>45578</v>
      </c>
      <c r="F252" s="210">
        <f t="shared" si="12"/>
        <v>67315580.221000001</v>
      </c>
      <c r="G252" s="210">
        <v>0</v>
      </c>
      <c r="H252" s="211">
        <v>9242.0499999999993</v>
      </c>
      <c r="I252" s="240"/>
      <c r="J252" s="132" t="s">
        <v>23</v>
      </c>
      <c r="K252" s="176"/>
      <c r="L252" s="176"/>
    </row>
    <row r="253" spans="1:12" x14ac:dyDescent="0.2">
      <c r="A253" s="132">
        <v>163</v>
      </c>
      <c r="B253" s="209" t="s">
        <v>310</v>
      </c>
      <c r="C253" s="120" t="s">
        <v>131</v>
      </c>
      <c r="D253" s="187">
        <v>45288</v>
      </c>
      <c r="E253" s="187">
        <v>45319</v>
      </c>
      <c r="F253" s="210">
        <f t="shared" si="12"/>
        <v>12100132.2336</v>
      </c>
      <c r="G253" s="210">
        <v>0</v>
      </c>
      <c r="H253" s="211">
        <v>1661.28</v>
      </c>
      <c r="I253" s="240"/>
      <c r="J253" s="132" t="s">
        <v>23</v>
      </c>
      <c r="K253" s="176"/>
      <c r="L253" s="176"/>
    </row>
    <row r="254" spans="1:12" x14ac:dyDescent="0.2">
      <c r="A254" s="132">
        <v>164</v>
      </c>
      <c r="B254" s="209" t="s">
        <v>311</v>
      </c>
      <c r="C254" s="120" t="s">
        <v>139</v>
      </c>
      <c r="D254" s="187">
        <v>44934</v>
      </c>
      <c r="E254" s="187">
        <v>45299</v>
      </c>
      <c r="F254" s="210">
        <f t="shared" si="12"/>
        <v>533000</v>
      </c>
      <c r="G254" s="210">
        <v>533000</v>
      </c>
      <c r="H254" s="211">
        <v>0</v>
      </c>
      <c r="I254" s="240"/>
      <c r="J254" s="132" t="s">
        <v>23</v>
      </c>
      <c r="K254" s="176"/>
      <c r="L254" s="176"/>
    </row>
    <row r="255" spans="1:12" ht="12" customHeight="1" x14ac:dyDescent="0.2">
      <c r="A255" s="132">
        <v>165</v>
      </c>
      <c r="B255" s="209" t="s">
        <v>46</v>
      </c>
      <c r="C255" s="120" t="s">
        <v>50</v>
      </c>
      <c r="D255" s="187">
        <v>45276</v>
      </c>
      <c r="E255" s="187">
        <v>45301</v>
      </c>
      <c r="F255" s="210">
        <f t="shared" si="12"/>
        <v>502092257.83999997</v>
      </c>
      <c r="G255" s="210">
        <v>136585639</v>
      </c>
      <c r="H255" s="211">
        <v>50182</v>
      </c>
      <c r="I255" s="240"/>
      <c r="J255" s="132" t="s">
        <v>23</v>
      </c>
      <c r="K255" s="176"/>
      <c r="L255" s="176"/>
    </row>
    <row r="256" spans="1:12" ht="12" customHeight="1" x14ac:dyDescent="0.2">
      <c r="A256" s="132">
        <v>166</v>
      </c>
      <c r="B256" s="209" t="s">
        <v>190</v>
      </c>
      <c r="C256" s="120" t="s">
        <v>95</v>
      </c>
      <c r="D256" s="187">
        <v>45273</v>
      </c>
      <c r="E256" s="187">
        <v>45304</v>
      </c>
      <c r="F256" s="210">
        <f t="shared" si="12"/>
        <v>11465146.241999999</v>
      </c>
      <c r="G256" s="210">
        <v>0</v>
      </c>
      <c r="H256" s="211">
        <v>1574.1</v>
      </c>
      <c r="I256" s="240"/>
      <c r="J256" s="132" t="s">
        <v>23</v>
      </c>
      <c r="K256" s="176"/>
      <c r="L256" s="176"/>
    </row>
    <row r="257" spans="1:21" ht="12" customHeight="1" x14ac:dyDescent="0.2">
      <c r="A257" s="132">
        <v>167</v>
      </c>
      <c r="B257" s="209" t="s">
        <v>71</v>
      </c>
      <c r="C257" s="120" t="s">
        <v>95</v>
      </c>
      <c r="D257" s="187">
        <v>45127</v>
      </c>
      <c r="E257" s="187">
        <v>45493</v>
      </c>
      <c r="F257" s="210">
        <f t="shared" si="12"/>
        <v>140481292</v>
      </c>
      <c r="G257" s="210">
        <v>140481292</v>
      </c>
      <c r="H257" s="211">
        <v>0</v>
      </c>
      <c r="I257" s="240"/>
      <c r="J257" s="132" t="s">
        <v>23</v>
      </c>
      <c r="K257" s="176"/>
      <c r="L257" s="176"/>
    </row>
    <row r="258" spans="1:21" ht="12" customHeight="1" x14ac:dyDescent="0.2">
      <c r="A258" s="132">
        <v>168</v>
      </c>
      <c r="B258" s="209" t="s">
        <v>216</v>
      </c>
      <c r="C258" s="120" t="s">
        <v>50</v>
      </c>
      <c r="D258" s="187">
        <v>45276</v>
      </c>
      <c r="E258" s="187">
        <v>45301</v>
      </c>
      <c r="F258" s="210">
        <f t="shared" si="12"/>
        <v>43048883.325000003</v>
      </c>
      <c r="G258" s="210">
        <v>10700506</v>
      </c>
      <c r="H258" s="211">
        <v>4441.25</v>
      </c>
      <c r="I258" s="240"/>
      <c r="J258" s="132" t="s">
        <v>23</v>
      </c>
      <c r="K258" s="176"/>
      <c r="L258" s="176"/>
    </row>
    <row r="259" spans="1:21" ht="12" customHeight="1" x14ac:dyDescent="0.2">
      <c r="A259" s="132">
        <v>169</v>
      </c>
      <c r="B259" s="209" t="s">
        <v>120</v>
      </c>
      <c r="C259" s="120" t="s">
        <v>75</v>
      </c>
      <c r="D259" s="187">
        <v>45244</v>
      </c>
      <c r="E259" s="187">
        <v>45305</v>
      </c>
      <c r="F259" s="210">
        <f t="shared" si="12"/>
        <v>10952743.574999999</v>
      </c>
      <c r="G259" s="210">
        <v>0</v>
      </c>
      <c r="H259" s="211">
        <v>1503.75</v>
      </c>
      <c r="I259" s="240"/>
      <c r="J259" s="132" t="s">
        <v>23</v>
      </c>
      <c r="K259" s="176"/>
      <c r="L259" s="176"/>
    </row>
    <row r="260" spans="1:21" ht="12" customHeight="1" x14ac:dyDescent="0.2">
      <c r="A260" s="132">
        <v>170</v>
      </c>
      <c r="B260" s="209" t="s">
        <v>217</v>
      </c>
      <c r="C260" s="120" t="s">
        <v>95</v>
      </c>
      <c r="D260" s="187">
        <v>45262</v>
      </c>
      <c r="E260" s="187">
        <v>45324</v>
      </c>
      <c r="F260" s="210">
        <f t="shared" si="12"/>
        <v>23590797</v>
      </c>
      <c r="G260" s="210">
        <v>23590797</v>
      </c>
      <c r="H260" s="211">
        <v>0</v>
      </c>
      <c r="I260" s="240"/>
      <c r="J260" s="132" t="s">
        <v>23</v>
      </c>
      <c r="K260" s="176"/>
      <c r="L260" s="176"/>
    </row>
    <row r="261" spans="1:21" ht="12" customHeight="1" x14ac:dyDescent="0.2">
      <c r="A261" s="132">
        <v>171</v>
      </c>
      <c r="B261" s="209" t="s">
        <v>111</v>
      </c>
      <c r="C261" s="120" t="s">
        <v>75</v>
      </c>
      <c r="D261" s="187">
        <v>45266</v>
      </c>
      <c r="E261" s="187">
        <v>45297</v>
      </c>
      <c r="F261" s="210">
        <f t="shared" si="12"/>
        <v>2510000</v>
      </c>
      <c r="G261" s="210">
        <v>2510000</v>
      </c>
      <c r="H261" s="211">
        <v>0</v>
      </c>
      <c r="I261" s="240"/>
      <c r="J261" s="132" t="s">
        <v>23</v>
      </c>
      <c r="K261" s="176"/>
      <c r="L261" s="176"/>
    </row>
    <row r="262" spans="1:21" ht="12" customHeight="1" x14ac:dyDescent="0.2">
      <c r="A262" s="132">
        <v>172</v>
      </c>
      <c r="B262" s="209" t="s">
        <v>218</v>
      </c>
      <c r="C262" s="120" t="s">
        <v>75</v>
      </c>
      <c r="D262" s="187">
        <v>45265</v>
      </c>
      <c r="E262" s="187">
        <v>45356</v>
      </c>
      <c r="F262" s="210">
        <f t="shared" si="12"/>
        <v>345143365.38879997</v>
      </c>
      <c r="G262" s="210">
        <v>0</v>
      </c>
      <c r="H262" s="211">
        <v>47386.239999999998</v>
      </c>
      <c r="I262" s="240"/>
      <c r="J262" s="132" t="s">
        <v>23</v>
      </c>
      <c r="K262" s="176"/>
      <c r="L262" s="176"/>
    </row>
    <row r="263" spans="1:21" ht="12" customHeight="1" x14ac:dyDescent="0.2">
      <c r="A263" s="132">
        <v>173</v>
      </c>
      <c r="B263" s="209" t="s">
        <v>225</v>
      </c>
      <c r="C263" s="120" t="s">
        <v>75</v>
      </c>
      <c r="D263" s="187">
        <v>44990</v>
      </c>
      <c r="E263" s="187">
        <v>46086</v>
      </c>
      <c r="F263" s="210">
        <f t="shared" si="12"/>
        <v>176263604</v>
      </c>
      <c r="G263" s="210">
        <v>0</v>
      </c>
      <c r="H263" s="211">
        <v>24200</v>
      </c>
      <c r="I263" s="240"/>
      <c r="J263" s="132" t="s">
        <v>23</v>
      </c>
      <c r="K263" s="176"/>
      <c r="L263" s="176"/>
    </row>
    <row r="264" spans="1:21" ht="12" customHeight="1" x14ac:dyDescent="0.2">
      <c r="A264" s="132">
        <v>174</v>
      </c>
      <c r="B264" s="209" t="s">
        <v>74</v>
      </c>
      <c r="C264" s="120" t="s">
        <v>75</v>
      </c>
      <c r="D264" s="187">
        <v>45281</v>
      </c>
      <c r="E264" s="187">
        <v>45312</v>
      </c>
      <c r="F264" s="210">
        <f t="shared" si="12"/>
        <v>6330000</v>
      </c>
      <c r="G264" s="210">
        <v>6330000</v>
      </c>
      <c r="H264" s="211">
        <v>0</v>
      </c>
      <c r="I264" s="240"/>
      <c r="J264" s="132" t="s">
        <v>23</v>
      </c>
      <c r="K264" s="176"/>
      <c r="L264" s="176"/>
    </row>
    <row r="265" spans="1:21" ht="15" customHeight="1" x14ac:dyDescent="0.2">
      <c r="A265" s="132">
        <v>175</v>
      </c>
      <c r="B265" s="209" t="s">
        <v>160</v>
      </c>
      <c r="C265" s="120" t="s">
        <v>75</v>
      </c>
      <c r="D265" s="187">
        <v>45280</v>
      </c>
      <c r="E265" s="187">
        <v>45311</v>
      </c>
      <c r="F265" s="210">
        <f t="shared" si="12"/>
        <v>5070230</v>
      </c>
      <c r="G265" s="210">
        <v>5070230</v>
      </c>
      <c r="H265" s="211">
        <v>0</v>
      </c>
      <c r="I265" s="240"/>
      <c r="J265" s="132" t="s">
        <v>23</v>
      </c>
      <c r="K265" s="176"/>
      <c r="L265" s="176"/>
    </row>
    <row r="266" spans="1:21" s="123" customFormat="1" x14ac:dyDescent="0.2">
      <c r="A266" s="132"/>
      <c r="B266" s="217"/>
      <c r="C266" s="217"/>
      <c r="D266" s="179"/>
      <c r="E266" s="180"/>
      <c r="F266" s="212">
        <f>SUM(F240:F265)</f>
        <v>21136030707.887005</v>
      </c>
      <c r="G266" s="212">
        <f>SUM(G240:G265)</f>
        <v>5500477762.3599997</v>
      </c>
      <c r="H266" s="213">
        <f>SUM(H240:H265)</f>
        <v>2146673.3500000006</v>
      </c>
    </row>
    <row r="270" spans="1:21" s="123" customFormat="1" x14ac:dyDescent="0.2">
      <c r="A270" s="127" t="s">
        <v>122</v>
      </c>
      <c r="B270" s="128"/>
      <c r="C270" s="204" t="s">
        <v>268</v>
      </c>
      <c r="D270" s="83"/>
      <c r="E270" s="172"/>
      <c r="F270" s="203"/>
      <c r="G270" s="203"/>
      <c r="H270" s="203"/>
      <c r="I270" s="125"/>
      <c r="J270" s="125"/>
      <c r="K270" s="125"/>
      <c r="L270" s="125"/>
      <c r="M270" s="126"/>
      <c r="N270" s="126"/>
      <c r="O270" s="126"/>
      <c r="P270" s="126"/>
      <c r="Q270" s="126"/>
      <c r="R270" s="126"/>
      <c r="S270" s="126"/>
      <c r="T270" s="126"/>
      <c r="U270" s="126"/>
    </row>
    <row r="271" spans="1:21" s="123" customFormat="1" x14ac:dyDescent="0.2">
      <c r="A271" s="127" t="s">
        <v>123</v>
      </c>
      <c r="B271" s="128"/>
      <c r="C271" s="205">
        <v>7283.62</v>
      </c>
      <c r="D271" s="174"/>
      <c r="E271" s="172"/>
      <c r="F271" s="203"/>
      <c r="G271" s="203"/>
      <c r="H271" s="203"/>
      <c r="I271" s="125"/>
      <c r="J271" s="125"/>
      <c r="K271" s="125"/>
      <c r="L271" s="125"/>
      <c r="M271" s="126"/>
      <c r="N271" s="126"/>
      <c r="O271" s="126"/>
      <c r="P271" s="126"/>
      <c r="Q271" s="126"/>
      <c r="R271" s="126"/>
      <c r="S271" s="126"/>
      <c r="T271" s="126"/>
      <c r="U271" s="126"/>
    </row>
    <row r="272" spans="1:21" s="123" customFormat="1" x14ac:dyDescent="0.2">
      <c r="A272" s="129"/>
      <c r="B272" s="130"/>
      <c r="C272" s="130"/>
      <c r="D272" s="175"/>
      <c r="E272" s="172"/>
      <c r="F272" s="203"/>
      <c r="G272" s="203"/>
      <c r="H272" s="203"/>
      <c r="I272" s="125"/>
      <c r="J272" s="125"/>
      <c r="K272" s="125"/>
      <c r="L272" s="125"/>
      <c r="M272" s="126"/>
      <c r="N272" s="126"/>
      <c r="O272" s="126"/>
      <c r="P272" s="126"/>
      <c r="Q272" s="126"/>
      <c r="R272" s="126"/>
      <c r="S272" s="126"/>
      <c r="T272" s="126"/>
      <c r="U272" s="126"/>
    </row>
    <row r="273" spans="1:21" s="123" customFormat="1" x14ac:dyDescent="0.2">
      <c r="A273" s="124"/>
      <c r="B273" s="128" t="s">
        <v>10</v>
      </c>
      <c r="C273" s="130"/>
      <c r="D273" s="175"/>
      <c r="E273" s="172"/>
      <c r="F273" s="203"/>
      <c r="G273" s="203"/>
      <c r="H273" s="203"/>
      <c r="I273" s="125"/>
      <c r="J273" s="125"/>
      <c r="K273" s="125"/>
      <c r="L273" s="125"/>
      <c r="M273" s="126"/>
      <c r="N273" s="126"/>
      <c r="O273" s="126"/>
      <c r="P273" s="126"/>
      <c r="Q273" s="126"/>
      <c r="R273" s="126"/>
      <c r="S273" s="126"/>
      <c r="T273" s="126"/>
      <c r="U273" s="126"/>
    </row>
    <row r="274" spans="1:21" s="123" customFormat="1" x14ac:dyDescent="0.2">
      <c r="A274" s="128"/>
      <c r="B274" s="130"/>
      <c r="C274" s="130"/>
      <c r="D274" s="175"/>
      <c r="E274" s="172"/>
      <c r="F274" s="203"/>
      <c r="G274" s="203"/>
      <c r="H274" s="203"/>
      <c r="I274" s="125"/>
      <c r="J274" s="125"/>
      <c r="K274" s="125"/>
      <c r="L274" s="125"/>
      <c r="M274" s="126"/>
      <c r="N274" s="126"/>
      <c r="O274" s="126"/>
      <c r="P274" s="126"/>
      <c r="Q274" s="126"/>
      <c r="R274" s="126"/>
      <c r="S274" s="126"/>
      <c r="T274" s="126"/>
      <c r="U274" s="126"/>
    </row>
    <row r="275" spans="1:21" ht="14.1" customHeight="1" thickBot="1" x14ac:dyDescent="0.25">
      <c r="A275" s="241" t="s">
        <v>11</v>
      </c>
      <c r="B275" s="239" t="s">
        <v>25</v>
      </c>
      <c r="C275" s="239" t="s">
        <v>13</v>
      </c>
      <c r="D275" s="242" t="s">
        <v>26</v>
      </c>
      <c r="E275" s="242" t="s">
        <v>15</v>
      </c>
      <c r="F275" s="206" t="s">
        <v>16</v>
      </c>
      <c r="G275" s="238" t="s">
        <v>16</v>
      </c>
      <c r="H275" s="238"/>
      <c r="I275" s="239" t="s">
        <v>17</v>
      </c>
      <c r="J275" s="239" t="s">
        <v>18</v>
      </c>
      <c r="K275" s="176"/>
      <c r="L275" s="176"/>
    </row>
    <row r="276" spans="1:21" ht="24.75" thickBot="1" x14ac:dyDescent="0.25">
      <c r="A276" s="241"/>
      <c r="B276" s="239"/>
      <c r="C276" s="239"/>
      <c r="D276" s="242"/>
      <c r="E276" s="242"/>
      <c r="F276" s="207" t="s">
        <v>19</v>
      </c>
      <c r="G276" s="208" t="s">
        <v>20</v>
      </c>
      <c r="H276" s="208" t="s">
        <v>21</v>
      </c>
      <c r="I276" s="239"/>
      <c r="J276" s="239"/>
      <c r="K276" s="176"/>
      <c r="L276" s="176"/>
    </row>
    <row r="277" spans="1:21" x14ac:dyDescent="0.2">
      <c r="A277" s="222"/>
      <c r="B277" s="123" t="s">
        <v>34</v>
      </c>
      <c r="C277" s="222"/>
      <c r="D277" s="178"/>
      <c r="E277" s="178"/>
      <c r="F277" s="215">
        <f>+F266</f>
        <v>21136030707.887005</v>
      </c>
      <c r="G277" s="215">
        <f>+G266</f>
        <v>5500477762.3599997</v>
      </c>
      <c r="H277" s="213">
        <f>+H266</f>
        <v>2146673.3500000006</v>
      </c>
      <c r="I277" s="222"/>
      <c r="J277" s="222"/>
      <c r="K277" s="176"/>
      <c r="L277" s="176"/>
    </row>
    <row r="278" spans="1:21" x14ac:dyDescent="0.2">
      <c r="A278" s="132">
        <v>176</v>
      </c>
      <c r="B278" s="209" t="s">
        <v>93</v>
      </c>
      <c r="C278" s="120" t="s">
        <v>75</v>
      </c>
      <c r="D278" s="187">
        <v>45287</v>
      </c>
      <c r="E278" s="187">
        <v>45318</v>
      </c>
      <c r="F278" s="210">
        <f>G278+(H278*$C$271)</f>
        <v>36406923</v>
      </c>
      <c r="G278" s="210">
        <v>36406923</v>
      </c>
      <c r="H278" s="211">
        <v>0</v>
      </c>
      <c r="I278" s="240" t="s">
        <v>39</v>
      </c>
      <c r="J278" s="132" t="s">
        <v>23</v>
      </c>
      <c r="K278" s="176"/>
      <c r="L278" s="176"/>
    </row>
    <row r="279" spans="1:21" x14ac:dyDescent="0.2">
      <c r="A279" s="132">
        <v>177</v>
      </c>
      <c r="B279" s="209" t="s">
        <v>312</v>
      </c>
      <c r="C279" s="120" t="s">
        <v>75</v>
      </c>
      <c r="D279" s="187">
        <v>45278</v>
      </c>
      <c r="E279" s="187">
        <v>45309</v>
      </c>
      <c r="F279" s="210">
        <f t="shared" ref="F279:F302" si="13">G279+(H279*$C$271)</f>
        <v>1650000</v>
      </c>
      <c r="G279" s="210">
        <v>1650000</v>
      </c>
      <c r="H279" s="211">
        <v>0</v>
      </c>
      <c r="I279" s="240"/>
      <c r="J279" s="132" t="s">
        <v>23</v>
      </c>
      <c r="K279" s="176"/>
      <c r="L279" s="176"/>
    </row>
    <row r="280" spans="1:21" x14ac:dyDescent="0.2">
      <c r="A280" s="132">
        <v>178</v>
      </c>
      <c r="B280" s="209" t="s">
        <v>191</v>
      </c>
      <c r="C280" s="120" t="s">
        <v>75</v>
      </c>
      <c r="D280" s="187">
        <v>45277</v>
      </c>
      <c r="E280" s="187">
        <v>45308</v>
      </c>
      <c r="F280" s="210">
        <f t="shared" si="13"/>
        <v>22051159.550000001</v>
      </c>
      <c r="G280" s="210">
        <v>0</v>
      </c>
      <c r="H280" s="211">
        <v>3027.5</v>
      </c>
      <c r="I280" s="240"/>
      <c r="J280" s="132" t="s">
        <v>23</v>
      </c>
      <c r="K280" s="176"/>
      <c r="L280" s="176"/>
    </row>
    <row r="281" spans="1:21" x14ac:dyDescent="0.2">
      <c r="A281" s="132">
        <v>179</v>
      </c>
      <c r="B281" s="209" t="s">
        <v>161</v>
      </c>
      <c r="C281" s="120" t="s">
        <v>75</v>
      </c>
      <c r="D281" s="187">
        <v>45034</v>
      </c>
      <c r="E281" s="187">
        <v>45369</v>
      </c>
      <c r="F281" s="210">
        <f t="shared" si="13"/>
        <v>59816729.25</v>
      </c>
      <c r="G281" s="210">
        <v>0</v>
      </c>
      <c r="H281" s="211">
        <v>8212.5</v>
      </c>
      <c r="I281" s="240"/>
      <c r="J281" s="132" t="s">
        <v>23</v>
      </c>
      <c r="K281" s="176"/>
      <c r="L281" s="176"/>
    </row>
    <row r="282" spans="1:21" x14ac:dyDescent="0.2">
      <c r="A282" s="132">
        <v>180</v>
      </c>
      <c r="B282" s="209" t="s">
        <v>313</v>
      </c>
      <c r="C282" s="120" t="s">
        <v>75</v>
      </c>
      <c r="D282" s="187">
        <v>45278</v>
      </c>
      <c r="E282" s="187">
        <v>45369</v>
      </c>
      <c r="F282" s="210">
        <f t="shared" si="13"/>
        <v>1801800</v>
      </c>
      <c r="G282" s="210">
        <v>1801800</v>
      </c>
      <c r="H282" s="211">
        <v>0</v>
      </c>
      <c r="I282" s="240"/>
      <c r="J282" s="132" t="s">
        <v>23</v>
      </c>
      <c r="K282" s="176"/>
      <c r="L282" s="176"/>
    </row>
    <row r="283" spans="1:21" x14ac:dyDescent="0.2">
      <c r="A283" s="132">
        <v>181</v>
      </c>
      <c r="B283" s="209" t="s">
        <v>162</v>
      </c>
      <c r="C283" s="120" t="s">
        <v>75</v>
      </c>
      <c r="D283" s="187">
        <v>45278</v>
      </c>
      <c r="E283" s="187">
        <v>45369</v>
      </c>
      <c r="F283" s="210">
        <f t="shared" si="13"/>
        <v>109509686</v>
      </c>
      <c r="G283" s="210">
        <v>109509686</v>
      </c>
      <c r="H283" s="211">
        <v>0</v>
      </c>
      <c r="I283" s="240"/>
      <c r="J283" s="132" t="s">
        <v>23</v>
      </c>
      <c r="K283" s="176"/>
      <c r="L283" s="176"/>
    </row>
    <row r="284" spans="1:21" x14ac:dyDescent="0.2">
      <c r="A284" s="132">
        <v>182</v>
      </c>
      <c r="B284" s="209" t="s">
        <v>314</v>
      </c>
      <c r="C284" s="120" t="s">
        <v>75</v>
      </c>
      <c r="D284" s="187">
        <v>45265</v>
      </c>
      <c r="E284" s="187">
        <v>45296</v>
      </c>
      <c r="F284" s="210">
        <f t="shared" si="13"/>
        <v>48047637.545400001</v>
      </c>
      <c r="G284" s="210">
        <v>0</v>
      </c>
      <c r="H284" s="211">
        <v>6596.67</v>
      </c>
      <c r="I284" s="240"/>
      <c r="J284" s="132" t="s">
        <v>23</v>
      </c>
      <c r="K284" s="176"/>
      <c r="L284" s="176"/>
    </row>
    <row r="285" spans="1:21" x14ac:dyDescent="0.2">
      <c r="A285" s="132">
        <v>183</v>
      </c>
      <c r="B285" s="209" t="s">
        <v>224</v>
      </c>
      <c r="C285" s="120" t="s">
        <v>75</v>
      </c>
      <c r="D285" s="187">
        <v>45250</v>
      </c>
      <c r="E285" s="187">
        <v>45311</v>
      </c>
      <c r="F285" s="210">
        <f t="shared" si="13"/>
        <v>35753956</v>
      </c>
      <c r="G285" s="210">
        <v>35753956</v>
      </c>
      <c r="H285" s="211">
        <v>0</v>
      </c>
      <c r="I285" s="240"/>
      <c r="J285" s="132" t="s">
        <v>23</v>
      </c>
      <c r="K285" s="176"/>
      <c r="L285" s="176"/>
    </row>
    <row r="286" spans="1:21" x14ac:dyDescent="0.2">
      <c r="A286" s="132">
        <v>184</v>
      </c>
      <c r="B286" s="209" t="s">
        <v>315</v>
      </c>
      <c r="C286" s="120" t="s">
        <v>75</v>
      </c>
      <c r="D286" s="187">
        <v>45278</v>
      </c>
      <c r="E286" s="187">
        <v>45309</v>
      </c>
      <c r="F286" s="210">
        <f t="shared" si="13"/>
        <v>2600000</v>
      </c>
      <c r="G286" s="210">
        <v>2600000</v>
      </c>
      <c r="H286" s="211">
        <v>0</v>
      </c>
      <c r="I286" s="240"/>
      <c r="J286" s="132" t="s">
        <v>23</v>
      </c>
      <c r="K286" s="176"/>
      <c r="L286" s="176"/>
    </row>
    <row r="287" spans="1:21" x14ac:dyDescent="0.2">
      <c r="A287" s="132">
        <v>185</v>
      </c>
      <c r="B287" s="209" t="s">
        <v>316</v>
      </c>
      <c r="C287" s="120" t="s">
        <v>50</v>
      </c>
      <c r="D287" s="187">
        <v>45280</v>
      </c>
      <c r="E287" s="187">
        <v>45301</v>
      </c>
      <c r="F287" s="210">
        <f t="shared" si="13"/>
        <v>18183208</v>
      </c>
      <c r="G287" s="210">
        <v>18183208</v>
      </c>
      <c r="H287" s="211">
        <v>0</v>
      </c>
      <c r="I287" s="240"/>
      <c r="J287" s="132" t="s">
        <v>23</v>
      </c>
      <c r="K287" s="176"/>
      <c r="L287" s="176"/>
    </row>
    <row r="288" spans="1:21" x14ac:dyDescent="0.2">
      <c r="A288" s="132">
        <v>186</v>
      </c>
      <c r="B288" s="209" t="s">
        <v>317</v>
      </c>
      <c r="C288" s="120" t="s">
        <v>75</v>
      </c>
      <c r="D288" s="187">
        <v>45287</v>
      </c>
      <c r="E288" s="187">
        <v>45294</v>
      </c>
      <c r="F288" s="210">
        <f t="shared" si="13"/>
        <v>400000</v>
      </c>
      <c r="G288" s="210">
        <v>400000</v>
      </c>
      <c r="H288" s="211">
        <v>0</v>
      </c>
      <c r="I288" s="240"/>
      <c r="J288" s="132" t="s">
        <v>23</v>
      </c>
      <c r="K288" s="176"/>
      <c r="L288" s="176"/>
    </row>
    <row r="289" spans="1:12" x14ac:dyDescent="0.2">
      <c r="A289" s="132">
        <v>187</v>
      </c>
      <c r="B289" s="209" t="s">
        <v>163</v>
      </c>
      <c r="C289" s="120" t="s">
        <v>75</v>
      </c>
      <c r="D289" s="187">
        <v>45058</v>
      </c>
      <c r="E289" s="187">
        <v>45424</v>
      </c>
      <c r="F289" s="210">
        <f t="shared" si="13"/>
        <v>145672400</v>
      </c>
      <c r="G289" s="210">
        <v>0</v>
      </c>
      <c r="H289" s="211">
        <v>20000</v>
      </c>
      <c r="I289" s="240"/>
      <c r="J289" s="132" t="s">
        <v>23</v>
      </c>
      <c r="K289" s="176"/>
      <c r="L289" s="176"/>
    </row>
    <row r="290" spans="1:12" x14ac:dyDescent="0.2">
      <c r="A290" s="132">
        <v>188</v>
      </c>
      <c r="B290" s="209" t="s">
        <v>318</v>
      </c>
      <c r="C290" s="120" t="s">
        <v>75</v>
      </c>
      <c r="D290" s="187">
        <v>45244</v>
      </c>
      <c r="E290" s="187">
        <v>45305</v>
      </c>
      <c r="F290" s="210">
        <f t="shared" si="13"/>
        <v>24764308</v>
      </c>
      <c r="G290" s="210">
        <v>0</v>
      </c>
      <c r="H290" s="211">
        <v>3400</v>
      </c>
      <c r="I290" s="240"/>
      <c r="J290" s="132" t="s">
        <v>23</v>
      </c>
      <c r="K290" s="176"/>
      <c r="L290" s="176"/>
    </row>
    <row r="291" spans="1:12" x14ac:dyDescent="0.2">
      <c r="A291" s="132">
        <v>189</v>
      </c>
      <c r="B291" s="209" t="s">
        <v>125</v>
      </c>
      <c r="C291" s="120" t="s">
        <v>75</v>
      </c>
      <c r="D291" s="187">
        <v>45282</v>
      </c>
      <c r="E291" s="187">
        <v>45313</v>
      </c>
      <c r="F291" s="210">
        <f t="shared" si="13"/>
        <v>23550000</v>
      </c>
      <c r="G291" s="210">
        <v>23550000</v>
      </c>
      <c r="H291" s="211">
        <v>0</v>
      </c>
      <c r="I291" s="240"/>
      <c r="J291" s="132" t="s">
        <v>23</v>
      </c>
      <c r="K291" s="176"/>
      <c r="L291" s="176"/>
    </row>
    <row r="292" spans="1:12" x14ac:dyDescent="0.2">
      <c r="A292" s="132">
        <v>190</v>
      </c>
      <c r="B292" s="209" t="s">
        <v>94</v>
      </c>
      <c r="C292" s="120" t="s">
        <v>75</v>
      </c>
      <c r="D292" s="187">
        <v>45264</v>
      </c>
      <c r="E292" s="187">
        <v>45295</v>
      </c>
      <c r="F292" s="210">
        <f t="shared" si="13"/>
        <v>126401274</v>
      </c>
      <c r="G292" s="210">
        <v>124944550</v>
      </c>
      <c r="H292" s="211">
        <v>200</v>
      </c>
      <c r="I292" s="240"/>
      <c r="J292" s="132" t="s">
        <v>23</v>
      </c>
      <c r="K292" s="176"/>
      <c r="L292" s="176"/>
    </row>
    <row r="293" spans="1:12" x14ac:dyDescent="0.2">
      <c r="A293" s="132">
        <v>191</v>
      </c>
      <c r="B293" s="209" t="s">
        <v>319</v>
      </c>
      <c r="C293" s="120" t="s">
        <v>75</v>
      </c>
      <c r="D293" s="187">
        <v>45058</v>
      </c>
      <c r="E293" s="187">
        <v>45424</v>
      </c>
      <c r="F293" s="210">
        <f t="shared" si="13"/>
        <v>113055000</v>
      </c>
      <c r="G293" s="210">
        <v>113055000</v>
      </c>
      <c r="H293" s="211">
        <v>0</v>
      </c>
      <c r="I293" s="240"/>
      <c r="J293" s="132" t="s">
        <v>23</v>
      </c>
      <c r="K293" s="176"/>
      <c r="L293" s="176"/>
    </row>
    <row r="294" spans="1:12" x14ac:dyDescent="0.2">
      <c r="A294" s="132">
        <v>192</v>
      </c>
      <c r="B294" s="209" t="s">
        <v>164</v>
      </c>
      <c r="C294" s="120" t="s">
        <v>75</v>
      </c>
      <c r="D294" s="187">
        <v>44953</v>
      </c>
      <c r="E294" s="187">
        <v>45318</v>
      </c>
      <c r="F294" s="210">
        <f t="shared" si="13"/>
        <v>2975000</v>
      </c>
      <c r="G294" s="210">
        <v>2975000</v>
      </c>
      <c r="H294" s="211">
        <v>0</v>
      </c>
      <c r="I294" s="240"/>
      <c r="J294" s="132" t="s">
        <v>23</v>
      </c>
      <c r="K294" s="176"/>
      <c r="L294" s="176"/>
    </row>
    <row r="295" spans="1:12" x14ac:dyDescent="0.2">
      <c r="A295" s="132">
        <v>193</v>
      </c>
      <c r="B295" s="209" t="s">
        <v>223</v>
      </c>
      <c r="C295" s="120" t="s">
        <v>75</v>
      </c>
      <c r="D295" s="187">
        <v>45206</v>
      </c>
      <c r="E295" s="187">
        <v>45358</v>
      </c>
      <c r="F295" s="210">
        <f t="shared" si="13"/>
        <v>1271182380</v>
      </c>
      <c r="G295" s="210">
        <v>1271182380</v>
      </c>
      <c r="H295" s="211">
        <v>0</v>
      </c>
      <c r="I295" s="240"/>
      <c r="J295" s="132" t="s">
        <v>23</v>
      </c>
      <c r="K295" s="176"/>
      <c r="L295" s="176"/>
    </row>
    <row r="296" spans="1:12" x14ac:dyDescent="0.2">
      <c r="A296" s="132">
        <v>194</v>
      </c>
      <c r="B296" s="209" t="s">
        <v>165</v>
      </c>
      <c r="C296" s="120" t="s">
        <v>75</v>
      </c>
      <c r="D296" s="187">
        <v>45266</v>
      </c>
      <c r="E296" s="187">
        <v>45297</v>
      </c>
      <c r="F296" s="210">
        <f t="shared" si="13"/>
        <v>1516668.1926</v>
      </c>
      <c r="G296" s="210">
        <v>0</v>
      </c>
      <c r="H296" s="211">
        <v>208.23</v>
      </c>
      <c r="I296" s="240"/>
      <c r="J296" s="132" t="s">
        <v>23</v>
      </c>
      <c r="K296" s="176"/>
      <c r="L296" s="176"/>
    </row>
    <row r="297" spans="1:12" x14ac:dyDescent="0.2">
      <c r="A297" s="132">
        <v>195</v>
      </c>
      <c r="B297" s="209" t="s">
        <v>127</v>
      </c>
      <c r="C297" s="120" t="s">
        <v>139</v>
      </c>
      <c r="D297" s="187">
        <v>44954</v>
      </c>
      <c r="E297" s="187">
        <v>45319</v>
      </c>
      <c r="F297" s="210">
        <f t="shared" si="13"/>
        <v>10867015.3676</v>
      </c>
      <c r="G297" s="210">
        <v>0</v>
      </c>
      <c r="H297" s="211">
        <v>1491.98</v>
      </c>
      <c r="I297" s="240"/>
      <c r="J297" s="132" t="s">
        <v>23</v>
      </c>
      <c r="K297" s="176"/>
      <c r="L297" s="176"/>
    </row>
    <row r="298" spans="1:12" x14ac:dyDescent="0.2">
      <c r="A298" s="132">
        <v>196</v>
      </c>
      <c r="B298" s="209" t="s">
        <v>320</v>
      </c>
      <c r="C298" s="120" t="s">
        <v>75</v>
      </c>
      <c r="D298" s="187">
        <v>45257</v>
      </c>
      <c r="E298" s="187">
        <v>45318</v>
      </c>
      <c r="F298" s="210">
        <f t="shared" si="13"/>
        <v>82253266</v>
      </c>
      <c r="G298" s="210">
        <v>82253266</v>
      </c>
      <c r="H298" s="211">
        <v>0</v>
      </c>
      <c r="I298" s="240"/>
      <c r="J298" s="132" t="s">
        <v>23</v>
      </c>
      <c r="K298" s="176"/>
      <c r="L298" s="176"/>
    </row>
    <row r="299" spans="1:12" x14ac:dyDescent="0.2">
      <c r="A299" s="132">
        <v>197</v>
      </c>
      <c r="B299" s="209" t="s">
        <v>112</v>
      </c>
      <c r="C299" s="120" t="s">
        <v>131</v>
      </c>
      <c r="D299" s="187">
        <v>45281</v>
      </c>
      <c r="E299" s="187">
        <v>45312</v>
      </c>
      <c r="F299" s="210">
        <f t="shared" si="13"/>
        <v>3167000</v>
      </c>
      <c r="G299" s="210">
        <v>3167000</v>
      </c>
      <c r="H299" s="211">
        <v>0</v>
      </c>
      <c r="I299" s="240"/>
      <c r="J299" s="132" t="s">
        <v>23</v>
      </c>
      <c r="K299" s="176"/>
      <c r="L299" s="176"/>
    </row>
    <row r="300" spans="1:12" x14ac:dyDescent="0.2">
      <c r="A300" s="132">
        <v>198</v>
      </c>
      <c r="B300" s="209" t="s">
        <v>47</v>
      </c>
      <c r="C300" s="120" t="s">
        <v>50</v>
      </c>
      <c r="D300" s="187">
        <v>45278</v>
      </c>
      <c r="E300" s="187">
        <v>45301</v>
      </c>
      <c r="F300" s="210">
        <f t="shared" si="13"/>
        <v>674486042</v>
      </c>
      <c r="G300" s="210">
        <v>674486042</v>
      </c>
      <c r="H300" s="211">
        <v>0</v>
      </c>
      <c r="I300" s="240"/>
      <c r="J300" s="132" t="s">
        <v>23</v>
      </c>
      <c r="K300" s="176"/>
      <c r="L300" s="176"/>
    </row>
    <row r="301" spans="1:12" x14ac:dyDescent="0.2">
      <c r="A301" s="132">
        <v>199</v>
      </c>
      <c r="B301" s="120" t="s">
        <v>166</v>
      </c>
      <c r="C301" s="120" t="s">
        <v>75</v>
      </c>
      <c r="D301" s="187">
        <v>45246</v>
      </c>
      <c r="E301" s="187">
        <v>45307</v>
      </c>
      <c r="F301" s="210">
        <f t="shared" si="13"/>
        <v>31803011</v>
      </c>
      <c r="G301" s="210">
        <v>31803011</v>
      </c>
      <c r="H301" s="211">
        <v>0</v>
      </c>
      <c r="I301" s="240"/>
      <c r="J301" s="132" t="s">
        <v>23</v>
      </c>
      <c r="K301" s="176"/>
      <c r="L301" s="176"/>
    </row>
    <row r="302" spans="1:12" x14ac:dyDescent="0.2">
      <c r="A302" s="132">
        <v>200</v>
      </c>
      <c r="B302" s="209" t="s">
        <v>321</v>
      </c>
      <c r="C302" s="120" t="s">
        <v>75</v>
      </c>
      <c r="D302" s="187">
        <v>45267</v>
      </c>
      <c r="E302" s="187">
        <v>45298</v>
      </c>
      <c r="F302" s="210">
        <f t="shared" si="13"/>
        <v>11204684</v>
      </c>
      <c r="G302" s="210">
        <v>11204684</v>
      </c>
      <c r="H302" s="211">
        <v>0</v>
      </c>
      <c r="I302" s="240"/>
      <c r="J302" s="132" t="s">
        <v>23</v>
      </c>
      <c r="K302" s="176"/>
      <c r="L302" s="176"/>
    </row>
    <row r="303" spans="1:12" s="123" customFormat="1" x14ac:dyDescent="0.2">
      <c r="A303" s="132"/>
      <c r="B303" s="217"/>
      <c r="C303" s="217"/>
      <c r="D303" s="179"/>
      <c r="E303" s="180"/>
      <c r="F303" s="212">
        <f>SUM(F277:F302)</f>
        <v>23995149855.792603</v>
      </c>
      <c r="G303" s="212">
        <f>SUM(G277:G302)</f>
        <v>8045404268.3599997</v>
      </c>
      <c r="H303" s="213">
        <f>SUM(H277:H302)</f>
        <v>2189810.2300000004</v>
      </c>
    </row>
    <row r="308" spans="1:10" x14ac:dyDescent="0.2">
      <c r="A308" s="127" t="s">
        <v>122</v>
      </c>
      <c r="B308" s="128"/>
      <c r="C308" s="204" t="s">
        <v>268</v>
      </c>
      <c r="D308" s="83"/>
      <c r="E308" s="172"/>
      <c r="F308" s="203"/>
      <c r="G308" s="203"/>
      <c r="H308" s="203"/>
      <c r="I308" s="125"/>
      <c r="J308" s="125"/>
    </row>
    <row r="309" spans="1:10" x14ac:dyDescent="0.2">
      <c r="A309" s="127" t="s">
        <v>123</v>
      </c>
      <c r="B309" s="128"/>
      <c r="C309" s="205">
        <v>7283.62</v>
      </c>
      <c r="D309" s="174"/>
      <c r="E309" s="172"/>
      <c r="F309" s="203"/>
      <c r="G309" s="203"/>
      <c r="H309" s="203"/>
      <c r="I309" s="125"/>
      <c r="J309" s="125"/>
    </row>
    <row r="310" spans="1:10" x14ac:dyDescent="0.2">
      <c r="A310" s="129"/>
      <c r="B310" s="130"/>
      <c r="C310" s="130"/>
      <c r="D310" s="175"/>
      <c r="E310" s="172"/>
      <c r="F310" s="203"/>
      <c r="G310" s="203"/>
      <c r="H310" s="203"/>
      <c r="I310" s="125"/>
      <c r="J310" s="125"/>
    </row>
    <row r="311" spans="1:10" x14ac:dyDescent="0.2">
      <c r="A311" s="124"/>
      <c r="B311" s="128" t="s">
        <v>10</v>
      </c>
      <c r="C311" s="130"/>
      <c r="D311" s="175"/>
      <c r="E311" s="172"/>
      <c r="F311" s="203"/>
      <c r="G311" s="203"/>
      <c r="H311" s="203"/>
      <c r="I311" s="125"/>
      <c r="J311" s="125"/>
    </row>
    <row r="312" spans="1:10" x14ac:dyDescent="0.2">
      <c r="A312" s="128"/>
      <c r="B312" s="130"/>
      <c r="C312" s="130"/>
      <c r="D312" s="175"/>
      <c r="E312" s="172"/>
      <c r="F312" s="203"/>
      <c r="G312" s="203"/>
      <c r="H312" s="203"/>
      <c r="I312" s="125"/>
      <c r="J312" s="125"/>
    </row>
    <row r="313" spans="1:10" ht="12.75" thickBot="1" x14ac:dyDescent="0.25">
      <c r="A313" s="241" t="s">
        <v>11</v>
      </c>
      <c r="B313" s="239" t="s">
        <v>25</v>
      </c>
      <c r="C313" s="239" t="s">
        <v>13</v>
      </c>
      <c r="D313" s="242" t="s">
        <v>26</v>
      </c>
      <c r="E313" s="242" t="s">
        <v>15</v>
      </c>
      <c r="F313" s="206" t="s">
        <v>16</v>
      </c>
      <c r="G313" s="238" t="s">
        <v>16</v>
      </c>
      <c r="H313" s="238"/>
      <c r="I313" s="239" t="s">
        <v>17</v>
      </c>
      <c r="J313" s="239" t="s">
        <v>18</v>
      </c>
    </row>
    <row r="314" spans="1:10" ht="24.75" thickBot="1" x14ac:dyDescent="0.25">
      <c r="A314" s="241"/>
      <c r="B314" s="239"/>
      <c r="C314" s="239"/>
      <c r="D314" s="242"/>
      <c r="E314" s="242"/>
      <c r="F314" s="207" t="s">
        <v>19</v>
      </c>
      <c r="G314" s="208" t="s">
        <v>20</v>
      </c>
      <c r="H314" s="208" t="s">
        <v>21</v>
      </c>
      <c r="I314" s="239"/>
      <c r="J314" s="239"/>
    </row>
    <row r="315" spans="1:10" x14ac:dyDescent="0.2">
      <c r="A315" s="222"/>
      <c r="B315" s="123" t="s">
        <v>34</v>
      </c>
      <c r="C315" s="222"/>
      <c r="D315" s="178"/>
      <c r="E315" s="178"/>
      <c r="F315" s="215">
        <f>+F303</f>
        <v>23995149855.792603</v>
      </c>
      <c r="G315" s="215">
        <f t="shared" ref="G315:H315" si="14">+G303</f>
        <v>8045404268.3599997</v>
      </c>
      <c r="H315" s="215">
        <f t="shared" si="14"/>
        <v>2189810.2300000004</v>
      </c>
      <c r="I315" s="222"/>
      <c r="J315" s="222"/>
    </row>
    <row r="316" spans="1:10" x14ac:dyDescent="0.2">
      <c r="A316" s="132">
        <v>201</v>
      </c>
      <c r="B316" s="209" t="s">
        <v>219</v>
      </c>
      <c r="C316" s="120" t="s">
        <v>75</v>
      </c>
      <c r="D316" s="187">
        <v>45271</v>
      </c>
      <c r="E316" s="187">
        <v>45302</v>
      </c>
      <c r="F316" s="210">
        <f t="shared" ref="F316:F338" si="15">G316+(H316*$C$271)</f>
        <v>4500000</v>
      </c>
      <c r="G316" s="210">
        <v>4500000</v>
      </c>
      <c r="H316" s="211">
        <v>0</v>
      </c>
      <c r="I316" s="240"/>
      <c r="J316" s="132" t="s">
        <v>23</v>
      </c>
    </row>
    <row r="317" spans="1:10" x14ac:dyDescent="0.2">
      <c r="A317" s="132">
        <v>202</v>
      </c>
      <c r="B317" s="209" t="s">
        <v>322</v>
      </c>
      <c r="C317" s="120" t="s">
        <v>95</v>
      </c>
      <c r="D317" s="187">
        <v>45091</v>
      </c>
      <c r="E317" s="187">
        <v>45457</v>
      </c>
      <c r="F317" s="210">
        <f t="shared" si="15"/>
        <v>745715700</v>
      </c>
      <c r="G317" s="210">
        <v>745715700</v>
      </c>
      <c r="H317" s="211">
        <v>0</v>
      </c>
      <c r="I317" s="240"/>
      <c r="J317" s="132" t="s">
        <v>23</v>
      </c>
    </row>
    <row r="318" spans="1:10" x14ac:dyDescent="0.2">
      <c r="A318" s="132">
        <v>203</v>
      </c>
      <c r="B318" s="209" t="s">
        <v>113</v>
      </c>
      <c r="C318" s="120" t="s">
        <v>75</v>
      </c>
      <c r="D318" s="187">
        <v>45279</v>
      </c>
      <c r="E318" s="187">
        <v>45310</v>
      </c>
      <c r="F318" s="210">
        <f t="shared" si="15"/>
        <v>48381500</v>
      </c>
      <c r="G318" s="210">
        <v>48381500</v>
      </c>
      <c r="H318" s="211">
        <v>0</v>
      </c>
      <c r="I318" s="240"/>
      <c r="J318" s="132" t="s">
        <v>23</v>
      </c>
    </row>
    <row r="319" spans="1:10" x14ac:dyDescent="0.2">
      <c r="A319" s="132">
        <v>204</v>
      </c>
      <c r="B319" s="209" t="s">
        <v>323</v>
      </c>
      <c r="C319" s="120" t="s">
        <v>95</v>
      </c>
      <c r="D319" s="187">
        <v>45264</v>
      </c>
      <c r="E319" s="187">
        <v>45295</v>
      </c>
      <c r="F319" s="210">
        <f t="shared" si="15"/>
        <v>127026332.8</v>
      </c>
      <c r="G319" s="210">
        <v>0</v>
      </c>
      <c r="H319" s="211">
        <v>17440</v>
      </c>
      <c r="I319" s="240"/>
      <c r="J319" s="132" t="s">
        <v>23</v>
      </c>
    </row>
    <row r="320" spans="1:10" x14ac:dyDescent="0.2">
      <c r="A320" s="132">
        <v>205</v>
      </c>
      <c r="B320" s="209" t="s">
        <v>324</v>
      </c>
      <c r="C320" s="120" t="s">
        <v>75</v>
      </c>
      <c r="D320" s="187">
        <v>45277</v>
      </c>
      <c r="E320" s="187">
        <v>45308</v>
      </c>
      <c r="F320" s="210">
        <f t="shared" si="15"/>
        <v>2200000</v>
      </c>
      <c r="G320" s="210">
        <v>2200000</v>
      </c>
      <c r="H320" s="211">
        <v>0</v>
      </c>
      <c r="I320" s="240"/>
      <c r="J320" s="132" t="s">
        <v>23</v>
      </c>
    </row>
    <row r="321" spans="1:10" x14ac:dyDescent="0.2">
      <c r="A321" s="132">
        <v>206</v>
      </c>
      <c r="B321" s="209" t="s">
        <v>128</v>
      </c>
      <c r="C321" s="120" t="s">
        <v>75</v>
      </c>
      <c r="D321" s="187">
        <v>45286</v>
      </c>
      <c r="E321" s="187">
        <v>45317</v>
      </c>
      <c r="F321" s="210">
        <f t="shared" si="15"/>
        <v>11611454.2042</v>
      </c>
      <c r="G321" s="210">
        <v>566500</v>
      </c>
      <c r="H321" s="211">
        <v>1516.41</v>
      </c>
      <c r="I321" s="240"/>
      <c r="J321" s="132" t="s">
        <v>23</v>
      </c>
    </row>
    <row r="322" spans="1:10" x14ac:dyDescent="0.2">
      <c r="A322" s="132">
        <v>207</v>
      </c>
      <c r="B322" s="209" t="s">
        <v>79</v>
      </c>
      <c r="C322" s="120" t="s">
        <v>75</v>
      </c>
      <c r="D322" s="187">
        <v>45265</v>
      </c>
      <c r="E322" s="187">
        <v>45296</v>
      </c>
      <c r="F322" s="210">
        <f t="shared" si="15"/>
        <v>50635919</v>
      </c>
      <c r="G322" s="210">
        <v>50635919</v>
      </c>
      <c r="H322" s="211">
        <v>0</v>
      </c>
      <c r="I322" s="240"/>
      <c r="J322" s="132" t="s">
        <v>23</v>
      </c>
    </row>
    <row r="323" spans="1:10" x14ac:dyDescent="0.2">
      <c r="A323" s="132">
        <v>208</v>
      </c>
      <c r="B323" s="209" t="s">
        <v>114</v>
      </c>
      <c r="C323" s="120" t="s">
        <v>75</v>
      </c>
      <c r="D323" s="187">
        <v>45271</v>
      </c>
      <c r="E323" s="187">
        <v>45302</v>
      </c>
      <c r="F323" s="210">
        <f t="shared" si="15"/>
        <v>3901669</v>
      </c>
      <c r="G323" s="210">
        <v>3901669</v>
      </c>
      <c r="H323" s="211">
        <v>0</v>
      </c>
      <c r="I323" s="240"/>
      <c r="J323" s="132" t="s">
        <v>23</v>
      </c>
    </row>
    <row r="324" spans="1:10" x14ac:dyDescent="0.2">
      <c r="A324" s="132">
        <v>209</v>
      </c>
      <c r="B324" s="209" t="s">
        <v>192</v>
      </c>
      <c r="C324" s="120" t="s">
        <v>95</v>
      </c>
      <c r="D324" s="187">
        <v>45261</v>
      </c>
      <c r="E324" s="187">
        <v>45351</v>
      </c>
      <c r="F324" s="210">
        <f t="shared" si="15"/>
        <v>1079555212.997</v>
      </c>
      <c r="G324" s="210">
        <v>0</v>
      </c>
      <c r="H324" s="211">
        <v>148216.85</v>
      </c>
      <c r="I324" s="240"/>
      <c r="J324" s="132" t="s">
        <v>23</v>
      </c>
    </row>
    <row r="325" spans="1:10" x14ac:dyDescent="0.2">
      <c r="A325" s="132">
        <v>210</v>
      </c>
      <c r="B325" s="209" t="s">
        <v>325</v>
      </c>
      <c r="C325" s="120" t="s">
        <v>75</v>
      </c>
      <c r="D325" s="187">
        <v>45059</v>
      </c>
      <c r="E325" s="187">
        <v>45425</v>
      </c>
      <c r="F325" s="210">
        <f t="shared" si="15"/>
        <v>94972577.903999999</v>
      </c>
      <c r="G325" s="210">
        <v>0</v>
      </c>
      <c r="H325" s="211">
        <v>13039.2</v>
      </c>
      <c r="I325" s="240"/>
      <c r="J325" s="132" t="s">
        <v>23</v>
      </c>
    </row>
    <row r="326" spans="1:10" x14ac:dyDescent="0.2">
      <c r="A326" s="132">
        <v>211</v>
      </c>
      <c r="B326" s="209" t="s">
        <v>167</v>
      </c>
      <c r="C326" s="120" t="s">
        <v>95</v>
      </c>
      <c r="D326" s="187">
        <v>45259</v>
      </c>
      <c r="E326" s="187">
        <v>45320</v>
      </c>
      <c r="F326" s="210">
        <f t="shared" si="15"/>
        <v>27683200</v>
      </c>
      <c r="G326" s="210">
        <v>27683200</v>
      </c>
      <c r="H326" s="211">
        <v>0</v>
      </c>
      <c r="I326" s="240"/>
      <c r="J326" s="132" t="s">
        <v>23</v>
      </c>
    </row>
    <row r="327" spans="1:10" x14ac:dyDescent="0.2">
      <c r="A327" s="132">
        <v>212</v>
      </c>
      <c r="B327" s="209" t="s">
        <v>222</v>
      </c>
      <c r="C327" s="120" t="s">
        <v>75</v>
      </c>
      <c r="D327" s="187">
        <v>45241</v>
      </c>
      <c r="E327" s="187">
        <v>45302</v>
      </c>
      <c r="F327" s="210">
        <f t="shared" si="15"/>
        <v>20456000</v>
      </c>
      <c r="G327" s="210">
        <v>20456000</v>
      </c>
      <c r="H327" s="211">
        <v>0</v>
      </c>
      <c r="I327" s="240"/>
      <c r="J327" s="132" t="s">
        <v>23</v>
      </c>
    </row>
    <row r="328" spans="1:10" x14ac:dyDescent="0.2">
      <c r="A328" s="132">
        <v>213</v>
      </c>
      <c r="B328" s="209" t="s">
        <v>121</v>
      </c>
      <c r="C328" s="120" t="s">
        <v>95</v>
      </c>
      <c r="D328" s="187">
        <v>45106</v>
      </c>
      <c r="E328" s="187">
        <v>45320</v>
      </c>
      <c r="F328" s="210">
        <f t="shared" si="15"/>
        <v>18686199.946200002</v>
      </c>
      <c r="G328" s="210">
        <v>0</v>
      </c>
      <c r="H328" s="211">
        <v>2565.5100000000002</v>
      </c>
      <c r="I328" s="240"/>
      <c r="J328" s="132" t="s">
        <v>23</v>
      </c>
    </row>
    <row r="329" spans="1:10" x14ac:dyDescent="0.2">
      <c r="A329" s="132">
        <v>214</v>
      </c>
      <c r="B329" s="209" t="s">
        <v>168</v>
      </c>
      <c r="C329" s="120" t="s">
        <v>130</v>
      </c>
      <c r="D329" s="187">
        <v>45280</v>
      </c>
      <c r="E329" s="187">
        <v>45311</v>
      </c>
      <c r="F329" s="210">
        <f t="shared" si="15"/>
        <v>2388000</v>
      </c>
      <c r="G329" s="210">
        <v>2388000</v>
      </c>
      <c r="H329" s="211">
        <v>0</v>
      </c>
      <c r="I329" s="240"/>
      <c r="J329" s="132" t="s">
        <v>23</v>
      </c>
    </row>
    <row r="330" spans="1:10" x14ac:dyDescent="0.2">
      <c r="A330" s="132">
        <v>215</v>
      </c>
      <c r="B330" s="209" t="s">
        <v>72</v>
      </c>
      <c r="C330" s="120" t="s">
        <v>95</v>
      </c>
      <c r="D330" s="187">
        <v>45256</v>
      </c>
      <c r="E330" s="187">
        <v>45622</v>
      </c>
      <c r="F330" s="210">
        <f t="shared" si="15"/>
        <v>134873614</v>
      </c>
      <c r="G330" s="210">
        <v>134873614</v>
      </c>
      <c r="H330" s="211">
        <v>0</v>
      </c>
      <c r="I330" s="240"/>
      <c r="J330" s="132" t="s">
        <v>23</v>
      </c>
    </row>
    <row r="331" spans="1:10" x14ac:dyDescent="0.2">
      <c r="A331" s="132">
        <v>216</v>
      </c>
      <c r="B331" s="209" t="s">
        <v>326</v>
      </c>
      <c r="C331" s="120" t="s">
        <v>75</v>
      </c>
      <c r="D331" s="187">
        <v>45252</v>
      </c>
      <c r="E331" s="187">
        <v>45313</v>
      </c>
      <c r="F331" s="210">
        <f t="shared" si="15"/>
        <v>20653396</v>
      </c>
      <c r="G331" s="210">
        <v>20653396</v>
      </c>
      <c r="H331" s="211">
        <v>0</v>
      </c>
      <c r="I331" s="240"/>
      <c r="J331" s="132" t="s">
        <v>23</v>
      </c>
    </row>
    <row r="332" spans="1:10" x14ac:dyDescent="0.2">
      <c r="A332" s="132">
        <v>217</v>
      </c>
      <c r="B332" s="209" t="s">
        <v>327</v>
      </c>
      <c r="C332" s="120" t="s">
        <v>75</v>
      </c>
      <c r="D332" s="187">
        <v>45244</v>
      </c>
      <c r="E332" s="187">
        <v>45305</v>
      </c>
      <c r="F332" s="210">
        <f t="shared" si="15"/>
        <v>25425000</v>
      </c>
      <c r="G332" s="210">
        <v>25425000</v>
      </c>
      <c r="H332" s="211">
        <v>0</v>
      </c>
      <c r="I332" s="240"/>
      <c r="J332" s="132" t="s">
        <v>23</v>
      </c>
    </row>
    <row r="333" spans="1:10" x14ac:dyDescent="0.2">
      <c r="A333" s="132">
        <v>218</v>
      </c>
      <c r="B333" s="209" t="s">
        <v>328</v>
      </c>
      <c r="C333" s="120" t="s">
        <v>75</v>
      </c>
      <c r="D333" s="187">
        <v>45260</v>
      </c>
      <c r="E333" s="187">
        <v>45321</v>
      </c>
      <c r="F333" s="210">
        <f t="shared" si="15"/>
        <v>28021400</v>
      </c>
      <c r="G333" s="210">
        <v>28021400</v>
      </c>
      <c r="H333" s="211">
        <v>0</v>
      </c>
      <c r="I333" s="240"/>
      <c r="J333" s="132" t="s">
        <v>23</v>
      </c>
    </row>
    <row r="334" spans="1:10" x14ac:dyDescent="0.2">
      <c r="A334" s="132">
        <v>219</v>
      </c>
      <c r="B334" s="209" t="s">
        <v>221</v>
      </c>
      <c r="C334" s="120" t="s">
        <v>75</v>
      </c>
      <c r="D334" s="187">
        <v>45260</v>
      </c>
      <c r="E334" s="187">
        <v>45321</v>
      </c>
      <c r="F334" s="210">
        <f t="shared" si="15"/>
        <v>201905000</v>
      </c>
      <c r="G334" s="210">
        <v>201905000</v>
      </c>
      <c r="H334" s="211">
        <v>0</v>
      </c>
      <c r="I334" s="240"/>
      <c r="J334" s="132" t="s">
        <v>23</v>
      </c>
    </row>
    <row r="335" spans="1:10" x14ac:dyDescent="0.2">
      <c r="A335" s="132">
        <v>220</v>
      </c>
      <c r="B335" s="209" t="s">
        <v>220</v>
      </c>
      <c r="C335" s="120" t="s">
        <v>75</v>
      </c>
      <c r="D335" s="187">
        <v>45264</v>
      </c>
      <c r="E335" s="187">
        <v>45295</v>
      </c>
      <c r="F335" s="210">
        <f t="shared" si="15"/>
        <v>2040000</v>
      </c>
      <c r="G335" s="210">
        <v>2040000</v>
      </c>
      <c r="H335" s="211">
        <v>0</v>
      </c>
      <c r="I335" s="240"/>
      <c r="J335" s="132" t="s">
        <v>23</v>
      </c>
    </row>
    <row r="336" spans="1:10" x14ac:dyDescent="0.2">
      <c r="A336" s="132">
        <v>221</v>
      </c>
      <c r="B336" s="209" t="s">
        <v>329</v>
      </c>
      <c r="C336" s="120" t="s">
        <v>75</v>
      </c>
      <c r="D336" s="187">
        <v>45280</v>
      </c>
      <c r="E336" s="187">
        <v>45321</v>
      </c>
      <c r="F336" s="210">
        <f t="shared" si="15"/>
        <v>68372244</v>
      </c>
      <c r="G336" s="210">
        <v>68372244</v>
      </c>
      <c r="H336" s="211">
        <v>0</v>
      </c>
      <c r="I336" s="240"/>
      <c r="J336" s="132" t="s">
        <v>23</v>
      </c>
    </row>
    <row r="337" spans="1:10" x14ac:dyDescent="0.2">
      <c r="A337" s="132">
        <v>222</v>
      </c>
      <c r="B337" s="209" t="s">
        <v>169</v>
      </c>
      <c r="C337" s="120" t="s">
        <v>75</v>
      </c>
      <c r="D337" s="187">
        <v>45287</v>
      </c>
      <c r="E337" s="187">
        <v>45321</v>
      </c>
      <c r="F337" s="210">
        <f t="shared" si="15"/>
        <v>2403594.6</v>
      </c>
      <c r="G337" s="210">
        <v>0</v>
      </c>
      <c r="H337" s="211">
        <v>330</v>
      </c>
      <c r="I337" s="240"/>
      <c r="J337" s="132" t="s">
        <v>23</v>
      </c>
    </row>
    <row r="338" spans="1:10" x14ac:dyDescent="0.2">
      <c r="A338" s="132">
        <v>223</v>
      </c>
      <c r="B338" s="209" t="s">
        <v>170</v>
      </c>
      <c r="C338" s="120" t="s">
        <v>75</v>
      </c>
      <c r="D338" s="187">
        <v>45189</v>
      </c>
      <c r="E338" s="187">
        <v>45555</v>
      </c>
      <c r="F338" s="210">
        <f t="shared" si="15"/>
        <v>27052286</v>
      </c>
      <c r="G338" s="210">
        <v>27052286</v>
      </c>
      <c r="H338" s="211">
        <v>0</v>
      </c>
      <c r="I338" s="240"/>
      <c r="J338" s="132" t="s">
        <v>23</v>
      </c>
    </row>
    <row r="339" spans="1:10" x14ac:dyDescent="0.2">
      <c r="A339" s="132">
        <v>224</v>
      </c>
      <c r="B339" s="209" t="s">
        <v>129</v>
      </c>
      <c r="C339" s="120" t="s">
        <v>95</v>
      </c>
      <c r="D339" s="187">
        <v>45268</v>
      </c>
      <c r="E339" s="187">
        <v>45359</v>
      </c>
      <c r="F339" s="210">
        <f>G339+(H339*$C$271)</f>
        <v>57872949.580600001</v>
      </c>
      <c r="G339" s="210">
        <v>0</v>
      </c>
      <c r="H339" s="211">
        <v>7945.63</v>
      </c>
      <c r="I339" s="240"/>
      <c r="J339" s="132" t="s">
        <v>23</v>
      </c>
    </row>
    <row r="340" spans="1:10" x14ac:dyDescent="0.2">
      <c r="A340" s="132">
        <v>225</v>
      </c>
      <c r="B340" s="209" t="s">
        <v>330</v>
      </c>
      <c r="C340" s="120" t="s">
        <v>75</v>
      </c>
      <c r="D340" s="187" t="s">
        <v>331</v>
      </c>
      <c r="E340" s="187">
        <v>45307</v>
      </c>
      <c r="F340" s="210">
        <f>G340+(H340*$C$271)</f>
        <v>500000</v>
      </c>
      <c r="G340" s="210">
        <v>500000</v>
      </c>
      <c r="H340" s="211"/>
      <c r="I340" s="222"/>
      <c r="J340" s="132"/>
    </row>
    <row r="341" spans="1:10" x14ac:dyDescent="0.2">
      <c r="A341" s="132"/>
      <c r="B341" s="217"/>
      <c r="C341" s="217"/>
      <c r="D341" s="179"/>
      <c r="E341" s="180"/>
      <c r="F341" s="212">
        <f>SUM(F315:F340)</f>
        <v>26801983105.824604</v>
      </c>
      <c r="G341" s="212">
        <f t="shared" ref="G341:H341" si="16">SUM(G315:G340)</f>
        <v>9460675696.3600006</v>
      </c>
      <c r="H341" s="212">
        <f t="shared" si="16"/>
        <v>2380863.8300000005</v>
      </c>
      <c r="I341" s="123"/>
      <c r="J341" s="123"/>
    </row>
    <row r="346" spans="1:10" x14ac:dyDescent="0.2">
      <c r="A346" s="127" t="s">
        <v>122</v>
      </c>
      <c r="B346" s="128"/>
      <c r="C346" s="204" t="s">
        <v>268</v>
      </c>
      <c r="D346" s="83"/>
      <c r="E346" s="172"/>
      <c r="F346" s="203"/>
      <c r="G346" s="203"/>
      <c r="H346" s="203"/>
      <c r="I346" s="125"/>
      <c r="J346" s="125"/>
    </row>
    <row r="347" spans="1:10" x14ac:dyDescent="0.2">
      <c r="A347" s="127" t="s">
        <v>123</v>
      </c>
      <c r="B347" s="128"/>
      <c r="C347" s="205">
        <v>7283.62</v>
      </c>
      <c r="D347" s="174"/>
      <c r="E347" s="172"/>
      <c r="F347" s="203"/>
      <c r="G347" s="203"/>
      <c r="H347" s="203"/>
      <c r="I347" s="125"/>
      <c r="J347" s="125"/>
    </row>
    <row r="348" spans="1:10" x14ac:dyDescent="0.2">
      <c r="A348" s="129"/>
      <c r="B348" s="130"/>
      <c r="C348" s="130"/>
      <c r="D348" s="175"/>
      <c r="E348" s="172"/>
      <c r="F348" s="203"/>
      <c r="G348" s="203"/>
      <c r="H348" s="203"/>
      <c r="I348" s="125"/>
      <c r="J348" s="125"/>
    </row>
    <row r="349" spans="1:10" x14ac:dyDescent="0.2">
      <c r="A349" s="124"/>
      <c r="B349" s="128" t="s">
        <v>10</v>
      </c>
      <c r="C349" s="130"/>
      <c r="D349" s="175"/>
      <c r="E349" s="172"/>
      <c r="F349" s="203"/>
      <c r="G349" s="203"/>
      <c r="H349" s="203"/>
      <c r="I349" s="125"/>
      <c r="J349" s="125"/>
    </row>
    <row r="350" spans="1:10" x14ac:dyDescent="0.2">
      <c r="A350" s="128"/>
      <c r="B350" s="130"/>
      <c r="C350" s="130"/>
      <c r="D350" s="175"/>
      <c r="E350" s="172"/>
      <c r="F350" s="203"/>
      <c r="G350" s="203"/>
      <c r="H350" s="203"/>
      <c r="I350" s="125"/>
      <c r="J350" s="125"/>
    </row>
    <row r="351" spans="1:10" ht="12.75" thickBot="1" x14ac:dyDescent="0.25">
      <c r="A351" s="241" t="s">
        <v>11</v>
      </c>
      <c r="B351" s="239" t="s">
        <v>25</v>
      </c>
      <c r="C351" s="239" t="s">
        <v>13</v>
      </c>
      <c r="D351" s="242" t="s">
        <v>26</v>
      </c>
      <c r="E351" s="242" t="s">
        <v>15</v>
      </c>
      <c r="F351" s="206" t="s">
        <v>16</v>
      </c>
      <c r="G351" s="238" t="s">
        <v>16</v>
      </c>
      <c r="H351" s="238"/>
      <c r="I351" s="239" t="s">
        <v>17</v>
      </c>
      <c r="J351" s="239" t="s">
        <v>18</v>
      </c>
    </row>
    <row r="352" spans="1:10" ht="24.75" thickBot="1" x14ac:dyDescent="0.25">
      <c r="A352" s="241"/>
      <c r="B352" s="239"/>
      <c r="C352" s="239"/>
      <c r="D352" s="242"/>
      <c r="E352" s="242"/>
      <c r="F352" s="207" t="s">
        <v>19</v>
      </c>
      <c r="G352" s="208" t="s">
        <v>20</v>
      </c>
      <c r="H352" s="208" t="s">
        <v>21</v>
      </c>
      <c r="I352" s="239"/>
      <c r="J352" s="239"/>
    </row>
    <row r="353" spans="1:10" x14ac:dyDescent="0.2">
      <c r="A353" s="222"/>
      <c r="B353" s="123" t="s">
        <v>34</v>
      </c>
      <c r="C353" s="222"/>
      <c r="D353" s="178"/>
      <c r="E353" s="178"/>
      <c r="F353" s="215">
        <f>+F341</f>
        <v>26801983105.824604</v>
      </c>
      <c r="G353" s="215">
        <f t="shared" ref="G353:H353" si="17">+G341</f>
        <v>9460675696.3600006</v>
      </c>
      <c r="H353" s="215">
        <f t="shared" si="17"/>
        <v>2380863.8300000005</v>
      </c>
      <c r="I353" s="222"/>
      <c r="J353" s="222"/>
    </row>
    <row r="354" spans="1:10" x14ac:dyDescent="0.2">
      <c r="A354" s="132">
        <v>226</v>
      </c>
      <c r="B354" s="209" t="s">
        <v>332</v>
      </c>
      <c r="C354" s="120" t="s">
        <v>75</v>
      </c>
      <c r="D354" s="187" t="s">
        <v>331</v>
      </c>
      <c r="E354" s="187">
        <v>45307</v>
      </c>
      <c r="F354" s="210">
        <f t="shared" ref="F354:F356" si="18">G354+(H354*$C$271)</f>
        <v>550000</v>
      </c>
      <c r="G354" s="210">
        <v>550000</v>
      </c>
      <c r="H354" s="211">
        <v>0</v>
      </c>
      <c r="I354" s="240"/>
      <c r="J354" s="132" t="s">
        <v>23</v>
      </c>
    </row>
    <row r="355" spans="1:10" x14ac:dyDescent="0.2">
      <c r="A355" s="132">
        <v>227</v>
      </c>
      <c r="B355" s="209" t="s">
        <v>80</v>
      </c>
      <c r="C355" s="120" t="s">
        <v>75</v>
      </c>
      <c r="D355" s="187">
        <v>45189</v>
      </c>
      <c r="E355" s="187">
        <v>45555</v>
      </c>
      <c r="F355" s="210">
        <f t="shared" si="18"/>
        <v>58276648</v>
      </c>
      <c r="G355" s="210">
        <v>58276648</v>
      </c>
      <c r="H355" s="211">
        <v>0</v>
      </c>
      <c r="I355" s="240"/>
      <c r="J355" s="132" t="s">
        <v>23</v>
      </c>
    </row>
    <row r="356" spans="1:10" x14ac:dyDescent="0.2">
      <c r="A356" s="132">
        <v>228</v>
      </c>
      <c r="B356" s="209" t="s">
        <v>73</v>
      </c>
      <c r="C356" s="120" t="s">
        <v>95</v>
      </c>
      <c r="D356" s="187">
        <v>45249</v>
      </c>
      <c r="E356" s="187">
        <v>45341</v>
      </c>
      <c r="F356" s="210">
        <f t="shared" si="18"/>
        <v>660217616.65920007</v>
      </c>
      <c r="G356" s="210">
        <v>0</v>
      </c>
      <c r="H356" s="211">
        <v>90644.160000000003</v>
      </c>
      <c r="I356" s="240"/>
      <c r="J356" s="132" t="s">
        <v>23</v>
      </c>
    </row>
    <row r="357" spans="1:10" x14ac:dyDescent="0.2">
      <c r="A357" s="132"/>
      <c r="B357" s="217"/>
      <c r="C357" s="217"/>
      <c r="D357" s="179"/>
      <c r="E357" s="180"/>
      <c r="F357" s="212">
        <f>SUM(F353:F356)</f>
        <v>27521027370.483803</v>
      </c>
      <c r="G357" s="212">
        <f>SUM(G353:G356)</f>
        <v>9519502344.3600006</v>
      </c>
      <c r="H357" s="213">
        <f>SUM(H353:H356)</f>
        <v>2471507.9900000007</v>
      </c>
      <c r="I357" s="123"/>
      <c r="J357" s="123"/>
    </row>
  </sheetData>
  <mergeCells count="91">
    <mergeCell ref="A5:J5"/>
    <mergeCell ref="A10:A11"/>
    <mergeCell ref="B10:B11"/>
    <mergeCell ref="C10:C11"/>
    <mergeCell ref="D10:D11"/>
    <mergeCell ref="E10:E11"/>
    <mergeCell ref="G10:H10"/>
    <mergeCell ref="I10:I11"/>
    <mergeCell ref="J10:J11"/>
    <mergeCell ref="I12:I36"/>
    <mergeCell ref="A47:A48"/>
    <mergeCell ref="B47:B48"/>
    <mergeCell ref="C47:C48"/>
    <mergeCell ref="D47:D48"/>
    <mergeCell ref="E47:E48"/>
    <mergeCell ref="G47:H47"/>
    <mergeCell ref="I47:I48"/>
    <mergeCell ref="J47:J48"/>
    <mergeCell ref="I50:I74"/>
    <mergeCell ref="A85:A86"/>
    <mergeCell ref="B85:B86"/>
    <mergeCell ref="C85:C86"/>
    <mergeCell ref="D85:D86"/>
    <mergeCell ref="E85:E86"/>
    <mergeCell ref="G85:H85"/>
    <mergeCell ref="I85:I86"/>
    <mergeCell ref="J85:J86"/>
    <mergeCell ref="I88:I112"/>
    <mergeCell ref="A123:A124"/>
    <mergeCell ref="B123:B124"/>
    <mergeCell ref="C123:C124"/>
    <mergeCell ref="D123:D124"/>
    <mergeCell ref="E123:E124"/>
    <mergeCell ref="G123:H123"/>
    <mergeCell ref="I123:I124"/>
    <mergeCell ref="J123:J124"/>
    <mergeCell ref="I126:I150"/>
    <mergeCell ref="A161:A162"/>
    <mergeCell ref="B161:B162"/>
    <mergeCell ref="C161:C162"/>
    <mergeCell ref="D161:D162"/>
    <mergeCell ref="E161:E162"/>
    <mergeCell ref="G161:H161"/>
    <mergeCell ref="I161:I162"/>
    <mergeCell ref="J161:J162"/>
    <mergeCell ref="I164:I188"/>
    <mergeCell ref="A200:A201"/>
    <mergeCell ref="B200:B201"/>
    <mergeCell ref="C200:C201"/>
    <mergeCell ref="D200:D201"/>
    <mergeCell ref="E200:E201"/>
    <mergeCell ref="G200:H200"/>
    <mergeCell ref="I200:I201"/>
    <mergeCell ref="J200:J201"/>
    <mergeCell ref="I203:I227"/>
    <mergeCell ref="A238:A239"/>
    <mergeCell ref="B238:B239"/>
    <mergeCell ref="C238:C239"/>
    <mergeCell ref="D238:D239"/>
    <mergeCell ref="E238:E239"/>
    <mergeCell ref="G238:H238"/>
    <mergeCell ref="I238:I239"/>
    <mergeCell ref="J238:J239"/>
    <mergeCell ref="I241:I265"/>
    <mergeCell ref="A275:A276"/>
    <mergeCell ref="B275:B276"/>
    <mergeCell ref="C275:C276"/>
    <mergeCell ref="D275:D276"/>
    <mergeCell ref="E275:E276"/>
    <mergeCell ref="G275:H275"/>
    <mergeCell ref="I275:I276"/>
    <mergeCell ref="J275:J276"/>
    <mergeCell ref="I278:I302"/>
    <mergeCell ref="A313:A314"/>
    <mergeCell ref="B313:B314"/>
    <mergeCell ref="C313:C314"/>
    <mergeCell ref="D313:D314"/>
    <mergeCell ref="E313:E314"/>
    <mergeCell ref="G313:H313"/>
    <mergeCell ref="I313:I314"/>
    <mergeCell ref="J313:J314"/>
    <mergeCell ref="A351:A352"/>
    <mergeCell ref="B351:B352"/>
    <mergeCell ref="C351:C352"/>
    <mergeCell ref="D351:D352"/>
    <mergeCell ref="E351:E352"/>
    <mergeCell ref="G351:H351"/>
    <mergeCell ref="I351:I352"/>
    <mergeCell ref="J351:J352"/>
    <mergeCell ref="I354:I356"/>
    <mergeCell ref="I316:I339"/>
  </mergeCells>
  <printOptions horizontalCentered="1"/>
  <pageMargins left="0.70866141732283472" right="0.70866141732283472" top="0.55118110236220474" bottom="1.1417322834645669" header="0.51181102362204722" footer="0.51181102362204722"/>
  <pageSetup paperSize="9" scale="79" firstPageNumber="0" orientation="landscape" r:id="rId1"/>
  <headerFooter alignWithMargins="0">
    <oddHeader>&amp;L&amp;G</oddHead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33"/>
  <sheetViews>
    <sheetView topLeftCell="A7" zoomScaleNormal="100" workbookViewId="0">
      <selection activeCell="E20" sqref="E20"/>
    </sheetView>
  </sheetViews>
  <sheetFormatPr baseColWidth="10" defaultRowHeight="14.25" x14ac:dyDescent="0.2"/>
  <cols>
    <col min="1" max="1" width="6" style="98" customWidth="1"/>
    <col min="2" max="2" width="41.625" bestFit="1" customWidth="1"/>
    <col min="3" max="3" width="12.875" bestFit="1" customWidth="1"/>
    <col min="4" max="4" width="9.625" customWidth="1"/>
    <col min="5" max="5" width="12.375" customWidth="1"/>
    <col min="6" max="6" width="10.75" style="39" bestFit="1" customWidth="1"/>
    <col min="7" max="7" width="10.75" customWidth="1"/>
    <col min="8" max="8" width="7.25" bestFit="1" customWidth="1"/>
    <col min="9" max="9" width="14.125" bestFit="1" customWidth="1"/>
    <col min="10" max="10" width="7.875" customWidth="1"/>
  </cols>
  <sheetData>
    <row r="1" spans="1:10" x14ac:dyDescent="0.2">
      <c r="A1" s="186" t="s">
        <v>7</v>
      </c>
      <c r="B1" s="19"/>
      <c r="C1" s="19"/>
      <c r="D1" s="19"/>
      <c r="E1" s="19"/>
      <c r="F1" s="84"/>
      <c r="G1" s="19"/>
      <c r="H1" s="19"/>
      <c r="I1" s="19"/>
      <c r="J1" s="19"/>
    </row>
    <row r="2" spans="1:10" x14ac:dyDescent="0.2">
      <c r="A2" s="95"/>
      <c r="B2" s="47"/>
      <c r="C2" s="47"/>
      <c r="D2" s="47"/>
      <c r="E2" s="47"/>
      <c r="F2" s="85"/>
      <c r="G2" s="47"/>
      <c r="H2" s="47"/>
      <c r="I2" s="47"/>
      <c r="J2" s="47"/>
    </row>
    <row r="3" spans="1:10" x14ac:dyDescent="0.2">
      <c r="A3" s="61"/>
      <c r="C3" s="48"/>
      <c r="D3" s="48"/>
      <c r="E3" s="48"/>
      <c r="F3" s="67"/>
      <c r="G3" s="48"/>
      <c r="H3" s="48"/>
      <c r="I3" s="48"/>
      <c r="J3" s="48"/>
    </row>
    <row r="4" spans="1:10" x14ac:dyDescent="0.2">
      <c r="A4" s="61"/>
      <c r="B4" s="48"/>
      <c r="C4" s="48"/>
      <c r="D4" s="48"/>
      <c r="E4" s="48"/>
      <c r="F4" s="67"/>
      <c r="G4" s="48"/>
      <c r="H4" s="48"/>
      <c r="I4" s="48"/>
      <c r="J4" s="48"/>
    </row>
    <row r="5" spans="1:10" x14ac:dyDescent="0.2">
      <c r="A5" s="61"/>
      <c r="B5" s="48"/>
      <c r="C5" s="49"/>
      <c r="D5" s="48"/>
      <c r="E5" s="48"/>
      <c r="F5" s="67"/>
      <c r="G5" s="48"/>
      <c r="H5" s="48"/>
      <c r="I5" s="48"/>
      <c r="J5" s="48"/>
    </row>
    <row r="6" spans="1:10" x14ac:dyDescent="0.2">
      <c r="A6" s="61"/>
      <c r="B6" s="48"/>
      <c r="C6" s="49"/>
      <c r="D6" s="48"/>
      <c r="E6" s="48"/>
      <c r="F6" s="67"/>
      <c r="G6" s="48"/>
      <c r="H6" s="48"/>
      <c r="I6" s="48"/>
      <c r="J6" s="48"/>
    </row>
    <row r="7" spans="1:10" s="160" customFormat="1" ht="15.75" x14ac:dyDescent="0.25">
      <c r="A7" s="223" t="s">
        <v>178</v>
      </c>
      <c r="B7" s="224"/>
      <c r="C7" s="224"/>
      <c r="D7" s="224"/>
      <c r="E7" s="224"/>
      <c r="F7" s="224"/>
      <c r="G7" s="224"/>
      <c r="H7" s="224"/>
      <c r="I7" s="224"/>
      <c r="J7" s="224"/>
    </row>
    <row r="8" spans="1:10" x14ac:dyDescent="0.2">
      <c r="A8" s="62"/>
      <c r="B8" s="50"/>
      <c r="C8" s="50"/>
      <c r="D8" s="50"/>
      <c r="E8" s="50"/>
      <c r="F8" s="86"/>
      <c r="G8" s="50"/>
      <c r="H8" s="50"/>
      <c r="I8" s="50"/>
      <c r="J8" s="50"/>
    </row>
    <row r="9" spans="1:10" x14ac:dyDescent="0.2">
      <c r="A9" s="104" t="s">
        <v>8</v>
      </c>
      <c r="B9" s="53"/>
      <c r="C9" s="54" t="str">
        <f>indice!D13</f>
        <v>31 DE DICIEMBRE DE 2023</v>
      </c>
      <c r="D9" s="54"/>
      <c r="E9" s="50"/>
      <c r="F9" s="86"/>
      <c r="G9" s="50"/>
      <c r="H9" s="50"/>
      <c r="I9" s="50"/>
      <c r="J9" s="50"/>
    </row>
    <row r="10" spans="1:10" x14ac:dyDescent="0.2">
      <c r="A10" s="104" t="s">
        <v>9</v>
      </c>
      <c r="B10" s="53"/>
      <c r="C10" s="55">
        <f>indice!D15</f>
        <v>7283.62</v>
      </c>
      <c r="D10" s="76"/>
      <c r="E10" s="50"/>
      <c r="F10" s="86"/>
      <c r="G10" s="50"/>
      <c r="H10" s="50"/>
      <c r="I10" s="50"/>
      <c r="J10" s="50"/>
    </row>
    <row r="11" spans="1:10" x14ac:dyDescent="0.2">
      <c r="A11" s="96"/>
      <c r="B11" s="57"/>
      <c r="C11" s="77"/>
      <c r="D11" s="77"/>
      <c r="E11" s="50"/>
      <c r="F11" s="86"/>
      <c r="G11" s="50"/>
      <c r="H11" s="50"/>
      <c r="I11" s="50"/>
      <c r="J11" s="50"/>
    </row>
    <row r="12" spans="1:10" x14ac:dyDescent="0.2">
      <c r="A12" s="105" t="s">
        <v>10</v>
      </c>
      <c r="B12" s="57"/>
      <c r="C12" s="77"/>
      <c r="D12" s="77"/>
      <c r="E12" s="50"/>
      <c r="F12" s="86"/>
      <c r="G12" s="50"/>
      <c r="H12" s="50"/>
      <c r="I12" s="50"/>
      <c r="J12" s="50"/>
    </row>
    <row r="13" spans="1:10" x14ac:dyDescent="0.2">
      <c r="A13" s="97"/>
      <c r="B13" s="57"/>
      <c r="C13" s="77"/>
      <c r="D13" s="77"/>
      <c r="E13" s="50"/>
      <c r="F13" s="86"/>
      <c r="G13" s="50"/>
      <c r="H13" s="50"/>
      <c r="I13" s="50"/>
      <c r="J13" s="50"/>
    </row>
    <row r="14" spans="1:10" ht="15" thickBot="1" x14ac:dyDescent="0.25">
      <c r="A14" s="252" t="s">
        <v>11</v>
      </c>
      <c r="B14" s="248" t="s">
        <v>27</v>
      </c>
      <c r="C14" s="248" t="s">
        <v>13</v>
      </c>
      <c r="D14" s="248" t="s">
        <v>26</v>
      </c>
      <c r="E14" s="248" t="s">
        <v>15</v>
      </c>
      <c r="F14" s="87" t="s">
        <v>16</v>
      </c>
      <c r="G14" s="249" t="s">
        <v>16</v>
      </c>
      <c r="H14" s="249"/>
      <c r="I14" s="248" t="s">
        <v>17</v>
      </c>
      <c r="J14" s="248" t="s">
        <v>18</v>
      </c>
    </row>
    <row r="15" spans="1:10" ht="24.75" thickBot="1" x14ac:dyDescent="0.25">
      <c r="A15" s="252"/>
      <c r="B15" s="248"/>
      <c r="C15" s="248"/>
      <c r="D15" s="248"/>
      <c r="E15" s="248"/>
      <c r="F15" s="88" t="s">
        <v>19</v>
      </c>
      <c r="G15" s="60" t="s">
        <v>20</v>
      </c>
      <c r="H15" s="60" t="s">
        <v>21</v>
      </c>
      <c r="I15" s="248"/>
      <c r="J15" s="248"/>
    </row>
    <row r="16" spans="1:10" ht="14.25" customHeight="1" x14ac:dyDescent="0.2">
      <c r="A16" s="89">
        <v>1</v>
      </c>
      <c r="B16" s="90" t="s">
        <v>85</v>
      </c>
      <c r="C16" s="90" t="s">
        <v>32</v>
      </c>
      <c r="D16" s="91">
        <v>45199</v>
      </c>
      <c r="E16" s="92">
        <v>45302</v>
      </c>
      <c r="F16" s="200">
        <v>1192285.3899999999</v>
      </c>
      <c r="G16" s="121">
        <f>+F16</f>
        <v>1192285.3899999999</v>
      </c>
      <c r="H16" s="94"/>
      <c r="I16" s="250" t="s">
        <v>39</v>
      </c>
      <c r="J16" s="89" t="s">
        <v>23</v>
      </c>
    </row>
    <row r="17" spans="1:10" x14ac:dyDescent="0.2">
      <c r="A17" s="89">
        <v>2</v>
      </c>
      <c r="B17" s="90" t="s">
        <v>193</v>
      </c>
      <c r="C17" s="90" t="s">
        <v>32</v>
      </c>
      <c r="D17" s="91">
        <v>45199</v>
      </c>
      <c r="E17" s="92">
        <v>45298</v>
      </c>
      <c r="F17" s="200">
        <v>3014176</v>
      </c>
      <c r="G17" s="121">
        <f t="shared" ref="G17:G19" si="0">+F17</f>
        <v>3014176</v>
      </c>
      <c r="H17" s="93"/>
      <c r="I17" s="251"/>
      <c r="J17" s="89" t="s">
        <v>23</v>
      </c>
    </row>
    <row r="18" spans="1:10" x14ac:dyDescent="0.2">
      <c r="A18" s="89">
        <v>3</v>
      </c>
      <c r="B18" s="90" t="s">
        <v>194</v>
      </c>
      <c r="C18" s="90" t="s">
        <v>82</v>
      </c>
      <c r="D18" s="91">
        <v>45199</v>
      </c>
      <c r="E18" s="92">
        <v>45305</v>
      </c>
      <c r="F18" s="200">
        <v>484660822.04000002</v>
      </c>
      <c r="G18" s="121">
        <f t="shared" si="0"/>
        <v>484660822.04000002</v>
      </c>
      <c r="H18" s="93"/>
      <c r="I18" s="251"/>
      <c r="J18" s="89" t="s">
        <v>23</v>
      </c>
    </row>
    <row r="19" spans="1:10" ht="15" thickBot="1" x14ac:dyDescent="0.25">
      <c r="A19" s="89">
        <v>4</v>
      </c>
      <c r="B19" s="90" t="s">
        <v>86</v>
      </c>
      <c r="C19" s="90" t="s">
        <v>82</v>
      </c>
      <c r="D19" s="91">
        <v>44927</v>
      </c>
      <c r="E19" s="92">
        <v>45657</v>
      </c>
      <c r="F19" s="200">
        <v>604268517.96000004</v>
      </c>
      <c r="G19" s="121">
        <f t="shared" si="0"/>
        <v>604268517.96000004</v>
      </c>
      <c r="H19" s="93"/>
      <c r="I19" s="251"/>
      <c r="J19" s="89" t="s">
        <v>23</v>
      </c>
    </row>
    <row r="20" spans="1:10" ht="15" thickBot="1" x14ac:dyDescent="0.25">
      <c r="A20" s="61"/>
      <c r="B20" s="119"/>
      <c r="C20" s="48"/>
      <c r="D20" s="48"/>
      <c r="F20" s="71">
        <f>SUM(F16:F19)</f>
        <v>1093135801.3900001</v>
      </c>
      <c r="G20" s="71">
        <f>SUM(G16:G19)</f>
        <v>1093135801.3900001</v>
      </c>
      <c r="H20" s="71">
        <f>SUM(H17:H19)</f>
        <v>0</v>
      </c>
      <c r="I20" s="48"/>
      <c r="J20" s="48"/>
    </row>
    <row r="21" spans="1:10" ht="15" thickTop="1" x14ac:dyDescent="0.2">
      <c r="A21" s="97"/>
      <c r="B21" s="57"/>
      <c r="C21" s="77"/>
      <c r="D21" s="77"/>
      <c r="E21" s="50"/>
      <c r="F21" s="86"/>
      <c r="G21" s="50"/>
      <c r="H21" s="50"/>
      <c r="I21" s="50"/>
      <c r="J21" s="50"/>
    </row>
    <row r="22" spans="1:10" x14ac:dyDescent="0.2">
      <c r="A22" s="61"/>
      <c r="B22" s="62"/>
      <c r="C22" s="48"/>
      <c r="D22" s="48"/>
      <c r="E22" s="61"/>
      <c r="F22" s="65"/>
      <c r="G22" s="48"/>
      <c r="H22" s="48"/>
      <c r="I22" s="48"/>
      <c r="J22" s="48"/>
    </row>
    <row r="23" spans="1:10" x14ac:dyDescent="0.2">
      <c r="A23" s="105" t="s">
        <v>24</v>
      </c>
      <c r="B23" s="62"/>
      <c r="C23" s="48"/>
      <c r="D23" s="48"/>
      <c r="E23" s="61"/>
      <c r="F23" s="65"/>
      <c r="G23" s="48"/>
      <c r="H23" s="48"/>
      <c r="I23" s="48"/>
      <c r="J23" s="48"/>
    </row>
    <row r="24" spans="1:10" x14ac:dyDescent="0.2">
      <c r="A24" s="61"/>
      <c r="B24" s="62"/>
      <c r="C24" s="48"/>
      <c r="D24" s="48"/>
      <c r="E24" s="61"/>
      <c r="F24" s="65"/>
      <c r="G24" s="48"/>
      <c r="H24" s="48"/>
      <c r="I24" s="48"/>
      <c r="J24" s="48"/>
    </row>
    <row r="25" spans="1:10" ht="15" thickBot="1" x14ac:dyDescent="0.25">
      <c r="A25" s="252" t="s">
        <v>11</v>
      </c>
      <c r="B25" s="248" t="s">
        <v>27</v>
      </c>
      <c r="C25" s="248" t="s">
        <v>13</v>
      </c>
      <c r="D25" s="248" t="s">
        <v>26</v>
      </c>
      <c r="E25" s="248" t="s">
        <v>15</v>
      </c>
      <c r="F25" s="87" t="s">
        <v>16</v>
      </c>
      <c r="G25" s="249" t="s">
        <v>16</v>
      </c>
      <c r="H25" s="249"/>
      <c r="I25" s="248" t="s">
        <v>17</v>
      </c>
      <c r="J25" s="248" t="s">
        <v>18</v>
      </c>
    </row>
    <row r="26" spans="1:10" ht="24.75" thickBot="1" x14ac:dyDescent="0.25">
      <c r="A26" s="252"/>
      <c r="B26" s="248"/>
      <c r="C26" s="248"/>
      <c r="D26" s="248"/>
      <c r="E26" s="248"/>
      <c r="F26" s="88" t="s">
        <v>19</v>
      </c>
      <c r="G26" s="60" t="s">
        <v>20</v>
      </c>
      <c r="H26" s="60" t="s">
        <v>21</v>
      </c>
      <c r="I26" s="248"/>
      <c r="J26" s="248"/>
    </row>
    <row r="27" spans="1:10" ht="15" thickBot="1" x14ac:dyDescent="0.25">
      <c r="A27" s="61"/>
      <c r="B27" s="62"/>
      <c r="C27" s="48"/>
      <c r="D27" s="48"/>
      <c r="E27" s="61"/>
      <c r="F27" s="80">
        <v>0</v>
      </c>
      <c r="G27" s="48">
        <v>0</v>
      </c>
      <c r="H27" s="48">
        <v>0</v>
      </c>
      <c r="I27" s="48"/>
      <c r="J27" s="48"/>
    </row>
    <row r="28" spans="1:10" ht="15" thickBot="1" x14ac:dyDescent="0.25">
      <c r="A28" s="60"/>
      <c r="B28" s="112" t="s">
        <v>43</v>
      </c>
      <c r="C28" s="68"/>
      <c r="D28" s="68"/>
      <c r="E28" s="60"/>
      <c r="F28" s="71">
        <v>0</v>
      </c>
      <c r="G28" s="71">
        <v>0</v>
      </c>
      <c r="H28" s="71">
        <v>0</v>
      </c>
      <c r="I28" s="68"/>
      <c r="J28" s="68"/>
    </row>
    <row r="29" spans="1:10" ht="15" thickBot="1" x14ac:dyDescent="0.25">
      <c r="A29" s="61"/>
      <c r="B29" s="103" t="s">
        <v>31</v>
      </c>
      <c r="C29" s="48"/>
      <c r="D29" s="48"/>
      <c r="F29" s="71">
        <f>+F20+F28</f>
        <v>1093135801.3900001</v>
      </c>
      <c r="G29" s="71">
        <f t="shared" ref="G29:H29" si="1">+G20+G28</f>
        <v>1093135801.3900001</v>
      </c>
      <c r="H29" s="71">
        <f t="shared" si="1"/>
        <v>0</v>
      </c>
      <c r="I29" s="48"/>
      <c r="J29" s="48"/>
    </row>
    <row r="30" spans="1:10" ht="15" thickTop="1" x14ac:dyDescent="0.2">
      <c r="A30" s="61"/>
      <c r="B30" s="62"/>
      <c r="C30" s="48"/>
      <c r="D30" s="48"/>
      <c r="E30" s="61"/>
      <c r="F30" s="65"/>
      <c r="G30" s="48"/>
      <c r="H30" s="48"/>
      <c r="I30" s="48"/>
      <c r="J30" s="48"/>
    </row>
    <row r="32" spans="1:10" x14ac:dyDescent="0.2">
      <c r="F32" s="116"/>
    </row>
    <row r="33" spans="6:6" x14ac:dyDescent="0.2">
      <c r="F33" s="116"/>
    </row>
  </sheetData>
  <mergeCells count="18">
    <mergeCell ref="C25:C26"/>
    <mergeCell ref="D25:D26"/>
    <mergeCell ref="A7:J7"/>
    <mergeCell ref="J14:J15"/>
    <mergeCell ref="G25:H25"/>
    <mergeCell ref="I25:I26"/>
    <mergeCell ref="J25:J26"/>
    <mergeCell ref="E25:E26"/>
    <mergeCell ref="E14:E15"/>
    <mergeCell ref="G14:H14"/>
    <mergeCell ref="I14:I15"/>
    <mergeCell ref="I16:I19"/>
    <mergeCell ref="A14:A15"/>
    <mergeCell ref="B14:B15"/>
    <mergeCell ref="C14:C15"/>
    <mergeCell ref="D14:D15"/>
    <mergeCell ref="A25:A26"/>
    <mergeCell ref="B25:B26"/>
  </mergeCells>
  <hyperlinks>
    <hyperlink ref="A1" location="indice!A1" display="Regresar al Índice"/>
  </hyperlinks>
  <printOptions horizontalCentered="1"/>
  <pageMargins left="1.1023622047244095" right="0.70866141732283472" top="0.35433070866141736" bottom="0.74803149606299213" header="0.31496062992125984" footer="0.31496062992125984"/>
  <pageSetup paperSize="9" scale="8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V81"/>
  <sheetViews>
    <sheetView topLeftCell="A4" zoomScaleNormal="100" zoomScaleSheetLayoutView="100" workbookViewId="0">
      <selection activeCell="E24" sqref="E24"/>
    </sheetView>
  </sheetViews>
  <sheetFormatPr baseColWidth="10" defaultColWidth="8.375" defaultRowHeight="12.75" customHeight="1" x14ac:dyDescent="0.2"/>
  <cols>
    <col min="1" max="1" width="5.5" style="72" customWidth="1"/>
    <col min="2" max="2" width="32.25" style="73" customWidth="1"/>
    <col min="3" max="3" width="11.125" style="100" customWidth="1"/>
    <col min="4" max="4" width="10.125" style="72" customWidth="1"/>
    <col min="5" max="5" width="9.75" style="74" customWidth="1"/>
    <col min="6" max="6" width="12.5" style="75" customWidth="1"/>
    <col min="7" max="7" width="12.5" style="72" customWidth="1"/>
    <col min="8" max="8" width="11.25" style="72" customWidth="1"/>
    <col min="9" max="9" width="15.625" style="72" customWidth="1"/>
    <col min="10" max="10" width="10.125" style="72" customWidth="1"/>
    <col min="11" max="16384" width="8.375" style="72"/>
  </cols>
  <sheetData>
    <row r="1" spans="1:22" s="47" customFormat="1" ht="12.75" customHeight="1" x14ac:dyDescent="0.2">
      <c r="A1" s="135" t="s">
        <v>7</v>
      </c>
      <c r="B1" s="19"/>
      <c r="C1" s="84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</row>
    <row r="2" spans="1:22" s="47" customFormat="1" ht="12.75" customHeight="1" x14ac:dyDescent="0.2">
      <c r="C2" s="85"/>
    </row>
    <row r="3" spans="1:22" s="47" customFormat="1" ht="12.75" customHeight="1" x14ac:dyDescent="0.2">
      <c r="A3" s="48"/>
      <c r="B3"/>
      <c r="C3" s="67"/>
      <c r="D3" s="48"/>
      <c r="E3" s="48"/>
      <c r="F3" s="48"/>
      <c r="G3" s="48"/>
      <c r="H3" s="48"/>
      <c r="I3" s="48"/>
      <c r="J3" s="48"/>
    </row>
    <row r="4" spans="1:22" s="47" customFormat="1" ht="12.75" customHeight="1" x14ac:dyDescent="0.2">
      <c r="A4" s="48"/>
      <c r="B4" s="48"/>
      <c r="C4" s="67"/>
      <c r="D4" s="48"/>
      <c r="E4" s="48"/>
      <c r="F4" s="48"/>
      <c r="G4" s="48"/>
      <c r="H4" s="48"/>
      <c r="I4" s="48"/>
      <c r="J4" s="48"/>
    </row>
    <row r="5" spans="1:22" s="47" customFormat="1" ht="12.75" customHeight="1" x14ac:dyDescent="0.2">
      <c r="A5" s="48"/>
      <c r="B5" s="48"/>
      <c r="C5" s="67"/>
      <c r="D5" s="48"/>
      <c r="E5" s="48"/>
      <c r="F5" s="48"/>
      <c r="G5" s="48"/>
      <c r="H5" s="48"/>
      <c r="I5" s="48"/>
      <c r="J5" s="48"/>
    </row>
    <row r="6" spans="1:22" s="47" customFormat="1" ht="12.75" customHeight="1" x14ac:dyDescent="0.2">
      <c r="A6" s="48"/>
      <c r="B6" s="48"/>
      <c r="C6" s="67"/>
      <c r="D6" s="48"/>
      <c r="E6" s="48"/>
      <c r="F6" s="48"/>
      <c r="G6" s="48"/>
      <c r="H6" s="48"/>
      <c r="I6" s="48"/>
      <c r="J6" s="48"/>
    </row>
    <row r="7" spans="1:22" s="160" customFormat="1" ht="15.75" x14ac:dyDescent="0.25">
      <c r="A7" s="223" t="s">
        <v>179</v>
      </c>
      <c r="B7" s="224"/>
      <c r="C7" s="224"/>
      <c r="D7" s="224"/>
      <c r="E7" s="224"/>
      <c r="F7" s="224"/>
      <c r="G7" s="224"/>
      <c r="H7" s="224"/>
      <c r="I7" s="224"/>
      <c r="J7" s="224"/>
    </row>
    <row r="8" spans="1:22" s="47" customFormat="1" ht="12.75" customHeight="1" x14ac:dyDescent="0.2">
      <c r="A8" s="52" t="s">
        <v>8</v>
      </c>
      <c r="B8" s="53"/>
      <c r="C8" s="54" t="str">
        <f>indice!D13</f>
        <v>31 DE DICIEMBRE DE 2023</v>
      </c>
      <c r="D8" s="54"/>
      <c r="E8" s="50"/>
      <c r="F8" s="50"/>
      <c r="G8" s="50"/>
      <c r="H8" s="50"/>
      <c r="I8" s="50"/>
      <c r="J8" s="50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</row>
    <row r="9" spans="1:22" s="47" customFormat="1" ht="12.75" customHeight="1" x14ac:dyDescent="0.2">
      <c r="A9" s="52" t="s">
        <v>9</v>
      </c>
      <c r="B9" s="53"/>
      <c r="C9" s="55">
        <f>indice!D15</f>
        <v>7283.62</v>
      </c>
      <c r="D9" s="76"/>
      <c r="E9" s="50"/>
      <c r="F9" s="50"/>
      <c r="G9" s="50"/>
      <c r="H9" s="50"/>
      <c r="I9" s="50"/>
      <c r="J9" s="50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</row>
    <row r="10" spans="1:22" s="47" customFormat="1" ht="12.75" customHeight="1" x14ac:dyDescent="0.2">
      <c r="A10" s="56"/>
      <c r="B10" s="57"/>
      <c r="C10" s="101"/>
      <c r="D10" s="77"/>
      <c r="E10" s="50"/>
      <c r="F10" s="50"/>
      <c r="G10" s="50"/>
      <c r="H10" s="50"/>
      <c r="I10" s="50"/>
      <c r="J10" s="50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</row>
    <row r="11" spans="1:22" s="47" customFormat="1" ht="12.75" customHeight="1" x14ac:dyDescent="0.2">
      <c r="A11" s="53" t="s">
        <v>10</v>
      </c>
      <c r="B11" s="57"/>
      <c r="C11" s="101"/>
      <c r="D11" s="77"/>
      <c r="E11" s="50"/>
      <c r="F11" s="50"/>
      <c r="G11" s="50"/>
      <c r="H11" s="50"/>
      <c r="I11" s="50"/>
      <c r="J11" s="50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</row>
    <row r="12" spans="1:22" s="47" customFormat="1" ht="12.75" customHeight="1" x14ac:dyDescent="0.2">
      <c r="A12" s="53"/>
      <c r="B12" s="57"/>
      <c r="C12" s="101"/>
      <c r="D12" s="77"/>
      <c r="E12" s="50"/>
      <c r="F12" s="50"/>
      <c r="G12" s="50"/>
      <c r="H12" s="50"/>
      <c r="I12" s="50"/>
      <c r="J12" s="50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</row>
    <row r="13" spans="1:22" ht="12.75" customHeight="1" x14ac:dyDescent="0.2">
      <c r="A13" s="252" t="s">
        <v>11</v>
      </c>
      <c r="B13" s="248" t="s">
        <v>27</v>
      </c>
      <c r="C13" s="253" t="s">
        <v>13</v>
      </c>
      <c r="D13" s="248" t="s">
        <v>26</v>
      </c>
      <c r="E13" s="248" t="s">
        <v>15</v>
      </c>
      <c r="F13" s="58" t="s">
        <v>16</v>
      </c>
      <c r="G13" s="249" t="s">
        <v>16</v>
      </c>
      <c r="H13" s="249"/>
      <c r="I13" s="248" t="s">
        <v>17</v>
      </c>
      <c r="J13" s="248" t="s">
        <v>18</v>
      </c>
    </row>
    <row r="14" spans="1:22" ht="24" customHeight="1" thickBot="1" x14ac:dyDescent="0.25">
      <c r="A14" s="252"/>
      <c r="B14" s="248"/>
      <c r="C14" s="253"/>
      <c r="D14" s="248"/>
      <c r="E14" s="248"/>
      <c r="F14" s="59" t="s">
        <v>19</v>
      </c>
      <c r="G14" s="60" t="s">
        <v>20</v>
      </c>
      <c r="H14" s="60" t="s">
        <v>21</v>
      </c>
      <c r="I14" s="248"/>
      <c r="J14" s="248"/>
    </row>
    <row r="15" spans="1:22" ht="19.899999999999999" customHeight="1" x14ac:dyDescent="0.2">
      <c r="A15" s="61">
        <v>1</v>
      </c>
      <c r="B15" s="201" t="s">
        <v>48</v>
      </c>
      <c r="C15" s="67" t="s">
        <v>28</v>
      </c>
      <c r="D15" s="63">
        <v>45132</v>
      </c>
      <c r="E15" s="64">
        <v>45498</v>
      </c>
      <c r="F15" s="200">
        <v>500000000</v>
      </c>
      <c r="G15" s="200">
        <v>500000000</v>
      </c>
      <c r="H15" s="114">
        <v>0</v>
      </c>
      <c r="I15" s="250" t="s">
        <v>39</v>
      </c>
      <c r="J15" s="61" t="s">
        <v>23</v>
      </c>
    </row>
    <row r="16" spans="1:22" ht="19.899999999999999" customHeight="1" x14ac:dyDescent="0.2">
      <c r="A16" s="61">
        <v>2</v>
      </c>
      <c r="B16" s="201" t="s">
        <v>37</v>
      </c>
      <c r="C16" s="67" t="s">
        <v>28</v>
      </c>
      <c r="D16" s="63">
        <v>45017</v>
      </c>
      <c r="E16" s="64">
        <v>45383</v>
      </c>
      <c r="F16" s="65">
        <v>150000000</v>
      </c>
      <c r="G16" s="65">
        <v>150000000</v>
      </c>
      <c r="H16" s="114">
        <v>0</v>
      </c>
      <c r="I16" s="251"/>
      <c r="J16" s="61" t="s">
        <v>23</v>
      </c>
    </row>
    <row r="17" spans="1:22" ht="19.899999999999999" customHeight="1" thickBot="1" x14ac:dyDescent="0.25">
      <c r="A17" s="61">
        <v>3</v>
      </c>
      <c r="B17" s="201" t="s">
        <v>180</v>
      </c>
      <c r="C17" s="67" t="s">
        <v>28</v>
      </c>
      <c r="D17" s="63">
        <v>45138</v>
      </c>
      <c r="E17" s="64">
        <v>45504</v>
      </c>
      <c r="F17" s="65">
        <v>430097361.89999998</v>
      </c>
      <c r="G17" s="65">
        <f>+F17</f>
        <v>430097361.89999998</v>
      </c>
      <c r="H17" s="78">
        <f>+F17/C9</f>
        <v>59049.945205817981</v>
      </c>
      <c r="I17" s="251"/>
      <c r="J17" s="61" t="s">
        <v>23</v>
      </c>
    </row>
    <row r="18" spans="1:22" ht="13.5" thickBot="1" x14ac:dyDescent="0.25">
      <c r="A18" s="48"/>
      <c r="B18" s="103" t="s">
        <v>40</v>
      </c>
      <c r="C18" s="67"/>
      <c r="D18" s="48"/>
      <c r="F18" s="71">
        <f>SUM(F15:F17)</f>
        <v>1080097361.9000001</v>
      </c>
      <c r="G18" s="71">
        <f>SUM(G15:G17)</f>
        <v>1080097361.9000001</v>
      </c>
      <c r="H18" s="162">
        <f>SUM(H15:H17)</f>
        <v>59049.945205817981</v>
      </c>
      <c r="I18" s="48"/>
      <c r="J18" s="48"/>
    </row>
    <row r="19" spans="1:22" s="47" customFormat="1" ht="12.75" customHeight="1" thickTop="1" x14ac:dyDescent="0.2">
      <c r="A19" s="53"/>
      <c r="B19" s="57"/>
      <c r="C19" s="101"/>
      <c r="D19" s="77"/>
      <c r="E19" s="50"/>
      <c r="F19" s="50"/>
      <c r="G19" s="50"/>
      <c r="H19" s="50"/>
      <c r="I19" s="50"/>
      <c r="J19" s="50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</row>
    <row r="20" spans="1:22" ht="12.75" customHeight="1" x14ac:dyDescent="0.2">
      <c r="A20" s="53" t="s">
        <v>24</v>
      </c>
      <c r="B20" s="62"/>
      <c r="C20" s="67"/>
      <c r="D20" s="48"/>
      <c r="E20" s="61"/>
      <c r="F20" s="65"/>
      <c r="G20" s="48"/>
      <c r="H20" s="48"/>
      <c r="I20" s="48"/>
      <c r="J20" s="48"/>
    </row>
    <row r="21" spans="1:22" ht="12.75" customHeight="1" x14ac:dyDescent="0.2">
      <c r="A21" s="48"/>
      <c r="B21" s="62"/>
      <c r="C21" s="67"/>
      <c r="D21" s="48"/>
      <c r="E21" s="61"/>
      <c r="F21" s="65"/>
      <c r="G21" s="48"/>
      <c r="H21" s="48"/>
      <c r="I21" s="48"/>
      <c r="J21" s="48"/>
    </row>
    <row r="22" spans="1:22" ht="12.75" customHeight="1" thickBot="1" x14ac:dyDescent="0.25">
      <c r="A22" s="252" t="s">
        <v>11</v>
      </c>
      <c r="B22" s="248" t="s">
        <v>27</v>
      </c>
      <c r="C22" s="253" t="s">
        <v>13</v>
      </c>
      <c r="D22" s="248" t="s">
        <v>26</v>
      </c>
      <c r="E22" s="248" t="s">
        <v>15</v>
      </c>
      <c r="F22" s="58" t="s">
        <v>16</v>
      </c>
      <c r="G22" s="249" t="s">
        <v>16</v>
      </c>
      <c r="H22" s="249"/>
      <c r="I22" s="248" t="s">
        <v>17</v>
      </c>
      <c r="J22" s="248" t="s">
        <v>18</v>
      </c>
    </row>
    <row r="23" spans="1:22" ht="24" customHeight="1" thickBot="1" x14ac:dyDescent="0.25">
      <c r="A23" s="252"/>
      <c r="B23" s="248"/>
      <c r="C23" s="253"/>
      <c r="D23" s="248"/>
      <c r="E23" s="248"/>
      <c r="F23" s="59" t="s">
        <v>19</v>
      </c>
      <c r="G23" s="60" t="s">
        <v>20</v>
      </c>
      <c r="H23" s="60" t="s">
        <v>21</v>
      </c>
      <c r="I23" s="248"/>
      <c r="J23" s="248"/>
    </row>
    <row r="24" spans="1:22" ht="19.899999999999999" customHeight="1" x14ac:dyDescent="0.2">
      <c r="A24" s="61">
        <v>1</v>
      </c>
      <c r="B24" s="117" t="s">
        <v>124</v>
      </c>
      <c r="C24" s="67" t="s">
        <v>28</v>
      </c>
      <c r="D24" s="63">
        <v>45065</v>
      </c>
      <c r="E24" s="64">
        <v>45431</v>
      </c>
      <c r="F24" s="121">
        <v>500000000</v>
      </c>
      <c r="G24" s="121">
        <f>+F24</f>
        <v>500000000</v>
      </c>
      <c r="H24" s="114">
        <v>0</v>
      </c>
      <c r="I24" s="254" t="s">
        <v>39</v>
      </c>
      <c r="J24" s="61" t="s">
        <v>23</v>
      </c>
    </row>
    <row r="25" spans="1:22" ht="19.899999999999999" customHeight="1" thickBot="1" x14ac:dyDescent="0.25">
      <c r="A25" s="61">
        <v>2</v>
      </c>
      <c r="B25" s="118" t="s">
        <v>52</v>
      </c>
      <c r="C25" s="67" t="s">
        <v>28</v>
      </c>
      <c r="D25" s="63">
        <v>45008</v>
      </c>
      <c r="E25" s="64">
        <v>45711</v>
      </c>
      <c r="F25" s="121">
        <v>364181000</v>
      </c>
      <c r="G25" s="121">
        <f>+F25</f>
        <v>364181000</v>
      </c>
      <c r="H25" s="114">
        <f>+F25/$C$9</f>
        <v>50000</v>
      </c>
      <c r="I25" s="255"/>
      <c r="J25" s="61" t="s">
        <v>23</v>
      </c>
    </row>
    <row r="26" spans="1:22" ht="14.25" customHeight="1" thickBot="1" x14ac:dyDescent="0.25">
      <c r="A26" s="66"/>
      <c r="B26" s="103" t="s">
        <v>41</v>
      </c>
      <c r="C26" s="67"/>
      <c r="D26" s="48"/>
      <c r="E26" s="61"/>
      <c r="F26" s="71">
        <f>SUM(F24:F25)</f>
        <v>864181000</v>
      </c>
      <c r="G26" s="71">
        <f>SUM(G24:G25)</f>
        <v>864181000</v>
      </c>
      <c r="H26" s="113">
        <f>SUM(H24:H25)</f>
        <v>50000</v>
      </c>
      <c r="I26" s="48"/>
      <c r="J26" s="48"/>
    </row>
    <row r="27" spans="1:22" ht="14.25" thickTop="1" thickBot="1" x14ac:dyDescent="0.25">
      <c r="A27" s="68"/>
      <c r="B27" s="69"/>
      <c r="C27" s="102"/>
      <c r="D27" s="68"/>
      <c r="E27" s="60"/>
      <c r="F27" s="70"/>
      <c r="G27" s="68"/>
      <c r="H27" s="68"/>
      <c r="I27" s="68"/>
      <c r="J27" s="68"/>
    </row>
    <row r="28" spans="1:22" ht="13.5" thickBot="1" x14ac:dyDescent="0.25">
      <c r="A28" s="48"/>
      <c r="B28" s="103" t="s">
        <v>31</v>
      </c>
      <c r="C28" s="67"/>
      <c r="D28" s="48"/>
      <c r="E28" s="79"/>
      <c r="F28" s="71">
        <f>+F18+F26</f>
        <v>1944278361.9000001</v>
      </c>
      <c r="G28" s="71">
        <f>+G18+G26</f>
        <v>1944278361.9000001</v>
      </c>
      <c r="H28" s="113">
        <f>+H18+H26</f>
        <v>109049.94520581799</v>
      </c>
      <c r="I28" s="48"/>
      <c r="J28" s="48"/>
    </row>
    <row r="29" spans="1:22" ht="12.75" customHeight="1" thickTop="1" x14ac:dyDescent="0.2">
      <c r="A29" s="48"/>
      <c r="B29" s="62"/>
      <c r="C29" s="67"/>
      <c r="D29" s="48"/>
      <c r="E29" s="61"/>
      <c r="F29" s="65"/>
      <c r="G29" s="48"/>
      <c r="H29" s="48"/>
      <c r="I29" s="48"/>
      <c r="J29" s="48"/>
    </row>
    <row r="30" spans="1:22" ht="12.75" customHeight="1" x14ac:dyDescent="0.2">
      <c r="F30" s="81"/>
    </row>
    <row r="31" spans="1:22" ht="12.75" customHeight="1" x14ac:dyDescent="0.2">
      <c r="F31" s="81"/>
    </row>
    <row r="32" spans="1:22" ht="12.75" customHeight="1" x14ac:dyDescent="0.2">
      <c r="B32" s="99"/>
      <c r="F32" s="81"/>
    </row>
    <row r="33" spans="6:6" ht="12.75" customHeight="1" x14ac:dyDescent="0.2">
      <c r="F33" s="81"/>
    </row>
    <row r="34" spans="6:6" ht="12.75" customHeight="1" x14ac:dyDescent="0.2">
      <c r="F34" s="81"/>
    </row>
    <row r="35" spans="6:6" ht="12.75" customHeight="1" x14ac:dyDescent="0.2">
      <c r="F35" s="81"/>
    </row>
    <row r="36" spans="6:6" ht="12.75" customHeight="1" x14ac:dyDescent="0.2">
      <c r="F36" s="81"/>
    </row>
    <row r="37" spans="6:6" ht="12.75" customHeight="1" x14ac:dyDescent="0.2">
      <c r="F37" s="81"/>
    </row>
    <row r="38" spans="6:6" ht="12.75" customHeight="1" x14ac:dyDescent="0.2">
      <c r="F38" s="81"/>
    </row>
    <row r="39" spans="6:6" ht="12.75" customHeight="1" x14ac:dyDescent="0.2">
      <c r="F39" s="81"/>
    </row>
    <row r="40" spans="6:6" ht="12.75" customHeight="1" x14ac:dyDescent="0.2">
      <c r="F40" s="81"/>
    </row>
    <row r="41" spans="6:6" ht="12.75" customHeight="1" x14ac:dyDescent="0.2">
      <c r="F41" s="81"/>
    </row>
    <row r="42" spans="6:6" ht="12.75" customHeight="1" x14ac:dyDescent="0.2">
      <c r="F42" s="81"/>
    </row>
    <row r="43" spans="6:6" ht="12.75" customHeight="1" x14ac:dyDescent="0.2">
      <c r="F43" s="81"/>
    </row>
    <row r="44" spans="6:6" ht="12.75" customHeight="1" x14ac:dyDescent="0.2">
      <c r="F44" s="81"/>
    </row>
    <row r="45" spans="6:6" ht="12.75" customHeight="1" x14ac:dyDescent="0.2">
      <c r="F45" s="81"/>
    </row>
    <row r="46" spans="6:6" ht="12.75" customHeight="1" x14ac:dyDescent="0.2">
      <c r="F46" s="81"/>
    </row>
    <row r="47" spans="6:6" ht="12.75" customHeight="1" x14ac:dyDescent="0.2">
      <c r="F47" s="81"/>
    </row>
    <row r="48" spans="6:6" ht="12.75" customHeight="1" x14ac:dyDescent="0.2">
      <c r="F48" s="81"/>
    </row>
    <row r="49" spans="6:6" ht="12.75" customHeight="1" x14ac:dyDescent="0.2">
      <c r="F49" s="81"/>
    </row>
    <row r="50" spans="6:6" ht="12.75" customHeight="1" x14ac:dyDescent="0.2">
      <c r="F50" s="81"/>
    </row>
    <row r="51" spans="6:6" ht="12.75" customHeight="1" x14ac:dyDescent="0.2">
      <c r="F51" s="81"/>
    </row>
    <row r="52" spans="6:6" ht="12.75" customHeight="1" x14ac:dyDescent="0.2">
      <c r="F52" s="81"/>
    </row>
    <row r="53" spans="6:6" ht="12.75" customHeight="1" x14ac:dyDescent="0.2">
      <c r="F53" s="81"/>
    </row>
    <row r="54" spans="6:6" ht="12.75" customHeight="1" x14ac:dyDescent="0.2">
      <c r="F54" s="81"/>
    </row>
    <row r="55" spans="6:6" ht="12.75" customHeight="1" x14ac:dyDescent="0.2">
      <c r="F55" s="81"/>
    </row>
    <row r="56" spans="6:6" ht="12.75" customHeight="1" x14ac:dyDescent="0.2">
      <c r="F56" s="81"/>
    </row>
    <row r="57" spans="6:6" ht="12.75" customHeight="1" x14ac:dyDescent="0.2">
      <c r="F57" s="81"/>
    </row>
    <row r="58" spans="6:6" ht="12.75" customHeight="1" x14ac:dyDescent="0.2">
      <c r="F58" s="81"/>
    </row>
    <row r="59" spans="6:6" ht="12.75" customHeight="1" x14ac:dyDescent="0.2">
      <c r="F59" s="81"/>
    </row>
    <row r="60" spans="6:6" ht="12.75" customHeight="1" x14ac:dyDescent="0.2">
      <c r="F60" s="81"/>
    </row>
    <row r="61" spans="6:6" ht="12.75" customHeight="1" x14ac:dyDescent="0.2">
      <c r="F61" s="81"/>
    </row>
    <row r="62" spans="6:6" ht="12.75" customHeight="1" x14ac:dyDescent="0.2">
      <c r="F62" s="81"/>
    </row>
    <row r="63" spans="6:6" ht="12.75" customHeight="1" x14ac:dyDescent="0.2">
      <c r="F63" s="81"/>
    </row>
    <row r="64" spans="6:6" ht="12.75" customHeight="1" x14ac:dyDescent="0.2">
      <c r="F64" s="81"/>
    </row>
    <row r="65" spans="6:6" ht="12.75" customHeight="1" x14ac:dyDescent="0.2">
      <c r="F65" s="81"/>
    </row>
    <row r="66" spans="6:6" ht="12.75" customHeight="1" x14ac:dyDescent="0.2">
      <c r="F66" s="81"/>
    </row>
    <row r="67" spans="6:6" ht="12.75" customHeight="1" x14ac:dyDescent="0.2">
      <c r="F67" s="81"/>
    </row>
    <row r="68" spans="6:6" ht="12.75" customHeight="1" x14ac:dyDescent="0.2">
      <c r="F68" s="81"/>
    </row>
    <row r="69" spans="6:6" ht="12.75" customHeight="1" x14ac:dyDescent="0.2">
      <c r="F69" s="81"/>
    </row>
    <row r="70" spans="6:6" ht="12.75" customHeight="1" x14ac:dyDescent="0.2">
      <c r="F70" s="81"/>
    </row>
    <row r="71" spans="6:6" ht="12.75" customHeight="1" x14ac:dyDescent="0.2">
      <c r="F71" s="81"/>
    </row>
    <row r="72" spans="6:6" ht="12.75" customHeight="1" x14ac:dyDescent="0.2">
      <c r="F72" s="81"/>
    </row>
    <row r="73" spans="6:6" ht="12.75" customHeight="1" x14ac:dyDescent="0.2">
      <c r="F73" s="81"/>
    </row>
    <row r="74" spans="6:6" ht="12.75" customHeight="1" x14ac:dyDescent="0.2">
      <c r="F74" s="81"/>
    </row>
    <row r="75" spans="6:6" ht="12.75" customHeight="1" x14ac:dyDescent="0.2">
      <c r="F75" s="81"/>
    </row>
    <row r="76" spans="6:6" ht="12.75" customHeight="1" x14ac:dyDescent="0.2">
      <c r="F76" s="81"/>
    </row>
    <row r="77" spans="6:6" ht="12.75" customHeight="1" x14ac:dyDescent="0.2">
      <c r="F77" s="81"/>
    </row>
    <row r="78" spans="6:6" ht="12.75" customHeight="1" x14ac:dyDescent="0.2">
      <c r="F78" s="81"/>
    </row>
    <row r="79" spans="6:6" ht="12.75" customHeight="1" x14ac:dyDescent="0.2">
      <c r="F79" s="81"/>
    </row>
    <row r="80" spans="6:6" ht="12.75" customHeight="1" x14ac:dyDescent="0.2">
      <c r="F80" s="81"/>
    </row>
    <row r="81" spans="6:6" ht="12.75" customHeight="1" x14ac:dyDescent="0.2">
      <c r="F81" s="81"/>
    </row>
  </sheetData>
  <sortState ref="B25:H26">
    <sortCondition ref="D25:D26"/>
  </sortState>
  <mergeCells count="19">
    <mergeCell ref="I24:I25"/>
    <mergeCell ref="E22:E23"/>
    <mergeCell ref="G22:H22"/>
    <mergeCell ref="I22:I23"/>
    <mergeCell ref="J22:J23"/>
    <mergeCell ref="I15:I17"/>
    <mergeCell ref="A22:A23"/>
    <mergeCell ref="A7:J7"/>
    <mergeCell ref="A13:A14"/>
    <mergeCell ref="B13:B14"/>
    <mergeCell ref="C13:C14"/>
    <mergeCell ref="D13:D14"/>
    <mergeCell ref="E13:E14"/>
    <mergeCell ref="G13:H13"/>
    <mergeCell ref="I13:I14"/>
    <mergeCell ref="J13:J14"/>
    <mergeCell ref="B22:B23"/>
    <mergeCell ref="C22:C23"/>
    <mergeCell ref="D22:D23"/>
  </mergeCells>
  <hyperlinks>
    <hyperlink ref="A1" location="indice!A1" display="Regresar al Índice"/>
  </hyperlinks>
  <printOptions horizontalCentered="1"/>
  <pageMargins left="1.4960629921259843" right="0.70866141732283472" top="0.74803149606299213" bottom="0.74803149606299213" header="0.51181102362204722" footer="0.51181102362204722"/>
  <pageSetup paperSize="9" scale="85" firstPageNumber="0" orientation="landscape" r:id="rId1"/>
  <headerFooter alignWithMargins="0"/>
  <drawing r:id="rId2"/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muxLll69IReK/RxFzWT9lCX44ANzYpFyVxHrOs0zmo0=</DigestValue>
    </Reference>
    <Reference Type="http://www.w3.org/2000/09/xmldsig#Object" URI="#idOfficeObject">
      <DigestMethod Algorithm="http://www.w3.org/2001/04/xmlenc#sha256"/>
      <DigestValue>YECpJJz/XVoqTPuCNR1jUvHmiQJx2NaOSFbF/Kx0ca8=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H+evwkBEl0WAIURtZiMcSteBJLX+aqB3ul48mwvql58=</DigestValue>
    </Reference>
    <Reference Type="http://www.w3.org/2000/09/xmldsig#Object" URI="#idValidSigLnImg">
      <DigestMethod Algorithm="http://www.w3.org/2001/04/xmlenc#sha256"/>
      <DigestValue>DY/TzIWVivIjZY08Vqbk+ZG2CUpYHjD6q2rVwmImhUo=</DigestValue>
    </Reference>
    <Reference Type="http://www.w3.org/2000/09/xmldsig#Object" URI="#idInvalidSigLnImg">
      <DigestMethod Algorithm="http://www.w3.org/2001/04/xmlenc#sha256"/>
      <DigestValue>tzk2kKxw79jg02PTFSS71E1iqevs0N2t/AOEQ2D8fSA=</DigestValue>
    </Reference>
  </SignedInfo>
  <SignatureValue>CjaxlMYN52xFd303bu9sVKmZCRd6x1r/zaO4adQcJID8iGiwZFc31ZZDZEi0d9c5+qhDHVrl1VVt
h+mR/HgXuDF8CtznoOT97WmhppYC+bid0LUjkNcyNfJGRUZi4ifsJytHrU1D6n/ziVcGxm7zhuIm
1g4PjPus5pMPDvxDDKcTNsbL7vwxho25QSxotRrkS14FoNB2KhGk/RxsFpbdWGyV0oMXI9kUt1Kw
GF+RG+pxW8r3jQyr/nYs+BQlZNTh231DCQMTE+r3ESicXlYiosgBHyF9VAHrVbslf0a493HSrC2P
xbe13upIJ3YMkXiPTZZHPjZ3oRXkUs1ImZabLQ==</SignatureValue>
  <KeyInfo>
    <X509Data>
      <X509Certificate>MIIIkjCCBnqgAwIBAgIISxkbeNlvh8kwDQYJKoZIhvcNAQELBQAwWjEaMBgGA1UEAwwRQ0EtRE9DVU1FTlRBIFMuQS4xFjAUBgNVBAUTDVJVQzgwMDUwMTcyLTExFzAVBgNVBAoMDkRPQ1VNRU5UQSBTLkEuMQswCQYDVQQGEwJQWTAeFw0yMjEyMjYxNDM2MDBaFw0yNDEyMjUxNDM2MDBaMIHEMSkwJwYDVQQDDCBBTEJFUlRPIENBWUVUQU5PIFNBTExVU1RSTyBNQVJJTjERMA8GA1UEBRMIQ0k0NDE3MDExGTAXBgNVBCoMEEFMQkVSVE8gQ0FZRVRBTk8xGDAWBgNVBAQMD1NBTExVU1RSTyBNQVJJTjELMAkGA1UECwwCRjIxNTAzBgNVBAoMLENFUlRJRklDQURPIENVQUxJRklDQURPIERFIEZJUk1BIEVMRUNUUk9OSUNBMQswCQYDVQQGEwJQWTCCASIwDQYJKoZIhvcNAQEBBQADggEPADCCAQoCggEBAM/1uiry2Dmu9VRfQdxTnd+4s8CNNX0r8ymFeQCY5ObdvvFNOp+tGzwud68d0GE026PVXsNRYyokO9cb5Iq+C5d9bnnOcUOTSFLOWy4Iquadf9GEisYdBK1OFDZloEultTmDeg1cplyrZ9+OCsgeAUeA/UMmyvuW/HOPw5Jn161LXH+f3MjpuSPEd63L1Jpzny2m6CWKFg3/hWvvcM1h14PiPvfV/XtYMCeh0s/TAj9O4Iqro6PVHR4MmkmcQfco+RxMFfDjDlIO06mRUqvJe4bju4BH72zo4OKhVE6fZudXR2BxnknL08HLrc2/2ItmOU7l0UChMQid5nRL9BxTym0CAwEAAaOCA+8wggPrMAwGA1UdEwEB/wQCMAAwHwYDVR0jBBgwFoAUoT2FK83YLJYfOQIMn1M7WNiVC3swgZQGCCsGAQUFBwEBBIGHMIGEMFUGCCsGAQUFBzAChklodHRwczovL3d3dy5kaWdpdG8uY29tLnB5L3VwbG9hZHMvY2VydGlmaWNhZG8tZG9jdW1lbnRhLXNhLTE1MzUxMTc3NzEuY3J0MCsGCCsGAQUFBzABhh9odHRwczovL3d3dy5kaWdpdG8uY29tLnB5L29jc3AvMFIGA1UdEQRLMEmBG2FzYWxsdXN0cm9Ac2FsbHVzdHJv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OKhDyoGqj/kXAtPVQsiXtpFGb3DMA4GA1UdDwEB/wQEAwIF4DANBgkqhkiG9w0BAQsFAAOCAgEAk+fr7Ld53bk7n8+k/0M7tlGPBH8aK8axwvRUOHYVyNNhhZnNPSbZk7Ga3VYBpiuMYJjrjZfZlA40KajohqWJEZ7L1xVcY3/CMlGmj5REcXXMi7lMYpZAQATI2ZWBhZLIsd1lPqQP9pcfuqROIZFgdaUcVqr87IMYsIpg/+wFVdwNv4UcQIYm4WK5Yk9naXpoTfU/+b09eCyecN2Vkry9uC65h6Q0I6G5t9lCIvwXLkmEUu0w+MwZ0An6iR7TcGjwer8qICKbRJ8ArTo9KuD4StzPiMb8pV7BEC70mP3oD1NS4BqjTpWTDVpWtn0E9UWqasnqtJ5k7NFyO8Aw8SjS+6TyBY+bO806dmJsmXMGMKQdWmiDiifG1yv6mT0N4/xwuu4+Lkvc6ZM4cZBCZK0A0LT6rvQKYR1hMpaW1wSOrixwCjuwzq0hm3lb61o/z98ETmV4g5mC5EVXpmv0AC6zBM9rk4MWlof3jzMjmyfuTUgkwxqo0Qp7n0g8fqnPxFhtD/1GZTwD5CUqJoO7eAXNrd/T9SAYSqhU+vw5dDH2rQvZWs0I29IR5IiH2Jb20RvQjMVyU8bDWlkDei1v1pvEPv4DYIa2zvoWQthQMKVY2RCHfO5bXIlaP8npX5UJyj8ISJz3w/8Tmy4VklRKKQfxxKkqagNVK9i4AKyXJDrKgh4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10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8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lzLbaIzpG443ZAmlR8oaCgxFoLmp2QKXFIw9ML8wpds=</DigestValue>
      </Reference>
      <Reference URI="/xl/calcChain.xml?ContentType=application/vnd.openxmlformats-officedocument.spreadsheetml.calcChain+xml">
        <DigestMethod Algorithm="http://www.w3.org/2001/04/xmlenc#sha256"/>
        <DigestValue>nfMDWhuj3g6uKc9noIXP7gKoEkCn9IYwHONRU9DgZx8=</DigestValue>
      </Reference>
      <Reference URI="/xl/comments1.xml?ContentType=application/vnd.openxmlformats-officedocument.spreadsheetml.comments+xml">
        <DigestMethod Algorithm="http://www.w3.org/2001/04/xmlenc#sha256"/>
        <DigestValue>VcbafMZ2lrJvVn1hXSPsF7uL86S1Eau2aTKOgOYR2BE=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TKyH5Z3AAgSAsyJe27yyyhGgyezqkq1Xx34wUHFnndo=</DigestValue>
      </Reference>
      <Reference URI="/xl/drawings/_rels/drawing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S9Sj+Tzwipf0w/2Q1Awt/nmWcha+RGDwfrceJMwrk+Q=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CHqaHTuftENll1Plk985c5Y2idDSqR7f0J1kKaAV7cg=</DigestValue>
      </Reference>
      <Reference URI="/xl/drawings/_rels/vmlDrawing4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+XdzWc+wyQHdwwJoJAAUigYMuelNwVqgqpt0RsJs22s=</DigestValue>
      </Reference>
      <Reference URI="/xl/drawings/drawing1.xml?ContentType=application/vnd.openxmlformats-officedocument.drawing+xml">
        <DigestMethod Algorithm="http://www.w3.org/2001/04/xmlenc#sha256"/>
        <DigestValue>FWCB+Qv3ALQQqFis4KBSsgaQRdiCC88ifNnqb2bTN40=</DigestValue>
      </Reference>
      <Reference URI="/xl/drawings/drawing2.xml?ContentType=application/vnd.openxmlformats-officedocument.drawing+xml">
        <DigestMethod Algorithm="http://www.w3.org/2001/04/xmlenc#sha256"/>
        <DigestValue>k4/y+gp7n8wsFe7El3rPCRQdTtF9Meal6/hDYvjqLaI=</DigestValue>
      </Reference>
      <Reference URI="/xl/drawings/drawing3.xml?ContentType=application/vnd.openxmlformats-officedocument.drawing+xml">
        <DigestMethod Algorithm="http://www.w3.org/2001/04/xmlenc#sha256"/>
        <DigestValue>NDhGdDRiaMLhq1hao6xCI3yFA/HlGbaAJxJThsNlElg=</DigestValue>
      </Reference>
      <Reference URI="/xl/drawings/drawing4.xml?ContentType=application/vnd.openxmlformats-officedocument.drawing+xml">
        <DigestMethod Algorithm="http://www.w3.org/2001/04/xmlenc#sha256"/>
        <DigestValue>0/dPBvijXSlKFGo7/xy0wn5zCcZ3ujbOTYaqkmeW6WY=</DigestValue>
      </Reference>
      <Reference URI="/xl/drawings/drawing5.xml?ContentType=application/vnd.openxmlformats-officedocument.drawing+xml">
        <DigestMethod Algorithm="http://www.w3.org/2001/04/xmlenc#sha256"/>
        <DigestValue>5Bz0aL1jsJ+cwiD/mevn0Q5fud1qxqryzKKFgEkSRQU=</DigestValue>
      </Reference>
      <Reference URI="/xl/drawings/vmlDrawing1.vml?ContentType=application/vnd.openxmlformats-officedocument.vmlDrawing">
        <DigestMethod Algorithm="http://www.w3.org/2001/04/xmlenc#sha256"/>
        <DigestValue>913GnlY1lfRPFCBqrtgGVAsSHpRKTXeVdrnsGh5i7/g=</DigestValue>
      </Reference>
      <Reference URI="/xl/drawings/vmlDrawing2.vml?ContentType=application/vnd.openxmlformats-officedocument.vmlDrawing">
        <DigestMethod Algorithm="http://www.w3.org/2001/04/xmlenc#sha256"/>
        <DigestValue>Mf01B1vaRgdT4UfM2Oi+1ZULERrv6p+QpsgfcIMqLxQ=</DigestValue>
      </Reference>
      <Reference URI="/xl/drawings/vmlDrawing3.vml?ContentType=application/vnd.openxmlformats-officedocument.vmlDrawing">
        <DigestMethod Algorithm="http://www.w3.org/2001/04/xmlenc#sha256"/>
        <DigestValue>qUxCmPxsmltxmbgr39SdHSLMg/Fa4iuelgWZbFfQNdI=</DigestValue>
      </Reference>
      <Reference URI="/xl/drawings/vmlDrawing4.vml?ContentType=application/vnd.openxmlformats-officedocument.vmlDrawing">
        <DigestMethod Algorithm="http://www.w3.org/2001/04/xmlenc#sha256"/>
        <DigestValue>zDtMdJBIJ8HQmQcIEqHV6nPVFyu2R0bFiUD4xlofyEk=</DigestValue>
      </Reference>
      <Reference URI="/xl/media/image1.png?ContentType=image/png">
        <DigestMethod Algorithm="http://www.w3.org/2001/04/xmlenc#sha256"/>
        <DigestValue>K2NW93tqc6EY2IgJTscfZeNC2EdRt9B2kLaU83bJs38=</DigestValue>
      </Reference>
      <Reference URI="/xl/media/image2.emf?ContentType=image/x-emf">
        <DigestMethod Algorithm="http://www.w3.org/2001/04/xmlenc#sha256"/>
        <DigestValue>3r985LjSuC3G3rSC6GftOHeXJOY5VkbZLlDkPH/8jrs=</DigestValue>
      </Reference>
      <Reference URI="/xl/media/image3.emf?ContentType=image/x-emf">
        <DigestMethod Algorithm="http://www.w3.org/2001/04/xmlenc#sha256"/>
        <DigestValue>s2pStdffg0LEybGfuZMbGuKvCwJngwTd0cJfNhX+8mw=</DigestValue>
      </Reference>
      <Reference URI="/xl/media/image4.png?ContentType=image/png">
        <DigestMethod Algorithm="http://www.w3.org/2001/04/xmlenc#sha256"/>
        <DigestValue>K2NW93tqc6EY2IgJTscfZeNC2EdRt9B2kLaU83bJs38=</DigestValue>
      </Reference>
      <Reference URI="/xl/media/image5.png?ContentType=image/png">
        <DigestMethod Algorithm="http://www.w3.org/2001/04/xmlenc#sha256"/>
        <DigestValue>qOZVhAJjyYziaOxoEY0J/UyvhVr/vpPN0nQhVAKv+tU=</DigestValue>
      </Reference>
      <Reference URI="/xl/media/image6.png?ContentType=image/png">
        <DigestMethod Algorithm="http://www.w3.org/2001/04/xmlenc#sha256"/>
        <DigestValue>YpCXsEZd38YztPh4R3JeNnooB64pny6KTevgxAi348g=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TaA6KX/SRWPpmiasS8KGCRFI/mFTpQlGqiM07LbibG8=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km55BY0Scis6BPFdo4WtWfQ2JhZl6Cz7+r0Fn/xTRnw=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O0VjILdPV9CrRG9PbkfwvM8D0QFvnYKdyqBZsOe4pvs=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KE5XG/k/Dr7q6YuiUP9RYkum/WXdyqBvsScaQw3jSK8=</DigestValue>
      </Reference>
      <Reference URI="/xl/printerSettings/printerSettings5.bin?ContentType=application/vnd.openxmlformats-officedocument.spreadsheetml.printerSettings">
        <DigestMethod Algorithm="http://www.w3.org/2001/04/xmlenc#sha256"/>
        <DigestValue>KE5XG/k/Dr7q6YuiUP9RYkum/WXdyqBvsScaQw3jSK8=</DigestValue>
      </Reference>
      <Reference URI="/xl/printerSettings/printerSettings6.bin?ContentType=application/vnd.openxmlformats-officedocument.spreadsheetml.printerSettings">
        <DigestMethod Algorithm="http://www.w3.org/2001/04/xmlenc#sha256"/>
        <DigestValue>2V4i3P6uJmVapNw4pBApdysf5BGDOxSZJzEM3fLYCf0=</DigestValue>
      </Reference>
      <Reference URI="/xl/sharedStrings.xml?ContentType=application/vnd.openxmlformats-officedocument.spreadsheetml.sharedStrings+xml">
        <DigestMethod Algorithm="http://www.w3.org/2001/04/xmlenc#sha256"/>
        <DigestValue>EjOUXsi/V39dBEUjg3Am/h0GJ3ETmaSS9aO3+tpi+Io=</DigestValue>
      </Reference>
      <Reference URI="/xl/styles.xml?ContentType=application/vnd.openxmlformats-officedocument.spreadsheetml.styles+xml">
        <DigestMethod Algorithm="http://www.w3.org/2001/04/xmlenc#sha256"/>
        <DigestValue>zixznTaTUOHK8+azMHOAZjYV8rwHPzph5UGlgCFeLsU=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ddeC+OCE5WGVifJJ+SjRCb8SjF+UvK9IGeFKhGcltdg=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i2Zp4ch4j6O57AxbpYHg+Pj+Mvt1/H7oTobn95/jaU8=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G4fB2Vrf8KyAdhLiBGuydKBfDiUZuOfhnVshmpN+Exk=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8Xds3KQ1tG3PuEL8MFERYEytjbCZtaz8zVUahWy5DKU=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W3IoksXtvdoUOz0nOD9eamZsXmPvXEy6UBYifSMkrMI=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kAJ1oeQNNg8HxU6Ejt0NPsQTd4QbuWb/PydCbS8Oz30=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bR675nxdlHeeqVnTO769PI9TLFc8//q5V+sMw6dD8cE=</DigestValue>
      </Reference>
      <Reference URI="/xl/worksheets/sheet1.xml?ContentType=application/vnd.openxmlformats-officedocument.spreadsheetml.worksheet+xml">
        <DigestMethod Algorithm="http://www.w3.org/2001/04/xmlenc#sha256"/>
        <DigestValue>u/TkkWwBPAXS+TmnS0pk7Q1yMifm4ndOVqsPaGKD+d4=</DigestValue>
      </Reference>
      <Reference URI="/xl/worksheets/sheet2.xml?ContentType=application/vnd.openxmlformats-officedocument.spreadsheetml.worksheet+xml">
        <DigestMethod Algorithm="http://www.w3.org/2001/04/xmlenc#sha256"/>
        <DigestValue>TeyMm4XsfZqyEcka5SMw25vrH53SOlu5EcuAbk/VwcM=</DigestValue>
      </Reference>
      <Reference URI="/xl/worksheets/sheet3.xml?ContentType=application/vnd.openxmlformats-officedocument.spreadsheetml.worksheet+xml">
        <DigestMethod Algorithm="http://www.w3.org/2001/04/xmlenc#sha256"/>
        <DigestValue>Gtkta2ZspK9ZlOZ4yn70GKvaL4PfR62uwq260OSFQHw=</DigestValue>
      </Reference>
      <Reference URI="/xl/worksheets/sheet4.xml?ContentType=application/vnd.openxmlformats-officedocument.spreadsheetml.worksheet+xml">
        <DigestMethod Algorithm="http://www.w3.org/2001/04/xmlenc#sha256"/>
        <DigestValue>94327mriCELX2R7cidLBbwy2+JmR10uHy8FkAGHTkRE=</DigestValue>
      </Reference>
      <Reference URI="/xl/worksheets/sheet5.xml?ContentType=application/vnd.openxmlformats-officedocument.spreadsheetml.worksheet+xml">
        <DigestMethod Algorithm="http://www.w3.org/2001/04/xmlenc#sha256"/>
        <DigestValue>dQWYKhxzaOsH+PMm7Mael6MBM8yF7yIoU09SKwm8IS4=</DigestValue>
      </Reference>
      <Reference URI="/xl/worksheets/sheet6.xml?ContentType=application/vnd.openxmlformats-officedocument.spreadsheetml.worksheet+xml">
        <DigestMethod Algorithm="http://www.w3.org/2001/04/xmlenc#sha256"/>
        <DigestValue>5rO+idLSuu3QHwCmg6/F8cO+56Z5fj9uU4rdLEeRPBU=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2024-03-25T16:22:09Z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{29111F07-EB5D-4FD3-92EB-55B251CC399A}</SetupID>
          <SignatureText>Alberto Sallustro Marin</SignatureText>
          <SignatureImage/>
          <SignatureComments/>
          <WindowsVersion>10.0</WindowsVersion>
          <OfficeVersion>16.0.17328/26</OfficeVersion>
          <ApplicationVersion>16.0.17328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2024-03-25T16:22:09Z</xd:SigningTime>
          <xd:SigningCertificate>
            <xd:Cert>
              <xd:CertDigest>
                <DigestMethod Algorithm="http://www.w3.org/2001/04/xmlenc#sha256"/>
                <DigestValue>naqSb2333FFudAx8AuDiH0giFpkJy0YiPQx53+STJgg=</DigestValue>
              </xd:CertDigest>
              <xd:IssuerSerial>
                <X509IssuerName>C=PY, O=DOCUMENTA S.A., SERIALNUMBER=RUC80050172-1, CN=CA-DOCUMENTA S.A.</X509IssuerName>
                <X509SerialNumber>5411386633120352201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  <Object Id="idValidSigLnImg">AQAAAGwAAAAAAAAAAAAAACQBAAB/AAAAAAAAAAAAAADTHAAAkQwAACBFTUYAAAEAJBwAAKoAAAAGAAAAAAAAAAAAAAAAAAAAVgUAAAADAABYAQAAwQAAAAAAAAAAAAAAAAAAAMA/BQDo8QIACgAAABAAAAAAAAAAAAAAAEsAAAAQAAAAAAAAAAUAAAAeAAAAGAAAAAAAAAAAAAAAJQEAAIAAAAAnAAAAGAAAAAEAAAAAAAAAAAAAAAAAAAAlAAAADAAAAAEAAABMAAAAZAAAAAAAAAAAAAAAJAEAAH8AAAAAAAAAAAAAACU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kAQAAfwAAAAAAAAAAAAAAJQEAAIAAAAAhAPAAAAAAAAAAAAAAAIA/AAAAAAAAAAAAAIA/AAAAAAAAAAAAAAAAAAAAAAAAAAAAAAAAAAAAAAAAAAAlAAAADAAAAAAAAIAoAAAADAAAAAEAAAAnAAAAGAAAAAEAAAAAAAAA8PDwAAAAAAAlAAAADAAAAAEAAABMAAAAZAAAAAAAAAAAAAAAJAEAAH8AAAAAAAAAAAAAACUBAACAAAAAIQDwAAAAAAAAAAAAAACAPwAAAAAAAAAAAACAPwAAAAAAAAAAAAAAAAAAAAAAAAAAAAAAAAAAAAAAAAAAJQAAAAwAAAAAAACAKAAAAAwAAAABAAAAJwAAABgAAAABAAAAAAAAAPDw8AAAAAAAJQAAAAwAAAABAAAATAAAAGQAAAAAAAAAAAAAACQBAAB/AAAAAAAAAAAAAAAlAQAAgAAAACEA8AAAAAAAAAAAAAAAgD8AAAAAAAAAAAAAgD8AAAAAAAAAAAAAAAAAAAAAAAAAAAAAAAAAAAAAAAAAACUAAAAMAAAAAAAAgCgAAAAMAAAAAQAAACcAAAAYAAAAAQAAAAAAAADw8PAAAAAAACUAAAAMAAAAAQAAAEwAAABkAAAAAAAAAAAAAAAkAQAAfwAAAAAAAAAAAAAAJQEAAIAAAAAhAPAAAAAAAAAAAAAAAIA/AAAAAAAAAAAAAIA/AAAAAAAAAAAAAAAAAAAAAAAAAAAAAAAAAAAAAAAAAAAlAAAADAAAAAAAAIAoAAAADAAAAAEAAAAnAAAAGAAAAAEAAAAAAAAA////AAAAAAAlAAAADAAAAAEAAABMAAAAZAAAAAAAAAAAAAAAJAEAAH8AAAAAAAAAAAAAACUBAACAAAAAIQDwAAAAAAAAAAAAAACAPwAAAAAAAAAAAACAPwAAAAAAAAAAAAAAAAAAAAAAAAAAAAAAAAAAAAAAAAAAJQAAAAwAAAAAAACAKAAAAAwAAAABAAAAJwAAABgAAAABAAAAAAAAAP///wAAAAAAJQAAAAwAAAABAAAATAAAAGQAAAAAAAAAAAAAACQBAAB/AAAAAAAAAAAAAAAl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0XbJQasKyUHEAAAABAAAAAkAAABMAAAAAAAAAAAAAAAAAAAA//////////9gAAAAMgA1AC8AMwAvADIAMAAyADQAAAAGAAAABgAAAAQAAAAGAAAABAAAAAYAAAAGAAAABgAAAAYAAABLAAAAQAAAADAAAAAFAAAAIAAAAAEAAAABAAAAEAAAAAAAAAAAAAAAJQEAAIAAAAAAAAAAAAAAACU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MsAAABHAAAAKQAAADMAAACjAAAAFQAAACEA8AAAAAAAAAAAAAAAgD8AAAAAAAAAAAAAgD8AAAAAAAAAAAAAAAAAAAAAAAAAAAAAAAAAAAAAAAAAACUAAAAMAAAAAAAAgCgAAAAMAAAABAAAAFIAAABwAQAABAAAAPD///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MwAAABIAAAAJQAAAAwAAAAEAAAAVAAAANgAAAAqAAAAMwAAAMoAAABHAAAAAQAAANF2yUGrCslBKgAAADMAAAAXAAAATAAAAAAAAAAAAAAAAAAAAP//////////fAAAAEEAbABiAGUAcgB0AG8AIABTAGEAbABsAHUAcwB0AHIAbwAgAE0AYQByAGkAbgAAAAoAAAAEAAAACQAAAAgAAAAGAAAABQAAAAkAAAAEAAAACQAAAAgAAAAEAAAABAAAAAkAAAAHAAAABQAAAAYAAAAJAAAABAAAAA4AAAAIAAAABgAAAAQAAAAJAAAASwAAAEAAAAAwAAAABQAAACAAAAABAAAAAQAAABAAAAAAAAAAAAAAACUBAACAAAAAAAAAAAAAAAAlAQAAgAAAACUAAAAMAAAAAgAAACcAAAAYAAAABQAAAAAAAAD///8AAAAAACUAAAAMAAAABQAAAEwAAABkAAAAAAAAAFAAAAAkAQAAfAAAAAAAAABQAAAAJQEAAC0AAAAhAPAAAAAAAAAAAAAAAIA/AAAAAAAAAAAAAIA/AAAAAAAAAAAAAAAAAAAAAAAAAAAAAAAAAAAAAAAAAAAlAAAADAAAAAAAAIAoAAAADAAAAAUAAAAnAAAAGAAAAAUAAAAAAAAA////AAAAAAAlAAAADAAAAAUAAABMAAAAZAAAAAkAAABQAAAA/wAAAFwAAAAJAAAAUAAAAPcAAAANAAAAIQDwAAAAAAAAAAAAAACAPwAAAAAAAAAAAACAPwAAAAAAAAAAAAAAAAAAAAAAAAAAAAAAAAAAAAAAAAAAJQAAAAwAAAAAAACAKAAAAAwAAAAFAAAAJQAAAAwAAAABAAAAGAAAAAwAAAAAAAAAEgAAAAwAAAABAAAAHgAAABgAAAAJAAAAUAAAAAABAABdAAAAJQAAAAwAAAABAAAAVAAAANgAAAAKAAAAUAAAAIAAAABcAAAAAQAAANF2yUGrCslBCgAAAFAAAAAXAAAATAAAAAAAAAAAAAAAAAAAAP//////////fAAAAEEAbABiAGUAcgB0AG8AIABTAGEAbABsAHUAcwB0AHIAbwAgAE0AYQByAO0AbgAAAAcAAAADAAAABwAAAAYAAAAEAAAABAAAAAcAAAADAAAABgAAAAYAAAADAAAAAwAAAAcAAAAFAAAABAAAAAQAAAAHAAAAAwAAAAoAAAAGAAAABAAAAAMAAAAHAAAASwAAAEAAAAAwAAAABQAAACAAAAABAAAAAQAAABAAAAAAAAAAAAAAACUBAACAAAAAAAAAAAAAAAAlAQAAgAAAACUAAAAMAAAAAgAAACcAAAAYAAAABQAAAAAAAAD///8AAAAAACUAAAAMAAAABQAAAEwAAABkAAAACQAAAGAAAAD/AAAAbAAAAAkAAABgAAAA9wAAAA0AAAAhAPAAAAAAAAAAAAAAAIA/AAAAAAAAAAAAAIA/AAAAAAAAAAAAAAAAAAAAAAAAAAAAAAAAAAAAAAAAAAAlAAAADAAAAAAAAIAoAAAADAAAAAUAAAAlAAAADAAAAAEAAAAYAAAADAAAAAAAAAASAAAADAAAAAEAAAAeAAAAGAAAAAkAAABgAAAAAAEAAG0AAAAlAAAADAAAAAEAAABUAAAAiAAAAAoAAABgAAAAPwAAAGwAAAABAAAA0XbJQasKyUEKAAAAYAAAAAoAAABMAAAAAAAAAAAAAAAAAAAA//////////9gAAAAUAByAGUAcwBpAGQAZQBuAHQAZQAGAAAABAAAAAYAAAAFAAAAAwAAAAcAAAAGAAAABwAAAAQAAAAGAAAASwAAAEAAAAAwAAAABQAAACAAAAABAAAAAQAAABAAAAAAAAAAAAAAACUBAACAAAAAAAAAAAAAAAAlAQAAgAAAACUAAAAMAAAAAgAAACcAAAAYAAAABQAAAAAAAAD///8AAAAAACUAAAAMAAAABQAAAEwAAABkAAAACQAAAHAAAAAbAQAAfAAAAAkAAABwAAAAEwEAAA0AAAAhAPAAAAAAAAAAAAAAAIA/AAAAAAAAAAAAAIA/AAAAAAAAAAAAAAAAAAAAAAAAAAAAAAAAAAAAAAAAAAAlAAAADAAAAAAAAIAoAAAADAAAAAUAAAAlAAAADAAAAAEAAAAYAAAADAAAAAAAAAASAAAADAAAAAEAAAAWAAAADAAAAAAAAABUAAAAXAEAAAoAAABwAAAAGgEAAHwAAAABAAAA0XbJQasKyUEKAAAAcAAAAC0AAABMAAAABAAAAAkAAABwAAAAHAEAAH0AAACoAAAARgBpAHIAbQBhAGQAbwAgAHAAbwByADoAIABBAEwAQgBFAFIAVABPACAAQwBBAFkARQBUAEEATgBPACAAUwBBAEwATABVAFMAVABSAE8AIABNAEEAUgBJAE4AXyEGAAAAAwAAAAQAAAAJAAAABgAAAAcAAAAHAAAAAwAAAAcAAAAHAAAABAAAAAMAAAADAAAABwAAAAUAAAAGAAAABgAAAAcAAAAGAAAACQAAAAMAAAAHAAAABwAAAAUAAAAGAAAABgAAAAcAAAAIAAAACQAAAAMAAAAGAAAABwAAAAUAAAAFAAAACAAAAAYAAAAGAAAABwAAAAkAAAADAAAACgAAAAcAAAAHAAAAAwAAAAgAAAAWAAAADAAAAAAAAAAlAAAADAAAAAIAAAAOAAAAFAAAAAAAAAAQAAAAFAAAAA==</Object>
  <Object Id="idInvalidSigLnImg">AQAAAGwAAAAAAAAAAAAAACQBAAB/AAAAAAAAAAAAAADTHAAAkQwAACBFTUYAAAEAlCEAALEAAAAGAAAAAAAAAAAAAAAAAAAAVgUAAAADAABYAQAAwQAAAAAAAAAAAAAAAAAAAMA/BQDo8QIACgAAABAAAAAAAAAAAAAAAEsAAAAQAAAAAAAAAAUAAAAeAAAAGAAAAAAAAAAAAAAAJQEAAIAAAAAnAAAAGAAAAAEAAAAAAAAAAAAAAAAAAAAlAAAADAAAAAEAAABMAAAAZAAAAAAAAAAAAAAAJAEAAH8AAAAAAAAAAAAAACU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kAQAAfwAAAAAAAAAAAAAAJQEAAIAAAAAhAPAAAAAAAAAAAAAAAIA/AAAAAAAAAAAAAIA/AAAAAAAAAAAAAAAAAAAAAAAAAAAAAAAAAAAAAAAAAAAlAAAADAAAAAAAAIAoAAAADAAAAAEAAAAnAAAAGAAAAAEAAAAAAAAA8PDwAAAAAAAlAAAADAAAAAEAAABMAAAAZAAAAAAAAAAAAAAAJAEAAH8AAAAAAAAAAAAAACUBAACAAAAAIQDwAAAAAAAAAAAAAACAPwAAAAAAAAAAAACAPwAAAAAAAAAAAAAAAAAAAAAAAAAAAAAAAAAAAAAAAAAAJQAAAAwAAAAAAACAKAAAAAwAAAABAAAAJwAAABgAAAABAAAAAAAAAPDw8AAAAAAAJQAAAAwAAAABAAAATAAAAGQAAAAAAAAAAAAAACQBAAB/AAAAAAAAAAAAAAAlAQAAgAAAACEA8AAAAAAAAAAAAAAAgD8AAAAAAAAAAAAAgD8AAAAAAAAAAAAAAAAAAAAAAAAAAAAAAAAAAAAAAAAAACUAAAAMAAAAAAAAgCgAAAAMAAAAAQAAACcAAAAYAAAAAQAAAAAAAADw8PAAAAAAACUAAAAMAAAAAQAAAEwAAABkAAAAAAAAAAAAAAAkAQAAfwAAAAAAAAAAAAAAJQEAAIAAAAAhAPAAAAAAAAAAAAAAAIA/AAAAAAAAAAAAAIA/AAAAAAAAAAAAAAAAAAAAAAAAAAAAAAAAAAAAAAAAAAAlAAAADAAAAAAAAIAoAAAADAAAAAEAAAAnAAAAGAAAAAEAAAAAAAAA////AAAAAAAlAAAADAAAAAEAAABMAAAAZAAAAAAAAAAAAAAAJAEAAH8AAAAAAAAAAAAAACUBAACAAAAAIQDwAAAAAAAAAAAAAACAPwAAAAAAAAAAAACAPwAAAAAAAAAAAAAAAAAAAAAAAAAAAAAAAAAAAAAAAAAAJQAAAAwAAAAAAACAKAAAAAwAAAABAAAAJwAAABgAAAABAAAAAAAAAP///wAAAAAAJQAAAAwAAAABAAAATAAAAGQAAAAAAAAAAAAAACQBAAB/AAAAAAAAAAAAAAAl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0XbJQasKyUEjAAAABAAAAA8AAABMAAAAAAAAAAAAAAAAAAAA//////////9sAAAARgBpAHIAbQBhACAAbgBvACAAdgDhAGwAaQBkAGEAAAAGAAAAAwAAAAQAAAAJAAAABgAAAAMAAAAHAAAABwAAAAMAAAAFAAAABgAAAAMAAAADAAAABwAAAAYAAABLAAAAQAAAADAAAAAFAAAAIAAAAAEAAAABAAAAEAAAAAAAAAAAAAAAJQEAAIAAAAAAAAAAAAAAACU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MsAAABHAAAAKQAAADMAAACjAAAAFQAAACEA8AAAAAAAAAAAAAAAgD8AAAAAAAAAAAAAgD8AAAAAAAAAAAAAAAAAAAAAAAAAAAAAAAAAAAAAAAAAACUAAAAMAAAAAAAAgCgAAAAMAAAABAAAAFIAAABwAQAABAAAAPD///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MwAAABIAAAAJQAAAAwAAAAEAAAAVAAAANgAAAAqAAAAMwAAAMoAAABHAAAAAQAAANF2yUGrCslBKgAAADMAAAAXAAAATAAAAAAAAAAAAAAAAAAAAP//////////fAAAAEEAbABiAGUAcgB0AG8AIABTAGEAbABsAHUAcwB0AHIAbwAgAE0AYQByAGkAbgAAAAoAAAAEAAAACQAAAAgAAAAGAAAABQAAAAkAAAAEAAAACQAAAAgAAAAEAAAABAAAAAkAAAAHAAAABQAAAAYAAAAJAAAABAAAAA4AAAAIAAAABgAAAAQAAAAJAAAASwAAAEAAAAAwAAAABQAAACAAAAABAAAAAQAAABAAAAAAAAAAAAAAACUBAACAAAAAAAAAAAAAAAAlAQAAgAAAACUAAAAMAAAAAgAAACcAAAAYAAAABQAAAAAAAAD///8AAAAAACUAAAAMAAAABQAAAEwAAABkAAAAAAAAAFAAAAAkAQAAfAAAAAAAAABQAAAAJQEAAC0AAAAhAPAAAAAAAAAAAAAAAIA/AAAAAAAAAAAAAIA/AAAAAAAAAAAAAAAAAAAAAAAAAAAAAAAAAAAAAAAAAAAlAAAADAAAAAAAAIAoAAAADAAAAAUAAAAnAAAAGAAAAAUAAAAAAAAA////AAAAAAAlAAAADAAAAAUAAABMAAAAZAAAAAkAAABQAAAA/wAAAFwAAAAJAAAAUAAAAPcAAAANAAAAIQDwAAAAAAAAAAAAAACAPwAAAAAAAAAAAACAPwAAAAAAAAAAAAAAAAAAAAAAAAAAAAAAAAAAAAAAAAAAJQAAAAwAAAAAAACAKAAAAAwAAAAFAAAAJQAAAAwAAAABAAAAGAAAAAwAAAAAAAAAEgAAAAwAAAABAAAAHgAAABgAAAAJAAAAUAAAAAABAABdAAAAJQAAAAwAAAABAAAAVAAAANgAAAAKAAAAUAAAAIAAAABcAAAAAQAAANF2yUGrCslBCgAAAFAAAAAXAAAATAAAAAAAAAAAAAAAAAAAAP//////////fAAAAEEAbABiAGUAcgB0AG8AIABTAGEAbABsAHUAcwB0AHIAbwAgAE0AYQByAO0AbgAAAAcAAAADAAAABwAAAAYAAAAEAAAABAAAAAcAAAADAAAABgAAAAYAAAADAAAAAwAAAAcAAAAFAAAABAAAAAQAAAAHAAAAAwAAAAoAAAAGAAAABAAAAAMAAAAHAAAASwAAAEAAAAAwAAAABQAAACAAAAABAAAAAQAAABAAAAAAAAAAAAAAACUBAACAAAAAAAAAAAAAAAAlAQAAgAAAACUAAAAMAAAAAgAAACcAAAAYAAAABQAAAAAAAAD///8AAAAAACUAAAAMAAAABQAAAEwAAABkAAAACQAAAGAAAAD/AAAAbAAAAAkAAABgAAAA9wAAAA0AAAAhAPAAAAAAAAAAAAAAAIA/AAAAAAAAAAAAAIA/AAAAAAAAAAAAAAAAAAAAAAAAAAAAAAAAAAAAAAAAAAAlAAAADAAAAAAAAIAoAAAADAAAAAUAAAAlAAAADAAAAAEAAAAYAAAADAAAAAAAAAASAAAADAAAAAEAAAAeAAAAGAAAAAkAAABgAAAAAAEAAG0AAAAlAAAADAAAAAEAAABUAAAAiAAAAAoAAABgAAAAPwAAAGwAAAABAAAA0XbJQasKyUEKAAAAYAAAAAoAAABMAAAAAAAAAAAAAAAAAAAA//////////9gAAAAUAByAGUAcwBpAGQAZQBuAHQAZQAGAAAABAAAAAYAAAAFAAAAAwAAAAcAAAAGAAAABwAAAAQAAAAGAAAASwAAAEAAAAAwAAAABQAAACAAAAABAAAAAQAAABAAAAAAAAAAAAAAACUBAACAAAAAAAAAAAAAAAAlAQAAgAAAACUAAAAMAAAAAgAAACcAAAAYAAAABQAAAAAAAAD///8AAAAAACUAAAAMAAAABQAAAEwAAABkAAAACQAAAHAAAAAbAQAAfAAAAAkAAABwAAAAEwEAAA0AAAAhAPAAAAAAAAAAAAAAAIA/AAAAAAAAAAAAAIA/AAAAAAAAAAAAAAAAAAAAAAAAAAAAAAAAAAAAAAAAAAAlAAAADAAAAAAAAIAoAAAADAAAAAUAAAAlAAAADAAAAAEAAAAYAAAADAAAAAAAAAASAAAADAAAAAEAAAAWAAAADAAAAAAAAABUAAAAXAEAAAoAAABwAAAAGgEAAHwAAAABAAAA0XbJQasKyUEKAAAAcAAAAC0AAABMAAAABAAAAAkAAABwAAAAHAEAAH0AAACoAAAARgBpAHIAbQBhAGQAbwAgAHAAbwByADoAIABBAEwAQgBFAFIAVABPACAAQwBBAFkARQBUAEEATgBPACAAUwBBAEwATABVAFMAVABSAE8AIABNAEEAUgBJAE4A9hAGAAAAAwAAAAQAAAAJAAAABgAAAAcAAAAHAAAAAwAAAAcAAAAHAAAABAAAAAMAAAADAAAABwAAAAUAAAAGAAAABgAAAAcAAAAGAAAACQAAAAMAAAAHAAAABwAAAAUAAAAGAAAABgAAAAcAAAAIAAAACQAAAAMAAAAGAAAABwAAAAUAAAAFAAAACAAAAAYAAAAGAAAABwAAAAkAAAADAAAACgAAAAcAAAAHAAAAAwAAAAgAAAAWAAAADAAAAAAAAAAlAAAADAAAAAIAAAAOAAAAFAAAAAAAAAAQAAAAFAAAAA==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Omm9yrJ93kedPTSkLzdovpDQxKPls0SQFZ1LgTwUR0s=</DigestValue>
    </Reference>
    <Reference Type="http://www.w3.org/2000/09/xmldsig#Object" URI="#idOfficeObject">
      <DigestMethod Algorithm="http://www.w3.org/2001/04/xmlenc#sha256"/>
      <DigestValue>fii2cI2ZGRP1yREKDjG16sAvRdWwq+G1dA0OtET2O2A=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4gjVcG4748fUjq2qDLBoKeDB1J731nCAVdNlkpYZ+3Y=</DigestValue>
    </Reference>
    <Reference Type="http://www.w3.org/2000/09/xmldsig#Object" URI="#idValidSigLnImg">
      <DigestMethod Algorithm="http://www.w3.org/2001/04/xmlenc#sha256"/>
      <DigestValue>Es0MkpBN0qc1ZNQsFnNVUhRBapQdeIyrCyZ3knsEGx0=</DigestValue>
    </Reference>
    <Reference Type="http://www.w3.org/2000/09/xmldsig#Object" URI="#idInvalidSigLnImg">
      <DigestMethod Algorithm="http://www.w3.org/2001/04/xmlenc#sha256"/>
      <DigestValue>ylT9r424hsY+H9MThlCPQYtHagw/wTVnkpH+fVVZHNs=</DigestValue>
    </Reference>
  </SignedInfo>
  <SignatureValue>lfZ+qqPVpRsZEjkrSccsQD/4cpUVHlxJSpNM2xETHpCDIFM2ydcZVeY1E7FRynuNtqqd3XkmjCoA
a9h9NnDBGHXPGwzdeh1HjzpjVNnKPfKH+chVjjkJewf2ODlUm3HV4k7KmUIAvFJiiixGz3vqDK7H
8KhpKoXDslrXFqnleGMEcLSIHkw0QBEACRrMcrGH1OW9Ld8dT6rv1EuIFnYbIRrwtpDRT5Wx2LvX
COj2hKrHrCQCcMxDiioBc7qZguE3K9AeCTTRFfdQNe6p/kS2LR1W0/LVq3mBZegM/ZZ9ZlGjrRoK
k+Q5jqYEwwZ3c5TMnqk7xwRwJWhPAsSiHytIGw==</SignatureValue>
  <KeyInfo>
    <X509Data>
      <X509Certificate>MIIIkjCCBnqgAwIBAgIIJvm9OXFmFOgwDQYJKoZIhvcNAQELBQAwWjEaMBgGA1UEAwwRQ0EtRE9DVU1FTlRBIFMuQS4xFjAUBgNVBAUTDVJVQzgwMDUwMTcyLTExFzAVBgNVBAoMDkRPQ1VNRU5UQSBTLkEuMQswCQYDVQQGEwJQWTAeFw0yMjEyMjYxNDExMDBaFw0yNDEyMjUxNDExMDBaMIHHMSowKAYDVQQDDCFPQ1RBVklPIEFMQkVSVE8gU0FMTFVTVFJPIENBTExJWk8xEjAQBgNVBAUTCUNJMjA4MzM4MDEYMBYGA1UEKgwPT0NUQVZJTyBBTEJFUlRPMRowGAYDVQQEDBFTQUxMVVNUUk8gQ0FMTElaTzELMAkGA1UECwwCRjIxNTAzBgNVBAoMLENFUlRJRklDQURPIENVQUxJRklDQURPIERFIEZJUk1BIEVMRUNUUk9OSUNBMQswCQYDVQQGEwJQWTCCASIwDQYJKoZIhvcNAQEBBQADggEPADCCAQoCggEBAJ0jrCKnfIPNckcw68p93C+L+q29k2uV8yMyHWfzYlbw/v9+gBH3tdl35jq3VhKFv49D0Nd3IBi+25bOgNHQ6PdugcfBY8UdhHPztFHHW5Bf/N++OEE/QdSjkVaDp9KXPYz6t2bUYP7KFDCxRT5RqMJ5Pa+0ArzgGj/xrTYYfuZdRUeQ8b9n2QGwvIq1MEXmBiVONlQKoObxBpnIqjBF7GvHTQXWp8lLJur3snalIEN2wVB4V0lT9lQDjVzkjnF5VGSJJdgIIjja0rGZa4aCSHQZi3FMnIPQGp1rdi0PUrHxdaz2JO8t/BwSTmFn7T4tLXqs5NcyqnqEddYUcMQr4f0CAwEAAaOCA+wwggPoMAwGA1UdEwEB/wQCMAAwHwYDVR0jBBgwFoAUoT2FK83YLJYfOQIMn1M7WNiVC3swgZQGCCsGAQUFBwEBBIGHMIGEMFUGCCsGAQUFBzAChklodHRwczovL3d3dy5kaWdpdG8uY29tLnB5L3VwbG9hZHMvY2VydGlmaWNhZG8tZG9jdW1lbnRhLXNhLTE1MzUxMTc3NzEuY3J0MCsGCCsGAQUFBzABhh9odHRwczovL3d3dy5kaWdpdG8uY29tLnB5L29jc3AvME8GA1UdEQRIMEaBGG9jdGF2aW9Ac2FsbHVzdHJv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BWekzBqywRRux/rIXSpM9BBUlFMMA4GA1UdDwEB/wQEAwIF4DANBgkqhkiG9w0BAQsFAAOCAgEAsPp0lel4qBogMXkIaFmtWD2h4JKKYp26VGXcw26fz9oVo84fmDv6+PVHnbod6bfaT3d56W09sY4WksYUiiiIQimbQ3u9qAgh2LXwcMCRSa62Mw5Aypaqpsg2ksR5Sdlghhipp43Z8dieRE2pjdAus56g5NniY2xLE+MHd4imEuLdY9zopxJN8X9Uo3Zrc22VihtNk7eeDDWmKvXLybGq7W1a4TYyhGQPMIpn6QbGg6QY2CwnQnuu62H01GoPfrPmeTMsZzRqg4jfBdONvXMFhiOPx9MTfhWsx1B1R67h5l/i6yTN8TO+sSvYmx17eWtFOhKXpbfUSAn1vpz1fR0b2SD1XbFGV3t47/SlazHy6QTs4OqdLVi6LeZFq05/emUfxaME8L7rNqxhgRwKqIIXjmWxiDK55AfsOFrXdaWOPfa/pKmBUOty1GiY48OIQE5cAT96ws5BhJzuxF5w80v1DnxrKUmuNJO+Y2WC2JKWiqQoRJR5WesEmW8tBt3ZBcdQbdyKE1Lhj+t+arDneSMhZmpm3x872fnsAKR8qDm2R7pH8SaHcB3Tv1jcAmoonbbSk5X7Zhz7m0/rOzXJUdpZ5qHEB7B9jmb1CcnMLwK7gH1XK7IuVI27wDRs47StdwKhy3jp4L97PpVdme7as0rFdd1RI/Qq106kbrWImbeZ/yI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10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8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</Transform>
          <Transform Algorithm="http://www.w3.org/TR/2001/REC-xml-c14n-20010315"/>
        </Transforms>
        <DigestMethod Algorithm="http://www.w3.org/2001/04/xmlenc#sha256"/>
        <DigestValue>lzLbaIzpG443ZAmlR8oaCgxFoLmp2QKXFIw9ML8wpds=</DigestValue>
      </Reference>
      <Reference URI="/xl/calcChain.xml?ContentType=application/vnd.openxmlformats-officedocument.spreadsheetml.calcChain+xml">
        <DigestMethod Algorithm="http://www.w3.org/2001/04/xmlenc#sha256"/>
        <DigestValue>nfMDWhuj3g6uKc9noIXP7gKoEkCn9IYwHONRU9DgZx8=</DigestValue>
      </Reference>
      <Reference URI="/xl/comments1.xml?ContentType=application/vnd.openxmlformats-officedocument.spreadsheetml.comments+xml">
        <DigestMethod Algorithm="http://www.w3.org/2001/04/xmlenc#sha256"/>
        <DigestValue>VcbafMZ2lrJvVn1hXSPsF7uL86S1Eau2aTKOgOYR2BE=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TKyH5Z3AAgSAsyJe27yyyhGgyezqkq1Xx34wUHFnndo=</DigestValue>
      </Reference>
      <Reference URI="/xl/drawings/_rels/drawing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S9Sj+Tzwipf0w/2Q1Awt/nmWcha+RGDwfrceJMwrk+Q=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CHqaHTuftENll1Plk985c5Y2idDSqR7f0J1kKaAV7cg=</DigestValue>
      </Reference>
      <Reference URI="/xl/drawings/_rels/vmlDrawing4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+XdzWc+wyQHdwwJoJAAUigYMuelNwVqgqpt0RsJs22s=</DigestValue>
      </Reference>
      <Reference URI="/xl/drawings/drawing1.xml?ContentType=application/vnd.openxmlformats-officedocument.drawing+xml">
        <DigestMethod Algorithm="http://www.w3.org/2001/04/xmlenc#sha256"/>
        <DigestValue>FWCB+Qv3ALQQqFis4KBSsgaQRdiCC88ifNnqb2bTN40=</DigestValue>
      </Reference>
      <Reference URI="/xl/drawings/drawing2.xml?ContentType=application/vnd.openxmlformats-officedocument.drawing+xml">
        <DigestMethod Algorithm="http://www.w3.org/2001/04/xmlenc#sha256"/>
        <DigestValue>k4/y+gp7n8wsFe7El3rPCRQdTtF9Meal6/hDYvjqLaI=</DigestValue>
      </Reference>
      <Reference URI="/xl/drawings/drawing3.xml?ContentType=application/vnd.openxmlformats-officedocument.drawing+xml">
        <DigestMethod Algorithm="http://www.w3.org/2001/04/xmlenc#sha256"/>
        <DigestValue>NDhGdDRiaMLhq1hao6xCI3yFA/HlGbaAJxJThsNlElg=</DigestValue>
      </Reference>
      <Reference URI="/xl/drawings/drawing4.xml?ContentType=application/vnd.openxmlformats-officedocument.drawing+xml">
        <DigestMethod Algorithm="http://www.w3.org/2001/04/xmlenc#sha256"/>
        <DigestValue>0/dPBvijXSlKFGo7/xy0wn5zCcZ3ujbOTYaqkmeW6WY=</DigestValue>
      </Reference>
      <Reference URI="/xl/drawings/drawing5.xml?ContentType=application/vnd.openxmlformats-officedocument.drawing+xml">
        <DigestMethod Algorithm="http://www.w3.org/2001/04/xmlenc#sha256"/>
        <DigestValue>5Bz0aL1jsJ+cwiD/mevn0Q5fud1qxqryzKKFgEkSRQU=</DigestValue>
      </Reference>
      <Reference URI="/xl/drawings/vmlDrawing1.vml?ContentType=application/vnd.openxmlformats-officedocument.vmlDrawing">
        <DigestMethod Algorithm="http://www.w3.org/2001/04/xmlenc#sha256"/>
        <DigestValue>913GnlY1lfRPFCBqrtgGVAsSHpRKTXeVdrnsGh5i7/g=</DigestValue>
      </Reference>
      <Reference URI="/xl/drawings/vmlDrawing2.vml?ContentType=application/vnd.openxmlformats-officedocument.vmlDrawing">
        <DigestMethod Algorithm="http://www.w3.org/2001/04/xmlenc#sha256"/>
        <DigestValue>Mf01B1vaRgdT4UfM2Oi+1ZULERrv6p+QpsgfcIMqLxQ=</DigestValue>
      </Reference>
      <Reference URI="/xl/drawings/vmlDrawing3.vml?ContentType=application/vnd.openxmlformats-officedocument.vmlDrawing">
        <DigestMethod Algorithm="http://www.w3.org/2001/04/xmlenc#sha256"/>
        <DigestValue>qUxCmPxsmltxmbgr39SdHSLMg/Fa4iuelgWZbFfQNdI=</DigestValue>
      </Reference>
      <Reference URI="/xl/drawings/vmlDrawing4.vml?ContentType=application/vnd.openxmlformats-officedocument.vmlDrawing">
        <DigestMethod Algorithm="http://www.w3.org/2001/04/xmlenc#sha256"/>
        <DigestValue>zDtMdJBIJ8HQmQcIEqHV6nPVFyu2R0bFiUD4xlofyEk=</DigestValue>
      </Reference>
      <Reference URI="/xl/media/image1.png?ContentType=image/png">
        <DigestMethod Algorithm="http://www.w3.org/2001/04/xmlenc#sha256"/>
        <DigestValue>K2NW93tqc6EY2IgJTscfZeNC2EdRt9B2kLaU83bJs38=</DigestValue>
      </Reference>
      <Reference URI="/xl/media/image2.emf?ContentType=image/x-emf">
        <DigestMethod Algorithm="http://www.w3.org/2001/04/xmlenc#sha256"/>
        <DigestValue>3r985LjSuC3G3rSC6GftOHeXJOY5VkbZLlDkPH/8jrs=</DigestValue>
      </Reference>
      <Reference URI="/xl/media/image3.emf?ContentType=image/x-emf">
        <DigestMethod Algorithm="http://www.w3.org/2001/04/xmlenc#sha256"/>
        <DigestValue>s2pStdffg0LEybGfuZMbGuKvCwJngwTd0cJfNhX+8mw=</DigestValue>
      </Reference>
      <Reference URI="/xl/media/image4.png?ContentType=image/png">
        <DigestMethod Algorithm="http://www.w3.org/2001/04/xmlenc#sha256"/>
        <DigestValue>K2NW93tqc6EY2IgJTscfZeNC2EdRt9B2kLaU83bJs38=</DigestValue>
      </Reference>
      <Reference URI="/xl/media/image5.png?ContentType=image/png">
        <DigestMethod Algorithm="http://www.w3.org/2001/04/xmlenc#sha256"/>
        <DigestValue>qOZVhAJjyYziaOxoEY0J/UyvhVr/vpPN0nQhVAKv+tU=</DigestValue>
      </Reference>
      <Reference URI="/xl/media/image6.png?ContentType=image/png">
        <DigestMethod Algorithm="http://www.w3.org/2001/04/xmlenc#sha256"/>
        <DigestValue>YpCXsEZd38YztPh4R3JeNnooB64pny6KTevgxAi348g=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TaA6KX/SRWPpmiasS8KGCRFI/mFTpQlGqiM07LbibG8=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km55BY0Scis6BPFdo4WtWfQ2JhZl6Cz7+r0Fn/xTRnw=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O0VjILdPV9CrRG9PbkfwvM8D0QFvnYKdyqBZsOe4pvs=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KE5XG/k/Dr7q6YuiUP9RYkum/WXdyqBvsScaQw3jSK8=</DigestValue>
      </Reference>
      <Reference URI="/xl/printerSettings/printerSettings5.bin?ContentType=application/vnd.openxmlformats-officedocument.spreadsheetml.printerSettings">
        <DigestMethod Algorithm="http://www.w3.org/2001/04/xmlenc#sha256"/>
        <DigestValue>KE5XG/k/Dr7q6YuiUP9RYkum/WXdyqBvsScaQw3jSK8=</DigestValue>
      </Reference>
      <Reference URI="/xl/printerSettings/printerSettings6.bin?ContentType=application/vnd.openxmlformats-officedocument.spreadsheetml.printerSettings">
        <DigestMethod Algorithm="http://www.w3.org/2001/04/xmlenc#sha256"/>
        <DigestValue>2V4i3P6uJmVapNw4pBApdysf5BGDOxSZJzEM3fLYCf0=</DigestValue>
      </Reference>
      <Reference URI="/xl/sharedStrings.xml?ContentType=application/vnd.openxmlformats-officedocument.spreadsheetml.sharedStrings+xml">
        <DigestMethod Algorithm="http://www.w3.org/2001/04/xmlenc#sha256"/>
        <DigestValue>EjOUXsi/V39dBEUjg3Am/h0GJ3ETmaSS9aO3+tpi+Io=</DigestValue>
      </Reference>
      <Reference URI="/xl/styles.xml?ContentType=application/vnd.openxmlformats-officedocument.spreadsheetml.styles+xml">
        <DigestMethod Algorithm="http://www.w3.org/2001/04/xmlenc#sha256"/>
        <DigestValue>zixznTaTUOHK8+azMHOAZjYV8rwHPzph5UGlgCFeLsU=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ddeC+OCE5WGVifJJ+SjRCb8SjF+UvK9IGeFKhGcltdg=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i2Zp4ch4j6O57AxbpYHg+Pj+Mvt1/H7oTobn95/jaU8=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G4fB2Vrf8KyAdhLiBGuydKBfDiUZuOfhnVshmpN+Exk=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8Xds3KQ1tG3PuEL8MFERYEytjbCZtaz8zVUahWy5DKU=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W3IoksXtvdoUOz0nOD9eamZsXmPvXEy6UBYifSMkrMI=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kAJ1oeQNNg8HxU6Ejt0NPsQTd4QbuWb/PydCbS8Oz30=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bR675nxdlHeeqVnTO769PI9TLFc8//q5V+sMw6dD8cE=</DigestValue>
      </Reference>
      <Reference URI="/xl/worksheets/sheet1.xml?ContentType=application/vnd.openxmlformats-officedocument.spreadsheetml.worksheet+xml">
        <DigestMethod Algorithm="http://www.w3.org/2001/04/xmlenc#sha256"/>
        <DigestValue>u/TkkWwBPAXS+TmnS0pk7Q1yMifm4ndOVqsPaGKD+d4=</DigestValue>
      </Reference>
      <Reference URI="/xl/worksheets/sheet2.xml?ContentType=application/vnd.openxmlformats-officedocument.spreadsheetml.worksheet+xml">
        <DigestMethod Algorithm="http://www.w3.org/2001/04/xmlenc#sha256"/>
        <DigestValue>TeyMm4XsfZqyEcka5SMw25vrH53SOlu5EcuAbk/VwcM=</DigestValue>
      </Reference>
      <Reference URI="/xl/worksheets/sheet3.xml?ContentType=application/vnd.openxmlformats-officedocument.spreadsheetml.worksheet+xml">
        <DigestMethod Algorithm="http://www.w3.org/2001/04/xmlenc#sha256"/>
        <DigestValue>Gtkta2ZspK9ZlOZ4yn70GKvaL4PfR62uwq260OSFQHw=</DigestValue>
      </Reference>
      <Reference URI="/xl/worksheets/sheet4.xml?ContentType=application/vnd.openxmlformats-officedocument.spreadsheetml.worksheet+xml">
        <DigestMethod Algorithm="http://www.w3.org/2001/04/xmlenc#sha256"/>
        <DigestValue>94327mriCELX2R7cidLBbwy2+JmR10uHy8FkAGHTkRE=</DigestValue>
      </Reference>
      <Reference URI="/xl/worksheets/sheet5.xml?ContentType=application/vnd.openxmlformats-officedocument.spreadsheetml.worksheet+xml">
        <DigestMethod Algorithm="http://www.w3.org/2001/04/xmlenc#sha256"/>
        <DigestValue>dQWYKhxzaOsH+PMm7Mael6MBM8yF7yIoU09SKwm8IS4=</DigestValue>
      </Reference>
      <Reference URI="/xl/worksheets/sheet6.xml?ContentType=application/vnd.openxmlformats-officedocument.spreadsheetml.worksheet+xml">
        <DigestMethod Algorithm="http://www.w3.org/2001/04/xmlenc#sha256"/>
        <DigestValue>5rO+idLSuu3QHwCmg6/F8cO+56Z5fj9uU4rdLEeRPBU=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2024-03-25T16:22:46Z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{83E7880A-F504-40DF-80E3-7B1B3D4A122B}</SetupID>
          <SignatureText>octavio Sallustro Callizo</SignatureText>
          <SignatureImage/>
          <SignatureComments/>
          <WindowsVersion>10.0</WindowsVersion>
          <OfficeVersion>16.0.17328/26</OfficeVersion>
          <ApplicationVersion>16.0.17328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2024-03-25T16:22:46Z</xd:SigningTime>
          <xd:SigningCertificate>
            <xd:Cert>
              <xd:CertDigest>
                <DigestMethod Algorithm="http://www.w3.org/2001/04/xmlenc#sha256"/>
                <DigestValue>Dfuuz7x1VLTsNWtyB2jHmLlpyIdCxJwySLODhKdGsc8=</DigestValue>
              </xd:CertDigest>
              <xd:IssuerSerial>
                <X509IssuerName>C=PY, O=DOCUMENTA S.A., SERIALNUMBER=RUC80050172-1, CN=CA-DOCUMENTA S.A.</X509IssuerName>
                <X509SerialNumber>2808483897055515880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  <Object Id="idValidSigLnImg">AQAAAGwAAAAAAAAAAAAAACQBAAB/AAAAAAAAAAAAAADTHAAAkQwAACBFTUYAAAEAYBwAAKoAAAAGAAAAAAAAAAAAAAAAAAAAVgUAAAADAABYAQAAwQAAAAAAAAAAAAAAAAAAAMA/BQDo8QIACgAAABAAAAAAAAAAAAAAAEsAAAAQAAAAAAAAAAUAAAAeAAAAGAAAAAAAAAAAAAAAJQEAAIAAAAAnAAAAGAAAAAEAAAAAAAAAAAAAAAAAAAAlAAAADAAAAAEAAABMAAAAZAAAAAAAAAAAAAAAJAEAAH8AAAAAAAAAAAAAACU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kAQAAfwAAAAAAAAAAAAAAJQEAAIAAAAAhAPAAAAAAAAAAAAAAAIA/AAAAAAAAAAAAAIA/AAAAAAAAAAAAAAAAAAAAAAAAAAAAAAAAAAAAAAAAAAAlAAAADAAAAAAAAIAoAAAADAAAAAEAAAAnAAAAGAAAAAEAAAAAAAAA8PDwAAAAAAAlAAAADAAAAAEAAABMAAAAZAAAAAAAAAAAAAAAJAEAAH8AAAAAAAAAAAAAACUBAACAAAAAIQDwAAAAAAAAAAAAAACAPwAAAAAAAAAAAACAPwAAAAAAAAAAAAAAAAAAAAAAAAAAAAAAAAAAAAAAAAAAJQAAAAwAAAAAAACAKAAAAAwAAAABAAAAJwAAABgAAAABAAAAAAAAAPDw8AAAAAAAJQAAAAwAAAABAAAATAAAAGQAAAAAAAAAAAAAACQBAAB/AAAAAAAAAAAAAAAlAQAAgAAAACEA8AAAAAAAAAAAAAAAgD8AAAAAAAAAAAAAgD8AAAAAAAAAAAAAAAAAAAAAAAAAAAAAAAAAAAAAAAAAACUAAAAMAAAAAAAAgCgAAAAMAAAAAQAAACcAAAAYAAAAAQAAAAAAAADw8PAAAAAAACUAAAAMAAAAAQAAAEwAAABkAAAAAAAAAAAAAAAkAQAAfwAAAAAAAAAAAAAAJQEAAIAAAAAhAPAAAAAAAAAAAAAAAIA/AAAAAAAAAAAAAIA/AAAAAAAAAAAAAAAAAAAAAAAAAAAAAAAAAAAAAAAAAAAlAAAADAAAAAAAAIAoAAAADAAAAAEAAAAnAAAAGAAAAAEAAAAAAAAA////AAAAAAAlAAAADAAAAAEAAABMAAAAZAAAAAAAAAAAAAAAJAEAAH8AAAAAAAAAAAAAACUBAACAAAAAIQDwAAAAAAAAAAAAAACAPwAAAAAAAAAAAACAPwAAAAAAAAAAAAAAAAAAAAAAAAAAAAAAAAAAAAAAAAAAJQAAAAwAAAAAAACAKAAAAAwAAAABAAAAJwAAABgAAAABAAAAAAAAAP///wAAAAAAJQAAAAwAAAABAAAATAAAAGQAAAAAAAAAAAAAACQBAAB/AAAAAAAAAAAAAAAl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0XbJQasKyUHEAAAABAAAAAkAAABMAAAAAAAAAAAAAAAAAAAA//////////9gAAAAMgA1AC8AMwAvADIAMAAyADQAAAAGAAAABgAAAAQAAAAGAAAABAAAAAYAAAAGAAAABgAAAAYAAABLAAAAQAAAADAAAAAFAAAAIAAAAAEAAAABAAAAEAAAAAAAAAAAAAAAJQEAAIAAAAAAAAAAAAAAACU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M8AAABHAAAAKQAAADMAAACnAAAAFQAAACEA8AAAAAAAAAAAAAAAgD8AAAAAAAAAAAAAgD8AAAAAAAAAAAAAAAAAAAAAAAAAAAAAAAAAAAAAAAAAACUAAAAMAAAAAAAAgCgAAAAMAAAABAAAAFIAAABwAQAABAAAAPD///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NAAAABIAAAAJQAAAAwAAAAEAAAAVAAAAOQAAAAqAAAAMwAAAM4AAABHAAAAAQAAANF2yUGrCslBKgAAADMAAAAZAAAATAAAAAAAAAAAAAAAAAAAAP//////////gAAAAG8AYwB0AGEAdgBpAG8AIABTAGEAbABsAHUAcwB0AHIAbwAgAEMAYQBsAGwAaQB6AG8AAAAJAAAABwAAAAUAAAAIAAAACAAAAAQAAAAJAAAABAAAAAkAAAAIAAAABAAAAAQAAAAJAAAABwAAAAUAAAAGAAAACQAAAAQAAAAKAAAACAAAAAQAAAAEAAAABAAAAAcAAAAJAAAASwAAAEAAAAAwAAAABQAAACAAAAABAAAAAQAAABAAAAAAAAAAAAAAACUBAACAAAAAAAAAAAAAAAAlAQAAgAAAACUAAAAMAAAAAgAAACcAAAAYAAAABQAAAAAAAAD///8AAAAAACUAAAAMAAAABQAAAEwAAABkAAAAAAAAAFAAAAAkAQAAfAAAAAAAAABQAAAAJQEAAC0AAAAhAPAAAAAAAAAAAAAAAIA/AAAAAAAAAAAAAIA/AAAAAAAAAAAAAAAAAAAAAAAAAAAAAAAAAAAAAAAAAAAlAAAADAAAAAAAAIAoAAAADAAAAAUAAAAnAAAAGAAAAAUAAAAAAAAA////AAAAAAAlAAAADAAAAAUAAABMAAAAZAAAAAkAAABQAAAA/wAAAFwAAAAJAAAAUAAAAPcAAAANAAAAIQDwAAAAAAAAAAAAAACAPwAAAAAAAAAAAACAPwAAAAAAAAAAAAAAAAAAAAAAAAAAAAAAAAAAAAAAAAAAJQAAAAwAAAAAAACAKAAAAAwAAAAFAAAAJQAAAAwAAAABAAAAGAAAAAwAAAAAAAAAEgAAAAwAAAABAAAAHgAAABgAAAAJAAAAUAAAAAABAABdAAAAJQAAAAwAAAABAAAAVAAAAOQAAAAKAAAAUAAAAIUAAABcAAAAAQAAANF2yUGrCslBCgAAAFAAAAAZAAAATAAAAAAAAAAAAAAAAAAAAP//////////gAAAAE8AYwB0AGEAdgBpAG8AIABTAGEAbABsAHUAcwB0AHIAbwAgAEMAYQBsAGwAaQB6AG8AAAAJAAAABQAAAAQAAAAGAAAABQAAAAMAAAAHAAAAAwAAAAYAAAAGAAAAAwAAAAMAAAAHAAAABQAAAAQAAAAEAAAABwAAAAMAAAAHAAAABgAAAAMAAAADAAAAAwAAAAUAAAAHAAAASwAAAEAAAAAwAAAABQAAACAAAAABAAAAAQAAABAAAAAAAAAAAAAAACUBAACAAAAAAAAAAAAAAAAlAQAAgAAAACUAAAAMAAAAAgAAACcAAAAYAAAABQAAAAAAAAD///8AAAAAACUAAAAMAAAABQAAAEwAAABkAAAACQAAAGAAAAD/AAAAbAAAAAkAAABgAAAA9wAAAA0AAAAhAPAAAAAAAAAAAAAAAIA/AAAAAAAAAAAAAIA/AAAAAAAAAAAAAAAAAAAAAAAAAAAAAAAAAAAAAAAAAAAlAAAADAAAAAAAAIAoAAAADAAAAAUAAAAlAAAADAAAAAEAAAAYAAAADAAAAAAAAAASAAAADAAAAAEAAAAeAAAAGAAAAAkAAABgAAAAAAEAAG0AAAAlAAAADAAAAAEAAABUAAAAqAAAAAoAAABgAAAAWAAAAGwAAAABAAAA0XbJQasKyUEKAAAAYAAAAA8AAABMAAAAAAAAAAAAAAAAAAAA//////////9sAAAAVgBpAGMAZQAtAFAAcgBlAHMAaQBkAGUAbgB0AGUAAAAHAAAAAwAAAAUAAAAGAAAABAAAAAYAAAAEAAAABgAAAAUAAAADAAAABwAAAAYAAAAHAAAABAAAAAYAAABLAAAAQAAAADAAAAAFAAAAIAAAAAEAAAABAAAAEAAAAAAAAAAAAAAAJQEAAIAAAAAAAAAAAAAAACUBAACAAAAAJQAAAAwAAAACAAAAJwAAABgAAAAFAAAAAAAAAP///wAAAAAAJQAAAAwAAAAFAAAATAAAAGQAAAAJAAAAcAAAABsBAAB8AAAACQAAAHAAAAATAQAADQAAACEA8AAAAAAAAAAAAAAAgD8AAAAAAAAAAAAAgD8AAAAAAAAAAAAAAAAAAAAAAAAAAAAAAAAAAAAAAAAAACUAAAAMAAAAAAAAgCgAAAAMAAAABQAAACUAAAAMAAAAAQAAABgAAAAMAAAAAAAAABIAAAAMAAAAAQAAABYAAAAMAAAAAAAAAFQAAABgAQAACgAAAHAAAAAaAQAAfAAAAAEAAADRdslBqwrJQQoAAABwAAAALgAAAEwAAAAEAAAACQAAAHAAAAAcAQAAfQAAAKgAAABGAGkAcgBtAGEAZABvACAAcABvAHIAOgAgAE8AQwBUAEEAVgBJAE8AIABBAEwAQgBFAFIAVABPACAAUwBBAEwATABVAFMAVABSAE8AIABDAEEATABMAEkAWgBPAAYAAAADAAAABAAAAAkAAAAGAAAABwAAAAcAAAADAAAABwAAAAcAAAAEAAAAAwAAAAMAAAAJAAAABwAAAAYAAAAHAAAABwAAAAMAAAAJAAAAAwAAAAcAAAAFAAAABgAAAAYAAAAHAAAABgAAAAkAAAADAAAABgAAAAcAAAAFAAAABQAAAAgAAAAGAAAABgAAAAcAAAAJAAAAAwAAAAcAAAAHAAAABQAAAAUAAAADAAAABgAAAAkAAAAWAAAADAAAAAAAAAAlAAAADAAAAAIAAAAOAAAAFAAAAAAAAAAQAAAAFAAAAA==</Object>
  <Object Id="idInvalidSigLnImg">AQAAAGwAAAAAAAAAAAAAACQBAAB/AAAAAAAAAAAAAADTHAAAkQwAACBFTUYAAAEA0CEAALEAAAAGAAAAAAAAAAAAAAAAAAAAVgUAAAADAABYAQAAwQAAAAAAAAAAAAAAAAAAAMA/BQDo8QIACgAAABAAAAAAAAAAAAAAAEsAAAAQAAAAAAAAAAUAAAAeAAAAGAAAAAAAAAAAAAAAJQEAAIAAAAAnAAAAGAAAAAEAAAAAAAAAAAAAAAAAAAAlAAAADAAAAAEAAABMAAAAZAAAAAAAAAAAAAAAJAEAAH8AAAAAAAAAAAAAACU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kAQAAfwAAAAAAAAAAAAAAJQEAAIAAAAAhAPAAAAAAAAAAAAAAAIA/AAAAAAAAAAAAAIA/AAAAAAAAAAAAAAAAAAAAAAAAAAAAAAAAAAAAAAAAAAAlAAAADAAAAAAAAIAoAAAADAAAAAEAAAAnAAAAGAAAAAEAAAAAAAAA8PDwAAAAAAAlAAAADAAAAAEAAABMAAAAZAAAAAAAAAAAAAAAJAEAAH8AAAAAAAAAAAAAACUBAACAAAAAIQDwAAAAAAAAAAAAAACAPwAAAAAAAAAAAACAPwAAAAAAAAAAAAAAAAAAAAAAAAAAAAAAAAAAAAAAAAAAJQAAAAwAAAAAAACAKAAAAAwAAAABAAAAJwAAABgAAAABAAAAAAAAAPDw8AAAAAAAJQAAAAwAAAABAAAATAAAAGQAAAAAAAAAAAAAACQBAAB/AAAAAAAAAAAAAAAlAQAAgAAAACEA8AAAAAAAAAAAAAAAgD8AAAAAAAAAAAAAgD8AAAAAAAAAAAAAAAAAAAAAAAAAAAAAAAAAAAAAAAAAACUAAAAMAAAAAAAAgCgAAAAMAAAAAQAAACcAAAAYAAAAAQAAAAAAAADw8PAAAAAAACUAAAAMAAAAAQAAAEwAAABkAAAAAAAAAAAAAAAkAQAAfwAAAAAAAAAAAAAAJQEAAIAAAAAhAPAAAAAAAAAAAAAAAIA/AAAAAAAAAAAAAIA/AAAAAAAAAAAAAAAAAAAAAAAAAAAAAAAAAAAAAAAAAAAlAAAADAAAAAAAAIAoAAAADAAAAAEAAAAnAAAAGAAAAAEAAAAAAAAA////AAAAAAAlAAAADAAAAAEAAABMAAAAZAAAAAAAAAAAAAAAJAEAAH8AAAAAAAAAAAAAACUBAACAAAAAIQDwAAAAAAAAAAAAAACAPwAAAAAAAAAAAACAPwAAAAAAAAAAAAAAAAAAAAAAAAAAAAAAAAAAAAAAAAAAJQAAAAwAAAAAAACAKAAAAAwAAAABAAAAJwAAABgAAAABAAAAAAAAAP///wAAAAAAJQAAAAwAAAABAAAATAAAAGQAAAAAAAAAAAAAACQBAAB/AAAAAAAAAAAAAAAl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0XbJQasKyUEjAAAABAAAAA8AAABMAAAAAAAAAAAAAAAAAAAA//////////9sAAAARgBpAHIAbQBhACAAbgBvACAAdgDhAGwAaQBkAGEAAAAGAAAAAwAAAAQAAAAJAAAABgAAAAMAAAAHAAAABwAAAAMAAAAFAAAABgAAAAMAAAADAAAABwAAAAYAAABLAAAAQAAAADAAAAAFAAAAIAAAAAEAAAABAAAAEAAAAAAAAAAAAAAAJQEAAIAAAAAAAAAAAAAAACU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M8AAABHAAAAKQAAADMAAACnAAAAFQAAACEA8AAAAAAAAAAAAAAAgD8AAAAAAAAAAAAAgD8AAAAAAAAAAAAAAAAAAAAAAAAAAAAAAAAAAAAAAAAAACUAAAAMAAAAAAAAgCgAAAAMAAAABAAAAFIAAABwAQAABAAAAPD///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NAAAABIAAAAJQAAAAwAAAAEAAAAVAAAAOQAAAAqAAAAMwAAAM4AAABHAAAAAQAAANF2yUGrCslBKgAAADMAAAAZAAAATAAAAAAAAAAAAAAAAAAAAP//////////gAAAAG8AYwB0AGEAdgBpAG8AIABTAGEAbABsAHUAcwB0AHIAbwAgAEMAYQBsAGwAaQB6AG8AAAAJAAAABwAAAAUAAAAIAAAACAAAAAQAAAAJAAAABAAAAAkAAAAIAAAABAAAAAQAAAAJAAAABwAAAAUAAAAGAAAACQAAAAQAAAAKAAAACAAAAAQAAAAEAAAABAAAAAcAAAAJAAAASwAAAEAAAAAwAAAABQAAACAAAAABAAAAAQAAABAAAAAAAAAAAAAAACUBAACAAAAAAAAAAAAAAAAlAQAAgAAAACUAAAAMAAAAAgAAACcAAAAYAAAABQAAAAAAAAD///8AAAAAACUAAAAMAAAABQAAAEwAAABkAAAAAAAAAFAAAAAkAQAAfAAAAAAAAABQAAAAJQEAAC0AAAAhAPAAAAAAAAAAAAAAAIA/AAAAAAAAAAAAAIA/AAAAAAAAAAAAAAAAAAAAAAAAAAAAAAAAAAAAAAAAAAAlAAAADAAAAAAAAIAoAAAADAAAAAUAAAAnAAAAGAAAAAUAAAAAAAAA////AAAAAAAlAAAADAAAAAUAAABMAAAAZAAAAAkAAABQAAAA/wAAAFwAAAAJAAAAUAAAAPcAAAANAAAAIQDwAAAAAAAAAAAAAACAPwAAAAAAAAAAAACAPwAAAAAAAAAAAAAAAAAAAAAAAAAAAAAAAAAAAAAAAAAAJQAAAAwAAAAAAACAKAAAAAwAAAAFAAAAJQAAAAwAAAABAAAAGAAAAAwAAAAAAAAAEgAAAAwAAAABAAAAHgAAABgAAAAJAAAAUAAAAAABAABdAAAAJQAAAAwAAAABAAAAVAAAAOQAAAAKAAAAUAAAAIUAAABcAAAAAQAAANF2yUGrCslBCgAAAFAAAAAZAAAATAAAAAAAAAAAAAAAAAAAAP//////////gAAAAE8AYwB0AGEAdgBpAG8AIABTAGEAbABsAHUAcwB0AHIAbwAgAEMAYQBsAGwAaQB6AG8A//8JAAAABQAAAAQAAAAGAAAABQAAAAMAAAAHAAAAAwAAAAYAAAAGAAAAAwAAAAMAAAAHAAAABQAAAAQAAAAEAAAABwAAAAMAAAAHAAAABgAAAAMAAAADAAAAAwAAAAUAAAAHAAAASwAAAEAAAAAwAAAABQAAACAAAAABAAAAAQAAABAAAAAAAAAAAAAAACUBAACAAAAAAAAAAAAAAAAlAQAAgAAAACUAAAAMAAAAAgAAACcAAAAYAAAABQAAAAAAAAD///8AAAAAACUAAAAMAAAABQAAAEwAAABkAAAACQAAAGAAAAD/AAAAbAAAAAkAAABgAAAA9wAAAA0AAAAhAPAAAAAAAAAAAAAAAIA/AAAAAAAAAAAAAIA/AAAAAAAAAAAAAAAAAAAAAAAAAAAAAAAAAAAAAAAAAAAlAAAADAAAAAAAAIAoAAAADAAAAAUAAAAlAAAADAAAAAEAAAAYAAAADAAAAAAAAAASAAAADAAAAAEAAAAeAAAAGAAAAAkAAABgAAAAAAEAAG0AAAAlAAAADAAAAAEAAABUAAAAqAAAAAoAAABgAAAAWAAAAGwAAAABAAAA0XbJQasKyUEKAAAAYAAAAA8AAABMAAAAAAAAAAAAAAAAAAAA//////////9sAAAAVgBpAGMAZQAtAFAAcgBlAHMAaQBkAGUAbgB0AGUASQAHAAAAAwAAAAUAAAAGAAAABAAAAAYAAAAEAAAABgAAAAUAAAADAAAABwAAAAYAAAAHAAAABAAAAAYAAABLAAAAQAAAADAAAAAFAAAAIAAAAAEAAAABAAAAEAAAAAAAAAAAAAAAJQEAAIAAAAAAAAAAAAAAACUBAACAAAAAJQAAAAwAAAACAAAAJwAAABgAAAAFAAAAAAAAAP///wAAAAAAJQAAAAwAAAAFAAAATAAAAGQAAAAJAAAAcAAAABsBAAB8AAAACQAAAHAAAAATAQAADQAAACEA8AAAAAAAAAAAAAAAgD8AAAAAAAAAAAAAgD8AAAAAAAAAAAAAAAAAAAAAAAAAAAAAAAAAAAAAAAAAACUAAAAMAAAAAAAAgCgAAAAMAAAABQAAACUAAAAMAAAAAQAAABgAAAAMAAAAAAAAABIAAAAMAAAAAQAAABYAAAAMAAAAAAAAAFQAAABgAQAACgAAAHAAAAAaAQAAfAAAAAEAAADRdslBqwrJQQoAAABwAAAALgAAAEwAAAAEAAAACQAAAHAAAAAcAQAAfQAAAKgAAABGAGkAcgBtAGEAZABvACAAcABvAHIAOgAgAE8AQwBUAEEAVgBJAE8AIABBAEwAQgBFAFIAVABPACAAUwBBAEwATABVAFMAVABSAE8AIABDAEEATABMAEkAWgBPAAYAAAADAAAABAAAAAkAAAAGAAAABwAAAAcAAAADAAAABwAAAAcAAAAEAAAAAwAAAAMAAAAJAAAABwAAAAYAAAAHAAAABwAAAAMAAAAJAAAAAwAAAAcAAAAFAAAABgAAAAYAAAAHAAAABgAAAAkAAAADAAAABgAAAAcAAAAFAAAABQAAAAgAAAAGAAAABgAAAAcAAAAJAAAAAwAAAAcAAAAHAAAABQAAAAUAAAADAAAABgAAAAkAAAAWAAAADAAAAAAAAAAlAAAADAAAAAIAAAAOAAAAFAAAAAAAAAAQAAAAFAAAAA==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indice</vt:lpstr>
      <vt:lpstr>DEUDAS FINANCIERAS </vt:lpstr>
      <vt:lpstr>DEUDAS BURSATILES</vt:lpstr>
      <vt:lpstr>DEUDAS COMERCIALES</vt:lpstr>
      <vt:lpstr>PROVISIONES</vt:lpstr>
      <vt:lpstr>OTROS PASIVOS</vt:lpstr>
      <vt:lpstr>'DEUDAS BURSATILES'!Área_de_impresión</vt:lpstr>
      <vt:lpstr>'DEUDAS COMERCIALES'!Área_de_impresión</vt:lpstr>
      <vt:lpstr>'DEUDAS FINANCIERAS '!Área_de_impresión</vt:lpstr>
      <vt:lpstr>indice!Área_de_impresión</vt:lpstr>
      <vt:lpstr>'OTROS PASIVOS'!Área_de_impresión</vt:lpstr>
      <vt:lpstr>'DEUDAS COMERCIALES'!Excel_BuiltIn_Print_Area_3_1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Marite</dc:creator>
  <cp:lastModifiedBy>minsfran</cp:lastModifiedBy>
  <cp:lastPrinted>2023-11-13T19:30:31Z</cp:lastPrinted>
  <dcterms:created xsi:type="dcterms:W3CDTF">2012-02-27T09:56:04Z</dcterms:created>
  <dcterms:modified xsi:type="dcterms:W3CDTF">2024-03-25T12:12:30Z</dcterms:modified>
</cp:coreProperties>
</file>