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https://sallustropy-my.sharepoint.com/personal/minsfran_sallustro_com_py/Documents/Escritorio/Escritorio/2DO TRIMESTRE/2do Trimestre 2024/"/>
    </mc:Choice>
  </mc:AlternateContent>
  <xr:revisionPtr revIDLastSave="0" documentId="10_ncr:200_{1E6BE6BA-BD7C-42F6-8DAD-2434C04B13E7}" xr6:coauthVersionLast="47" xr6:coauthVersionMax="47" xr10:uidLastSave="{00000000-0000-0000-0000-000000000000}"/>
  <bookViews>
    <workbookView xWindow="-120" yWindow="-120" windowWidth="20730" windowHeight="11040" firstSheet="3" activeTab="5" xr2:uid="{00000000-000D-0000-FFFF-FFFF00000000}"/>
  </bookViews>
  <sheets>
    <sheet name="indice" sheetId="1" r:id="rId1"/>
    <sheet name="DEUDAS FINANCIERAS " sheetId="8" r:id="rId2"/>
    <sheet name="DEUDAS BURSATILES" sheetId="6" r:id="rId3"/>
    <sheet name="DEUDAS COMERCIALES" sheetId="10" r:id="rId4"/>
    <sheet name="PROVISIONES" sheetId="7" r:id="rId5"/>
    <sheet name="OTROS PASIVOS" sheetId="4" r:id="rId6"/>
  </sheets>
  <definedNames>
    <definedName name="__xlnm.Print_Area_1" localSheetId="1">NA()</definedName>
    <definedName name="__xlnm.Print_Area_1">NA()</definedName>
    <definedName name="__xlnm.Print_Area_2">#REF!</definedName>
    <definedName name="__xlnm.Print_Area_3" localSheetId="3">'DEUDAS COMERCIALES'!#REF!</definedName>
    <definedName name="__xlnm.Print_Area_3">#REF!</definedName>
    <definedName name="__xlnm.Print_Area_4" localSheetId="3">#REF!</definedName>
    <definedName name="__xlnm.Print_Area_4">#REF!</definedName>
    <definedName name="_xlnm._FilterDatabase" localSheetId="3" hidden="1">'DEUDAS COMERCIALES'!$B$1:$J$5</definedName>
    <definedName name="_xlnm._FilterDatabase" localSheetId="1" hidden="1">'DEUDAS FINANCIERAS '!$A$9:$J$54</definedName>
    <definedName name="_xlnm.Print_Area" localSheetId="2">'DEUDAS BURSATILES'!$A$1:$J$27</definedName>
    <definedName name="_xlnm.Print_Area" localSheetId="3">'DEUDAS COMERCIALES'!$A$1:$J$5</definedName>
    <definedName name="_xlnm.Print_Area" localSheetId="1">'DEUDAS FINANCIERAS '!$A$1:$H$60</definedName>
    <definedName name="_xlnm.Print_Area" localSheetId="0">indice!$A$1:$G$37</definedName>
    <definedName name="_xlnm.Print_Area" localSheetId="5">'OTROS PASIVOS'!$A$1:$J$28</definedName>
    <definedName name="Excel_BuiltIn_Print_Area_1" localSheetId="3">'DEUDAS COMERCIALES'!#REF!</definedName>
    <definedName name="Excel_BuiltIn_Print_Area_1">#REF!</definedName>
    <definedName name="Excel_BuiltIn_Print_Area_1_1">NA()</definedName>
    <definedName name="Excel_BuiltIn_Print_Area_3_1" localSheetId="3">'DEUDAS COMERCIALES'!$A$2:$J$5</definedName>
    <definedName name="Excel_BuiltIn_Print_Area_3_1">#REF!</definedName>
    <definedName name="Excel_BuiltIn_Print_Area_4_1" localSheetId="3">#REF!</definedName>
    <definedName name="Excel_BuiltIn_Print_Area_4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1" i="10" l="1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C309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H37" i="10"/>
  <c r="H49" i="10" s="1"/>
  <c r="H75" i="10" s="1"/>
  <c r="H87" i="10" s="1"/>
  <c r="H113" i="10" s="1"/>
  <c r="H125" i="10" s="1"/>
  <c r="H151" i="10" s="1"/>
  <c r="H163" i="10" s="1"/>
  <c r="H189" i="10" s="1"/>
  <c r="H202" i="10" s="1"/>
  <c r="H228" i="10" s="1"/>
  <c r="H240" i="10" s="1"/>
  <c r="H266" i="10" s="1"/>
  <c r="H277" i="10" s="1"/>
  <c r="H303" i="10" s="1"/>
  <c r="H315" i="10" s="1"/>
  <c r="H332" i="10" s="1"/>
  <c r="G37" i="10"/>
  <c r="G49" i="10" s="1"/>
  <c r="G75" i="10" s="1"/>
  <c r="G87" i="10" s="1"/>
  <c r="G113" i="10" s="1"/>
  <c r="G125" i="10" s="1"/>
  <c r="G151" i="10" s="1"/>
  <c r="G163" i="10" s="1"/>
  <c r="G189" i="10" s="1"/>
  <c r="G202" i="10" s="1"/>
  <c r="G228" i="10" s="1"/>
  <c r="G240" i="10" s="1"/>
  <c r="G266" i="10" s="1"/>
  <c r="G277" i="10" s="1"/>
  <c r="G303" i="10" s="1"/>
  <c r="G315" i="10" s="1"/>
  <c r="G332" i="10" s="1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37" i="10" l="1"/>
  <c r="F49" i="10" s="1"/>
  <c r="F75" i="10" s="1"/>
  <c r="F87" i="10" s="1"/>
  <c r="F113" i="10" s="1"/>
  <c r="F125" i="10" s="1"/>
  <c r="F151" i="10" s="1"/>
  <c r="F163" i="10" s="1"/>
  <c r="F189" i="10" s="1"/>
  <c r="F202" i="10" s="1"/>
  <c r="F228" i="10" s="1"/>
  <c r="F240" i="10" s="1"/>
  <c r="F266" i="10" s="1"/>
  <c r="F277" i="10" s="1"/>
  <c r="F303" i="10" s="1"/>
  <c r="F315" i="10" s="1"/>
  <c r="F332" i="10" s="1"/>
  <c r="G48" i="8" l="1"/>
  <c r="G39" i="8" l="1"/>
  <c r="G79" i="8"/>
  <c r="G32" i="8"/>
  <c r="G69" i="8" l="1"/>
  <c r="G21" i="8"/>
  <c r="H80" i="8" l="1"/>
  <c r="F80" i="8"/>
  <c r="F50" i="8" l="1"/>
  <c r="F81" i="8" s="1"/>
  <c r="G47" i="8"/>
  <c r="G49" i="8"/>
  <c r="G46" i="8"/>
  <c r="G45" i="8"/>
  <c r="G31" i="8"/>
  <c r="G33" i="8"/>
  <c r="G34" i="8"/>
  <c r="G35" i="8"/>
  <c r="G36" i="8"/>
  <c r="G37" i="8"/>
  <c r="G38" i="8"/>
  <c r="G40" i="8"/>
  <c r="G41" i="8"/>
  <c r="G42" i="8"/>
  <c r="G78" i="8" l="1"/>
  <c r="G63" i="8"/>
  <c r="G25" i="8"/>
  <c r="F18" i="4" l="1"/>
  <c r="G17" i="4"/>
  <c r="G16" i="7"/>
  <c r="G17" i="7"/>
  <c r="G18" i="7"/>
  <c r="G19" i="7"/>
  <c r="G20" i="7"/>
  <c r="G68" i="8" l="1"/>
  <c r="G64" i="8" l="1"/>
  <c r="F17" i="6" l="1"/>
  <c r="G71" i="8"/>
  <c r="G77" i="8" l="1"/>
  <c r="G70" i="8"/>
  <c r="G67" i="8"/>
  <c r="G62" i="8"/>
  <c r="G65" i="8"/>
  <c r="G66" i="8"/>
  <c r="G61" i="8"/>
  <c r="G44" i="8"/>
  <c r="G43" i="8"/>
  <c r="G22" i="8"/>
  <c r="G26" i="8"/>
  <c r="G27" i="8"/>
  <c r="G28" i="8"/>
  <c r="G18" i="8"/>
  <c r="G17" i="8"/>
  <c r="G12" i="8"/>
  <c r="G19" i="8"/>
  <c r="G13" i="8"/>
  <c r="G14" i="8"/>
  <c r="G23" i="8"/>
  <c r="G29" i="8"/>
  <c r="G15" i="8"/>
  <c r="G11" i="8"/>
  <c r="G24" i="8"/>
  <c r="G16" i="8"/>
  <c r="G20" i="8"/>
  <c r="G30" i="8"/>
  <c r="G80" i="8" l="1"/>
  <c r="C5" i="8"/>
  <c r="G16" i="4" l="1"/>
  <c r="G18" i="4" s="1"/>
  <c r="C56" i="8"/>
  <c r="C6" i="8"/>
  <c r="H48" i="8" s="1"/>
  <c r="H49" i="8" l="1"/>
  <c r="H50" i="8" s="1"/>
  <c r="H81" i="8" s="1"/>
  <c r="C55" i="8" l="1"/>
  <c r="G50" i="8" l="1"/>
  <c r="G81" i="8" l="1"/>
  <c r="F26" i="4"/>
  <c r="G23" i="6"/>
  <c r="G24" i="6"/>
  <c r="G15" i="6" l="1"/>
  <c r="F25" i="6"/>
  <c r="G14" i="6" l="1"/>
  <c r="G25" i="4" l="1"/>
  <c r="G24" i="4"/>
  <c r="G26" i="4" l="1"/>
  <c r="G28" i="4" s="1"/>
  <c r="F21" i="7"/>
  <c r="G16" i="6" l="1"/>
  <c r="G17" i="6" s="1"/>
  <c r="H17" i="6"/>
  <c r="G21" i="7" l="1"/>
  <c r="C8" i="6" l="1"/>
  <c r="C7" i="6"/>
  <c r="H25" i="6" l="1"/>
  <c r="G22" i="6"/>
  <c r="G25" i="6" l="1"/>
  <c r="F27" i="6"/>
  <c r="H21" i="7" l="1"/>
  <c r="H30" i="7" s="1"/>
  <c r="F30" i="7" l="1"/>
  <c r="F28" i="4" l="1"/>
  <c r="G30" i="7" l="1"/>
  <c r="C9" i="4" l="1"/>
  <c r="H16" i="4" s="1"/>
  <c r="C8" i="4"/>
  <c r="H25" i="4" l="1"/>
  <c r="H26" i="4" s="1"/>
  <c r="H18" i="4"/>
  <c r="H28" i="4" l="1"/>
  <c r="H27" i="6" l="1"/>
  <c r="G27" i="6"/>
  <c r="C9" i="7" l="1"/>
  <c r="C1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2" authorId="0" shapeId="0" xr:uid="{00000000-0006-0000-0200-000001000000}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12" authorId="0" shapeId="0" xr:uid="{00000000-0006-0000-0200-000002000000}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12" authorId="0" shapeId="0" xr:uid="{00000000-0006-0000-0200-000003000000}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  <comment ref="C20" authorId="0" shapeId="0" xr:uid="{00000000-0006-0000-0200-000004000000}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20" authorId="0" shapeId="0" xr:uid="{00000000-0006-0000-0200-000005000000}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20" authorId="0" shapeId="0" xr:uid="{00000000-0006-0000-0200-000006000000}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</commentList>
</comments>
</file>

<file path=xl/sharedStrings.xml><?xml version="1.0" encoding="utf-8"?>
<sst xmlns="http://schemas.openxmlformats.org/spreadsheetml/2006/main" count="1191" uniqueCount="324">
  <si>
    <t xml:space="preserve">                               I  N  D  I  C  E</t>
  </si>
  <si>
    <t xml:space="preserve">Sociedad Emisora: </t>
  </si>
  <si>
    <t xml:space="preserve">Informe al: </t>
  </si>
  <si>
    <t>Tipo de Cambio:</t>
  </si>
  <si>
    <t xml:space="preserve">1. </t>
  </si>
  <si>
    <t xml:space="preserve">2. </t>
  </si>
  <si>
    <t xml:space="preserve">3. </t>
  </si>
  <si>
    <t>Regresar al Índice</t>
  </si>
  <si>
    <r>
      <t>Fecha del informe</t>
    </r>
    <r>
      <rPr>
        <b/>
        <sz val="10"/>
        <color indexed="8"/>
        <rFont val="Arial"/>
        <family val="2"/>
      </rPr>
      <t>:</t>
    </r>
  </si>
  <si>
    <r>
      <t>Tipo de Cambio</t>
    </r>
    <r>
      <rPr>
        <b/>
        <sz val="10"/>
        <color indexed="8"/>
        <rFont val="Arial"/>
        <family val="2"/>
      </rPr>
      <t>:</t>
    </r>
  </si>
  <si>
    <t>PASIVO CORRIENTE</t>
  </si>
  <si>
    <t>N°</t>
  </si>
  <si>
    <t>Institución</t>
  </si>
  <si>
    <t>Tipo</t>
  </si>
  <si>
    <t>Fecha de Contratación</t>
  </si>
  <si>
    <t>Fecha de Vencimiento</t>
  </si>
  <si>
    <t>Importe</t>
  </si>
  <si>
    <t>Garantía</t>
  </si>
  <si>
    <t>Situación de Pago</t>
  </si>
  <si>
    <t>Consolidado en G.</t>
  </si>
  <si>
    <t>(en G)</t>
  </si>
  <si>
    <t>(en USD)</t>
  </si>
  <si>
    <t>BANCARIA</t>
  </si>
  <si>
    <t>Vigente</t>
  </si>
  <si>
    <t>PASIVO NO CORRIENTE</t>
  </si>
  <si>
    <t>Acreedor</t>
  </si>
  <si>
    <t>Fecha de Expedición</t>
  </si>
  <si>
    <t>Concepto</t>
  </si>
  <si>
    <t>PRESTAMO</t>
  </si>
  <si>
    <t>SALLUSTRO Y CIA.  S.A.</t>
  </si>
  <si>
    <t xml:space="preserve">4. </t>
  </si>
  <si>
    <t>TOTAL PASIVO</t>
  </si>
  <si>
    <t>FISCAL</t>
  </si>
  <si>
    <t xml:space="preserve">5. </t>
  </si>
  <si>
    <t xml:space="preserve">         TRANSPORTE</t>
  </si>
  <si>
    <t xml:space="preserve">          TRANSPORTE</t>
  </si>
  <si>
    <t>DETALLE DE DEUDAS BANCARIAS</t>
  </si>
  <si>
    <t>AGENCIA BENKOVICS S.A.</t>
  </si>
  <si>
    <t>Accionista mayoritario Alberto Cayetano Sallustro Marin</t>
  </si>
  <si>
    <t>TOTALES PASIVO CORRIENTE</t>
  </si>
  <si>
    <t>TOTALES PASIVO NO CORRIENTE</t>
  </si>
  <si>
    <t>TOTAL PASIVO CORRIENTE</t>
  </si>
  <si>
    <t>TOTAL PASIVO NO CORRIENTE</t>
  </si>
  <si>
    <t>ELECTROPAR S.A.</t>
  </si>
  <si>
    <t>GRUPO SENSORMATIC S.A.</t>
  </si>
  <si>
    <t>PENTA S.A.</t>
  </si>
  <si>
    <t>SHOPPING CENTERS(PARAGUAY) S.A.</t>
  </si>
  <si>
    <t xml:space="preserve">TRANSAMERICA TRADER &amp; INVESTMENT S.A.   </t>
  </si>
  <si>
    <t>GO PRO S.A.</t>
  </si>
  <si>
    <t>ALQUILER</t>
  </si>
  <si>
    <t>BARTHOLO TRANSPORTES Y REPRESENTACIONES S.R.L</t>
  </si>
  <si>
    <t>LOS 7S S.A. - PRESTAMO ME</t>
  </si>
  <si>
    <t>COPIPUNTO SA</t>
  </si>
  <si>
    <t>EPSA S.A</t>
  </si>
  <si>
    <t>GRUPO TAPYRACUAI S.A.</t>
  </si>
  <si>
    <t>BANCO CONTINENTAL S.A.E.C.A.</t>
  </si>
  <si>
    <t>ALAMO S.A.</t>
  </si>
  <si>
    <t>AMBIENTAL S.A.</t>
  </si>
  <si>
    <t>ANDE</t>
  </si>
  <si>
    <t>CJX S.A.</t>
  </si>
  <si>
    <t>COMERCIAL ALBORADA INTERNACIONAL S.A.</t>
  </si>
  <si>
    <t>FENIX S.A.</t>
  </si>
  <si>
    <t>GAROTA ACCESORIOS DE MODA</t>
  </si>
  <si>
    <t>GUATA PORA S.A.</t>
  </si>
  <si>
    <t>INDUSTRIA GRAFICA DEL SUR S.A.</t>
  </si>
  <si>
    <t>LATAMCLICK S.A.</t>
  </si>
  <si>
    <t>PANAMBI RETA S.A.</t>
  </si>
  <si>
    <t>PICI S.R.L.</t>
  </si>
  <si>
    <t>UNO-D S.A</t>
  </si>
  <si>
    <t>ZAVIDORO CORPORATION SUCURSAL PARAGUAY</t>
  </si>
  <si>
    <t>PROYCON S.A.</t>
  </si>
  <si>
    <t>SERVICIO</t>
  </si>
  <si>
    <t>INELEC S.A.</t>
  </si>
  <si>
    <t>COPACO S.A</t>
  </si>
  <si>
    <t>TELECEL S.A.E.</t>
  </si>
  <si>
    <t>ZATEX S.A.</t>
  </si>
  <si>
    <t>ALIANZA CONSULTORES</t>
  </si>
  <si>
    <t>LABORAL</t>
  </si>
  <si>
    <t>Bonos</t>
  </si>
  <si>
    <t>Intereres Bursatil</t>
  </si>
  <si>
    <t xml:space="preserve">PROVISIÓN PARA BENEFICIOS A EMPLEADOS                             </t>
  </si>
  <si>
    <t>AIRMAR CARGO S.A.</t>
  </si>
  <si>
    <t>ANA CLAUDIA ONETO MEZA</t>
  </si>
  <si>
    <t>HERACLES S.A.</t>
  </si>
  <si>
    <t>PUNTO A PUNTO S.R.L.</t>
  </si>
  <si>
    <t>SALLUSTRO Y CIA. S.A</t>
  </si>
  <si>
    <t>MERCADERIA</t>
  </si>
  <si>
    <t xml:space="preserve">Deudas Financieras </t>
  </si>
  <si>
    <t>Deudas Bursatiles</t>
  </si>
  <si>
    <t xml:space="preserve">Deudas Comerciales </t>
  </si>
  <si>
    <t>Provisiones</t>
  </si>
  <si>
    <t xml:space="preserve">Otras Deudas </t>
  </si>
  <si>
    <t>BANCO NACIONAL DE FOMENTO</t>
  </si>
  <si>
    <t>BIGBOX S.R.L.</t>
  </si>
  <si>
    <t>BURÓ DE INFORMACIÓN COMERCIAL SA</t>
  </si>
  <si>
    <t>ESSAP S.A.</t>
  </si>
  <si>
    <t>FERRERE ABOGADOS</t>
  </si>
  <si>
    <t>GLOBAL TRACKING S.A.</t>
  </si>
  <si>
    <t>NETTO S.A.</t>
  </si>
  <si>
    <t>NOBLEZA SEGUROS S.A.</t>
  </si>
  <si>
    <t>NUCLEO S.A.</t>
  </si>
  <si>
    <t>OPTIMA S.A.</t>
  </si>
  <si>
    <t>PORTA S.R.L.</t>
  </si>
  <si>
    <t>SERVICIOS EXPRESOS Y LOGISTICA S.R.L.</t>
  </si>
  <si>
    <t>STI S.R.L.</t>
  </si>
  <si>
    <t>THINKCOMM S.R.L.</t>
  </si>
  <si>
    <t>AUTOPIEZAS COMERCIAL E INDUSTRIAL SA</t>
  </si>
  <si>
    <t>ALDO GROUP INTERNATIONAL AG</t>
  </si>
  <si>
    <t>BIG RED ROOSTER</t>
  </si>
  <si>
    <t>HERING TEXTIL S.A.</t>
  </si>
  <si>
    <t>ONE BEAT LTD</t>
  </si>
  <si>
    <t>PLAYNETWORK</t>
  </si>
  <si>
    <t>UNDER ARMOUR HQ</t>
  </si>
  <si>
    <r>
      <t>Fecha del informe</t>
    </r>
    <r>
      <rPr>
        <b/>
        <sz val="8"/>
        <color indexed="8"/>
        <rFont val="Arial"/>
        <family val="2"/>
      </rPr>
      <t>:</t>
    </r>
  </si>
  <si>
    <r>
      <t>Tipo de Cambio</t>
    </r>
    <r>
      <rPr>
        <b/>
        <sz val="8"/>
        <color indexed="8"/>
        <rFont val="Arial"/>
        <family val="2"/>
      </rPr>
      <t>:</t>
    </r>
  </si>
  <si>
    <t xml:space="preserve">CECILIA SALLUSTRO MARIN L.P.                                      </t>
  </si>
  <si>
    <t>RUFFINELLI LOPEZ GIANNINA MARIA</t>
  </si>
  <si>
    <t>GRUPO INVENTIVA S.A.C.I.</t>
  </si>
  <si>
    <t>SEGURIDAD S.A. COMPAÑIA DE SEGUROS</t>
  </si>
  <si>
    <t>TEISA</t>
  </si>
  <si>
    <t>WOLVERINE WORLD WIDE, INC</t>
  </si>
  <si>
    <t>FLETE</t>
  </si>
  <si>
    <t xml:space="preserve">3RA. EMISION INT. BONOS BURSATILES A PAGAR C.P.                   </t>
  </si>
  <si>
    <t>Capital Bursatil</t>
  </si>
  <si>
    <t>vigente</t>
  </si>
  <si>
    <t>FIC DE FINANZAS</t>
  </si>
  <si>
    <t>ADS INDUSTRIAL Y COMERCIAL S.A.</t>
  </si>
  <si>
    <t>ARENA COMERCIO DE ARTIGOS ESPORTIVOS LTDA</t>
  </si>
  <si>
    <t>SEGURO</t>
  </si>
  <si>
    <t>ASUNCION PLOTTER SRL</t>
  </si>
  <si>
    <t>RODADO</t>
  </si>
  <si>
    <t>BERSIDAL S.A.</t>
  </si>
  <si>
    <t>CASTLE SPORT S.A.</t>
  </si>
  <si>
    <t>CAYO ADALBERTO MAIDANA MARINONI</t>
  </si>
  <si>
    <t>CESAR ROLANDO BENITEZ BRIZUELA</t>
  </si>
  <si>
    <t>COMPAÑIA SAN IGNACIO S.A.</t>
  </si>
  <si>
    <t>CONDOR S.A.C.I.</t>
  </si>
  <si>
    <t>CORINTER S.R.L</t>
  </si>
  <si>
    <t>DIRECCION GENERAL DE GRANDES CONTRIBUYENTES</t>
  </si>
  <si>
    <t>EMETIRUS INSTITUTE OF MANAGEMENT PTE LTD</t>
  </si>
  <si>
    <t>ESTRELLA FEDERAL S.R.L.</t>
  </si>
  <si>
    <t>GRUPO BASIC S.A.</t>
  </si>
  <si>
    <t>IMB TEXTIL S.A</t>
  </si>
  <si>
    <t>LUIS ALBERTO INSFRAN BAUMANN</t>
  </si>
  <si>
    <t>MIPAC S.R.L</t>
  </si>
  <si>
    <t>OEC GROUP - OVERSEAS EXPRESS CONSOLIDATORS</t>
  </si>
  <si>
    <t>RETAILNEXT</t>
  </si>
  <si>
    <t>RICARDO PEÑA</t>
  </si>
  <si>
    <t>ROVIC INDUSTRIES LTD.</t>
  </si>
  <si>
    <t>SANDRA ELIZABETH BENITEZ BENITEZ</t>
  </si>
  <si>
    <t>SANRI S.A</t>
  </si>
  <si>
    <t>UNION DE INDUSTRIAS FRIGORICAS DEL INTERIOR S.A.</t>
  </si>
  <si>
    <t>VIVIAN BENITEZ</t>
  </si>
  <si>
    <t>WEMASA S.A</t>
  </si>
  <si>
    <t xml:space="preserve">3RA. EMISION DE BONOS BURSATILES C.P.                   </t>
  </si>
  <si>
    <t xml:space="preserve">3ra. EMISION INT. BONOS BURSATILES A PAGAR C.P.                   </t>
  </si>
  <si>
    <t xml:space="preserve">(-) 3RA. EMISION DE BONOS BURSATILES NO DEVENGADOS C.P.               </t>
  </si>
  <si>
    <t xml:space="preserve">3RA. EMISION DE BONOS BURSATILES L.P.                   </t>
  </si>
  <si>
    <t xml:space="preserve">(-) 3RA. EMISION DE BONOS BURSATILES NO DEVENGADOS L.P.               </t>
  </si>
  <si>
    <t>DETALLE DE DEUDAS BURSÁTILES</t>
  </si>
  <si>
    <t>DETALLE DE DEUDAS COMERCIALES</t>
  </si>
  <si>
    <t>DETALLE DE PROVISIONES</t>
  </si>
  <si>
    <t>DETALLE DE OTROS PASIVOS</t>
  </si>
  <si>
    <t>Regresar al Indice</t>
  </si>
  <si>
    <t>ANNICK VAESKEN VALENTINO</t>
  </si>
  <si>
    <t>CM ARQUITECTURA S.R.L.</t>
  </si>
  <si>
    <t>FLOC S.A</t>
  </si>
  <si>
    <t>JULIA A. BAUMANN DE PEÑA</t>
  </si>
  <si>
    <t>MAGMA PARAGUAY S.A.</t>
  </si>
  <si>
    <t>O-FIX SOLUCIONES LABORALES SA</t>
  </si>
  <si>
    <t>PERFOMANCE SPORT, INC.</t>
  </si>
  <si>
    <t>QUEIBAN S.A</t>
  </si>
  <si>
    <t>ABASTO S.A.</t>
  </si>
  <si>
    <t>ACHON BAU S.A</t>
  </si>
  <si>
    <t>ALEJANDRA BEATRIZ ALONSO ALDERETE</t>
  </si>
  <si>
    <t>BANCARD</t>
  </si>
  <si>
    <t>BLU TRADE S.A.</t>
  </si>
  <si>
    <t>BLUE TOWER VENTURES PARAGUAY SOCIEDAD ANONIMA</t>
  </si>
  <si>
    <t>CALZADOS ROGER SA</t>
  </si>
  <si>
    <t>CC TRAINING S.R.L.</t>
  </si>
  <si>
    <t>CINTAS S.A.</t>
  </si>
  <si>
    <t>DEPORTIVA INTERNACIONAL S.A.</t>
  </si>
  <si>
    <t>DIVPRO S.R.L.</t>
  </si>
  <si>
    <t>ENTRAVISION SOCIEDAD ANÓNIMA</t>
  </si>
  <si>
    <t>INSUMOS S.R.L.</t>
  </si>
  <si>
    <t>MARISOL S.A.</t>
  </si>
  <si>
    <t>NILTON SIMON BALMACEDA JARA</t>
  </si>
  <si>
    <t>NOTAS DE CREDITO</t>
  </si>
  <si>
    <t>PINEDO INMOBILIARIA S.A.</t>
  </si>
  <si>
    <t>POLITEX IMPORTACIONES S.A</t>
  </si>
  <si>
    <t>SOR PARAGUAY S.A</t>
  </si>
  <si>
    <t>TUPI RAMOS GENERALES S.A.</t>
  </si>
  <si>
    <t>ROCATEX S.R.L.</t>
  </si>
  <si>
    <t>PRODUCCIONES PRIMER NIVEL S.A.</t>
  </si>
  <si>
    <t>PAMAQ S.A.</t>
  </si>
  <si>
    <t>MULTIENVASE S.A</t>
  </si>
  <si>
    <t>MONITAL S.R.L.</t>
  </si>
  <si>
    <t>LOCKERS RECORDS MANAGEMENT S.A.</t>
  </si>
  <si>
    <t>INDUTEX SRL</t>
  </si>
  <si>
    <t>GAP (ITM) INC.</t>
  </si>
  <si>
    <t>FLEXOPLAST S.A.</t>
  </si>
  <si>
    <t>FIORIO DE FCA LAW FIRM</t>
  </si>
  <si>
    <t>DELTA S.R.L.</t>
  </si>
  <si>
    <t>COMPAÑIA DE INVENTARIOS PARAGUAY SA</t>
  </si>
  <si>
    <t>Accionista Mayoritario Alberto Cayetano Sallustro Marin</t>
  </si>
  <si>
    <t>SOBREGIRO</t>
  </si>
  <si>
    <t>UENO BANK S.A.E.C.A.</t>
  </si>
  <si>
    <t>FIC DE FINANZAS S.A.</t>
  </si>
  <si>
    <t>BANCO ITAÚ S.A.E.C.A.</t>
  </si>
  <si>
    <t>BANCO GNB PARAGUAY S.A.</t>
  </si>
  <si>
    <t>VISION BANCO S.A.E.C.A.</t>
  </si>
  <si>
    <t>BANCO DO BRASIL S.A.</t>
  </si>
  <si>
    <t>SOLAR BANCO S.A.E.C.A.</t>
  </si>
  <si>
    <t>BANCO BASA S.A.E.C.A.</t>
  </si>
  <si>
    <t>DESCUENTO DE CHEQUE</t>
  </si>
  <si>
    <t>ALCIDES RIVEROS CABRAL</t>
  </si>
  <si>
    <t>ALTO IMPORTS</t>
  </si>
  <si>
    <t>ANNE KATHERINE WALDE PANKRATZ</t>
  </si>
  <si>
    <t>ATM CARGO S.R.L</t>
  </si>
  <si>
    <t>BLECKMANN NEDERLAND BV</t>
  </si>
  <si>
    <t>CECILIA BELEN SANCHEZ ORTELLADO</t>
  </si>
  <si>
    <t>CHACOMER S.A.E.C.A.</t>
  </si>
  <si>
    <t>COMPUTEC S.A.</t>
  </si>
  <si>
    <t>DIEGO ALBERTO RUIZ GALVAN</t>
  </si>
  <si>
    <t>ENERBIKE S.A</t>
  </si>
  <si>
    <t>FUNDACION DEQUENI</t>
  </si>
  <si>
    <t>G DIGITAL SA</t>
  </si>
  <si>
    <t>GABRIELLA COGORNO JARA</t>
  </si>
  <si>
    <t>GANESHA PR E.A.S</t>
  </si>
  <si>
    <t>GRUPO INTERNACIONAL MERCOSUR S.A.</t>
  </si>
  <si>
    <t>LAZOS S.A.</t>
  </si>
  <si>
    <t>LUIS GERARDO BORDON PATIÑO</t>
  </si>
  <si>
    <t>MARIA ZULEMA PANIAGUA ULLON</t>
  </si>
  <si>
    <t>MERCOSUR SPORT'S WORLD CORPORATION</t>
  </si>
  <si>
    <t>NOLLFIN TRADE S.A.</t>
  </si>
  <si>
    <t>ROSANTI SAECA</t>
  </si>
  <si>
    <t>RP3 S.A.</t>
  </si>
  <si>
    <t>SALOTEX S.R.L.</t>
  </si>
  <si>
    <t>SMART CANE S.A.</t>
  </si>
  <si>
    <t>SPORT GROUP S.A.</t>
  </si>
  <si>
    <t>VARZAN HNOS.S.A</t>
  </si>
  <si>
    <t>VIENTO SUR .SA</t>
  </si>
  <si>
    <t>BANCO DE LA NACION ARGENTINA</t>
  </si>
  <si>
    <t>BANCOP S.A.</t>
  </si>
  <si>
    <t>BANCO RIO S.A.</t>
  </si>
  <si>
    <t>INTERFISA S.A.E.C.A.</t>
  </si>
  <si>
    <t xml:space="preserve">IVA A PAGAR                                                       </t>
  </si>
  <si>
    <t xml:space="preserve">RETENCIONES  IVA/RENTA                                            </t>
  </si>
  <si>
    <t xml:space="preserve">OBLIGACIONES LABORALES Y CARGAS SOCIALES                          </t>
  </si>
  <si>
    <t xml:space="preserve">GASTOS ACUMULADOS A PAGAR                                         </t>
  </si>
  <si>
    <t xml:space="preserve">MAGALI ZANOTTI CAVAZONI FERRARIO                                  </t>
  </si>
  <si>
    <t>BANCO SUDAMERIS S.A.E.C.A. $</t>
  </si>
  <si>
    <t>COMERCIAL</t>
  </si>
  <si>
    <t>BANCO ITAÚ S.A.E.C.A. $</t>
  </si>
  <si>
    <t>FLOC S.A. C.P. M.E.</t>
  </si>
  <si>
    <t>FINANCIERA PARAGUAYO JAPONESA</t>
  </si>
  <si>
    <t>BANCO ITAÚ S.A.E.C.A. Gs</t>
  </si>
  <si>
    <t>30 DE JUNIO 2024</t>
  </si>
  <si>
    <t>30 de junio de 2024</t>
  </si>
  <si>
    <t>ANA PAULA CESPEDES RIVET</t>
  </si>
  <si>
    <t>ANTONIO RENE GIMENEZ ALVAREZ</t>
  </si>
  <si>
    <t>AUTOMOTOR S.A.</t>
  </si>
  <si>
    <t>BESTSELLER LATAM ZF S.A.</t>
  </si>
  <si>
    <t>BRITIMP SEGURIDAD S.A.</t>
  </si>
  <si>
    <t>CAFE FICHA S.R.L.</t>
  </si>
  <si>
    <t>CARLA PAOLA GARELLI DOSE</t>
  </si>
  <si>
    <t>CARLOS ANDRES AYALA CACERES</t>
  </si>
  <si>
    <t>CASA GUARANI E.A.S.</t>
  </si>
  <si>
    <t>CASTO S.A.</t>
  </si>
  <si>
    <t>CENTRIC BRANDS INTERNATIONAL EU BV</t>
  </si>
  <si>
    <t>COMPAÑIA DE DESARROLLO INDUSTRIAL GRAFICO SA (CODIG SA)</t>
  </si>
  <si>
    <t>DANIEL ANDRES WILLIGS CAMPERCHIOLI</t>
  </si>
  <si>
    <t>DEIVEY SA</t>
  </si>
  <si>
    <t>EUGENIO RAMON MARTINEZ SALDIVAR</t>
  </si>
  <si>
    <t>FERNANDO JAVIER BENITEZ VILLALBA</t>
  </si>
  <si>
    <t>FIVERCEL S.A.</t>
  </si>
  <si>
    <t>FIWEEX S.A</t>
  </si>
  <si>
    <t>FLINVER GROUP S.A.</t>
  </si>
  <si>
    <t>GABRIELA MARIA OVELAR MEDINA</t>
  </si>
  <si>
    <t>GHPY SA</t>
  </si>
  <si>
    <t>GRUPO OWEN S.A.</t>
  </si>
  <si>
    <t>HAIA ALESSANDRA GONZALEZ BOGARIN</t>
  </si>
  <si>
    <t>HEAVEN ASSES.EM EXO. E IMP LTDA</t>
  </si>
  <si>
    <t>INVERSIONES RIO DULCE S.A</t>
  </si>
  <si>
    <t>JAUSER CARGO PARAGUAY S.A.</t>
  </si>
  <si>
    <t>JAZMIN PASOS</t>
  </si>
  <si>
    <t>JOBS  S.R.L.</t>
  </si>
  <si>
    <t>JORGE ALONSO ORTIZ</t>
  </si>
  <si>
    <t>JUAN IGNACIO LATERZA GUGGIARI</t>
  </si>
  <si>
    <t>LA CONSOLIDADA S.A. DE SEGUROS</t>
  </si>
  <si>
    <t>LATIKA S.R.L</t>
  </si>
  <si>
    <t>LINCOLN S.A.</t>
  </si>
  <si>
    <t>MANUEL ZARACHO TORALES</t>
  </si>
  <si>
    <t>MARIA BELEN BENITEZ SANCHEZ</t>
  </si>
  <si>
    <t>MARIA CECILIA FRETES BARBOZA</t>
  </si>
  <si>
    <t>MARIA GLADYS CORONEL VILLALBA</t>
  </si>
  <si>
    <t>MARILINA ZORRILLA</t>
  </si>
  <si>
    <t>MARLENE GIOCONDA SANABRIA ESTIGARRIBIA</t>
  </si>
  <si>
    <t>MIL CINCO S.A.</t>
  </si>
  <si>
    <t>NARA KARINA MIERES RIVEROS</t>
  </si>
  <si>
    <t>NELLY SOFIA MOREL CAÑETE</t>
  </si>
  <si>
    <t>NOTA DE CREDITO</t>
  </si>
  <si>
    <t>OSCAR JAVIER PINTOS LEIVA</t>
  </si>
  <si>
    <t>OSCAR MONFREDINI AMARILLA</t>
  </si>
  <si>
    <t>PAPELERIA VALLA SC</t>
  </si>
  <si>
    <t>BOLSA</t>
  </si>
  <si>
    <t>PATRICIA RAQUEL ODDONE RECALDE</t>
  </si>
  <si>
    <t>PEDRO ALCIDES TORRES INSFRAN</t>
  </si>
  <si>
    <t>PEDRO LEANDRO RUGER</t>
  </si>
  <si>
    <t>PIERINA BUONGERMINI RIVAS</t>
  </si>
  <si>
    <t>POLO OESTE PY SA</t>
  </si>
  <si>
    <t>PROTOTIPO PARAGUAY S.A.</t>
  </si>
  <si>
    <t>PROVICAPITAL PARINERS LATAM S.A.</t>
  </si>
  <si>
    <t>REPREMAR LOGISTICS PARAGUAY S.A.</t>
  </si>
  <si>
    <t>RODRIGO BRUZZONE</t>
  </si>
  <si>
    <t>SKYCOP PARAGUAY S.A.</t>
  </si>
  <si>
    <t>TEO S.A.</t>
  </si>
  <si>
    <t>TICKET S.A.</t>
  </si>
  <si>
    <t>TOYOTOSHI S.A.</t>
  </si>
  <si>
    <t>ULTRAMAR S.A.</t>
  </si>
  <si>
    <t>VALERIA MARÍA VIERCI URBIETA</t>
  </si>
  <si>
    <t>VIECELLI MOVEIS S.A.</t>
  </si>
  <si>
    <t>WEN-PARKER LOGISTICS (HK) CO LTD</t>
  </si>
  <si>
    <t>YOICA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</si>
</sst>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64" formatCode="_-* #,##0.00_-;\-* #,##0.00_-;_-* &quot;-&quot;??_-;_-@_-"/>
    <numFmt numFmtId="165" formatCode="_(* #,##0.00_);_(* \(#,##0.00\);_(* &quot;-&quot;??_);_(@_)"/>
    <numFmt numFmtId="166" formatCode="d&quot; de &quot;mmm&quot; de &quot;yy"/>
    <numFmt numFmtId="167" formatCode="d\-m\-yy;@"/>
    <numFmt numFmtId="168" formatCode="_(* #,##0_);_(* \(#,##0\);_(* &quot;-&quot;??_);_(@_)"/>
    <numFmt numFmtId="169" formatCode="#,##0.00_ ;\-#,##0.00\ "/>
    <numFmt numFmtId="170" formatCode="dd\ &quot;de&quot;\ mmmm\ &quot;de&quot;\ yyyy"/>
    <numFmt numFmtId="171" formatCode="_-* #,##0\ _€_-;\-* #,##0\ _€_-;_-* &quot;-&quot;\ _€_-;_-@_-"/>
    <numFmt numFmtId="172" formatCode="_-* #,##0.00\ _€_-;\-* #,##0.00\ _€_-;_-* &quot;-&quot;??\ _€_-;_-@_-"/>
  </numFmts>
  <fonts count="66" x14ac:knownFonts="1"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5"/>
      <name val="Arial"/>
      <family val="2"/>
    </font>
    <font>
      <b/>
      <sz val="15"/>
      <name val="Arial"/>
      <family val="2"/>
    </font>
    <font>
      <b/>
      <sz val="15"/>
      <color indexed="1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0"/>
      <color indexed="10"/>
      <name val="Arial"/>
      <family val="2"/>
    </font>
    <font>
      <b/>
      <sz val="20"/>
      <color indexed="8"/>
      <name val="Arial"/>
      <family val="2"/>
    </font>
    <font>
      <b/>
      <sz val="15"/>
      <color indexed="8"/>
      <name val="Arial"/>
      <family val="2"/>
    </font>
    <font>
      <sz val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9"/>
      <color indexed="8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sz val="9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8"/>
      <color indexed="10"/>
      <name val="Arial"/>
      <family val="2"/>
    </font>
    <font>
      <b/>
      <u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color rgb="FF1E1E1E"/>
      <name val="Arial"/>
      <family val="2"/>
    </font>
    <font>
      <sz val="11"/>
      <color rgb="FF000000"/>
      <name val="Calibri"/>
      <family val="2"/>
    </font>
    <font>
      <i/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9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3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6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165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0" fontId="49" fillId="0" borderId="0"/>
    <xf numFmtId="41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7" fillId="0" borderId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49" fillId="0" borderId="0" applyFont="0" applyFill="0" applyBorder="0" applyAlignment="0" applyProtection="0"/>
    <xf numFmtId="0" fontId="64" fillId="0" borderId="0"/>
  </cellStyleXfs>
  <cellXfs count="237">
    <xf numFmtId="0" fontId="0" fillId="0" borderId="0" xfId="0"/>
    <xf numFmtId="0" fontId="17" fillId="0" borderId="0" xfId="501"/>
    <xf numFmtId="0" fontId="17" fillId="0" borderId="0" xfId="501" applyAlignment="1">
      <alignment horizontal="right"/>
    </xf>
    <xf numFmtId="0" fontId="27" fillId="0" borderId="0" xfId="501" applyFont="1"/>
    <xf numFmtId="0" fontId="28" fillId="0" borderId="0" xfId="501" applyFont="1" applyAlignment="1">
      <alignment horizontal="left"/>
    </xf>
    <xf numFmtId="0" fontId="29" fillId="0" borderId="0" xfId="501" applyFont="1"/>
    <xf numFmtId="0" fontId="30" fillId="0" borderId="0" xfId="501" applyFont="1" applyAlignment="1">
      <alignment horizontal="left"/>
    </xf>
    <xf numFmtId="0" fontId="31" fillId="0" borderId="0" xfId="501" applyFont="1"/>
    <xf numFmtId="0" fontId="32" fillId="0" borderId="0" xfId="501" applyFont="1"/>
    <xf numFmtId="0" fontId="27" fillId="0" borderId="0" xfId="501" applyFont="1" applyAlignment="1">
      <alignment horizontal="right"/>
    </xf>
    <xf numFmtId="0" fontId="33" fillId="0" borderId="0" xfId="501" applyFont="1" applyAlignment="1">
      <alignment horizontal="left"/>
    </xf>
    <xf numFmtId="0" fontId="33" fillId="0" borderId="0" xfId="501" applyFont="1" applyAlignment="1">
      <alignment horizontal="right"/>
    </xf>
    <xf numFmtId="0" fontId="34" fillId="0" borderId="0" xfId="501" applyFont="1" applyAlignment="1">
      <alignment horizontal="left"/>
    </xf>
    <xf numFmtId="0" fontId="34" fillId="0" borderId="0" xfId="501" applyFont="1" applyAlignment="1">
      <alignment horizontal="right"/>
    </xf>
    <xf numFmtId="166" fontId="33" fillId="0" borderId="0" xfId="501" applyNumberFormat="1" applyFont="1" applyAlignment="1">
      <alignment horizontal="left"/>
    </xf>
    <xf numFmtId="166" fontId="34" fillId="0" borderId="0" xfId="501" applyNumberFormat="1" applyFont="1" applyAlignment="1">
      <alignment horizontal="left"/>
    </xf>
    <xf numFmtId="4" fontId="33" fillId="0" borderId="0" xfId="501" applyNumberFormat="1" applyFont="1" applyAlignment="1">
      <alignment horizontal="left"/>
    </xf>
    <xf numFmtId="3" fontId="34" fillId="0" borderId="0" xfId="501" applyNumberFormat="1" applyFont="1" applyAlignment="1">
      <alignment horizontal="left"/>
    </xf>
    <xf numFmtId="0" fontId="35" fillId="0" borderId="0" xfId="501" applyFont="1" applyAlignment="1">
      <alignment horizontal="right"/>
    </xf>
    <xf numFmtId="0" fontId="16" fillId="0" borderId="0" xfId="472"/>
    <xf numFmtId="0" fontId="17" fillId="0" borderId="0" xfId="0" applyFont="1"/>
    <xf numFmtId="0" fontId="16" fillId="0" borderId="0" xfId="554" applyNumberFormat="1" applyFill="1" applyBorder="1" applyAlignment="1" applyProtection="1"/>
    <xf numFmtId="0" fontId="36" fillId="0" borderId="0" xfId="0" applyFont="1"/>
    <xf numFmtId="0" fontId="37" fillId="0" borderId="0" xfId="0" applyFont="1"/>
    <xf numFmtId="0" fontId="39" fillId="0" borderId="0" xfId="0" applyFont="1"/>
    <xf numFmtId="0" fontId="38" fillId="0" borderId="0" xfId="0" applyFont="1"/>
    <xf numFmtId="0" fontId="42" fillId="0" borderId="0" xfId="0" applyFont="1"/>
    <xf numFmtId="15" fontId="43" fillId="0" borderId="0" xfId="0" applyNumberFormat="1" applyFont="1" applyAlignment="1">
      <alignment horizontal="left"/>
    </xf>
    <xf numFmtId="3" fontId="42" fillId="0" borderId="0" xfId="0" applyNumberFormat="1" applyFont="1" applyAlignment="1">
      <alignment horizontal="left"/>
    </xf>
    <xf numFmtId="0" fontId="44" fillId="0" borderId="0" xfId="0" applyFont="1"/>
    <xf numFmtId="0" fontId="45" fillId="0" borderId="0" xfId="0" applyFont="1"/>
    <xf numFmtId="14" fontId="44" fillId="0" borderId="0" xfId="0" applyNumberFormat="1" applyFont="1" applyAlignment="1">
      <alignment horizontal="left"/>
    </xf>
    <xf numFmtId="0" fontId="43" fillId="0" borderId="10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14" fontId="37" fillId="0" borderId="0" xfId="0" applyNumberFormat="1" applyFont="1"/>
    <xf numFmtId="3" fontId="0" fillId="0" borderId="0" xfId="0" applyNumberFormat="1"/>
    <xf numFmtId="3" fontId="37" fillId="0" borderId="0" xfId="0" applyNumberFormat="1" applyFont="1"/>
    <xf numFmtId="14" fontId="0" fillId="0" borderId="0" xfId="0" applyNumberFormat="1"/>
    <xf numFmtId="3" fontId="37" fillId="0" borderId="0" xfId="0" applyNumberFormat="1" applyFont="1" applyAlignment="1">
      <alignment horizontal="right" vertical="center" wrapText="1"/>
    </xf>
    <xf numFmtId="0" fontId="43" fillId="0" borderId="0" xfId="0" applyFont="1" applyAlignment="1">
      <alignment horizontal="center"/>
    </xf>
    <xf numFmtId="3" fontId="43" fillId="0" borderId="12" xfId="0" applyNumberFormat="1" applyFont="1" applyBorder="1" applyAlignment="1">
      <alignment horizontal="right" vertical="center" wrapText="1"/>
    </xf>
    <xf numFmtId="3" fontId="17" fillId="0" borderId="0" xfId="0" applyNumberFormat="1" applyFont="1" applyAlignment="1">
      <alignment horizontal="right" vertical="center" wrapText="1"/>
    </xf>
    <xf numFmtId="0" fontId="43" fillId="0" borderId="0" xfId="0" applyFont="1" applyAlignment="1">
      <alignment horizontal="left"/>
    </xf>
    <xf numFmtId="0" fontId="37" fillId="0" borderId="0" xfId="501" applyFont="1"/>
    <xf numFmtId="0" fontId="43" fillId="0" borderId="0" xfId="501" applyFont="1"/>
    <xf numFmtId="0" fontId="39" fillId="0" borderId="0" xfId="501" applyFont="1"/>
    <xf numFmtId="0" fontId="40" fillId="0" borderId="0" xfId="501" applyFont="1"/>
    <xf numFmtId="0" fontId="38" fillId="0" borderId="0" xfId="501" applyFont="1"/>
    <xf numFmtId="0" fontId="42" fillId="0" borderId="0" xfId="501" applyFont="1"/>
    <xf numFmtId="15" fontId="43" fillId="0" borderId="0" xfId="501" applyNumberFormat="1" applyFont="1" applyAlignment="1">
      <alignment horizontal="left"/>
    </xf>
    <xf numFmtId="4" fontId="42" fillId="0" borderId="0" xfId="501" applyNumberFormat="1" applyFont="1" applyAlignment="1">
      <alignment horizontal="left"/>
    </xf>
    <xf numFmtId="0" fontId="44" fillId="0" borderId="0" xfId="501" applyFont="1"/>
    <xf numFmtId="0" fontId="45" fillId="0" borderId="0" xfId="501" applyFont="1"/>
    <xf numFmtId="0" fontId="43" fillId="0" borderId="10" xfId="501" applyFont="1" applyBorder="1" applyAlignment="1">
      <alignment horizontal="center" vertical="center" wrapText="1"/>
    </xf>
    <xf numFmtId="0" fontId="37" fillId="0" borderId="11" xfId="501" applyFont="1" applyBorder="1" applyAlignment="1">
      <alignment horizontal="center" vertical="center" wrapText="1"/>
    </xf>
    <xf numFmtId="0" fontId="37" fillId="0" borderId="11" xfId="501" applyFont="1" applyBorder="1" applyAlignment="1">
      <alignment horizontal="center"/>
    </xf>
    <xf numFmtId="0" fontId="37" fillId="0" borderId="0" xfId="501" applyFont="1" applyAlignment="1">
      <alignment horizontal="center"/>
    </xf>
    <xf numFmtId="0" fontId="37" fillId="0" borderId="0" xfId="501" applyFont="1" applyAlignment="1">
      <alignment horizontal="left"/>
    </xf>
    <xf numFmtId="14" fontId="37" fillId="0" borderId="0" xfId="501" applyNumberFormat="1" applyFont="1"/>
    <xf numFmtId="14" fontId="37" fillId="0" borderId="0" xfId="501" applyNumberFormat="1" applyFont="1" applyAlignment="1">
      <alignment horizontal="center"/>
    </xf>
    <xf numFmtId="3" fontId="37" fillId="0" borderId="0" xfId="501" applyNumberFormat="1" applyFont="1" applyAlignment="1">
      <alignment horizontal="right" vertical="center" wrapText="1"/>
    </xf>
    <xf numFmtId="0" fontId="37" fillId="0" borderId="0" xfId="501" applyFont="1" applyAlignment="1">
      <alignment horizontal="right" textRotation="180"/>
    </xf>
    <xf numFmtId="3" fontId="37" fillId="0" borderId="0" xfId="501" applyNumberFormat="1" applyFont="1"/>
    <xf numFmtId="0" fontId="37" fillId="0" borderId="11" xfId="501" applyFont="1" applyBorder="1"/>
    <xf numFmtId="0" fontId="37" fillId="0" borderId="11" xfId="501" applyFont="1" applyBorder="1" applyAlignment="1">
      <alignment horizontal="left"/>
    </xf>
    <xf numFmtId="3" fontId="37" fillId="0" borderId="11" xfId="501" applyNumberFormat="1" applyFont="1" applyBorder="1" applyAlignment="1">
      <alignment horizontal="right" vertical="center" wrapText="1"/>
    </xf>
    <xf numFmtId="3" fontId="43" fillId="0" borderId="12" xfId="501" applyNumberFormat="1" applyFont="1" applyBorder="1" applyAlignment="1">
      <alignment horizontal="right" vertical="center" wrapText="1"/>
    </xf>
    <xf numFmtId="0" fontId="17" fillId="0" borderId="0" xfId="501" applyAlignment="1">
      <alignment horizontal="left"/>
    </xf>
    <xf numFmtId="0" fontId="17" fillId="0" borderId="0" xfId="501" applyAlignment="1">
      <alignment horizontal="center"/>
    </xf>
    <xf numFmtId="3" fontId="42" fillId="0" borderId="0" xfId="501" applyNumberFormat="1" applyFont="1" applyAlignment="1">
      <alignment horizontal="left"/>
    </xf>
    <xf numFmtId="14" fontId="44" fillId="0" borderId="0" xfId="501" applyNumberFormat="1" applyFont="1" applyAlignment="1">
      <alignment horizontal="left"/>
    </xf>
    <xf numFmtId="4" fontId="37" fillId="0" borderId="0" xfId="501" applyNumberFormat="1" applyFont="1" applyAlignment="1">
      <alignment horizontal="right"/>
    </xf>
    <xf numFmtId="0" fontId="43" fillId="0" borderId="0" xfId="501" applyFont="1" applyAlignment="1">
      <alignment horizontal="center"/>
    </xf>
    <xf numFmtId="3" fontId="37" fillId="0" borderId="13" xfId="501" applyNumberFormat="1" applyFont="1" applyBorder="1" applyAlignment="1">
      <alignment horizontal="right" vertical="center" wrapText="1"/>
    </xf>
    <xf numFmtId="3" fontId="17" fillId="0" borderId="0" xfId="501" applyNumberFormat="1" applyAlignment="1">
      <alignment horizontal="right" vertical="center" wrapText="1"/>
    </xf>
    <xf numFmtId="4" fontId="37" fillId="0" borderId="0" xfId="0" applyNumberFormat="1" applyFont="1"/>
    <xf numFmtId="167" fontId="43" fillId="0" borderId="0" xfId="504" applyNumberFormat="1" applyFont="1" applyAlignment="1">
      <alignment horizontal="left"/>
    </xf>
    <xf numFmtId="3" fontId="16" fillId="0" borderId="0" xfId="472" applyNumberFormat="1"/>
    <xf numFmtId="3" fontId="17" fillId="0" borderId="0" xfId="501" applyNumberFormat="1"/>
    <xf numFmtId="3" fontId="39" fillId="0" borderId="0" xfId="501" applyNumberFormat="1" applyFont="1"/>
    <xf numFmtId="3" fontId="43" fillId="0" borderId="10" xfId="501" applyNumberFormat="1" applyFont="1" applyBorder="1" applyAlignment="1">
      <alignment horizontal="center" vertical="center" wrapText="1"/>
    </xf>
    <xf numFmtId="3" fontId="37" fillId="0" borderId="11" xfId="501" applyNumberFormat="1" applyFont="1" applyBorder="1" applyAlignment="1">
      <alignment horizontal="center" vertical="center" wrapText="1"/>
    </xf>
    <xf numFmtId="0" fontId="50" fillId="0" borderId="0" xfId="501" applyFont="1" applyAlignment="1">
      <alignment horizontal="center"/>
    </xf>
    <xf numFmtId="0" fontId="50" fillId="0" borderId="0" xfId="501" applyFont="1"/>
    <xf numFmtId="14" fontId="50" fillId="0" borderId="0" xfId="501" applyNumberFormat="1" applyFont="1"/>
    <xf numFmtId="14" fontId="50" fillId="0" borderId="0" xfId="501" applyNumberFormat="1" applyFont="1" applyAlignment="1">
      <alignment horizontal="center"/>
    </xf>
    <xf numFmtId="3" fontId="50" fillId="0" borderId="0" xfId="501" applyNumberFormat="1" applyFont="1"/>
    <xf numFmtId="0" fontId="44" fillId="0" borderId="0" xfId="501" applyFont="1" applyAlignment="1">
      <alignment horizontal="center"/>
    </xf>
    <xf numFmtId="0" fontId="42" fillId="0" borderId="0" xfId="501" applyFont="1" applyAlignment="1">
      <alignment horizontal="center"/>
    </xf>
    <xf numFmtId="0" fontId="0" fillId="0" borderId="0" xfId="0" applyAlignment="1">
      <alignment horizontal="center"/>
    </xf>
    <xf numFmtId="3" fontId="17" fillId="0" borderId="0" xfId="501" applyNumberFormat="1" applyAlignment="1">
      <alignment horizontal="left"/>
    </xf>
    <xf numFmtId="3" fontId="44" fillId="0" borderId="0" xfId="501" applyNumberFormat="1" applyFont="1" applyAlignment="1">
      <alignment horizontal="left"/>
    </xf>
    <xf numFmtId="3" fontId="37" fillId="0" borderId="11" xfId="501" applyNumberFormat="1" applyFont="1" applyBorder="1"/>
    <xf numFmtId="0" fontId="43" fillId="0" borderId="0" xfId="501" applyFont="1" applyAlignment="1">
      <alignment horizontal="left"/>
    </xf>
    <xf numFmtId="0" fontId="38" fillId="0" borderId="0" xfId="501" applyFont="1" applyAlignment="1">
      <alignment horizontal="left"/>
    </xf>
    <xf numFmtId="0" fontId="42" fillId="0" borderId="0" xfId="501" applyFont="1" applyAlignment="1">
      <alignment horizontal="left"/>
    </xf>
    <xf numFmtId="15" fontId="43" fillId="0" borderId="0" xfId="645" applyNumberFormat="1" applyFont="1" applyAlignment="1">
      <alignment horizontal="left"/>
    </xf>
    <xf numFmtId="4" fontId="42" fillId="0" borderId="0" xfId="0" applyNumberFormat="1" applyFont="1" applyAlignment="1">
      <alignment horizontal="left"/>
    </xf>
    <xf numFmtId="3" fontId="43" fillId="0" borderId="14" xfId="0" applyNumberFormat="1" applyFont="1" applyBorder="1" applyAlignment="1">
      <alignment horizontal="right" vertical="center" wrapText="1"/>
    </xf>
    <xf numFmtId="4" fontId="43" fillId="0" borderId="14" xfId="0" applyNumberFormat="1" applyFont="1" applyBorder="1" applyAlignment="1">
      <alignment horizontal="right" vertical="center" wrapText="1"/>
    </xf>
    <xf numFmtId="0" fontId="47" fillId="0" borderId="0" xfId="505" applyFont="1"/>
    <xf numFmtId="0" fontId="43" fillId="0" borderId="11" xfId="501" applyFont="1" applyBorder="1"/>
    <xf numFmtId="165" fontId="43" fillId="0" borderId="12" xfId="644" applyFont="1" applyFill="1" applyBorder="1" applyAlignment="1">
      <alignment horizontal="right" vertical="center" wrapText="1"/>
    </xf>
    <xf numFmtId="165" fontId="37" fillId="0" borderId="0" xfId="644" applyFont="1" applyFill="1"/>
    <xf numFmtId="3" fontId="47" fillId="0" borderId="0" xfId="0" applyNumberFormat="1" applyFont="1"/>
    <xf numFmtId="0" fontId="54" fillId="0" borderId="0" xfId="0" applyFont="1"/>
    <xf numFmtId="0" fontId="47" fillId="0" borderId="0" xfId="501" applyFont="1" applyAlignment="1">
      <alignment horizontal="left"/>
    </xf>
    <xf numFmtId="3" fontId="54" fillId="0" borderId="0" xfId="0" applyNumberFormat="1" applyFont="1"/>
    <xf numFmtId="0" fontId="37" fillId="0" borderId="0" xfId="0" applyFont="1" applyAlignment="1">
      <alignment horizontal="center" wrapText="1"/>
    </xf>
    <xf numFmtId="0" fontId="36" fillId="0" borderId="0" xfId="501" applyFont="1"/>
    <xf numFmtId="0" fontId="36" fillId="0" borderId="0" xfId="504" applyFont="1"/>
    <xf numFmtId="0" fontId="56" fillId="0" borderId="0" xfId="504" applyFont="1"/>
    <xf numFmtId="0" fontId="56" fillId="0" borderId="0" xfId="501" applyFont="1"/>
    <xf numFmtId="0" fontId="57" fillId="0" borderId="0" xfId="504" applyFont="1"/>
    <xf numFmtId="0" fontId="48" fillId="0" borderId="0" xfId="504" applyFont="1"/>
    <xf numFmtId="0" fontId="59" fillId="0" borderId="0" xfId="504" applyFont="1"/>
    <xf numFmtId="0" fontId="60" fillId="0" borderId="0" xfId="504" applyFont="1"/>
    <xf numFmtId="0" fontId="47" fillId="0" borderId="0" xfId="501" applyFont="1"/>
    <xf numFmtId="0" fontId="36" fillId="0" borderId="0" xfId="504" applyFont="1" applyAlignment="1">
      <alignment horizontal="center"/>
    </xf>
    <xf numFmtId="0" fontId="42" fillId="0" borderId="0" xfId="0" applyFont="1" applyAlignment="1">
      <alignment horizontal="left" vertical="center"/>
    </xf>
    <xf numFmtId="0" fontId="41" fillId="0" borderId="0" xfId="512" applyFont="1"/>
    <xf numFmtId="0" fontId="42" fillId="0" borderId="0" xfId="0" applyFont="1" applyAlignment="1">
      <alignment horizontal="center" vertical="center"/>
    </xf>
    <xf numFmtId="0" fontId="42" fillId="0" borderId="0" xfId="647" applyFont="1"/>
    <xf numFmtId="0" fontId="45" fillId="0" borderId="0" xfId="647" applyFont="1"/>
    <xf numFmtId="14" fontId="44" fillId="0" borderId="0" xfId="647" applyNumberFormat="1" applyFont="1" applyAlignment="1">
      <alignment horizontal="left"/>
    </xf>
    <xf numFmtId="0" fontId="39" fillId="0" borderId="0" xfId="647" applyFont="1"/>
    <xf numFmtId="0" fontId="37" fillId="0" borderId="19" xfId="647" applyFont="1" applyBorder="1" applyAlignment="1">
      <alignment horizontal="center"/>
    </xf>
    <xf numFmtId="0" fontId="37" fillId="0" borderId="0" xfId="647" applyFont="1" applyAlignment="1">
      <alignment horizontal="center"/>
    </xf>
    <xf numFmtId="0" fontId="37" fillId="0" borderId="0" xfId="647" applyFont="1" applyAlignment="1">
      <alignment horizontal="left"/>
    </xf>
    <xf numFmtId="0" fontId="37" fillId="0" borderId="0" xfId="647" applyFont="1"/>
    <xf numFmtId="4" fontId="37" fillId="0" borderId="0" xfId="647" applyNumberFormat="1" applyFont="1"/>
    <xf numFmtId="14" fontId="37" fillId="0" borderId="0" xfId="647" applyNumberFormat="1" applyFont="1"/>
    <xf numFmtId="0" fontId="43" fillId="0" borderId="0" xfId="647" applyFont="1" applyAlignment="1">
      <alignment horizontal="left"/>
    </xf>
    <xf numFmtId="0" fontId="49" fillId="0" borderId="0" xfId="647"/>
    <xf numFmtId="169" fontId="43" fillId="0" borderId="12" xfId="648" applyNumberFormat="1" applyFont="1" applyFill="1" applyBorder="1" applyAlignment="1">
      <alignment horizontal="right" vertical="center"/>
    </xf>
    <xf numFmtId="0" fontId="38" fillId="0" borderId="0" xfId="647" applyFont="1"/>
    <xf numFmtId="15" fontId="43" fillId="0" borderId="0" xfId="647" applyNumberFormat="1" applyFont="1" applyAlignment="1">
      <alignment horizontal="left"/>
    </xf>
    <xf numFmtId="0" fontId="38" fillId="0" borderId="0" xfId="649" applyFont="1"/>
    <xf numFmtId="0" fontId="42" fillId="0" borderId="0" xfId="649" applyFont="1"/>
    <xf numFmtId="4" fontId="42" fillId="0" borderId="0" xfId="649" applyNumberFormat="1" applyFont="1" applyAlignment="1">
      <alignment horizontal="left"/>
    </xf>
    <xf numFmtId="3" fontId="42" fillId="0" borderId="0" xfId="649" applyNumberFormat="1" applyFont="1" applyAlignment="1">
      <alignment horizontal="left"/>
    </xf>
    <xf numFmtId="0" fontId="39" fillId="0" borderId="0" xfId="649" applyFont="1"/>
    <xf numFmtId="0" fontId="49" fillId="0" borderId="0" xfId="649"/>
    <xf numFmtId="0" fontId="17" fillId="0" borderId="0" xfId="649" applyFont="1" applyAlignment="1">
      <alignment horizontal="left"/>
    </xf>
    <xf numFmtId="170" fontId="43" fillId="0" borderId="0" xfId="647" applyNumberFormat="1" applyFont="1" applyAlignment="1">
      <alignment horizontal="left"/>
    </xf>
    <xf numFmtId="0" fontId="44" fillId="0" borderId="0" xfId="647" applyFont="1"/>
    <xf numFmtId="3" fontId="37" fillId="0" borderId="0" xfId="647" applyNumberFormat="1" applyFont="1"/>
    <xf numFmtId="14" fontId="37" fillId="0" borderId="0" xfId="647" applyNumberFormat="1" applyFont="1" applyAlignment="1">
      <alignment horizontal="right"/>
    </xf>
    <xf numFmtId="0" fontId="17" fillId="0" borderId="0" xfId="649" applyFont="1"/>
    <xf numFmtId="0" fontId="17" fillId="0" borderId="0" xfId="649" applyFont="1" applyAlignment="1">
      <alignment horizontal="center"/>
    </xf>
    <xf numFmtId="167" fontId="37" fillId="0" borderId="0" xfId="501" applyNumberFormat="1" applyFont="1"/>
    <xf numFmtId="168" fontId="37" fillId="0" borderId="0" xfId="644" applyNumberFormat="1" applyFont="1" applyFill="1"/>
    <xf numFmtId="167" fontId="39" fillId="0" borderId="0" xfId="504" applyNumberFormat="1" applyFont="1"/>
    <xf numFmtId="168" fontId="39" fillId="0" borderId="0" xfId="644" applyNumberFormat="1" applyFont="1" applyFill="1"/>
    <xf numFmtId="167" fontId="42" fillId="0" borderId="0" xfId="504" applyNumberFormat="1" applyFont="1" applyAlignment="1">
      <alignment horizontal="left"/>
    </xf>
    <xf numFmtId="167" fontId="44" fillId="0" borderId="0" xfId="504" applyNumberFormat="1" applyFont="1" applyAlignment="1">
      <alignment horizontal="left"/>
    </xf>
    <xf numFmtId="0" fontId="47" fillId="0" borderId="0" xfId="504" applyFont="1"/>
    <xf numFmtId="14" fontId="47" fillId="0" borderId="0" xfId="504" applyNumberFormat="1" applyFont="1"/>
    <xf numFmtId="167" fontId="43" fillId="0" borderId="0" xfId="504" applyNumberFormat="1" applyFont="1" applyAlignment="1">
      <alignment horizontal="center" vertical="center" wrapText="1"/>
    </xf>
    <xf numFmtId="14" fontId="37" fillId="0" borderId="0" xfId="504" applyNumberFormat="1" applyFont="1"/>
    <xf numFmtId="14" fontId="37" fillId="0" borderId="0" xfId="504" applyNumberFormat="1" applyFont="1" applyAlignment="1">
      <alignment horizontal="center"/>
    </xf>
    <xf numFmtId="167" fontId="55" fillId="0" borderId="0" xfId="501" applyNumberFormat="1" applyFont="1"/>
    <xf numFmtId="167" fontId="55" fillId="0" borderId="0" xfId="501" applyNumberFormat="1" applyFont="1" applyAlignment="1">
      <alignment horizontal="center"/>
    </xf>
    <xf numFmtId="3" fontId="43" fillId="0" borderId="0" xfId="0" applyNumberFormat="1" applyFont="1" applyAlignment="1">
      <alignment horizontal="center"/>
    </xf>
    <xf numFmtId="41" fontId="0" fillId="0" borderId="0" xfId="678" applyFont="1"/>
    <xf numFmtId="0" fontId="16" fillId="0" borderId="0" xfId="554" applyFill="1"/>
    <xf numFmtId="0" fontId="16" fillId="0" borderId="0" xfId="554" applyNumberFormat="1" applyFill="1" applyBorder="1" applyAlignment="1" applyProtection="1">
      <alignment horizontal="left"/>
    </xf>
    <xf numFmtId="14" fontId="37" fillId="0" borderId="0" xfId="504" applyNumberFormat="1" applyFont="1" applyAlignment="1">
      <alignment horizontal="center" vertical="center"/>
    </xf>
    <xf numFmtId="169" fontId="43" fillId="0" borderId="0" xfId="648" applyNumberFormat="1" applyFont="1" applyFill="1" applyBorder="1" applyAlignment="1">
      <alignment horizontal="right" vertical="center"/>
    </xf>
    <xf numFmtId="4" fontId="43" fillId="0" borderId="0" xfId="504" applyNumberFormat="1" applyFont="1" applyAlignment="1">
      <alignment horizontal="right" vertical="center" wrapText="1"/>
    </xf>
    <xf numFmtId="168" fontId="49" fillId="0" borderId="0" xfId="644" applyNumberFormat="1" applyFill="1"/>
    <xf numFmtId="168" fontId="43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/>
    </xf>
    <xf numFmtId="168" fontId="43" fillId="0" borderId="12" xfId="644" applyNumberFormat="1" applyFont="1" applyFill="1" applyBorder="1" applyAlignment="1">
      <alignment horizontal="right" vertical="center" wrapText="1"/>
    </xf>
    <xf numFmtId="168" fontId="4" fillId="0" borderId="0" xfId="644" applyNumberFormat="1" applyFont="1" applyFill="1"/>
    <xf numFmtId="168" fontId="1" fillId="0" borderId="0" xfId="644" applyNumberFormat="1" applyFont="1" applyFill="1"/>
    <xf numFmtId="168" fontId="37" fillId="0" borderId="0" xfId="644" applyNumberFormat="1" applyFont="1" applyFill="1" applyBorder="1" applyAlignment="1">
      <alignment horizontal="right" vertical="center" wrapText="1"/>
    </xf>
    <xf numFmtId="168" fontId="17" fillId="0" borderId="0" xfId="644" applyNumberFormat="1" applyFont="1" applyFill="1" applyAlignment="1">
      <alignment horizontal="right"/>
    </xf>
    <xf numFmtId="168" fontId="17" fillId="0" borderId="0" xfId="644" applyNumberFormat="1" applyFont="1" applyFill="1"/>
    <xf numFmtId="168" fontId="37" fillId="0" borderId="0" xfId="681" applyNumberFormat="1" applyFont="1" applyFill="1"/>
    <xf numFmtId="168" fontId="39" fillId="0" borderId="0" xfId="681" applyNumberFormat="1" applyFont="1" applyFill="1"/>
    <xf numFmtId="15" fontId="58" fillId="0" borderId="0" xfId="647" applyNumberFormat="1" applyFont="1" applyAlignment="1">
      <alignment horizontal="left"/>
    </xf>
    <xf numFmtId="4" fontId="48" fillId="0" borderId="0" xfId="647" applyNumberFormat="1" applyFont="1" applyAlignment="1">
      <alignment horizontal="left"/>
    </xf>
    <xf numFmtId="168" fontId="43" fillId="0" borderId="10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right"/>
    </xf>
    <xf numFmtId="0" fontId="61" fillId="0" borderId="0" xfId="647" applyFont="1" applyAlignment="1">
      <alignment horizontal="left" vertical="center"/>
    </xf>
    <xf numFmtId="168" fontId="62" fillId="0" borderId="0" xfId="681" applyNumberFormat="1" applyFont="1" applyFill="1" applyBorder="1" applyAlignment="1">
      <alignment horizontal="right" vertical="center"/>
    </xf>
    <xf numFmtId="165" fontId="63" fillId="0" borderId="0" xfId="681" applyFont="1" applyFill="1"/>
    <xf numFmtId="168" fontId="43" fillId="0" borderId="17" xfId="681" applyNumberFormat="1" applyFont="1" applyFill="1" applyBorder="1"/>
    <xf numFmtId="165" fontId="43" fillId="0" borderId="17" xfId="681" applyFont="1" applyFill="1" applyBorder="1"/>
    <xf numFmtId="168" fontId="43" fillId="0" borderId="0" xfId="681" applyNumberFormat="1" applyFont="1" applyFill="1" applyBorder="1"/>
    <xf numFmtId="168" fontId="43" fillId="0" borderId="18" xfId="681" applyNumberFormat="1" applyFont="1" applyFill="1" applyBorder="1" applyAlignment="1">
      <alignment horizontal="center" vertical="center" wrapText="1"/>
    </xf>
    <xf numFmtId="168" fontId="55" fillId="0" borderId="0" xfId="681" applyNumberFormat="1" applyFont="1" applyFill="1"/>
    <xf numFmtId="0" fontId="53" fillId="0" borderId="0" xfId="647" applyFont="1"/>
    <xf numFmtId="168" fontId="55" fillId="0" borderId="0" xfId="681" applyNumberFormat="1" applyFont="1" applyFill="1" applyAlignment="1">
      <alignment horizontal="right"/>
    </xf>
    <xf numFmtId="168" fontId="17" fillId="0" borderId="0" xfId="649" applyNumberFormat="1" applyFont="1"/>
    <xf numFmtId="168" fontId="49" fillId="0" borderId="0" xfId="649" applyNumberFormat="1"/>
    <xf numFmtId="0" fontId="58" fillId="0" borderId="0" xfId="504" applyFont="1" applyAlignment="1">
      <alignment horizontal="center" vertical="center" wrapText="1"/>
    </xf>
    <xf numFmtId="168" fontId="65" fillId="0" borderId="0" xfId="644" applyNumberFormat="1" applyFont="1" applyFill="1"/>
    <xf numFmtId="14" fontId="65" fillId="0" borderId="0" xfId="647" applyNumberFormat="1" applyFont="1"/>
    <xf numFmtId="0" fontId="51" fillId="0" borderId="0" xfId="647" applyFont="1" applyAlignment="1">
      <alignment horizontal="center"/>
    </xf>
    <xf numFmtId="0" fontId="52" fillId="0" borderId="0" xfId="647" applyFont="1" applyAlignment="1">
      <alignment horizontal="center"/>
    </xf>
    <xf numFmtId="0" fontId="43" fillId="0" borderId="21" xfId="647" applyFont="1" applyBorder="1" applyAlignment="1">
      <alignment horizontal="center" vertical="center" wrapText="1"/>
    </xf>
    <xf numFmtId="0" fontId="43" fillId="0" borderId="22" xfId="647" applyFont="1" applyBorder="1" applyAlignment="1">
      <alignment horizontal="center" vertical="center" wrapText="1"/>
    </xf>
    <xf numFmtId="0" fontId="43" fillId="0" borderId="19" xfId="647" applyFont="1" applyBorder="1" applyAlignment="1">
      <alignment horizontal="center" vertical="center" wrapText="1"/>
    </xf>
    <xf numFmtId="0" fontId="43" fillId="0" borderId="19" xfId="647" applyFont="1" applyBorder="1" applyAlignment="1">
      <alignment horizontal="center"/>
    </xf>
    <xf numFmtId="0" fontId="43" fillId="0" borderId="23" xfId="647" applyFont="1" applyBorder="1" applyAlignment="1">
      <alignment horizontal="center"/>
    </xf>
    <xf numFmtId="0" fontId="43" fillId="0" borderId="24" xfId="647" applyFont="1" applyBorder="1" applyAlignment="1">
      <alignment horizontal="center"/>
    </xf>
    <xf numFmtId="4" fontId="37" fillId="0" borderId="20" xfId="647" applyNumberFormat="1" applyFont="1" applyBorder="1" applyAlignment="1">
      <alignment horizontal="center" vertical="center" wrapText="1"/>
    </xf>
    <xf numFmtId="4" fontId="37" fillId="0" borderId="0" xfId="647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3" fillId="0" borderId="10" xfId="0" applyFont="1" applyBorder="1" applyAlignment="1">
      <alignment horizontal="center"/>
    </xf>
    <xf numFmtId="0" fontId="43" fillId="0" borderId="15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58" fillId="0" borderId="16" xfId="504" applyFont="1" applyBorder="1" applyAlignment="1">
      <alignment horizontal="center" vertical="center" wrapText="1"/>
    </xf>
    <xf numFmtId="0" fontId="58" fillId="0" borderId="15" xfId="504" applyFont="1" applyBorder="1" applyAlignment="1">
      <alignment horizontal="center" vertical="center" wrapText="1"/>
    </xf>
    <xf numFmtId="167" fontId="43" fillId="0" borderId="15" xfId="504" applyNumberFormat="1" applyFont="1" applyBorder="1" applyAlignment="1">
      <alignment horizontal="center" vertical="center" wrapText="1"/>
    </xf>
    <xf numFmtId="168" fontId="43" fillId="0" borderId="10" xfId="681" applyNumberFormat="1" applyFont="1" applyFill="1" applyBorder="1" applyAlignment="1">
      <alignment horizontal="center"/>
    </xf>
    <xf numFmtId="0" fontId="36" fillId="0" borderId="13" xfId="504" applyFont="1" applyBorder="1" applyAlignment="1">
      <alignment horizontal="center" vertical="center" wrapText="1"/>
    </xf>
    <xf numFmtId="0" fontId="36" fillId="0" borderId="0" xfId="504" applyFont="1" applyAlignment="1">
      <alignment horizontal="center" vertical="center" wrapText="1"/>
    </xf>
    <xf numFmtId="0" fontId="58" fillId="0" borderId="10" xfId="504" applyFont="1" applyBorder="1" applyAlignment="1">
      <alignment horizontal="center" vertical="center" wrapText="1"/>
    </xf>
    <xf numFmtId="0" fontId="58" fillId="0" borderId="11" xfId="504" applyFont="1" applyBorder="1" applyAlignment="1">
      <alignment horizontal="center" vertical="center" wrapText="1"/>
    </xf>
    <xf numFmtId="0" fontId="58" fillId="0" borderId="0" xfId="504" applyFont="1" applyAlignment="1">
      <alignment horizontal="center" vertical="center" wrapText="1"/>
    </xf>
    <xf numFmtId="0" fontId="43" fillId="0" borderId="15" xfId="501" applyFont="1" applyBorder="1" applyAlignment="1">
      <alignment horizontal="center" vertical="center" wrapText="1"/>
    </xf>
    <xf numFmtId="0" fontId="43" fillId="0" borderId="16" xfId="501" applyFont="1" applyBorder="1" applyAlignment="1">
      <alignment horizontal="center" vertical="center" wrapText="1"/>
    </xf>
    <xf numFmtId="0" fontId="43" fillId="0" borderId="10" xfId="501" applyFont="1" applyBorder="1" applyAlignment="1">
      <alignment horizontal="center"/>
    </xf>
    <xf numFmtId="0" fontId="37" fillId="0" borderId="0" xfId="504" applyFont="1" applyAlignment="1">
      <alignment horizontal="center" vertical="center" wrapText="1"/>
    </xf>
    <xf numFmtId="0" fontId="37" fillId="0" borderId="13" xfId="501" applyFont="1" applyBorder="1" applyAlignment="1">
      <alignment horizontal="center" vertical="center" wrapText="1"/>
    </xf>
    <xf numFmtId="0" fontId="37" fillId="0" borderId="0" xfId="501" applyFont="1" applyAlignment="1">
      <alignment horizontal="center" vertical="center" wrapText="1"/>
    </xf>
    <xf numFmtId="3" fontId="43" fillId="0" borderId="15" xfId="501" applyNumberFormat="1" applyFont="1" applyBorder="1" applyAlignment="1">
      <alignment horizontal="center" vertical="center" wrapText="1"/>
    </xf>
    <xf numFmtId="0" fontId="37" fillId="0" borderId="13" xfId="504" applyFont="1" applyBorder="1" applyAlignment="1">
      <alignment horizontal="center" vertical="center" wrapText="1"/>
    </xf>
  </cellXfs>
  <cellStyles count="683">
    <cellStyle name="20% - Énfasis1" xfId="1" builtinId="30" customBuiltin="1"/>
    <cellStyle name="20% - Énfasis1 1" xfId="2" xr:uid="{00000000-0005-0000-0000-000001000000}"/>
    <cellStyle name="20% - Énfasis1 2" xfId="3" xr:uid="{00000000-0005-0000-0000-000002000000}"/>
    <cellStyle name="20% - Énfasis1 3" xfId="4" xr:uid="{00000000-0005-0000-0000-000003000000}"/>
    <cellStyle name="20% - Énfasis1 4" xfId="5" xr:uid="{00000000-0005-0000-0000-000004000000}"/>
    <cellStyle name="20% - Énfasis1 5" xfId="6" xr:uid="{00000000-0005-0000-0000-000005000000}"/>
    <cellStyle name="20% - Énfasis1 6" xfId="7" xr:uid="{00000000-0005-0000-0000-000006000000}"/>
    <cellStyle name="20% - Énfasis1 7" xfId="8" xr:uid="{00000000-0005-0000-0000-000007000000}"/>
    <cellStyle name="20% - Énfasis2" xfId="9" builtinId="34" customBuiltin="1"/>
    <cellStyle name="20% - Énfasis2 1" xfId="10" xr:uid="{00000000-0005-0000-0000-000009000000}"/>
    <cellStyle name="20% - Énfasis2 2" xfId="11" xr:uid="{00000000-0005-0000-0000-00000A000000}"/>
    <cellStyle name="20% - Énfasis2 3" xfId="12" xr:uid="{00000000-0005-0000-0000-00000B000000}"/>
    <cellStyle name="20% - Énfasis2 4" xfId="13" xr:uid="{00000000-0005-0000-0000-00000C000000}"/>
    <cellStyle name="20% - Énfasis2 5" xfId="14" xr:uid="{00000000-0005-0000-0000-00000D000000}"/>
    <cellStyle name="20% - Énfasis2 6" xfId="15" xr:uid="{00000000-0005-0000-0000-00000E000000}"/>
    <cellStyle name="20% - Énfasis2 7" xfId="16" xr:uid="{00000000-0005-0000-0000-00000F000000}"/>
    <cellStyle name="20% - Énfasis3" xfId="17" builtinId="38" customBuiltin="1"/>
    <cellStyle name="20% - Énfasis3 1" xfId="18" xr:uid="{00000000-0005-0000-0000-000011000000}"/>
    <cellStyle name="20% - Énfasis3 2" xfId="19" xr:uid="{00000000-0005-0000-0000-000012000000}"/>
    <cellStyle name="20% - Énfasis3 3" xfId="20" xr:uid="{00000000-0005-0000-0000-000013000000}"/>
    <cellStyle name="20% - Énfasis3 4" xfId="21" xr:uid="{00000000-0005-0000-0000-000014000000}"/>
    <cellStyle name="20% - Énfasis3 5" xfId="22" xr:uid="{00000000-0005-0000-0000-000015000000}"/>
    <cellStyle name="20% - Énfasis3 6" xfId="23" xr:uid="{00000000-0005-0000-0000-000016000000}"/>
    <cellStyle name="20% - Énfasis3 7" xfId="24" xr:uid="{00000000-0005-0000-0000-000017000000}"/>
    <cellStyle name="20% - Énfasis4" xfId="25" builtinId="42" customBuiltin="1"/>
    <cellStyle name="20% - Énfasis4 1" xfId="26" xr:uid="{00000000-0005-0000-0000-000019000000}"/>
    <cellStyle name="20% - Énfasis4 2" xfId="27" xr:uid="{00000000-0005-0000-0000-00001A000000}"/>
    <cellStyle name="20% - Énfasis4 3" xfId="28" xr:uid="{00000000-0005-0000-0000-00001B000000}"/>
    <cellStyle name="20% - Énfasis4 4" xfId="29" xr:uid="{00000000-0005-0000-0000-00001C000000}"/>
    <cellStyle name="20% - Énfasis4 5" xfId="30" xr:uid="{00000000-0005-0000-0000-00001D000000}"/>
    <cellStyle name="20% - Énfasis4 6" xfId="31" xr:uid="{00000000-0005-0000-0000-00001E000000}"/>
    <cellStyle name="20% - Énfasis4 7" xfId="32" xr:uid="{00000000-0005-0000-0000-00001F000000}"/>
    <cellStyle name="20% - Énfasis5" xfId="33" builtinId="46" customBuiltin="1"/>
    <cellStyle name="20% - Énfasis5 1" xfId="34" xr:uid="{00000000-0005-0000-0000-000021000000}"/>
    <cellStyle name="20% - Énfasis5 2" xfId="35" xr:uid="{00000000-0005-0000-0000-000022000000}"/>
    <cellStyle name="20% - Énfasis5 3" xfId="36" xr:uid="{00000000-0005-0000-0000-000023000000}"/>
    <cellStyle name="20% - Énfasis5 4" xfId="37" xr:uid="{00000000-0005-0000-0000-000024000000}"/>
    <cellStyle name="20% - Énfasis5 5" xfId="38" xr:uid="{00000000-0005-0000-0000-000025000000}"/>
    <cellStyle name="20% - Énfasis5 6" xfId="39" xr:uid="{00000000-0005-0000-0000-000026000000}"/>
    <cellStyle name="20% - Énfasis5 7" xfId="40" xr:uid="{00000000-0005-0000-0000-000027000000}"/>
    <cellStyle name="20% - Énfasis6" xfId="41" builtinId="50" customBuiltin="1"/>
    <cellStyle name="20% - Énfasis6 1" xfId="42" xr:uid="{00000000-0005-0000-0000-000029000000}"/>
    <cellStyle name="20% - Énfasis6 2" xfId="43" xr:uid="{00000000-0005-0000-0000-00002A000000}"/>
    <cellStyle name="20% - Énfasis6 3" xfId="44" xr:uid="{00000000-0005-0000-0000-00002B000000}"/>
    <cellStyle name="20% - Énfasis6 4" xfId="45" xr:uid="{00000000-0005-0000-0000-00002C000000}"/>
    <cellStyle name="20% - Énfasis6 5" xfId="46" xr:uid="{00000000-0005-0000-0000-00002D000000}"/>
    <cellStyle name="20% - Énfasis6 6" xfId="47" xr:uid="{00000000-0005-0000-0000-00002E000000}"/>
    <cellStyle name="20% - Énfasis6 7" xfId="48" xr:uid="{00000000-0005-0000-0000-00002F000000}"/>
    <cellStyle name="40% - Énfasis1" xfId="49" builtinId="31" customBuiltin="1"/>
    <cellStyle name="40% - Énfasis1 1" xfId="50" xr:uid="{00000000-0005-0000-0000-000031000000}"/>
    <cellStyle name="40% - Énfasis1 2" xfId="51" xr:uid="{00000000-0005-0000-0000-000032000000}"/>
    <cellStyle name="40% - Énfasis1 3" xfId="52" xr:uid="{00000000-0005-0000-0000-000033000000}"/>
    <cellStyle name="40% - Énfasis1 4" xfId="53" xr:uid="{00000000-0005-0000-0000-000034000000}"/>
    <cellStyle name="40% - Énfasis1 5" xfId="54" xr:uid="{00000000-0005-0000-0000-000035000000}"/>
    <cellStyle name="40% - Énfasis1 6" xfId="55" xr:uid="{00000000-0005-0000-0000-000036000000}"/>
    <cellStyle name="40% - Énfasis1 7" xfId="56" xr:uid="{00000000-0005-0000-0000-000037000000}"/>
    <cellStyle name="40% - Énfasis2" xfId="57" builtinId="35" customBuiltin="1"/>
    <cellStyle name="40% - Énfasis2 1" xfId="58" xr:uid="{00000000-0005-0000-0000-000039000000}"/>
    <cellStyle name="40% - Énfasis2 2" xfId="59" xr:uid="{00000000-0005-0000-0000-00003A000000}"/>
    <cellStyle name="40% - Énfasis2 3" xfId="60" xr:uid="{00000000-0005-0000-0000-00003B000000}"/>
    <cellStyle name="40% - Énfasis2 4" xfId="61" xr:uid="{00000000-0005-0000-0000-00003C000000}"/>
    <cellStyle name="40% - Énfasis2 5" xfId="62" xr:uid="{00000000-0005-0000-0000-00003D000000}"/>
    <cellStyle name="40% - Énfasis2 6" xfId="63" xr:uid="{00000000-0005-0000-0000-00003E000000}"/>
    <cellStyle name="40% - Énfasis2 7" xfId="64" xr:uid="{00000000-0005-0000-0000-00003F000000}"/>
    <cellStyle name="40% - Énfasis3" xfId="65" builtinId="39" customBuiltin="1"/>
    <cellStyle name="40% - Énfasis3 1" xfId="66" xr:uid="{00000000-0005-0000-0000-000041000000}"/>
    <cellStyle name="40% - Énfasis3 2" xfId="67" xr:uid="{00000000-0005-0000-0000-000042000000}"/>
    <cellStyle name="40% - Énfasis3 3" xfId="68" xr:uid="{00000000-0005-0000-0000-000043000000}"/>
    <cellStyle name="40% - Énfasis3 4" xfId="69" xr:uid="{00000000-0005-0000-0000-000044000000}"/>
    <cellStyle name="40% - Énfasis3 5" xfId="70" xr:uid="{00000000-0005-0000-0000-000045000000}"/>
    <cellStyle name="40% - Énfasis3 6" xfId="71" xr:uid="{00000000-0005-0000-0000-000046000000}"/>
    <cellStyle name="40% - Énfasis3 7" xfId="72" xr:uid="{00000000-0005-0000-0000-000047000000}"/>
    <cellStyle name="40% - Énfasis4" xfId="73" builtinId="43" customBuiltin="1"/>
    <cellStyle name="40% - Énfasis4 1" xfId="74" xr:uid="{00000000-0005-0000-0000-000049000000}"/>
    <cellStyle name="40% - Énfasis4 2" xfId="75" xr:uid="{00000000-0005-0000-0000-00004A000000}"/>
    <cellStyle name="40% - Énfasis4 3" xfId="76" xr:uid="{00000000-0005-0000-0000-00004B000000}"/>
    <cellStyle name="40% - Énfasis4 4" xfId="77" xr:uid="{00000000-0005-0000-0000-00004C000000}"/>
    <cellStyle name="40% - Énfasis4 5" xfId="78" xr:uid="{00000000-0005-0000-0000-00004D000000}"/>
    <cellStyle name="40% - Énfasis4 6" xfId="79" xr:uid="{00000000-0005-0000-0000-00004E000000}"/>
    <cellStyle name="40% - Énfasis4 7" xfId="80" xr:uid="{00000000-0005-0000-0000-00004F000000}"/>
    <cellStyle name="40% - Énfasis5" xfId="81" builtinId="47" customBuiltin="1"/>
    <cellStyle name="40% - Énfasis5 1" xfId="82" xr:uid="{00000000-0005-0000-0000-000051000000}"/>
    <cellStyle name="40% - Énfasis5 2" xfId="83" xr:uid="{00000000-0005-0000-0000-000052000000}"/>
    <cellStyle name="40% - Énfasis5 3" xfId="84" xr:uid="{00000000-0005-0000-0000-000053000000}"/>
    <cellStyle name="40% - Énfasis5 4" xfId="85" xr:uid="{00000000-0005-0000-0000-000054000000}"/>
    <cellStyle name="40% - Énfasis5 5" xfId="86" xr:uid="{00000000-0005-0000-0000-000055000000}"/>
    <cellStyle name="40% - Énfasis5 6" xfId="87" xr:uid="{00000000-0005-0000-0000-000056000000}"/>
    <cellStyle name="40% - Énfasis5 7" xfId="88" xr:uid="{00000000-0005-0000-0000-000057000000}"/>
    <cellStyle name="40% - Énfasis6" xfId="89" builtinId="51" customBuiltin="1"/>
    <cellStyle name="40% - Énfasis6 1" xfId="90" xr:uid="{00000000-0005-0000-0000-000059000000}"/>
    <cellStyle name="40% - Énfasis6 2" xfId="91" xr:uid="{00000000-0005-0000-0000-00005A000000}"/>
    <cellStyle name="40% - Énfasis6 3" xfId="92" xr:uid="{00000000-0005-0000-0000-00005B000000}"/>
    <cellStyle name="40% - Énfasis6 4" xfId="93" xr:uid="{00000000-0005-0000-0000-00005C000000}"/>
    <cellStyle name="40% - Énfasis6 5" xfId="94" xr:uid="{00000000-0005-0000-0000-00005D000000}"/>
    <cellStyle name="40% - Énfasis6 6" xfId="95" xr:uid="{00000000-0005-0000-0000-00005E000000}"/>
    <cellStyle name="40% - Énfasis6 7" xfId="96" xr:uid="{00000000-0005-0000-0000-00005F000000}"/>
    <cellStyle name="60% - Énfasis1" xfId="97" builtinId="32" customBuiltin="1"/>
    <cellStyle name="60% - Énfasis1 1" xfId="98" xr:uid="{00000000-0005-0000-0000-000061000000}"/>
    <cellStyle name="60% - Énfasis1 2" xfId="99" xr:uid="{00000000-0005-0000-0000-000062000000}"/>
    <cellStyle name="60% - Énfasis1 3" xfId="100" xr:uid="{00000000-0005-0000-0000-000063000000}"/>
    <cellStyle name="60% - Énfasis1 4" xfId="101" xr:uid="{00000000-0005-0000-0000-000064000000}"/>
    <cellStyle name="60% - Énfasis1 5" xfId="102" xr:uid="{00000000-0005-0000-0000-000065000000}"/>
    <cellStyle name="60% - Énfasis1 6" xfId="103" xr:uid="{00000000-0005-0000-0000-000066000000}"/>
    <cellStyle name="60% - Énfasis1 7" xfId="104" xr:uid="{00000000-0005-0000-0000-000067000000}"/>
    <cellStyle name="60% - Énfasis2" xfId="105" builtinId="36" customBuiltin="1"/>
    <cellStyle name="60% - Énfasis2 1" xfId="106" xr:uid="{00000000-0005-0000-0000-000069000000}"/>
    <cellStyle name="60% - Énfasis2 2" xfId="107" xr:uid="{00000000-0005-0000-0000-00006A000000}"/>
    <cellStyle name="60% - Énfasis2 3" xfId="108" xr:uid="{00000000-0005-0000-0000-00006B000000}"/>
    <cellStyle name="60% - Énfasis2 4" xfId="109" xr:uid="{00000000-0005-0000-0000-00006C000000}"/>
    <cellStyle name="60% - Énfasis2 5" xfId="110" xr:uid="{00000000-0005-0000-0000-00006D000000}"/>
    <cellStyle name="60% - Énfasis2 6" xfId="111" xr:uid="{00000000-0005-0000-0000-00006E000000}"/>
    <cellStyle name="60% - Énfasis2 7" xfId="112" xr:uid="{00000000-0005-0000-0000-00006F000000}"/>
    <cellStyle name="60% - Énfasis3" xfId="113" builtinId="40" customBuiltin="1"/>
    <cellStyle name="60% - Énfasis3 1" xfId="114" xr:uid="{00000000-0005-0000-0000-000071000000}"/>
    <cellStyle name="60% - Énfasis3 2" xfId="115" xr:uid="{00000000-0005-0000-0000-000072000000}"/>
    <cellStyle name="60% - Énfasis3 3" xfId="116" xr:uid="{00000000-0005-0000-0000-000073000000}"/>
    <cellStyle name="60% - Énfasis3 4" xfId="117" xr:uid="{00000000-0005-0000-0000-000074000000}"/>
    <cellStyle name="60% - Énfasis3 5" xfId="118" xr:uid="{00000000-0005-0000-0000-000075000000}"/>
    <cellStyle name="60% - Énfasis3 6" xfId="119" xr:uid="{00000000-0005-0000-0000-000076000000}"/>
    <cellStyle name="60% - Énfasis3 7" xfId="120" xr:uid="{00000000-0005-0000-0000-000077000000}"/>
    <cellStyle name="60% - Énfasis4" xfId="121" builtinId="44" customBuiltin="1"/>
    <cellStyle name="60% - Énfasis4 1" xfId="122" xr:uid="{00000000-0005-0000-0000-000079000000}"/>
    <cellStyle name="60% - Énfasis4 2" xfId="123" xr:uid="{00000000-0005-0000-0000-00007A000000}"/>
    <cellStyle name="60% - Énfasis4 3" xfId="124" xr:uid="{00000000-0005-0000-0000-00007B000000}"/>
    <cellStyle name="60% - Énfasis4 4" xfId="125" xr:uid="{00000000-0005-0000-0000-00007C000000}"/>
    <cellStyle name="60% - Énfasis4 5" xfId="126" xr:uid="{00000000-0005-0000-0000-00007D000000}"/>
    <cellStyle name="60% - Énfasis4 6" xfId="127" xr:uid="{00000000-0005-0000-0000-00007E000000}"/>
    <cellStyle name="60% - Énfasis4 7" xfId="128" xr:uid="{00000000-0005-0000-0000-00007F000000}"/>
    <cellStyle name="60% - Énfasis5" xfId="129" builtinId="48" customBuiltin="1"/>
    <cellStyle name="60% - Énfasis5 1" xfId="130" xr:uid="{00000000-0005-0000-0000-000081000000}"/>
    <cellStyle name="60% - Énfasis5 2" xfId="131" xr:uid="{00000000-0005-0000-0000-000082000000}"/>
    <cellStyle name="60% - Énfasis5 3" xfId="132" xr:uid="{00000000-0005-0000-0000-000083000000}"/>
    <cellStyle name="60% - Énfasis5 4" xfId="133" xr:uid="{00000000-0005-0000-0000-000084000000}"/>
    <cellStyle name="60% - Énfasis5 5" xfId="134" xr:uid="{00000000-0005-0000-0000-000085000000}"/>
    <cellStyle name="60% - Énfasis5 6" xfId="135" xr:uid="{00000000-0005-0000-0000-000086000000}"/>
    <cellStyle name="60% - Énfasis5 7" xfId="136" xr:uid="{00000000-0005-0000-0000-000087000000}"/>
    <cellStyle name="60% - Énfasis6" xfId="137" builtinId="52" customBuiltin="1"/>
    <cellStyle name="60% - Énfasis6 1" xfId="138" xr:uid="{00000000-0005-0000-0000-000089000000}"/>
    <cellStyle name="60% - Énfasis6 2" xfId="139" xr:uid="{00000000-0005-0000-0000-00008A000000}"/>
    <cellStyle name="60% - Énfasis6 3" xfId="140" xr:uid="{00000000-0005-0000-0000-00008B000000}"/>
    <cellStyle name="60% - Énfasis6 4" xfId="141" xr:uid="{00000000-0005-0000-0000-00008C000000}"/>
    <cellStyle name="60% - Énfasis6 5" xfId="142" xr:uid="{00000000-0005-0000-0000-00008D000000}"/>
    <cellStyle name="60% - Énfasis6 6" xfId="143" xr:uid="{00000000-0005-0000-0000-00008E000000}"/>
    <cellStyle name="60% - Énfasis6 7" xfId="144" xr:uid="{00000000-0005-0000-0000-00008F000000}"/>
    <cellStyle name="Buena 1" xfId="146" xr:uid="{00000000-0005-0000-0000-000091000000}"/>
    <cellStyle name="Buena 2" xfId="147" xr:uid="{00000000-0005-0000-0000-000092000000}"/>
    <cellStyle name="Buena 3" xfId="148" xr:uid="{00000000-0005-0000-0000-000093000000}"/>
    <cellStyle name="Buena 4" xfId="149" xr:uid="{00000000-0005-0000-0000-000094000000}"/>
    <cellStyle name="Buena 5" xfId="150" xr:uid="{00000000-0005-0000-0000-000095000000}"/>
    <cellStyle name="Buena 6" xfId="151" xr:uid="{00000000-0005-0000-0000-000096000000}"/>
    <cellStyle name="Buena 7" xfId="152" xr:uid="{00000000-0005-0000-0000-000097000000}"/>
    <cellStyle name="Bueno" xfId="145" builtinId="26" customBuiltin="1"/>
    <cellStyle name="Cálculo" xfId="153" builtinId="22" customBuiltin="1"/>
    <cellStyle name="Cálculo 1" xfId="154" xr:uid="{00000000-0005-0000-0000-000099000000}"/>
    <cellStyle name="Cálculo 2" xfId="155" xr:uid="{00000000-0005-0000-0000-00009A000000}"/>
    <cellStyle name="Cálculo 3" xfId="156" xr:uid="{00000000-0005-0000-0000-00009B000000}"/>
    <cellStyle name="Cálculo 4" xfId="157" xr:uid="{00000000-0005-0000-0000-00009C000000}"/>
    <cellStyle name="Cálculo 5" xfId="158" xr:uid="{00000000-0005-0000-0000-00009D000000}"/>
    <cellStyle name="Cálculo 6" xfId="159" xr:uid="{00000000-0005-0000-0000-00009E000000}"/>
    <cellStyle name="Cálculo 7" xfId="160" xr:uid="{00000000-0005-0000-0000-00009F000000}"/>
    <cellStyle name="Celda de comprobación" xfId="161" builtinId="23" customBuiltin="1"/>
    <cellStyle name="Celda de comprobación 1" xfId="162" xr:uid="{00000000-0005-0000-0000-0000A1000000}"/>
    <cellStyle name="Celda de comprobación 2" xfId="163" xr:uid="{00000000-0005-0000-0000-0000A2000000}"/>
    <cellStyle name="Celda de comprobación 3" xfId="164" xr:uid="{00000000-0005-0000-0000-0000A3000000}"/>
    <cellStyle name="Celda de comprobación 4" xfId="165" xr:uid="{00000000-0005-0000-0000-0000A4000000}"/>
    <cellStyle name="Celda de comprobación 5" xfId="166" xr:uid="{00000000-0005-0000-0000-0000A5000000}"/>
    <cellStyle name="Celda de comprobación 6" xfId="167" xr:uid="{00000000-0005-0000-0000-0000A6000000}"/>
    <cellStyle name="Celda de comprobación 7" xfId="168" xr:uid="{00000000-0005-0000-0000-0000A7000000}"/>
    <cellStyle name="Celda vinculada" xfId="169" builtinId="24" customBuiltin="1"/>
    <cellStyle name="Celda vinculada 1" xfId="170" xr:uid="{00000000-0005-0000-0000-0000A9000000}"/>
    <cellStyle name="Celda vinculada 2" xfId="171" xr:uid="{00000000-0005-0000-0000-0000AA000000}"/>
    <cellStyle name="Celda vinculada 3" xfId="172" xr:uid="{00000000-0005-0000-0000-0000AB000000}"/>
    <cellStyle name="Celda vinculada 4" xfId="173" xr:uid="{00000000-0005-0000-0000-0000AC000000}"/>
    <cellStyle name="Celda vinculada 5" xfId="174" xr:uid="{00000000-0005-0000-0000-0000AD000000}"/>
    <cellStyle name="Celda vinculada 6" xfId="175" xr:uid="{00000000-0005-0000-0000-0000AE000000}"/>
    <cellStyle name="Celda vinculada 7" xfId="176" xr:uid="{00000000-0005-0000-0000-0000AF000000}"/>
    <cellStyle name="Encabezado 1" xfId="605" builtinId="16" customBuiltin="1"/>
    <cellStyle name="Encabezado 4" xfId="177" builtinId="19" customBuiltin="1"/>
    <cellStyle name="Encabezado 4 1" xfId="178" xr:uid="{00000000-0005-0000-0000-0000B1000000}"/>
    <cellStyle name="Encabezado 4 2" xfId="179" xr:uid="{00000000-0005-0000-0000-0000B2000000}"/>
    <cellStyle name="Encabezado 4 3" xfId="180" xr:uid="{00000000-0005-0000-0000-0000B3000000}"/>
    <cellStyle name="Encabezado 4 4" xfId="181" xr:uid="{00000000-0005-0000-0000-0000B4000000}"/>
    <cellStyle name="Encabezado 4 5" xfId="182" xr:uid="{00000000-0005-0000-0000-0000B5000000}"/>
    <cellStyle name="Encabezado 4 6" xfId="183" xr:uid="{00000000-0005-0000-0000-0000B6000000}"/>
    <cellStyle name="Encabezado 4 7" xfId="184" xr:uid="{00000000-0005-0000-0000-0000B7000000}"/>
    <cellStyle name="Énfasis1" xfId="185" builtinId="29" customBuiltin="1"/>
    <cellStyle name="Énfasis1 1" xfId="186" xr:uid="{00000000-0005-0000-0000-0000B9000000}"/>
    <cellStyle name="Énfasis1 2" xfId="187" xr:uid="{00000000-0005-0000-0000-0000BA000000}"/>
    <cellStyle name="Énfasis1 3" xfId="188" xr:uid="{00000000-0005-0000-0000-0000BB000000}"/>
    <cellStyle name="Énfasis1 4" xfId="189" xr:uid="{00000000-0005-0000-0000-0000BC000000}"/>
    <cellStyle name="Énfasis1 5" xfId="190" xr:uid="{00000000-0005-0000-0000-0000BD000000}"/>
    <cellStyle name="Énfasis1 6" xfId="191" xr:uid="{00000000-0005-0000-0000-0000BE000000}"/>
    <cellStyle name="Énfasis1 7" xfId="192" xr:uid="{00000000-0005-0000-0000-0000BF000000}"/>
    <cellStyle name="Énfasis2" xfId="193" builtinId="33" customBuiltin="1"/>
    <cellStyle name="Énfasis2 1" xfId="194" xr:uid="{00000000-0005-0000-0000-0000C1000000}"/>
    <cellStyle name="Énfasis2 2" xfId="195" xr:uid="{00000000-0005-0000-0000-0000C2000000}"/>
    <cellStyle name="Énfasis2 3" xfId="196" xr:uid="{00000000-0005-0000-0000-0000C3000000}"/>
    <cellStyle name="Énfasis2 4" xfId="197" xr:uid="{00000000-0005-0000-0000-0000C4000000}"/>
    <cellStyle name="Énfasis2 5" xfId="198" xr:uid="{00000000-0005-0000-0000-0000C5000000}"/>
    <cellStyle name="Énfasis2 6" xfId="199" xr:uid="{00000000-0005-0000-0000-0000C6000000}"/>
    <cellStyle name="Énfasis2 7" xfId="200" xr:uid="{00000000-0005-0000-0000-0000C7000000}"/>
    <cellStyle name="Énfasis3" xfId="201" builtinId="37" customBuiltin="1"/>
    <cellStyle name="Énfasis3 1" xfId="202" xr:uid="{00000000-0005-0000-0000-0000C9000000}"/>
    <cellStyle name="Énfasis3 2" xfId="203" xr:uid="{00000000-0005-0000-0000-0000CA000000}"/>
    <cellStyle name="Énfasis3 3" xfId="204" xr:uid="{00000000-0005-0000-0000-0000CB000000}"/>
    <cellStyle name="Énfasis3 4" xfId="205" xr:uid="{00000000-0005-0000-0000-0000CC000000}"/>
    <cellStyle name="Énfasis3 5" xfId="206" xr:uid="{00000000-0005-0000-0000-0000CD000000}"/>
    <cellStyle name="Énfasis3 6" xfId="207" xr:uid="{00000000-0005-0000-0000-0000CE000000}"/>
    <cellStyle name="Énfasis3 7" xfId="208" xr:uid="{00000000-0005-0000-0000-0000CF000000}"/>
    <cellStyle name="Énfasis4" xfId="209" builtinId="41" customBuiltin="1"/>
    <cellStyle name="Énfasis4 1" xfId="210" xr:uid="{00000000-0005-0000-0000-0000D1000000}"/>
    <cellStyle name="Énfasis4 2" xfId="211" xr:uid="{00000000-0005-0000-0000-0000D2000000}"/>
    <cellStyle name="Énfasis4 3" xfId="212" xr:uid="{00000000-0005-0000-0000-0000D3000000}"/>
    <cellStyle name="Énfasis4 4" xfId="213" xr:uid="{00000000-0005-0000-0000-0000D4000000}"/>
    <cellStyle name="Énfasis4 5" xfId="214" xr:uid="{00000000-0005-0000-0000-0000D5000000}"/>
    <cellStyle name="Énfasis4 6" xfId="215" xr:uid="{00000000-0005-0000-0000-0000D6000000}"/>
    <cellStyle name="Énfasis4 7" xfId="216" xr:uid="{00000000-0005-0000-0000-0000D7000000}"/>
    <cellStyle name="Énfasis5" xfId="217" builtinId="45" customBuiltin="1"/>
    <cellStyle name="Énfasis5 1" xfId="218" xr:uid="{00000000-0005-0000-0000-0000D9000000}"/>
    <cellStyle name="Énfasis5 2" xfId="219" xr:uid="{00000000-0005-0000-0000-0000DA000000}"/>
    <cellStyle name="Énfasis5 3" xfId="220" xr:uid="{00000000-0005-0000-0000-0000DB000000}"/>
    <cellStyle name="Énfasis5 4" xfId="221" xr:uid="{00000000-0005-0000-0000-0000DC000000}"/>
    <cellStyle name="Énfasis5 5" xfId="222" xr:uid="{00000000-0005-0000-0000-0000DD000000}"/>
    <cellStyle name="Énfasis5 6" xfId="223" xr:uid="{00000000-0005-0000-0000-0000DE000000}"/>
    <cellStyle name="Énfasis5 7" xfId="224" xr:uid="{00000000-0005-0000-0000-0000DF000000}"/>
    <cellStyle name="Énfasis6" xfId="225" builtinId="49" customBuiltin="1"/>
    <cellStyle name="Énfasis6 1" xfId="226" xr:uid="{00000000-0005-0000-0000-0000E1000000}"/>
    <cellStyle name="Énfasis6 2" xfId="227" xr:uid="{00000000-0005-0000-0000-0000E2000000}"/>
    <cellStyle name="Énfasis6 3" xfId="228" xr:uid="{00000000-0005-0000-0000-0000E3000000}"/>
    <cellStyle name="Énfasis6 4" xfId="229" xr:uid="{00000000-0005-0000-0000-0000E4000000}"/>
    <cellStyle name="Énfasis6 5" xfId="230" xr:uid="{00000000-0005-0000-0000-0000E5000000}"/>
    <cellStyle name="Énfasis6 6" xfId="231" xr:uid="{00000000-0005-0000-0000-0000E6000000}"/>
    <cellStyle name="Énfasis6 7" xfId="232" xr:uid="{00000000-0005-0000-0000-0000E7000000}"/>
    <cellStyle name="Entrada" xfId="233" builtinId="20" customBuiltin="1"/>
    <cellStyle name="Entrada 1" xfId="234" xr:uid="{00000000-0005-0000-0000-0000E9000000}"/>
    <cellStyle name="Entrada 2" xfId="235" xr:uid="{00000000-0005-0000-0000-0000EA000000}"/>
    <cellStyle name="Entrada 3" xfId="236" xr:uid="{00000000-0005-0000-0000-0000EB000000}"/>
    <cellStyle name="Entrada 4" xfId="237" xr:uid="{00000000-0005-0000-0000-0000EC000000}"/>
    <cellStyle name="Entrada 5" xfId="238" xr:uid="{00000000-0005-0000-0000-0000ED000000}"/>
    <cellStyle name="Entrada 6" xfId="239" xr:uid="{00000000-0005-0000-0000-0000EE000000}"/>
    <cellStyle name="Entrada 7" xfId="240" xr:uid="{00000000-0005-0000-0000-0000EF000000}"/>
    <cellStyle name="Excel Built-in 20% - Accent1" xfId="241" xr:uid="{00000000-0005-0000-0000-0000F0000000}"/>
    <cellStyle name="Excel Built-in 20% - Accent1 1" xfId="242" xr:uid="{00000000-0005-0000-0000-0000F1000000}"/>
    <cellStyle name="Excel Built-in 20% - Accent1 2" xfId="243" xr:uid="{00000000-0005-0000-0000-0000F2000000}"/>
    <cellStyle name="Excel Built-in 20% - Accent1 3" xfId="244" xr:uid="{00000000-0005-0000-0000-0000F3000000}"/>
    <cellStyle name="Excel Built-in 20% - Accent1 4" xfId="245" xr:uid="{00000000-0005-0000-0000-0000F4000000}"/>
    <cellStyle name="Excel Built-in 20% - Accent1 5" xfId="246" xr:uid="{00000000-0005-0000-0000-0000F5000000}"/>
    <cellStyle name="Excel Built-in 20% - Accent1 6" xfId="247" xr:uid="{00000000-0005-0000-0000-0000F6000000}"/>
    <cellStyle name="Excel Built-in 20% - Accent2" xfId="248" xr:uid="{00000000-0005-0000-0000-0000F7000000}"/>
    <cellStyle name="Excel Built-in 20% - Accent2 1" xfId="249" xr:uid="{00000000-0005-0000-0000-0000F8000000}"/>
    <cellStyle name="Excel Built-in 20% - Accent2 2" xfId="250" xr:uid="{00000000-0005-0000-0000-0000F9000000}"/>
    <cellStyle name="Excel Built-in 20% - Accent2 3" xfId="251" xr:uid="{00000000-0005-0000-0000-0000FA000000}"/>
    <cellStyle name="Excel Built-in 20% - Accent2 4" xfId="252" xr:uid="{00000000-0005-0000-0000-0000FB000000}"/>
    <cellStyle name="Excel Built-in 20% - Accent2 5" xfId="253" xr:uid="{00000000-0005-0000-0000-0000FC000000}"/>
    <cellStyle name="Excel Built-in 20% - Accent2 6" xfId="254" xr:uid="{00000000-0005-0000-0000-0000FD000000}"/>
    <cellStyle name="Excel Built-in 20% - Accent3" xfId="255" xr:uid="{00000000-0005-0000-0000-0000FE000000}"/>
    <cellStyle name="Excel Built-in 20% - Accent3 1" xfId="256" xr:uid="{00000000-0005-0000-0000-0000FF000000}"/>
    <cellStyle name="Excel Built-in 20% - Accent3 2" xfId="257" xr:uid="{00000000-0005-0000-0000-000000010000}"/>
    <cellStyle name="Excel Built-in 20% - Accent3 3" xfId="258" xr:uid="{00000000-0005-0000-0000-000001010000}"/>
    <cellStyle name="Excel Built-in 20% - Accent3 4" xfId="259" xr:uid="{00000000-0005-0000-0000-000002010000}"/>
    <cellStyle name="Excel Built-in 20% - Accent3 5" xfId="260" xr:uid="{00000000-0005-0000-0000-000003010000}"/>
    <cellStyle name="Excel Built-in 20% - Accent3 6" xfId="261" xr:uid="{00000000-0005-0000-0000-000004010000}"/>
    <cellStyle name="Excel Built-in 20% - Accent4" xfId="262" xr:uid="{00000000-0005-0000-0000-000005010000}"/>
    <cellStyle name="Excel Built-in 20% - Accent4 1" xfId="263" xr:uid="{00000000-0005-0000-0000-000006010000}"/>
    <cellStyle name="Excel Built-in 20% - Accent4 2" xfId="264" xr:uid="{00000000-0005-0000-0000-000007010000}"/>
    <cellStyle name="Excel Built-in 20% - Accent4 3" xfId="265" xr:uid="{00000000-0005-0000-0000-000008010000}"/>
    <cellStyle name="Excel Built-in 20% - Accent4 4" xfId="266" xr:uid="{00000000-0005-0000-0000-000009010000}"/>
    <cellStyle name="Excel Built-in 20% - Accent4 5" xfId="267" xr:uid="{00000000-0005-0000-0000-00000A010000}"/>
    <cellStyle name="Excel Built-in 20% - Accent4 6" xfId="268" xr:uid="{00000000-0005-0000-0000-00000B010000}"/>
    <cellStyle name="Excel Built-in 20% - Accent5" xfId="269" xr:uid="{00000000-0005-0000-0000-00000C010000}"/>
    <cellStyle name="Excel Built-in 20% - Accent5 1" xfId="270" xr:uid="{00000000-0005-0000-0000-00000D010000}"/>
    <cellStyle name="Excel Built-in 20% - Accent5 2" xfId="271" xr:uid="{00000000-0005-0000-0000-00000E010000}"/>
    <cellStyle name="Excel Built-in 20% - Accent5 3" xfId="272" xr:uid="{00000000-0005-0000-0000-00000F010000}"/>
    <cellStyle name="Excel Built-in 20% - Accent5 4" xfId="273" xr:uid="{00000000-0005-0000-0000-000010010000}"/>
    <cellStyle name="Excel Built-in 20% - Accent5 5" xfId="274" xr:uid="{00000000-0005-0000-0000-000011010000}"/>
    <cellStyle name="Excel Built-in 20% - Accent5 6" xfId="275" xr:uid="{00000000-0005-0000-0000-000012010000}"/>
    <cellStyle name="Excel Built-in 20% - Accent6" xfId="276" xr:uid="{00000000-0005-0000-0000-000013010000}"/>
    <cellStyle name="Excel Built-in 20% - Accent6 1" xfId="277" xr:uid="{00000000-0005-0000-0000-000014010000}"/>
    <cellStyle name="Excel Built-in 20% - Accent6 2" xfId="278" xr:uid="{00000000-0005-0000-0000-000015010000}"/>
    <cellStyle name="Excel Built-in 20% - Accent6 3" xfId="279" xr:uid="{00000000-0005-0000-0000-000016010000}"/>
    <cellStyle name="Excel Built-in 20% - Accent6 4" xfId="280" xr:uid="{00000000-0005-0000-0000-000017010000}"/>
    <cellStyle name="Excel Built-in 20% - Accent6 5" xfId="281" xr:uid="{00000000-0005-0000-0000-000018010000}"/>
    <cellStyle name="Excel Built-in 20% - Accent6 6" xfId="282" xr:uid="{00000000-0005-0000-0000-000019010000}"/>
    <cellStyle name="Excel Built-in 40% - Accent1" xfId="283" xr:uid="{00000000-0005-0000-0000-00001A010000}"/>
    <cellStyle name="Excel Built-in 40% - Accent1 1" xfId="284" xr:uid="{00000000-0005-0000-0000-00001B010000}"/>
    <cellStyle name="Excel Built-in 40% - Accent1 2" xfId="285" xr:uid="{00000000-0005-0000-0000-00001C010000}"/>
    <cellStyle name="Excel Built-in 40% - Accent1 3" xfId="286" xr:uid="{00000000-0005-0000-0000-00001D010000}"/>
    <cellStyle name="Excel Built-in 40% - Accent1 4" xfId="287" xr:uid="{00000000-0005-0000-0000-00001E010000}"/>
    <cellStyle name="Excel Built-in 40% - Accent1 5" xfId="288" xr:uid="{00000000-0005-0000-0000-00001F010000}"/>
    <cellStyle name="Excel Built-in 40% - Accent1 6" xfId="289" xr:uid="{00000000-0005-0000-0000-000020010000}"/>
    <cellStyle name="Excel Built-in 40% - Accent2" xfId="290" xr:uid="{00000000-0005-0000-0000-000021010000}"/>
    <cellStyle name="Excel Built-in 40% - Accent2 1" xfId="291" xr:uid="{00000000-0005-0000-0000-000022010000}"/>
    <cellStyle name="Excel Built-in 40% - Accent2 2" xfId="292" xr:uid="{00000000-0005-0000-0000-000023010000}"/>
    <cellStyle name="Excel Built-in 40% - Accent2 3" xfId="293" xr:uid="{00000000-0005-0000-0000-000024010000}"/>
    <cellStyle name="Excel Built-in 40% - Accent2 4" xfId="294" xr:uid="{00000000-0005-0000-0000-000025010000}"/>
    <cellStyle name="Excel Built-in 40% - Accent2 5" xfId="295" xr:uid="{00000000-0005-0000-0000-000026010000}"/>
    <cellStyle name="Excel Built-in 40% - Accent2 6" xfId="296" xr:uid="{00000000-0005-0000-0000-000027010000}"/>
    <cellStyle name="Excel Built-in 40% - Accent3" xfId="297" xr:uid="{00000000-0005-0000-0000-000028010000}"/>
    <cellStyle name="Excel Built-in 40% - Accent3 1" xfId="298" xr:uid="{00000000-0005-0000-0000-000029010000}"/>
    <cellStyle name="Excel Built-in 40% - Accent3 2" xfId="299" xr:uid="{00000000-0005-0000-0000-00002A010000}"/>
    <cellStyle name="Excel Built-in 40% - Accent3 3" xfId="300" xr:uid="{00000000-0005-0000-0000-00002B010000}"/>
    <cellStyle name="Excel Built-in 40% - Accent3 4" xfId="301" xr:uid="{00000000-0005-0000-0000-00002C010000}"/>
    <cellStyle name="Excel Built-in 40% - Accent3 5" xfId="302" xr:uid="{00000000-0005-0000-0000-00002D010000}"/>
    <cellStyle name="Excel Built-in 40% - Accent3 6" xfId="303" xr:uid="{00000000-0005-0000-0000-00002E010000}"/>
    <cellStyle name="Excel Built-in 40% - Accent4" xfId="304" xr:uid="{00000000-0005-0000-0000-00002F010000}"/>
    <cellStyle name="Excel Built-in 40% - Accent4 1" xfId="305" xr:uid="{00000000-0005-0000-0000-000030010000}"/>
    <cellStyle name="Excel Built-in 40% - Accent4 2" xfId="306" xr:uid="{00000000-0005-0000-0000-000031010000}"/>
    <cellStyle name="Excel Built-in 40% - Accent4 3" xfId="307" xr:uid="{00000000-0005-0000-0000-000032010000}"/>
    <cellStyle name="Excel Built-in 40% - Accent4 4" xfId="308" xr:uid="{00000000-0005-0000-0000-000033010000}"/>
    <cellStyle name="Excel Built-in 40% - Accent4 5" xfId="309" xr:uid="{00000000-0005-0000-0000-000034010000}"/>
    <cellStyle name="Excel Built-in 40% - Accent4 6" xfId="310" xr:uid="{00000000-0005-0000-0000-000035010000}"/>
    <cellStyle name="Excel Built-in 40% - Accent5" xfId="311" xr:uid="{00000000-0005-0000-0000-000036010000}"/>
    <cellStyle name="Excel Built-in 40% - Accent5 1" xfId="312" xr:uid="{00000000-0005-0000-0000-000037010000}"/>
    <cellStyle name="Excel Built-in 40% - Accent5 2" xfId="313" xr:uid="{00000000-0005-0000-0000-000038010000}"/>
    <cellStyle name="Excel Built-in 40% - Accent5 3" xfId="314" xr:uid="{00000000-0005-0000-0000-000039010000}"/>
    <cellStyle name="Excel Built-in 40% - Accent5 4" xfId="315" xr:uid="{00000000-0005-0000-0000-00003A010000}"/>
    <cellStyle name="Excel Built-in 40% - Accent5 5" xfId="316" xr:uid="{00000000-0005-0000-0000-00003B010000}"/>
    <cellStyle name="Excel Built-in 40% - Accent5 6" xfId="317" xr:uid="{00000000-0005-0000-0000-00003C010000}"/>
    <cellStyle name="Excel Built-in 40% - Accent6" xfId="318" xr:uid="{00000000-0005-0000-0000-00003D010000}"/>
    <cellStyle name="Excel Built-in 40% - Accent6 1" xfId="319" xr:uid="{00000000-0005-0000-0000-00003E010000}"/>
    <cellStyle name="Excel Built-in 40% - Accent6 2" xfId="320" xr:uid="{00000000-0005-0000-0000-00003F010000}"/>
    <cellStyle name="Excel Built-in 40% - Accent6 3" xfId="321" xr:uid="{00000000-0005-0000-0000-000040010000}"/>
    <cellStyle name="Excel Built-in 40% - Accent6 4" xfId="322" xr:uid="{00000000-0005-0000-0000-000041010000}"/>
    <cellStyle name="Excel Built-in 40% - Accent6 5" xfId="323" xr:uid="{00000000-0005-0000-0000-000042010000}"/>
    <cellStyle name="Excel Built-in 40% - Accent6 6" xfId="324" xr:uid="{00000000-0005-0000-0000-000043010000}"/>
    <cellStyle name="Excel Built-in 60% - Accent1" xfId="325" xr:uid="{00000000-0005-0000-0000-000044010000}"/>
    <cellStyle name="Excel Built-in 60% - Accent1 1" xfId="326" xr:uid="{00000000-0005-0000-0000-000045010000}"/>
    <cellStyle name="Excel Built-in 60% - Accent1 2" xfId="327" xr:uid="{00000000-0005-0000-0000-000046010000}"/>
    <cellStyle name="Excel Built-in 60% - Accent1 3" xfId="328" xr:uid="{00000000-0005-0000-0000-000047010000}"/>
    <cellStyle name="Excel Built-in 60% - Accent1 4" xfId="329" xr:uid="{00000000-0005-0000-0000-000048010000}"/>
    <cellStyle name="Excel Built-in 60% - Accent1 5" xfId="330" xr:uid="{00000000-0005-0000-0000-000049010000}"/>
    <cellStyle name="Excel Built-in 60% - Accent1 6" xfId="331" xr:uid="{00000000-0005-0000-0000-00004A010000}"/>
    <cellStyle name="Excel Built-in 60% - Accent2" xfId="332" xr:uid="{00000000-0005-0000-0000-00004B010000}"/>
    <cellStyle name="Excel Built-in 60% - Accent2 1" xfId="333" xr:uid="{00000000-0005-0000-0000-00004C010000}"/>
    <cellStyle name="Excel Built-in 60% - Accent2 2" xfId="334" xr:uid="{00000000-0005-0000-0000-00004D010000}"/>
    <cellStyle name="Excel Built-in 60% - Accent2 3" xfId="335" xr:uid="{00000000-0005-0000-0000-00004E010000}"/>
    <cellStyle name="Excel Built-in 60% - Accent2 4" xfId="336" xr:uid="{00000000-0005-0000-0000-00004F010000}"/>
    <cellStyle name="Excel Built-in 60% - Accent2 5" xfId="337" xr:uid="{00000000-0005-0000-0000-000050010000}"/>
    <cellStyle name="Excel Built-in 60% - Accent2 6" xfId="338" xr:uid="{00000000-0005-0000-0000-000051010000}"/>
    <cellStyle name="Excel Built-in 60% - Accent3" xfId="339" xr:uid="{00000000-0005-0000-0000-000052010000}"/>
    <cellStyle name="Excel Built-in 60% - Accent3 1" xfId="340" xr:uid="{00000000-0005-0000-0000-000053010000}"/>
    <cellStyle name="Excel Built-in 60% - Accent3 2" xfId="341" xr:uid="{00000000-0005-0000-0000-000054010000}"/>
    <cellStyle name="Excel Built-in 60% - Accent3 3" xfId="342" xr:uid="{00000000-0005-0000-0000-000055010000}"/>
    <cellStyle name="Excel Built-in 60% - Accent3 4" xfId="343" xr:uid="{00000000-0005-0000-0000-000056010000}"/>
    <cellStyle name="Excel Built-in 60% - Accent3 5" xfId="344" xr:uid="{00000000-0005-0000-0000-000057010000}"/>
    <cellStyle name="Excel Built-in 60% - Accent3 6" xfId="345" xr:uid="{00000000-0005-0000-0000-000058010000}"/>
    <cellStyle name="Excel Built-in 60% - Accent4" xfId="346" xr:uid="{00000000-0005-0000-0000-000059010000}"/>
    <cellStyle name="Excel Built-in 60% - Accent4 1" xfId="347" xr:uid="{00000000-0005-0000-0000-00005A010000}"/>
    <cellStyle name="Excel Built-in 60% - Accent4 2" xfId="348" xr:uid="{00000000-0005-0000-0000-00005B010000}"/>
    <cellStyle name="Excel Built-in 60% - Accent4 3" xfId="349" xr:uid="{00000000-0005-0000-0000-00005C010000}"/>
    <cellStyle name="Excel Built-in 60% - Accent4 4" xfId="350" xr:uid="{00000000-0005-0000-0000-00005D010000}"/>
    <cellStyle name="Excel Built-in 60% - Accent4 5" xfId="351" xr:uid="{00000000-0005-0000-0000-00005E010000}"/>
    <cellStyle name="Excel Built-in 60% - Accent4 6" xfId="352" xr:uid="{00000000-0005-0000-0000-00005F010000}"/>
    <cellStyle name="Excel Built-in 60% - Accent5" xfId="353" xr:uid="{00000000-0005-0000-0000-000060010000}"/>
    <cellStyle name="Excel Built-in 60% - Accent5 1" xfId="354" xr:uid="{00000000-0005-0000-0000-000061010000}"/>
    <cellStyle name="Excel Built-in 60% - Accent5 2" xfId="355" xr:uid="{00000000-0005-0000-0000-000062010000}"/>
    <cellStyle name="Excel Built-in 60% - Accent5 3" xfId="356" xr:uid="{00000000-0005-0000-0000-000063010000}"/>
    <cellStyle name="Excel Built-in 60% - Accent5 4" xfId="357" xr:uid="{00000000-0005-0000-0000-000064010000}"/>
    <cellStyle name="Excel Built-in 60% - Accent5 5" xfId="358" xr:uid="{00000000-0005-0000-0000-000065010000}"/>
    <cellStyle name="Excel Built-in 60% - Accent5 6" xfId="359" xr:uid="{00000000-0005-0000-0000-000066010000}"/>
    <cellStyle name="Excel Built-in 60% - Accent6" xfId="360" xr:uid="{00000000-0005-0000-0000-000067010000}"/>
    <cellStyle name="Excel Built-in 60% - Accent6 1" xfId="361" xr:uid="{00000000-0005-0000-0000-000068010000}"/>
    <cellStyle name="Excel Built-in 60% - Accent6 2" xfId="362" xr:uid="{00000000-0005-0000-0000-000069010000}"/>
    <cellStyle name="Excel Built-in 60% - Accent6 3" xfId="363" xr:uid="{00000000-0005-0000-0000-00006A010000}"/>
    <cellStyle name="Excel Built-in 60% - Accent6 4" xfId="364" xr:uid="{00000000-0005-0000-0000-00006B010000}"/>
    <cellStyle name="Excel Built-in 60% - Accent6 5" xfId="365" xr:uid="{00000000-0005-0000-0000-00006C010000}"/>
    <cellStyle name="Excel Built-in 60% - Accent6 6" xfId="366" xr:uid="{00000000-0005-0000-0000-00006D010000}"/>
    <cellStyle name="Excel Built-in Accent1" xfId="367" xr:uid="{00000000-0005-0000-0000-00006E010000}"/>
    <cellStyle name="Excel Built-in Accent1 1" xfId="368" xr:uid="{00000000-0005-0000-0000-00006F010000}"/>
    <cellStyle name="Excel Built-in Accent1 2" xfId="369" xr:uid="{00000000-0005-0000-0000-000070010000}"/>
    <cellStyle name="Excel Built-in Accent1 3" xfId="370" xr:uid="{00000000-0005-0000-0000-000071010000}"/>
    <cellStyle name="Excel Built-in Accent1 4" xfId="371" xr:uid="{00000000-0005-0000-0000-000072010000}"/>
    <cellStyle name="Excel Built-in Accent1 5" xfId="372" xr:uid="{00000000-0005-0000-0000-000073010000}"/>
    <cellStyle name="Excel Built-in Accent1 6" xfId="373" xr:uid="{00000000-0005-0000-0000-000074010000}"/>
    <cellStyle name="Excel Built-in Accent2" xfId="374" xr:uid="{00000000-0005-0000-0000-000075010000}"/>
    <cellStyle name="Excel Built-in Accent2 1" xfId="375" xr:uid="{00000000-0005-0000-0000-000076010000}"/>
    <cellStyle name="Excel Built-in Accent2 2" xfId="376" xr:uid="{00000000-0005-0000-0000-000077010000}"/>
    <cellStyle name="Excel Built-in Accent2 3" xfId="377" xr:uid="{00000000-0005-0000-0000-000078010000}"/>
    <cellStyle name="Excel Built-in Accent2 4" xfId="378" xr:uid="{00000000-0005-0000-0000-000079010000}"/>
    <cellStyle name="Excel Built-in Accent2 5" xfId="379" xr:uid="{00000000-0005-0000-0000-00007A010000}"/>
    <cellStyle name="Excel Built-in Accent2 6" xfId="380" xr:uid="{00000000-0005-0000-0000-00007B010000}"/>
    <cellStyle name="Excel Built-in Accent3" xfId="381" xr:uid="{00000000-0005-0000-0000-00007C010000}"/>
    <cellStyle name="Excel Built-in Accent3 1" xfId="382" xr:uid="{00000000-0005-0000-0000-00007D010000}"/>
    <cellStyle name="Excel Built-in Accent3 2" xfId="383" xr:uid="{00000000-0005-0000-0000-00007E010000}"/>
    <cellStyle name="Excel Built-in Accent3 3" xfId="384" xr:uid="{00000000-0005-0000-0000-00007F010000}"/>
    <cellStyle name="Excel Built-in Accent3 4" xfId="385" xr:uid="{00000000-0005-0000-0000-000080010000}"/>
    <cellStyle name="Excel Built-in Accent3 5" xfId="386" xr:uid="{00000000-0005-0000-0000-000081010000}"/>
    <cellStyle name="Excel Built-in Accent3 6" xfId="387" xr:uid="{00000000-0005-0000-0000-000082010000}"/>
    <cellStyle name="Excel Built-in Accent4" xfId="388" xr:uid="{00000000-0005-0000-0000-000083010000}"/>
    <cellStyle name="Excel Built-in Accent4 1" xfId="389" xr:uid="{00000000-0005-0000-0000-000084010000}"/>
    <cellStyle name="Excel Built-in Accent4 2" xfId="390" xr:uid="{00000000-0005-0000-0000-000085010000}"/>
    <cellStyle name="Excel Built-in Accent4 3" xfId="391" xr:uid="{00000000-0005-0000-0000-000086010000}"/>
    <cellStyle name="Excel Built-in Accent4 4" xfId="392" xr:uid="{00000000-0005-0000-0000-000087010000}"/>
    <cellStyle name="Excel Built-in Accent4 5" xfId="393" xr:uid="{00000000-0005-0000-0000-000088010000}"/>
    <cellStyle name="Excel Built-in Accent4 6" xfId="394" xr:uid="{00000000-0005-0000-0000-000089010000}"/>
    <cellStyle name="Excel Built-in Accent5" xfId="395" xr:uid="{00000000-0005-0000-0000-00008A010000}"/>
    <cellStyle name="Excel Built-in Accent5 1" xfId="396" xr:uid="{00000000-0005-0000-0000-00008B010000}"/>
    <cellStyle name="Excel Built-in Accent5 2" xfId="397" xr:uid="{00000000-0005-0000-0000-00008C010000}"/>
    <cellStyle name="Excel Built-in Accent5 3" xfId="398" xr:uid="{00000000-0005-0000-0000-00008D010000}"/>
    <cellStyle name="Excel Built-in Accent5 4" xfId="399" xr:uid="{00000000-0005-0000-0000-00008E010000}"/>
    <cellStyle name="Excel Built-in Accent5 5" xfId="400" xr:uid="{00000000-0005-0000-0000-00008F010000}"/>
    <cellStyle name="Excel Built-in Accent5 6" xfId="401" xr:uid="{00000000-0005-0000-0000-000090010000}"/>
    <cellStyle name="Excel Built-in Accent6" xfId="402" xr:uid="{00000000-0005-0000-0000-000091010000}"/>
    <cellStyle name="Excel Built-in Accent6 1" xfId="403" xr:uid="{00000000-0005-0000-0000-000092010000}"/>
    <cellStyle name="Excel Built-in Accent6 2" xfId="404" xr:uid="{00000000-0005-0000-0000-000093010000}"/>
    <cellStyle name="Excel Built-in Accent6 3" xfId="405" xr:uid="{00000000-0005-0000-0000-000094010000}"/>
    <cellStyle name="Excel Built-in Accent6 4" xfId="406" xr:uid="{00000000-0005-0000-0000-000095010000}"/>
    <cellStyle name="Excel Built-in Accent6 5" xfId="407" xr:uid="{00000000-0005-0000-0000-000096010000}"/>
    <cellStyle name="Excel Built-in Accent6 6" xfId="408" xr:uid="{00000000-0005-0000-0000-000097010000}"/>
    <cellStyle name="Excel Built-in Bad" xfId="409" xr:uid="{00000000-0005-0000-0000-000098010000}"/>
    <cellStyle name="Excel Built-in Bad 1" xfId="410" xr:uid="{00000000-0005-0000-0000-000099010000}"/>
    <cellStyle name="Excel Built-in Bad 2" xfId="411" xr:uid="{00000000-0005-0000-0000-00009A010000}"/>
    <cellStyle name="Excel Built-in Bad 3" xfId="412" xr:uid="{00000000-0005-0000-0000-00009B010000}"/>
    <cellStyle name="Excel Built-in Bad 4" xfId="413" xr:uid="{00000000-0005-0000-0000-00009C010000}"/>
    <cellStyle name="Excel Built-in Bad 5" xfId="414" xr:uid="{00000000-0005-0000-0000-00009D010000}"/>
    <cellStyle name="Excel Built-in Bad 6" xfId="415" xr:uid="{00000000-0005-0000-0000-00009E010000}"/>
    <cellStyle name="Excel Built-in Calculation" xfId="416" xr:uid="{00000000-0005-0000-0000-00009F010000}"/>
    <cellStyle name="Excel Built-in Calculation 1" xfId="417" xr:uid="{00000000-0005-0000-0000-0000A0010000}"/>
    <cellStyle name="Excel Built-in Calculation 2" xfId="418" xr:uid="{00000000-0005-0000-0000-0000A1010000}"/>
    <cellStyle name="Excel Built-in Calculation 3" xfId="419" xr:uid="{00000000-0005-0000-0000-0000A2010000}"/>
    <cellStyle name="Excel Built-in Calculation 4" xfId="420" xr:uid="{00000000-0005-0000-0000-0000A3010000}"/>
    <cellStyle name="Excel Built-in Calculation 5" xfId="421" xr:uid="{00000000-0005-0000-0000-0000A4010000}"/>
    <cellStyle name="Excel Built-in Calculation 6" xfId="422" xr:uid="{00000000-0005-0000-0000-0000A5010000}"/>
    <cellStyle name="Excel Built-in Check Cell" xfId="423" xr:uid="{00000000-0005-0000-0000-0000A6010000}"/>
    <cellStyle name="Excel Built-in Check Cell 1" xfId="424" xr:uid="{00000000-0005-0000-0000-0000A7010000}"/>
    <cellStyle name="Excel Built-in Check Cell 2" xfId="425" xr:uid="{00000000-0005-0000-0000-0000A8010000}"/>
    <cellStyle name="Excel Built-in Check Cell 3" xfId="426" xr:uid="{00000000-0005-0000-0000-0000A9010000}"/>
    <cellStyle name="Excel Built-in Check Cell 4" xfId="427" xr:uid="{00000000-0005-0000-0000-0000AA010000}"/>
    <cellStyle name="Excel Built-in Check Cell 5" xfId="428" xr:uid="{00000000-0005-0000-0000-0000AB010000}"/>
    <cellStyle name="Excel Built-in Check Cell 6" xfId="429" xr:uid="{00000000-0005-0000-0000-0000AC010000}"/>
    <cellStyle name="Excel Built-in Explanatory Text" xfId="430" xr:uid="{00000000-0005-0000-0000-0000AD010000}"/>
    <cellStyle name="Excel Built-in Explanatory Text 1" xfId="431" xr:uid="{00000000-0005-0000-0000-0000AE010000}"/>
    <cellStyle name="Excel Built-in Explanatory Text 2" xfId="432" xr:uid="{00000000-0005-0000-0000-0000AF010000}"/>
    <cellStyle name="Excel Built-in Explanatory Text 3" xfId="433" xr:uid="{00000000-0005-0000-0000-0000B0010000}"/>
    <cellStyle name="Excel Built-in Explanatory Text 4" xfId="434" xr:uid="{00000000-0005-0000-0000-0000B1010000}"/>
    <cellStyle name="Excel Built-in Explanatory Text 5" xfId="435" xr:uid="{00000000-0005-0000-0000-0000B2010000}"/>
    <cellStyle name="Excel Built-in Explanatory Text 6" xfId="436" xr:uid="{00000000-0005-0000-0000-0000B3010000}"/>
    <cellStyle name="Excel Built-in Good" xfId="437" xr:uid="{00000000-0005-0000-0000-0000B4010000}"/>
    <cellStyle name="Excel Built-in Good 1" xfId="438" xr:uid="{00000000-0005-0000-0000-0000B5010000}"/>
    <cellStyle name="Excel Built-in Good 2" xfId="439" xr:uid="{00000000-0005-0000-0000-0000B6010000}"/>
    <cellStyle name="Excel Built-in Good 3" xfId="440" xr:uid="{00000000-0005-0000-0000-0000B7010000}"/>
    <cellStyle name="Excel Built-in Good 4" xfId="441" xr:uid="{00000000-0005-0000-0000-0000B8010000}"/>
    <cellStyle name="Excel Built-in Good 5" xfId="442" xr:uid="{00000000-0005-0000-0000-0000B9010000}"/>
    <cellStyle name="Excel Built-in Good 6" xfId="443" xr:uid="{00000000-0005-0000-0000-0000BA010000}"/>
    <cellStyle name="Excel Built-in Heading 1" xfId="444" xr:uid="{00000000-0005-0000-0000-0000BB010000}"/>
    <cellStyle name="Excel Built-in Heading 1 1" xfId="445" xr:uid="{00000000-0005-0000-0000-0000BC010000}"/>
    <cellStyle name="Excel Built-in Heading 1 2" xfId="446" xr:uid="{00000000-0005-0000-0000-0000BD010000}"/>
    <cellStyle name="Excel Built-in Heading 1 3" xfId="447" xr:uid="{00000000-0005-0000-0000-0000BE010000}"/>
    <cellStyle name="Excel Built-in Heading 1 4" xfId="448" xr:uid="{00000000-0005-0000-0000-0000BF010000}"/>
    <cellStyle name="Excel Built-in Heading 1 5" xfId="449" xr:uid="{00000000-0005-0000-0000-0000C0010000}"/>
    <cellStyle name="Excel Built-in Heading 1 6" xfId="450" xr:uid="{00000000-0005-0000-0000-0000C1010000}"/>
    <cellStyle name="Excel Built-in Heading 2" xfId="451" xr:uid="{00000000-0005-0000-0000-0000C2010000}"/>
    <cellStyle name="Excel Built-in Heading 2 1" xfId="452" xr:uid="{00000000-0005-0000-0000-0000C3010000}"/>
    <cellStyle name="Excel Built-in Heading 2 2" xfId="453" xr:uid="{00000000-0005-0000-0000-0000C4010000}"/>
    <cellStyle name="Excel Built-in Heading 2 3" xfId="454" xr:uid="{00000000-0005-0000-0000-0000C5010000}"/>
    <cellStyle name="Excel Built-in Heading 2 4" xfId="455" xr:uid="{00000000-0005-0000-0000-0000C6010000}"/>
    <cellStyle name="Excel Built-in Heading 2 5" xfId="456" xr:uid="{00000000-0005-0000-0000-0000C7010000}"/>
    <cellStyle name="Excel Built-in Heading 2 6" xfId="457" xr:uid="{00000000-0005-0000-0000-0000C8010000}"/>
    <cellStyle name="Excel Built-in Heading 3" xfId="458" xr:uid="{00000000-0005-0000-0000-0000C9010000}"/>
    <cellStyle name="Excel Built-in Heading 3 1" xfId="459" xr:uid="{00000000-0005-0000-0000-0000CA010000}"/>
    <cellStyle name="Excel Built-in Heading 3 2" xfId="460" xr:uid="{00000000-0005-0000-0000-0000CB010000}"/>
    <cellStyle name="Excel Built-in Heading 3 3" xfId="461" xr:uid="{00000000-0005-0000-0000-0000CC010000}"/>
    <cellStyle name="Excel Built-in Heading 3 4" xfId="462" xr:uid="{00000000-0005-0000-0000-0000CD010000}"/>
    <cellStyle name="Excel Built-in Heading 3 5" xfId="463" xr:uid="{00000000-0005-0000-0000-0000CE010000}"/>
    <cellStyle name="Excel Built-in Heading 3 6" xfId="464" xr:uid="{00000000-0005-0000-0000-0000CF010000}"/>
    <cellStyle name="Excel Built-in Heading 4" xfId="465" xr:uid="{00000000-0005-0000-0000-0000D0010000}"/>
    <cellStyle name="Excel Built-in Heading 4 1" xfId="466" xr:uid="{00000000-0005-0000-0000-0000D1010000}"/>
    <cellStyle name="Excel Built-in Heading 4 2" xfId="467" xr:uid="{00000000-0005-0000-0000-0000D2010000}"/>
    <cellStyle name="Excel Built-in Heading 4 3" xfId="468" xr:uid="{00000000-0005-0000-0000-0000D3010000}"/>
    <cellStyle name="Excel Built-in Heading 4 4" xfId="469" xr:uid="{00000000-0005-0000-0000-0000D4010000}"/>
    <cellStyle name="Excel Built-in Heading 4 5" xfId="470" xr:uid="{00000000-0005-0000-0000-0000D5010000}"/>
    <cellStyle name="Excel Built-in Heading 4 6" xfId="471" xr:uid="{00000000-0005-0000-0000-0000D6010000}"/>
    <cellStyle name="Excel Built-in Hyperlink" xfId="472" xr:uid="{00000000-0005-0000-0000-0000D7010000}"/>
    <cellStyle name="Excel Built-in Hyperlink 1" xfId="473" xr:uid="{00000000-0005-0000-0000-0000D8010000}"/>
    <cellStyle name="Excel Built-in Hyperlink 2" xfId="474" xr:uid="{00000000-0005-0000-0000-0000D9010000}"/>
    <cellStyle name="Excel Built-in Hyperlink 3" xfId="475" xr:uid="{00000000-0005-0000-0000-0000DA010000}"/>
    <cellStyle name="Excel Built-in Hyperlink 4" xfId="476" xr:uid="{00000000-0005-0000-0000-0000DB010000}"/>
    <cellStyle name="Excel Built-in Hyperlink 5" xfId="477" xr:uid="{00000000-0005-0000-0000-0000DC010000}"/>
    <cellStyle name="Excel Built-in Hyperlink 6" xfId="478" xr:uid="{00000000-0005-0000-0000-0000DD010000}"/>
    <cellStyle name="Excel Built-in Hyperlink 7" xfId="479" xr:uid="{00000000-0005-0000-0000-0000DE010000}"/>
    <cellStyle name="Excel Built-in Input" xfId="480" xr:uid="{00000000-0005-0000-0000-0000DF010000}"/>
    <cellStyle name="Excel Built-in Input 1" xfId="481" xr:uid="{00000000-0005-0000-0000-0000E0010000}"/>
    <cellStyle name="Excel Built-in Input 2" xfId="482" xr:uid="{00000000-0005-0000-0000-0000E1010000}"/>
    <cellStyle name="Excel Built-in Input 3" xfId="483" xr:uid="{00000000-0005-0000-0000-0000E2010000}"/>
    <cellStyle name="Excel Built-in Input 4" xfId="484" xr:uid="{00000000-0005-0000-0000-0000E3010000}"/>
    <cellStyle name="Excel Built-in Input 5" xfId="485" xr:uid="{00000000-0005-0000-0000-0000E4010000}"/>
    <cellStyle name="Excel Built-in Input 6" xfId="486" xr:uid="{00000000-0005-0000-0000-0000E5010000}"/>
    <cellStyle name="Excel Built-in Linked Cell" xfId="487" xr:uid="{00000000-0005-0000-0000-0000E6010000}"/>
    <cellStyle name="Excel Built-in Linked Cell 1" xfId="488" xr:uid="{00000000-0005-0000-0000-0000E7010000}"/>
    <cellStyle name="Excel Built-in Linked Cell 2" xfId="489" xr:uid="{00000000-0005-0000-0000-0000E8010000}"/>
    <cellStyle name="Excel Built-in Linked Cell 3" xfId="490" xr:uid="{00000000-0005-0000-0000-0000E9010000}"/>
    <cellStyle name="Excel Built-in Linked Cell 4" xfId="491" xr:uid="{00000000-0005-0000-0000-0000EA010000}"/>
    <cellStyle name="Excel Built-in Linked Cell 5" xfId="492" xr:uid="{00000000-0005-0000-0000-0000EB010000}"/>
    <cellStyle name="Excel Built-in Linked Cell 6" xfId="493" xr:uid="{00000000-0005-0000-0000-0000EC010000}"/>
    <cellStyle name="Excel Built-in Neutral" xfId="494" xr:uid="{00000000-0005-0000-0000-0000ED010000}"/>
    <cellStyle name="Excel Built-in Neutral 1" xfId="495" xr:uid="{00000000-0005-0000-0000-0000EE010000}"/>
    <cellStyle name="Excel Built-in Neutral 2" xfId="496" xr:uid="{00000000-0005-0000-0000-0000EF010000}"/>
    <cellStyle name="Excel Built-in Neutral 3" xfId="497" xr:uid="{00000000-0005-0000-0000-0000F0010000}"/>
    <cellStyle name="Excel Built-in Neutral 4" xfId="498" xr:uid="{00000000-0005-0000-0000-0000F1010000}"/>
    <cellStyle name="Excel Built-in Neutral 5" xfId="499" xr:uid="{00000000-0005-0000-0000-0000F2010000}"/>
    <cellStyle name="Excel Built-in Neutral 6" xfId="500" xr:uid="{00000000-0005-0000-0000-0000F3010000}"/>
    <cellStyle name="Excel Built-in Normal" xfId="501" xr:uid="{00000000-0005-0000-0000-0000F4010000}"/>
    <cellStyle name="Excel Built-in Normal 1" xfId="502" xr:uid="{00000000-0005-0000-0000-0000F5010000}"/>
    <cellStyle name="Excel Built-in Normal 1 1" xfId="503" xr:uid="{00000000-0005-0000-0000-0000F6010000}"/>
    <cellStyle name="Excel Built-in Normal 1 1 1" xfId="504" xr:uid="{00000000-0005-0000-0000-0000F7010000}"/>
    <cellStyle name="Excel Built-in Normal 1 1 1 1" xfId="505" xr:uid="{00000000-0005-0000-0000-0000F8010000}"/>
    <cellStyle name="Excel Built-in Normal 1 2" xfId="506" xr:uid="{00000000-0005-0000-0000-0000F9010000}"/>
    <cellStyle name="Excel Built-in Normal 1 3" xfId="507" xr:uid="{00000000-0005-0000-0000-0000FA010000}"/>
    <cellStyle name="Excel Built-in Normal 1 4" xfId="508" xr:uid="{00000000-0005-0000-0000-0000FB010000}"/>
    <cellStyle name="Excel Built-in Normal 1 5" xfId="509" xr:uid="{00000000-0005-0000-0000-0000FC010000}"/>
    <cellStyle name="Excel Built-in Normal 1 6" xfId="510" xr:uid="{00000000-0005-0000-0000-0000FD010000}"/>
    <cellStyle name="Excel Built-in Normal 1 7" xfId="511" xr:uid="{00000000-0005-0000-0000-0000FE010000}"/>
    <cellStyle name="Excel Built-in Normal 2" xfId="512" xr:uid="{00000000-0005-0000-0000-0000FF010000}"/>
    <cellStyle name="Excel Built-in Normal 3" xfId="513" xr:uid="{00000000-0005-0000-0000-000000020000}"/>
    <cellStyle name="Excel Built-in Normal 4" xfId="514" xr:uid="{00000000-0005-0000-0000-000001020000}"/>
    <cellStyle name="Excel Built-in Normal 5" xfId="515" xr:uid="{00000000-0005-0000-0000-000002020000}"/>
    <cellStyle name="Excel Built-in Normal 6" xfId="516" xr:uid="{00000000-0005-0000-0000-000003020000}"/>
    <cellStyle name="Excel Built-in Normal 7" xfId="517" xr:uid="{00000000-0005-0000-0000-000004020000}"/>
    <cellStyle name="Excel Built-in Normal 8" xfId="518" xr:uid="{00000000-0005-0000-0000-000005020000}"/>
    <cellStyle name="Excel Built-in Note" xfId="519" xr:uid="{00000000-0005-0000-0000-000006020000}"/>
    <cellStyle name="Excel Built-in Note 1" xfId="520" xr:uid="{00000000-0005-0000-0000-000007020000}"/>
    <cellStyle name="Excel Built-in Note 2" xfId="521" xr:uid="{00000000-0005-0000-0000-000008020000}"/>
    <cellStyle name="Excel Built-in Note 3" xfId="522" xr:uid="{00000000-0005-0000-0000-000009020000}"/>
    <cellStyle name="Excel Built-in Note 4" xfId="523" xr:uid="{00000000-0005-0000-0000-00000A020000}"/>
    <cellStyle name="Excel Built-in Note 5" xfId="524" xr:uid="{00000000-0005-0000-0000-00000B020000}"/>
    <cellStyle name="Excel Built-in Note 6" xfId="525" xr:uid="{00000000-0005-0000-0000-00000C020000}"/>
    <cellStyle name="Excel Built-in Output" xfId="526" xr:uid="{00000000-0005-0000-0000-00000D020000}"/>
    <cellStyle name="Excel Built-in Output 1" xfId="527" xr:uid="{00000000-0005-0000-0000-00000E020000}"/>
    <cellStyle name="Excel Built-in Output 2" xfId="528" xr:uid="{00000000-0005-0000-0000-00000F020000}"/>
    <cellStyle name="Excel Built-in Output 3" xfId="529" xr:uid="{00000000-0005-0000-0000-000010020000}"/>
    <cellStyle name="Excel Built-in Output 4" xfId="530" xr:uid="{00000000-0005-0000-0000-000011020000}"/>
    <cellStyle name="Excel Built-in Output 5" xfId="531" xr:uid="{00000000-0005-0000-0000-000012020000}"/>
    <cellStyle name="Excel Built-in Output 6" xfId="532" xr:uid="{00000000-0005-0000-0000-000013020000}"/>
    <cellStyle name="Excel Built-in Title" xfId="533" xr:uid="{00000000-0005-0000-0000-000014020000}"/>
    <cellStyle name="Excel Built-in Title 1" xfId="534" xr:uid="{00000000-0005-0000-0000-000015020000}"/>
    <cellStyle name="Excel Built-in Title 2" xfId="535" xr:uid="{00000000-0005-0000-0000-000016020000}"/>
    <cellStyle name="Excel Built-in Title 3" xfId="536" xr:uid="{00000000-0005-0000-0000-000017020000}"/>
    <cellStyle name="Excel Built-in Title 4" xfId="537" xr:uid="{00000000-0005-0000-0000-000018020000}"/>
    <cellStyle name="Excel Built-in Title 5" xfId="538" xr:uid="{00000000-0005-0000-0000-000019020000}"/>
    <cellStyle name="Excel Built-in Title 6" xfId="539" xr:uid="{00000000-0005-0000-0000-00001A020000}"/>
    <cellStyle name="Excel Built-in Total" xfId="540" xr:uid="{00000000-0005-0000-0000-00001B020000}"/>
    <cellStyle name="Excel Built-in Total 1" xfId="541" xr:uid="{00000000-0005-0000-0000-00001C020000}"/>
    <cellStyle name="Excel Built-in Total 2" xfId="542" xr:uid="{00000000-0005-0000-0000-00001D020000}"/>
    <cellStyle name="Excel Built-in Total 3" xfId="543" xr:uid="{00000000-0005-0000-0000-00001E020000}"/>
    <cellStyle name="Excel Built-in Total 4" xfId="544" xr:uid="{00000000-0005-0000-0000-00001F020000}"/>
    <cellStyle name="Excel Built-in Total 5" xfId="545" xr:uid="{00000000-0005-0000-0000-000020020000}"/>
    <cellStyle name="Excel Built-in Total 6" xfId="546" xr:uid="{00000000-0005-0000-0000-000021020000}"/>
    <cellStyle name="Excel Built-in Warning Text" xfId="547" xr:uid="{00000000-0005-0000-0000-000022020000}"/>
    <cellStyle name="Excel Built-in Warning Text 1" xfId="548" xr:uid="{00000000-0005-0000-0000-000023020000}"/>
    <cellStyle name="Excel Built-in Warning Text 2" xfId="549" xr:uid="{00000000-0005-0000-0000-000024020000}"/>
    <cellStyle name="Excel Built-in Warning Text 3" xfId="550" xr:uid="{00000000-0005-0000-0000-000025020000}"/>
    <cellStyle name="Excel Built-in Warning Text 4" xfId="551" xr:uid="{00000000-0005-0000-0000-000026020000}"/>
    <cellStyle name="Excel Built-in Warning Text 5" xfId="552" xr:uid="{00000000-0005-0000-0000-000027020000}"/>
    <cellStyle name="Excel Built-in Warning Text 6" xfId="553" xr:uid="{00000000-0005-0000-0000-000028020000}"/>
    <cellStyle name="Hipervínculo" xfId="554" builtinId="8"/>
    <cellStyle name="Incorrecto" xfId="555" builtinId="27" customBuiltin="1"/>
    <cellStyle name="Incorrecto 1" xfId="556" xr:uid="{00000000-0005-0000-0000-00002B020000}"/>
    <cellStyle name="Incorrecto 2" xfId="557" xr:uid="{00000000-0005-0000-0000-00002C020000}"/>
    <cellStyle name="Incorrecto 3" xfId="558" xr:uid="{00000000-0005-0000-0000-00002D020000}"/>
    <cellStyle name="Incorrecto 4" xfId="559" xr:uid="{00000000-0005-0000-0000-00002E020000}"/>
    <cellStyle name="Incorrecto 5" xfId="560" xr:uid="{00000000-0005-0000-0000-00002F020000}"/>
    <cellStyle name="Incorrecto 6" xfId="561" xr:uid="{00000000-0005-0000-0000-000030020000}"/>
    <cellStyle name="Incorrecto 7" xfId="562" xr:uid="{00000000-0005-0000-0000-000031020000}"/>
    <cellStyle name="Millares" xfId="644" builtinId="3"/>
    <cellStyle name="Millares [0]" xfId="678" builtinId="6"/>
    <cellStyle name="Millares [0] 2" xfId="648" xr:uid="{00000000-0005-0000-0000-000034020000}"/>
    <cellStyle name="Millares [0] 3" xfId="651" xr:uid="{00000000-0005-0000-0000-000035020000}"/>
    <cellStyle name="Millares 11" xfId="680" xr:uid="{00000000-0005-0000-0000-000036020000}"/>
    <cellStyle name="Millares 2" xfId="653" xr:uid="{00000000-0005-0000-0000-000037020000}"/>
    <cellStyle name="Millares 2 2" xfId="654" xr:uid="{00000000-0005-0000-0000-000038020000}"/>
    <cellStyle name="Millares 2 3" xfId="655" xr:uid="{00000000-0005-0000-0000-000039020000}"/>
    <cellStyle name="Millares 2 4" xfId="681" xr:uid="{00000000-0005-0000-0000-00003A020000}"/>
    <cellStyle name="Millares 3" xfId="656" xr:uid="{00000000-0005-0000-0000-00003B020000}"/>
    <cellStyle name="Millares 4" xfId="646" xr:uid="{00000000-0005-0000-0000-00003C020000}"/>
    <cellStyle name="Millares 4 2" xfId="650" xr:uid="{00000000-0005-0000-0000-00003D020000}"/>
    <cellStyle name="Millares 5" xfId="670" xr:uid="{00000000-0005-0000-0000-00003E020000}"/>
    <cellStyle name="Millares 6" xfId="671" xr:uid="{00000000-0005-0000-0000-00003F020000}"/>
    <cellStyle name="Millares 7" xfId="675" xr:uid="{00000000-0005-0000-0000-000040020000}"/>
    <cellStyle name="Millares 8" xfId="676" xr:uid="{00000000-0005-0000-0000-000041020000}"/>
    <cellStyle name="Millares 9" xfId="677" xr:uid="{00000000-0005-0000-0000-000042020000}"/>
    <cellStyle name="Neutral" xfId="563" builtinId="28" customBuiltin="1"/>
    <cellStyle name="Neutral 1" xfId="564" xr:uid="{00000000-0005-0000-0000-000044020000}"/>
    <cellStyle name="Neutral 2" xfId="565" xr:uid="{00000000-0005-0000-0000-000045020000}"/>
    <cellStyle name="Neutral 3" xfId="566" xr:uid="{00000000-0005-0000-0000-000046020000}"/>
    <cellStyle name="Neutral 4" xfId="567" xr:uid="{00000000-0005-0000-0000-000047020000}"/>
    <cellStyle name="Neutral 5" xfId="568" xr:uid="{00000000-0005-0000-0000-000048020000}"/>
    <cellStyle name="Neutral 6" xfId="569" xr:uid="{00000000-0005-0000-0000-000049020000}"/>
    <cellStyle name="Neutral 7" xfId="570" xr:uid="{00000000-0005-0000-0000-00004A020000}"/>
    <cellStyle name="Normal" xfId="0" builtinId="0"/>
    <cellStyle name="Normal 10" xfId="672" xr:uid="{00000000-0005-0000-0000-00004C020000}"/>
    <cellStyle name="Normal 11" xfId="673" xr:uid="{00000000-0005-0000-0000-00004D020000}"/>
    <cellStyle name="Normal 12" xfId="674" xr:uid="{00000000-0005-0000-0000-00004E020000}"/>
    <cellStyle name="Normal 13" xfId="682" xr:uid="{00000000-0005-0000-0000-00004F020000}"/>
    <cellStyle name="Normal 15" xfId="679" xr:uid="{00000000-0005-0000-0000-000050020000}"/>
    <cellStyle name="Normal 2" xfId="652" xr:uid="{00000000-0005-0000-0000-000051020000}"/>
    <cellStyle name="Normal 2 2" xfId="657" xr:uid="{00000000-0005-0000-0000-000052020000}"/>
    <cellStyle name="Normal 2 2 2" xfId="658" xr:uid="{00000000-0005-0000-0000-000053020000}"/>
    <cellStyle name="Normal 2 2 2 2" xfId="659" xr:uid="{00000000-0005-0000-0000-000054020000}"/>
    <cellStyle name="Normal 2 2 2 2 2" xfId="660" xr:uid="{00000000-0005-0000-0000-000055020000}"/>
    <cellStyle name="Normal 2 2 3" xfId="661" xr:uid="{00000000-0005-0000-0000-000056020000}"/>
    <cellStyle name="Normal 2 3" xfId="662" xr:uid="{00000000-0005-0000-0000-000057020000}"/>
    <cellStyle name="Normal 3" xfId="663" xr:uid="{00000000-0005-0000-0000-000058020000}"/>
    <cellStyle name="Normal 3 2" xfId="664" xr:uid="{00000000-0005-0000-0000-000059020000}"/>
    <cellStyle name="Normal 4" xfId="665" xr:uid="{00000000-0005-0000-0000-00005A020000}"/>
    <cellStyle name="Normal 4 2" xfId="666" xr:uid="{00000000-0005-0000-0000-00005B020000}"/>
    <cellStyle name="Normal 5" xfId="645" xr:uid="{00000000-0005-0000-0000-00005C020000}"/>
    <cellStyle name="Normal 5 2" xfId="647" xr:uid="{00000000-0005-0000-0000-00005D020000}"/>
    <cellStyle name="Normal 53" xfId="571" xr:uid="{00000000-0005-0000-0000-00005E020000}"/>
    <cellStyle name="Normal 6" xfId="667" xr:uid="{00000000-0005-0000-0000-00005F020000}"/>
    <cellStyle name="Normal 7" xfId="668" xr:uid="{00000000-0005-0000-0000-000060020000}"/>
    <cellStyle name="Normal 8" xfId="649" xr:uid="{00000000-0005-0000-0000-000061020000}"/>
    <cellStyle name="Normal 9" xfId="669" xr:uid="{00000000-0005-0000-0000-000062020000}"/>
    <cellStyle name="Notas" xfId="572" builtinId="10" customBuiltin="1"/>
    <cellStyle name="Notas 1" xfId="573" xr:uid="{00000000-0005-0000-0000-000064020000}"/>
    <cellStyle name="Notas 2" xfId="574" xr:uid="{00000000-0005-0000-0000-000065020000}"/>
    <cellStyle name="Notas 3" xfId="575" xr:uid="{00000000-0005-0000-0000-000066020000}"/>
    <cellStyle name="Notas 4" xfId="576" xr:uid="{00000000-0005-0000-0000-000067020000}"/>
    <cellStyle name="Notas 5" xfId="577" xr:uid="{00000000-0005-0000-0000-000068020000}"/>
    <cellStyle name="Notas 6" xfId="578" xr:uid="{00000000-0005-0000-0000-000069020000}"/>
    <cellStyle name="Notas 7" xfId="579" xr:uid="{00000000-0005-0000-0000-00006A020000}"/>
    <cellStyle name="Salida" xfId="580" builtinId="21" customBuiltin="1"/>
    <cellStyle name="Salida 1" xfId="581" xr:uid="{00000000-0005-0000-0000-00006C020000}"/>
    <cellStyle name="Salida 2" xfId="582" xr:uid="{00000000-0005-0000-0000-00006D020000}"/>
    <cellStyle name="Salida 3" xfId="583" xr:uid="{00000000-0005-0000-0000-00006E020000}"/>
    <cellStyle name="Salida 4" xfId="584" xr:uid="{00000000-0005-0000-0000-00006F020000}"/>
    <cellStyle name="Salida 5" xfId="585" xr:uid="{00000000-0005-0000-0000-000070020000}"/>
    <cellStyle name="Salida 6" xfId="586" xr:uid="{00000000-0005-0000-0000-000071020000}"/>
    <cellStyle name="Salida 7" xfId="587" xr:uid="{00000000-0005-0000-0000-000072020000}"/>
    <cellStyle name="Texto de advertencia" xfId="588" builtinId="11" customBuiltin="1"/>
    <cellStyle name="Texto de advertencia 1" xfId="589" xr:uid="{00000000-0005-0000-0000-000074020000}"/>
    <cellStyle name="Texto de advertencia 2" xfId="590" xr:uid="{00000000-0005-0000-0000-000075020000}"/>
    <cellStyle name="Texto de advertencia 3" xfId="591" xr:uid="{00000000-0005-0000-0000-000076020000}"/>
    <cellStyle name="Texto de advertencia 4" xfId="592" xr:uid="{00000000-0005-0000-0000-000077020000}"/>
    <cellStyle name="Texto de advertencia 5" xfId="593" xr:uid="{00000000-0005-0000-0000-000078020000}"/>
    <cellStyle name="Texto de advertencia 6" xfId="594" xr:uid="{00000000-0005-0000-0000-000079020000}"/>
    <cellStyle name="Texto de advertencia 7" xfId="595" xr:uid="{00000000-0005-0000-0000-00007A020000}"/>
    <cellStyle name="Texto explicativo" xfId="596" builtinId="53" customBuiltin="1"/>
    <cellStyle name="Texto explicativo 1" xfId="597" xr:uid="{00000000-0005-0000-0000-00007C020000}"/>
    <cellStyle name="Texto explicativo 2" xfId="598" xr:uid="{00000000-0005-0000-0000-00007D020000}"/>
    <cellStyle name="Texto explicativo 3" xfId="599" xr:uid="{00000000-0005-0000-0000-00007E020000}"/>
    <cellStyle name="Texto explicativo 4" xfId="600" xr:uid="{00000000-0005-0000-0000-00007F020000}"/>
    <cellStyle name="Texto explicativo 5" xfId="601" xr:uid="{00000000-0005-0000-0000-000080020000}"/>
    <cellStyle name="Texto explicativo 6" xfId="602" xr:uid="{00000000-0005-0000-0000-000081020000}"/>
    <cellStyle name="Texto explicativo 7" xfId="603" xr:uid="{00000000-0005-0000-0000-000082020000}"/>
    <cellStyle name="Título" xfId="604" builtinId="15" customBuiltin="1"/>
    <cellStyle name="Título 1 1" xfId="606" xr:uid="{00000000-0005-0000-0000-000085020000}"/>
    <cellStyle name="Título 1 2" xfId="607" xr:uid="{00000000-0005-0000-0000-000086020000}"/>
    <cellStyle name="Título 1 3" xfId="608" xr:uid="{00000000-0005-0000-0000-000087020000}"/>
    <cellStyle name="Título 1 4" xfId="609" xr:uid="{00000000-0005-0000-0000-000088020000}"/>
    <cellStyle name="Título 1 5" xfId="610" xr:uid="{00000000-0005-0000-0000-000089020000}"/>
    <cellStyle name="Título 1 6" xfId="611" xr:uid="{00000000-0005-0000-0000-00008A020000}"/>
    <cellStyle name="Título 1 7" xfId="612" xr:uid="{00000000-0005-0000-0000-00008B020000}"/>
    <cellStyle name="Título 10" xfId="613" xr:uid="{00000000-0005-0000-0000-00008C020000}"/>
    <cellStyle name="Título 2" xfId="614" builtinId="17" customBuiltin="1"/>
    <cellStyle name="Título 2 1" xfId="615" xr:uid="{00000000-0005-0000-0000-00008E020000}"/>
    <cellStyle name="Título 2 2" xfId="616" xr:uid="{00000000-0005-0000-0000-00008F020000}"/>
    <cellStyle name="Título 2 3" xfId="617" xr:uid="{00000000-0005-0000-0000-000090020000}"/>
    <cellStyle name="Título 2 4" xfId="618" xr:uid="{00000000-0005-0000-0000-000091020000}"/>
    <cellStyle name="Título 2 5" xfId="619" xr:uid="{00000000-0005-0000-0000-000092020000}"/>
    <cellStyle name="Título 2 6" xfId="620" xr:uid="{00000000-0005-0000-0000-000093020000}"/>
    <cellStyle name="Título 2 7" xfId="621" xr:uid="{00000000-0005-0000-0000-000094020000}"/>
    <cellStyle name="Título 3" xfId="622" builtinId="18" customBuiltin="1"/>
    <cellStyle name="Título 3 1" xfId="623" xr:uid="{00000000-0005-0000-0000-000096020000}"/>
    <cellStyle name="Título 3 2" xfId="624" xr:uid="{00000000-0005-0000-0000-000097020000}"/>
    <cellStyle name="Título 3 3" xfId="625" xr:uid="{00000000-0005-0000-0000-000098020000}"/>
    <cellStyle name="Título 3 4" xfId="626" xr:uid="{00000000-0005-0000-0000-000099020000}"/>
    <cellStyle name="Título 3 5" xfId="627" xr:uid="{00000000-0005-0000-0000-00009A020000}"/>
    <cellStyle name="Título 3 6" xfId="628" xr:uid="{00000000-0005-0000-0000-00009B020000}"/>
    <cellStyle name="Título 3 7" xfId="629" xr:uid="{00000000-0005-0000-0000-00009C020000}"/>
    <cellStyle name="Título 4" xfId="630" xr:uid="{00000000-0005-0000-0000-00009D020000}"/>
    <cellStyle name="Título 5" xfId="631" xr:uid="{00000000-0005-0000-0000-00009E020000}"/>
    <cellStyle name="Título 6" xfId="632" xr:uid="{00000000-0005-0000-0000-00009F020000}"/>
    <cellStyle name="Título 7" xfId="633" xr:uid="{00000000-0005-0000-0000-0000A0020000}"/>
    <cellStyle name="Título 8" xfId="634" xr:uid="{00000000-0005-0000-0000-0000A1020000}"/>
    <cellStyle name="Título 9" xfId="635" xr:uid="{00000000-0005-0000-0000-0000A2020000}"/>
    <cellStyle name="Total" xfId="636" builtinId="25" customBuiltin="1"/>
    <cellStyle name="Total 1" xfId="637" xr:uid="{00000000-0005-0000-0000-0000A4020000}"/>
    <cellStyle name="Total 2" xfId="638" xr:uid="{00000000-0005-0000-0000-0000A5020000}"/>
    <cellStyle name="Total 3" xfId="639" xr:uid="{00000000-0005-0000-0000-0000A6020000}"/>
    <cellStyle name="Total 4" xfId="640" xr:uid="{00000000-0005-0000-0000-0000A7020000}"/>
    <cellStyle name="Total 5" xfId="641" xr:uid="{00000000-0005-0000-0000-0000A8020000}"/>
    <cellStyle name="Total 6" xfId="642" xr:uid="{00000000-0005-0000-0000-0000A9020000}"/>
    <cellStyle name="Total 7" xfId="643" xr:uid="{00000000-0005-0000-0000-0000AA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0</xdr:row>
      <xdr:rowOff>180976</xdr:rowOff>
    </xdr:from>
    <xdr:to>
      <xdr:col>3</xdr:col>
      <xdr:colOff>327198</xdr:colOff>
      <xdr:row>4</xdr:row>
      <xdr:rowOff>161926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180976"/>
          <a:ext cx="3308522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114300</xdr:colOff>
      <xdr:row>3</xdr:row>
      <xdr:rowOff>152400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229475" y="69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PA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219076</xdr:colOff>
      <xdr:row>0</xdr:row>
      <xdr:rowOff>142876</xdr:rowOff>
    </xdr:from>
    <xdr:to>
      <xdr:col>1</xdr:col>
      <xdr:colOff>2190750</xdr:colOff>
      <xdr:row>4</xdr:row>
      <xdr:rowOff>95856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142876"/>
          <a:ext cx="2305049" cy="6768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2305049</xdr:colOff>
      <xdr:row>3</xdr:row>
      <xdr:rowOff>118715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0"/>
          <a:ext cx="790574" cy="6902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2305049</xdr:colOff>
      <xdr:row>3</xdr:row>
      <xdr:rowOff>118715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9199F9E0-660F-40E7-8B4B-0278F0C4E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0"/>
          <a:ext cx="2305049" cy="5854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2305050</xdr:colOff>
      <xdr:row>7</xdr:row>
      <xdr:rowOff>85726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0"/>
          <a:ext cx="2305050" cy="1371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1</xdr:col>
      <xdr:colOff>2095501</xdr:colOff>
      <xdr:row>5</xdr:row>
      <xdr:rowOff>129570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1" y="323850"/>
          <a:ext cx="2095500" cy="615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33"/>
  <sheetViews>
    <sheetView view="pageBreakPreview" topLeftCell="A6" zoomScaleNormal="100" zoomScaleSheetLayoutView="100" workbookViewId="0">
      <selection activeCell="D14" sqref="D14"/>
    </sheetView>
  </sheetViews>
  <sheetFormatPr baseColWidth="10" defaultColWidth="10.375" defaultRowHeight="12.75" x14ac:dyDescent="0.2"/>
  <cols>
    <col min="1" max="1" width="10.125" style="1" customWidth="1"/>
    <col min="2" max="2" width="10.375" style="2"/>
    <col min="3" max="3" width="23.25" style="1" customWidth="1"/>
    <col min="4" max="4" width="17.5" style="1" customWidth="1"/>
    <col min="5" max="6" width="10.375" style="1"/>
    <col min="7" max="7" width="12.75" style="1" customWidth="1"/>
    <col min="8" max="16384" width="10.375" style="1"/>
  </cols>
  <sheetData>
    <row r="1" spans="1:9" ht="19.5" x14ac:dyDescent="0.3">
      <c r="A1" s="3"/>
      <c r="B1" s="4"/>
      <c r="C1" s="3"/>
      <c r="D1" s="5"/>
      <c r="E1" s="5"/>
      <c r="F1" s="3"/>
      <c r="G1" s="3"/>
      <c r="H1" s="3"/>
      <c r="I1" s="3"/>
    </row>
    <row r="2" spans="1:9" ht="19.5" x14ac:dyDescent="0.3">
      <c r="A2" s="3"/>
      <c r="B2" s="4"/>
      <c r="C2" s="3"/>
      <c r="D2" s="5"/>
      <c r="E2" s="5"/>
      <c r="F2" s="3"/>
      <c r="G2" s="3"/>
      <c r="H2" s="3"/>
      <c r="I2" s="3"/>
    </row>
    <row r="3" spans="1:9" ht="19.5" x14ac:dyDescent="0.3">
      <c r="A3" s="3"/>
      <c r="B3" s="4"/>
      <c r="C3" s="3"/>
      <c r="D3" s="5"/>
      <c r="E3" s="5"/>
      <c r="F3" s="3"/>
      <c r="G3" s="3"/>
      <c r="H3" s="3"/>
      <c r="I3" s="3"/>
    </row>
    <row r="4" spans="1:9" ht="19.5" x14ac:dyDescent="0.3">
      <c r="A4" s="3"/>
      <c r="B4" s="4"/>
      <c r="C4" s="3"/>
      <c r="D4" s="5"/>
      <c r="E4" s="5"/>
      <c r="F4" s="3"/>
      <c r="G4" s="3"/>
      <c r="H4" s="3"/>
      <c r="I4" s="3"/>
    </row>
    <row r="5" spans="1:9" ht="19.5" x14ac:dyDescent="0.3">
      <c r="A5" s="3"/>
      <c r="B5" s="4"/>
      <c r="C5" s="3"/>
      <c r="D5" s="5"/>
      <c r="E5" s="5"/>
      <c r="F5" s="3"/>
      <c r="G5" s="3"/>
      <c r="H5" s="3"/>
      <c r="I5" s="3"/>
    </row>
    <row r="6" spans="1:9" ht="19.5" x14ac:dyDescent="0.3">
      <c r="A6" s="3"/>
      <c r="B6" s="4"/>
      <c r="C6" s="3"/>
      <c r="D6" s="5"/>
      <c r="E6" s="5"/>
      <c r="F6" s="3"/>
      <c r="G6" s="3"/>
      <c r="H6" s="3"/>
      <c r="I6" s="3"/>
    </row>
    <row r="7" spans="1:9" ht="26.25" x14ac:dyDescent="0.4">
      <c r="A7" s="3"/>
      <c r="B7" s="6" t="s">
        <v>0</v>
      </c>
      <c r="C7" s="7"/>
      <c r="D7" s="8"/>
      <c r="E7" s="8"/>
      <c r="F7" s="3"/>
      <c r="G7" s="3"/>
      <c r="H7" s="3"/>
      <c r="I7" s="3"/>
    </row>
    <row r="8" spans="1:9" ht="19.5" x14ac:dyDescent="0.3">
      <c r="A8" s="3"/>
      <c r="B8" s="4"/>
      <c r="C8" s="3"/>
      <c r="D8" s="5"/>
      <c r="E8" s="5"/>
      <c r="F8" s="3"/>
      <c r="G8" s="3"/>
      <c r="H8" s="3"/>
      <c r="I8" s="3"/>
    </row>
    <row r="9" spans="1:9" ht="19.5" x14ac:dyDescent="0.3">
      <c r="A9" s="3"/>
      <c r="B9" s="4"/>
      <c r="C9" s="3"/>
      <c r="D9" s="5"/>
      <c r="E9" s="5"/>
      <c r="F9" s="3"/>
      <c r="G9" s="3"/>
      <c r="H9" s="3"/>
      <c r="I9" s="3"/>
    </row>
    <row r="10" spans="1:9" ht="18.75" x14ac:dyDescent="0.25">
      <c r="A10" s="3"/>
      <c r="B10" s="9"/>
      <c r="C10" s="3"/>
      <c r="D10" s="3"/>
      <c r="E10" s="3"/>
      <c r="F10" s="3"/>
      <c r="G10" s="3"/>
      <c r="H10" s="3"/>
      <c r="I10" s="3"/>
    </row>
    <row r="11" spans="1:9" ht="26.25" x14ac:dyDescent="0.4">
      <c r="A11" s="3"/>
      <c r="B11" s="10" t="s">
        <v>1</v>
      </c>
      <c r="C11" s="11"/>
      <c r="D11" s="10" t="s">
        <v>29</v>
      </c>
      <c r="E11" s="7"/>
      <c r="F11" s="3"/>
      <c r="G11" s="3"/>
      <c r="H11" s="3"/>
      <c r="I11" s="3"/>
    </row>
    <row r="12" spans="1:9" ht="19.5" x14ac:dyDescent="0.3">
      <c r="A12" s="3"/>
      <c r="B12" s="12"/>
      <c r="C12" s="13"/>
      <c r="D12" s="12"/>
      <c r="E12" s="3"/>
      <c r="F12" s="3"/>
      <c r="G12" s="3"/>
      <c r="H12" s="3"/>
      <c r="I12" s="3"/>
    </row>
    <row r="13" spans="1:9" ht="26.25" x14ac:dyDescent="0.4">
      <c r="A13" s="3"/>
      <c r="B13" s="10" t="s">
        <v>2</v>
      </c>
      <c r="C13" s="11"/>
      <c r="D13" s="14" t="s">
        <v>257</v>
      </c>
      <c r="E13" s="7"/>
      <c r="F13" s="3"/>
      <c r="G13" s="3"/>
      <c r="H13" s="3"/>
      <c r="I13" s="3"/>
    </row>
    <row r="14" spans="1:9" ht="19.5" x14ac:dyDescent="0.3">
      <c r="A14" s="3"/>
      <c r="B14" s="12"/>
      <c r="C14" s="13"/>
      <c r="D14" s="15"/>
      <c r="E14" s="3"/>
      <c r="F14" s="3"/>
      <c r="G14" s="3"/>
      <c r="H14" s="3"/>
      <c r="I14" s="3"/>
    </row>
    <row r="15" spans="1:9" ht="26.25" x14ac:dyDescent="0.4">
      <c r="A15" s="3"/>
      <c r="B15" s="10" t="s">
        <v>3</v>
      </c>
      <c r="C15" s="11"/>
      <c r="D15" s="16">
        <v>7543.01</v>
      </c>
      <c r="E15" s="3"/>
      <c r="F15" s="3"/>
      <c r="G15" s="3"/>
      <c r="H15" s="3"/>
      <c r="I15" s="3"/>
    </row>
    <row r="16" spans="1:9" ht="19.5" x14ac:dyDescent="0.3">
      <c r="A16" s="3"/>
      <c r="B16" s="12"/>
      <c r="C16" s="13"/>
      <c r="D16" s="17"/>
      <c r="E16" s="3"/>
      <c r="F16" s="3"/>
      <c r="G16" s="3"/>
      <c r="H16" s="3"/>
      <c r="I16" s="3"/>
    </row>
    <row r="17" spans="1:9" ht="18.75" x14ac:dyDescent="0.25">
      <c r="A17" s="3"/>
      <c r="B17" s="9"/>
      <c r="C17" s="3"/>
      <c r="D17" s="3"/>
      <c r="E17" s="3"/>
      <c r="F17" s="3"/>
      <c r="G17" s="3"/>
      <c r="H17" s="3"/>
      <c r="I17" s="3"/>
    </row>
    <row r="18" spans="1:9" ht="18.75" x14ac:dyDescent="0.25">
      <c r="A18" s="3"/>
      <c r="B18" s="9"/>
      <c r="C18" s="19"/>
      <c r="D18" s="3"/>
      <c r="E18" s="3"/>
      <c r="F18" s="3"/>
      <c r="G18" s="3"/>
      <c r="H18" s="3"/>
      <c r="I18" s="3"/>
    </row>
    <row r="19" spans="1:9" ht="25.5" x14ac:dyDescent="0.35">
      <c r="A19" s="3"/>
      <c r="B19" s="18" t="s">
        <v>4</v>
      </c>
      <c r="C19" s="21" t="s">
        <v>87</v>
      </c>
      <c r="D19" s="7"/>
      <c r="E19" s="3"/>
      <c r="F19" s="3"/>
      <c r="G19" s="3"/>
      <c r="H19" s="3"/>
      <c r="I19" s="3"/>
    </row>
    <row r="20" spans="1:9" ht="18.75" x14ac:dyDescent="0.25">
      <c r="A20" s="3"/>
      <c r="B20" s="9"/>
      <c r="C20" s="19"/>
      <c r="D20" s="3"/>
      <c r="E20" s="3"/>
      <c r="F20" s="3"/>
      <c r="G20" s="3"/>
      <c r="H20" s="3"/>
      <c r="I20" s="3"/>
    </row>
    <row r="21" spans="1:9" ht="23.25" x14ac:dyDescent="0.35">
      <c r="A21" s="3"/>
      <c r="B21" s="18" t="s">
        <v>5</v>
      </c>
      <c r="C21" s="21" t="s">
        <v>88</v>
      </c>
      <c r="D21" s="3"/>
      <c r="E21" s="3"/>
      <c r="F21" s="3"/>
      <c r="G21" s="3"/>
      <c r="H21" s="3"/>
      <c r="I21" s="3"/>
    </row>
    <row r="22" spans="1:9" ht="18.75" x14ac:dyDescent="0.25">
      <c r="A22" s="3"/>
      <c r="B22" s="9"/>
      <c r="C22" s="19"/>
      <c r="D22" s="3"/>
      <c r="E22" s="3"/>
      <c r="F22" s="3"/>
      <c r="G22" s="3"/>
      <c r="H22" s="3"/>
      <c r="I22" s="3"/>
    </row>
    <row r="23" spans="1:9" ht="23.25" x14ac:dyDescent="0.35">
      <c r="A23" s="3"/>
      <c r="B23" s="18" t="s">
        <v>6</v>
      </c>
      <c r="C23" s="21" t="s">
        <v>89</v>
      </c>
      <c r="D23" s="3"/>
      <c r="E23" s="3"/>
      <c r="F23" s="3"/>
      <c r="G23" s="3"/>
      <c r="H23" s="3"/>
      <c r="I23" s="3"/>
    </row>
    <row r="24" spans="1:9" ht="18.75" x14ac:dyDescent="0.25">
      <c r="A24" s="3"/>
      <c r="B24" s="9"/>
      <c r="C24" s="19"/>
      <c r="D24" s="3"/>
      <c r="E24" s="3"/>
      <c r="F24" s="3"/>
      <c r="G24" s="3"/>
      <c r="H24" s="3"/>
      <c r="I24" s="3"/>
    </row>
    <row r="25" spans="1:9" ht="23.25" x14ac:dyDescent="0.35">
      <c r="A25" s="3"/>
      <c r="B25" s="18" t="s">
        <v>30</v>
      </c>
      <c r="C25" s="21" t="s">
        <v>90</v>
      </c>
      <c r="D25" s="3"/>
      <c r="E25" s="3"/>
      <c r="F25" s="3"/>
      <c r="G25" s="3"/>
      <c r="H25" s="3"/>
      <c r="I25" s="3"/>
    </row>
    <row r="26" spans="1:9" ht="23.25" x14ac:dyDescent="0.35">
      <c r="A26" s="3"/>
      <c r="B26" s="18"/>
      <c r="C26" s="3"/>
      <c r="D26" s="3"/>
      <c r="E26" s="3"/>
      <c r="F26" s="3"/>
      <c r="G26" s="3"/>
      <c r="H26" s="3"/>
      <c r="I26" s="3"/>
    </row>
    <row r="27" spans="1:9" ht="23.25" x14ac:dyDescent="0.35">
      <c r="A27" s="3"/>
      <c r="B27" s="18" t="s">
        <v>33</v>
      </c>
      <c r="C27" s="21" t="s">
        <v>91</v>
      </c>
      <c r="D27" s="3"/>
      <c r="E27" s="3"/>
      <c r="F27" s="3"/>
      <c r="G27" s="3"/>
      <c r="H27" s="3"/>
      <c r="I27" s="3"/>
    </row>
    <row r="28" spans="1:9" ht="18.75" x14ac:dyDescent="0.25">
      <c r="A28" s="3"/>
      <c r="B28" s="9"/>
      <c r="C28" s="3"/>
      <c r="D28" s="3"/>
      <c r="E28" s="3"/>
      <c r="F28" s="3"/>
      <c r="G28" s="3"/>
      <c r="H28" s="3"/>
      <c r="I28" s="3"/>
    </row>
    <row r="32" spans="1:9" x14ac:dyDescent="0.2">
      <c r="C32" s="122"/>
      <c r="D32" s="123"/>
      <c r="E32" s="124"/>
    </row>
    <row r="33" spans="3:5" x14ac:dyDescent="0.2">
      <c r="C33" s="122"/>
      <c r="D33" s="123"/>
      <c r="E33" s="124"/>
    </row>
  </sheetData>
  <hyperlinks>
    <hyperlink ref="C19" location="'DEUDAS FINANCIERAS '!A1" display="Deudas Financieras " xr:uid="{00000000-0004-0000-0000-000000000000}"/>
    <hyperlink ref="C21" location="'DEUDAS BURSATILES'!Área_de_impresión" display="Deudas Bursatiles" xr:uid="{00000000-0004-0000-0000-000001000000}"/>
    <hyperlink ref="C23" location="'DEUDAS COMERCIALES'!Área_de_impresión" display="Deudas Comerciales " xr:uid="{00000000-0004-0000-0000-000002000000}"/>
    <hyperlink ref="C25" location="PROVISIONES!A1" display="Provisiones" xr:uid="{00000000-0004-0000-0000-000003000000}"/>
    <hyperlink ref="C27" location="'OTROS PASIVOS'!A1" display="Otras Deudas " xr:uid="{00000000-0004-0000-0000-000004000000}"/>
  </hyperlinks>
  <printOptions horizontalCentered="1"/>
  <pageMargins left="0.70866141732283472" right="0.70866141732283472" top="0.74803149606299213" bottom="0.74803149606299213" header="0.51181102362204722" footer="0.51181102362204722"/>
  <pageSetup paperSize="9" scale="84" firstPageNumber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87"/>
  <sheetViews>
    <sheetView zoomScaleNormal="100" zoomScaleSheetLayoutView="100" workbookViewId="0">
      <selection activeCell="F52" sqref="F52"/>
    </sheetView>
  </sheetViews>
  <sheetFormatPr baseColWidth="10" defaultColWidth="10.75" defaultRowHeight="12.75" x14ac:dyDescent="0.2"/>
  <cols>
    <col min="1" max="1" width="5.5" style="151" customWidth="1"/>
    <col min="2" max="2" width="33" style="146" customWidth="1"/>
    <col min="3" max="3" width="19.875" style="151" bestFit="1" customWidth="1"/>
    <col min="4" max="4" width="10.75" style="151"/>
    <col min="5" max="5" width="10.75" style="152"/>
    <col min="6" max="6" width="14.75" style="181" bestFit="1" customWidth="1"/>
    <col min="7" max="7" width="13.75" style="182" customWidth="1"/>
    <col min="8" max="8" width="10.25" style="151" bestFit="1" customWidth="1"/>
    <col min="9" max="9" width="9" style="151" customWidth="1"/>
    <col min="10" max="10" width="10.75" style="151"/>
    <col min="11" max="11" width="14.625" style="151" bestFit="1" customWidth="1"/>
    <col min="12" max="12" width="16.875" style="151" customWidth="1"/>
    <col min="13" max="14" width="13.375" style="151" customWidth="1"/>
    <col min="15" max="16384" width="10.75" style="151"/>
  </cols>
  <sheetData>
    <row r="1" spans="1:13" s="145" customFormat="1" ht="14.25" x14ac:dyDescent="0.2">
      <c r="A1" s="168" t="s">
        <v>163</v>
      </c>
      <c r="F1" s="173"/>
      <c r="G1" s="173"/>
    </row>
    <row r="2" spans="1:13" s="145" customFormat="1" ht="14.25" x14ac:dyDescent="0.2">
      <c r="A2" s="132"/>
      <c r="B2" s="132"/>
      <c r="C2" s="132"/>
      <c r="D2" s="132"/>
      <c r="E2" s="132"/>
      <c r="F2" s="154"/>
      <c r="G2" s="154"/>
      <c r="H2" s="132"/>
      <c r="I2" s="132"/>
    </row>
    <row r="3" spans="1:13" s="145" customFormat="1" ht="14.25" x14ac:dyDescent="0.2">
      <c r="A3" s="132"/>
      <c r="B3" s="132"/>
      <c r="C3" s="132"/>
      <c r="D3" s="132"/>
      <c r="E3" s="132"/>
      <c r="F3" s="154"/>
      <c r="G3" s="154"/>
      <c r="H3" s="132"/>
      <c r="I3" s="132"/>
    </row>
    <row r="4" spans="1:13" s="145" customFormat="1" ht="15.75" x14ac:dyDescent="0.25">
      <c r="A4" s="205" t="s">
        <v>36</v>
      </c>
      <c r="B4" s="206"/>
      <c r="C4" s="206"/>
      <c r="D4" s="206"/>
      <c r="E4" s="206"/>
      <c r="F4" s="206"/>
      <c r="G4" s="206"/>
      <c r="H4" s="206"/>
      <c r="I4" s="206"/>
      <c r="J4" s="206"/>
    </row>
    <row r="5" spans="1:13" s="145" customFormat="1" ht="14.25" x14ac:dyDescent="0.2">
      <c r="A5" s="138" t="s">
        <v>8</v>
      </c>
      <c r="B5" s="125"/>
      <c r="C5" s="147" t="str">
        <f>+indice!D13</f>
        <v>30 DE JUNIO 2024</v>
      </c>
      <c r="D5" s="139"/>
      <c r="E5" s="128"/>
      <c r="F5" s="156"/>
      <c r="G5" s="156"/>
      <c r="H5" s="128"/>
      <c r="I5" s="128"/>
      <c r="J5" s="128"/>
    </row>
    <row r="6" spans="1:13" s="145" customFormat="1" ht="14.25" x14ac:dyDescent="0.2">
      <c r="A6" s="140" t="s">
        <v>9</v>
      </c>
      <c r="B6" s="141"/>
      <c r="C6" s="142">
        <f>+indice!D15</f>
        <v>7543.01</v>
      </c>
      <c r="D6" s="143"/>
      <c r="E6" s="144"/>
      <c r="F6" s="156"/>
      <c r="G6" s="156"/>
      <c r="H6" s="144"/>
      <c r="I6" s="144"/>
    </row>
    <row r="7" spans="1:13" s="145" customFormat="1" ht="14.25" x14ac:dyDescent="0.2">
      <c r="A7" s="148"/>
      <c r="B7" s="126"/>
      <c r="C7" s="127"/>
      <c r="D7" s="127"/>
      <c r="E7" s="128"/>
      <c r="F7" s="156"/>
      <c r="G7" s="156"/>
      <c r="H7" s="128"/>
      <c r="I7" s="128"/>
      <c r="J7" s="128"/>
    </row>
    <row r="8" spans="1:13" s="145" customFormat="1" ht="14.25" x14ac:dyDescent="0.2">
      <c r="A8" s="125" t="s">
        <v>10</v>
      </c>
      <c r="B8" s="126"/>
      <c r="C8" s="127"/>
      <c r="D8" s="127"/>
      <c r="E8" s="128"/>
      <c r="F8" s="156"/>
      <c r="G8" s="156"/>
      <c r="H8" s="128"/>
      <c r="I8" s="128"/>
      <c r="J8" s="128"/>
    </row>
    <row r="9" spans="1:13" s="145" customFormat="1" ht="14.25" customHeight="1" x14ac:dyDescent="0.2">
      <c r="A9" s="207" t="s">
        <v>11</v>
      </c>
      <c r="B9" s="207" t="s">
        <v>12</v>
      </c>
      <c r="C9" s="207" t="s">
        <v>13</v>
      </c>
      <c r="D9" s="207" t="s">
        <v>14</v>
      </c>
      <c r="E9" s="207" t="s">
        <v>15</v>
      </c>
      <c r="F9" s="174" t="s">
        <v>16</v>
      </c>
      <c r="G9" s="211" t="s">
        <v>16</v>
      </c>
      <c r="H9" s="212"/>
      <c r="I9" s="207" t="s">
        <v>17</v>
      </c>
      <c r="J9" s="207" t="s">
        <v>18</v>
      </c>
    </row>
    <row r="10" spans="1:13" s="145" customFormat="1" ht="14.25" x14ac:dyDescent="0.2">
      <c r="A10" s="208"/>
      <c r="B10" s="208"/>
      <c r="C10" s="208"/>
      <c r="D10" s="208"/>
      <c r="E10" s="208"/>
      <c r="F10" s="175" t="s">
        <v>19</v>
      </c>
      <c r="G10" s="176" t="s">
        <v>20</v>
      </c>
      <c r="H10" s="129" t="s">
        <v>21</v>
      </c>
      <c r="I10" s="208"/>
      <c r="J10" s="208"/>
    </row>
    <row r="11" spans="1:13" s="145" customFormat="1" ht="14.25" customHeight="1" x14ac:dyDescent="0.2">
      <c r="A11" s="132">
        <v>1</v>
      </c>
      <c r="B11" s="131" t="s">
        <v>213</v>
      </c>
      <c r="C11" s="132" t="s">
        <v>22</v>
      </c>
      <c r="D11" s="134">
        <v>45253</v>
      </c>
      <c r="E11" s="134">
        <v>45651</v>
      </c>
      <c r="F11" s="154">
        <v>1217733131.3661203</v>
      </c>
      <c r="G11" s="154">
        <f t="shared" ref="G11:G42" si="0">+F11</f>
        <v>1217733131.3661203</v>
      </c>
      <c r="H11" s="133">
        <v>0</v>
      </c>
      <c r="I11" s="213" t="s">
        <v>204</v>
      </c>
      <c r="J11" s="130" t="s">
        <v>23</v>
      </c>
      <c r="K11" s="133"/>
      <c r="L11" s="149"/>
      <c r="M11" s="149"/>
    </row>
    <row r="12" spans="1:13" s="145" customFormat="1" ht="14.25" x14ac:dyDescent="0.2">
      <c r="A12" s="132">
        <v>3</v>
      </c>
      <c r="B12" s="131" t="s">
        <v>55</v>
      </c>
      <c r="C12" s="132" t="s">
        <v>22</v>
      </c>
      <c r="D12" s="134">
        <v>45006</v>
      </c>
      <c r="E12" s="134">
        <v>45646</v>
      </c>
      <c r="F12" s="154">
        <v>1613500531.9343367</v>
      </c>
      <c r="G12" s="154">
        <f t="shared" si="0"/>
        <v>1613500531.9343367</v>
      </c>
      <c r="H12" s="133">
        <v>0</v>
      </c>
      <c r="I12" s="214"/>
      <c r="J12" s="130" t="s">
        <v>23</v>
      </c>
      <c r="K12" s="133"/>
      <c r="L12" s="149"/>
      <c r="M12" s="149"/>
    </row>
    <row r="13" spans="1:13" s="145" customFormat="1" ht="14.25" x14ac:dyDescent="0.2">
      <c r="A13" s="132">
        <v>5</v>
      </c>
      <c r="B13" s="131" t="s">
        <v>211</v>
      </c>
      <c r="C13" s="132" t="s">
        <v>22</v>
      </c>
      <c r="D13" s="134">
        <v>45118</v>
      </c>
      <c r="E13" s="134">
        <v>45538</v>
      </c>
      <c r="F13" s="154">
        <v>1606705479.6428571</v>
      </c>
      <c r="G13" s="154">
        <f t="shared" si="0"/>
        <v>1606705479.6428571</v>
      </c>
      <c r="H13" s="133">
        <v>0</v>
      </c>
      <c r="I13" s="214"/>
      <c r="J13" s="130" t="s">
        <v>23</v>
      </c>
      <c r="K13" s="133"/>
      <c r="L13" s="149"/>
      <c r="M13" s="149"/>
    </row>
    <row r="14" spans="1:13" s="145" customFormat="1" ht="14.25" x14ac:dyDescent="0.2">
      <c r="A14" s="132">
        <v>6</v>
      </c>
      <c r="B14" s="131" t="s">
        <v>211</v>
      </c>
      <c r="C14" s="132" t="s">
        <v>22</v>
      </c>
      <c r="D14" s="134">
        <v>45173</v>
      </c>
      <c r="E14" s="134">
        <v>45593</v>
      </c>
      <c r="F14" s="154">
        <v>588690575.57142854</v>
      </c>
      <c r="G14" s="154">
        <f t="shared" si="0"/>
        <v>588690575.57142854</v>
      </c>
      <c r="H14" s="133">
        <v>0</v>
      </c>
      <c r="I14" s="214"/>
      <c r="J14" s="130" t="s">
        <v>23</v>
      </c>
      <c r="K14" s="133"/>
      <c r="L14" s="149"/>
      <c r="M14" s="149"/>
    </row>
    <row r="15" spans="1:13" s="145" customFormat="1" ht="14.25" x14ac:dyDescent="0.2">
      <c r="A15" s="132">
        <v>7</v>
      </c>
      <c r="B15" s="131" t="s">
        <v>211</v>
      </c>
      <c r="C15" s="132" t="s">
        <v>22</v>
      </c>
      <c r="D15" s="134">
        <v>45230</v>
      </c>
      <c r="E15" s="134">
        <v>45650</v>
      </c>
      <c r="F15" s="154">
        <v>1595363324.8</v>
      </c>
      <c r="G15" s="154">
        <f t="shared" si="0"/>
        <v>1595363324.8</v>
      </c>
      <c r="H15" s="133">
        <v>0</v>
      </c>
      <c r="I15" s="214"/>
      <c r="J15" s="130" t="s">
        <v>23</v>
      </c>
      <c r="K15" s="133"/>
      <c r="L15" s="149"/>
      <c r="M15" s="149"/>
    </row>
    <row r="16" spans="1:13" s="145" customFormat="1" ht="14.25" x14ac:dyDescent="0.2">
      <c r="A16" s="132">
        <v>8</v>
      </c>
      <c r="B16" s="131" t="s">
        <v>211</v>
      </c>
      <c r="C16" s="132" t="s">
        <v>22</v>
      </c>
      <c r="D16" s="134">
        <v>45258</v>
      </c>
      <c r="E16" s="134">
        <v>45653</v>
      </c>
      <c r="F16" s="154">
        <v>779968285.49523807</v>
      </c>
      <c r="G16" s="154">
        <f t="shared" si="0"/>
        <v>779968285.49523807</v>
      </c>
      <c r="H16" s="133">
        <v>0</v>
      </c>
      <c r="I16" s="214"/>
      <c r="J16" s="130" t="s">
        <v>23</v>
      </c>
      <c r="K16" s="133"/>
      <c r="L16" s="149"/>
      <c r="M16" s="149"/>
    </row>
    <row r="17" spans="1:13" s="145" customFormat="1" ht="14.25" x14ac:dyDescent="0.2">
      <c r="A17" s="132">
        <v>9</v>
      </c>
      <c r="B17" s="131" t="s">
        <v>209</v>
      </c>
      <c r="C17" s="132" t="s">
        <v>22</v>
      </c>
      <c r="D17" s="134">
        <v>44909</v>
      </c>
      <c r="E17" s="134">
        <v>45640</v>
      </c>
      <c r="F17" s="154">
        <v>577348503.1942544</v>
      </c>
      <c r="G17" s="154">
        <f t="shared" si="0"/>
        <v>577348503.1942544</v>
      </c>
      <c r="H17" s="133">
        <v>0</v>
      </c>
      <c r="I17" s="214"/>
      <c r="J17" s="130" t="s">
        <v>23</v>
      </c>
    </row>
    <row r="18" spans="1:13" s="145" customFormat="1" ht="14.25" x14ac:dyDescent="0.2">
      <c r="A18" s="132">
        <v>10</v>
      </c>
      <c r="B18" s="131" t="s">
        <v>208</v>
      </c>
      <c r="C18" s="132" t="s">
        <v>22</v>
      </c>
      <c r="D18" s="134">
        <v>44875</v>
      </c>
      <c r="E18" s="150">
        <v>45595</v>
      </c>
      <c r="F18" s="154">
        <v>1047831849.3</v>
      </c>
      <c r="G18" s="154">
        <f t="shared" si="0"/>
        <v>1047831849.3</v>
      </c>
      <c r="H18" s="133">
        <v>0</v>
      </c>
      <c r="I18" s="214"/>
      <c r="J18" s="130" t="s">
        <v>23</v>
      </c>
    </row>
    <row r="19" spans="1:13" s="145" customFormat="1" ht="14.25" x14ac:dyDescent="0.2">
      <c r="A19" s="132">
        <v>11</v>
      </c>
      <c r="B19" s="131" t="s">
        <v>208</v>
      </c>
      <c r="C19" s="132" t="s">
        <v>22</v>
      </c>
      <c r="D19" s="134">
        <v>45034</v>
      </c>
      <c r="E19" s="134">
        <v>45634</v>
      </c>
      <c r="F19" s="154">
        <v>1014388351.3555555</v>
      </c>
      <c r="G19" s="154">
        <f t="shared" si="0"/>
        <v>1014388351.3555555</v>
      </c>
      <c r="H19" s="133">
        <v>0</v>
      </c>
      <c r="I19" s="214"/>
      <c r="J19" s="130" t="s">
        <v>23</v>
      </c>
    </row>
    <row r="20" spans="1:13" s="145" customFormat="1" ht="14.25" x14ac:dyDescent="0.2">
      <c r="A20" s="132">
        <v>12</v>
      </c>
      <c r="B20" s="131" t="s">
        <v>208</v>
      </c>
      <c r="C20" s="132" t="s">
        <v>22</v>
      </c>
      <c r="D20" s="134">
        <v>45281</v>
      </c>
      <c r="E20" s="134">
        <v>45642</v>
      </c>
      <c r="F20" s="154">
        <v>622548943.21304655</v>
      </c>
      <c r="G20" s="154">
        <f t="shared" si="0"/>
        <v>622548943.21304655</v>
      </c>
      <c r="H20" s="133">
        <v>0</v>
      </c>
      <c r="I20" s="214"/>
      <c r="J20" s="130" t="s">
        <v>23</v>
      </c>
    </row>
    <row r="21" spans="1:13" s="145" customFormat="1" ht="14.25" x14ac:dyDescent="0.2">
      <c r="A21" s="132">
        <v>13</v>
      </c>
      <c r="B21" s="131" t="s">
        <v>208</v>
      </c>
      <c r="C21" s="132" t="s">
        <v>22</v>
      </c>
      <c r="D21" s="134">
        <v>45454</v>
      </c>
      <c r="E21" s="134">
        <v>45634</v>
      </c>
      <c r="F21" s="154">
        <v>3246979113.3777776</v>
      </c>
      <c r="G21" s="154">
        <f t="shared" ref="G21" si="1">+F21</f>
        <v>3246979113.3777776</v>
      </c>
      <c r="H21" s="133">
        <v>0</v>
      </c>
      <c r="I21" s="214"/>
      <c r="J21" s="130" t="s">
        <v>23</v>
      </c>
    </row>
    <row r="22" spans="1:13" s="145" customFormat="1" ht="14.25" x14ac:dyDescent="0.2">
      <c r="A22" s="132">
        <v>14</v>
      </c>
      <c r="B22" s="134" t="s">
        <v>92</v>
      </c>
      <c r="C22" s="132" t="s">
        <v>22</v>
      </c>
      <c r="D22" s="134">
        <v>44715</v>
      </c>
      <c r="E22" s="134">
        <v>45648</v>
      </c>
      <c r="F22" s="154">
        <v>702840090.1271348</v>
      </c>
      <c r="G22" s="154">
        <f t="shared" si="0"/>
        <v>702840090.1271348</v>
      </c>
      <c r="H22" s="133">
        <v>0</v>
      </c>
      <c r="I22" s="214"/>
      <c r="J22" s="130" t="s">
        <v>23</v>
      </c>
    </row>
    <row r="23" spans="1:13" s="145" customFormat="1" ht="14.25" x14ac:dyDescent="0.2">
      <c r="A23" s="132">
        <v>15</v>
      </c>
      <c r="B23" s="131" t="s">
        <v>92</v>
      </c>
      <c r="C23" s="132" t="s">
        <v>22</v>
      </c>
      <c r="D23" s="134">
        <v>45210</v>
      </c>
      <c r="E23" s="134">
        <v>45570</v>
      </c>
      <c r="F23" s="154">
        <v>1629722822.1972222</v>
      </c>
      <c r="G23" s="154">
        <f t="shared" si="0"/>
        <v>1629722822.1972222</v>
      </c>
      <c r="H23" s="133">
        <v>0</v>
      </c>
      <c r="I23" s="214"/>
      <c r="J23" s="130" t="s">
        <v>23</v>
      </c>
    </row>
    <row r="24" spans="1:13" s="145" customFormat="1" ht="14.25" x14ac:dyDescent="0.2">
      <c r="A24" s="132">
        <v>16</v>
      </c>
      <c r="B24" s="131" t="s">
        <v>92</v>
      </c>
      <c r="C24" s="132" t="s">
        <v>22</v>
      </c>
      <c r="D24" s="134">
        <v>45257</v>
      </c>
      <c r="E24" s="134">
        <v>45601</v>
      </c>
      <c r="F24" s="154">
        <v>1318407648.7674417</v>
      </c>
      <c r="G24" s="154">
        <f t="shared" si="0"/>
        <v>1318407648.7674417</v>
      </c>
      <c r="H24" s="133">
        <v>0</v>
      </c>
      <c r="I24" s="214"/>
      <c r="J24" s="130" t="s">
        <v>23</v>
      </c>
    </row>
    <row r="25" spans="1:13" s="145" customFormat="1" ht="14.25" x14ac:dyDescent="0.2">
      <c r="A25" s="132">
        <v>17</v>
      </c>
      <c r="B25" s="131" t="s">
        <v>92</v>
      </c>
      <c r="C25" s="132" t="s">
        <v>22</v>
      </c>
      <c r="D25" s="134">
        <v>45405</v>
      </c>
      <c r="E25" s="134">
        <v>45649</v>
      </c>
      <c r="F25" s="154">
        <v>1911674849.1333332</v>
      </c>
      <c r="G25" s="154">
        <f t="shared" ref="G25" si="2">+F25</f>
        <v>1911674849.1333332</v>
      </c>
      <c r="H25" s="133">
        <v>0</v>
      </c>
      <c r="I25" s="214"/>
      <c r="J25" s="130" t="s">
        <v>23</v>
      </c>
    </row>
    <row r="26" spans="1:13" s="145" customFormat="1" ht="14.25" x14ac:dyDescent="0.2">
      <c r="A26" s="132">
        <v>18</v>
      </c>
      <c r="B26" s="131" t="s">
        <v>207</v>
      </c>
      <c r="C26" s="132" t="s">
        <v>22</v>
      </c>
      <c r="D26" s="134">
        <v>44789</v>
      </c>
      <c r="E26" s="134">
        <v>45520</v>
      </c>
      <c r="F26" s="154">
        <v>359929855.91655266</v>
      </c>
      <c r="G26" s="154">
        <f t="shared" si="0"/>
        <v>359929855.91655266</v>
      </c>
      <c r="H26" s="133">
        <v>0</v>
      </c>
      <c r="I26" s="214"/>
      <c r="J26" s="130" t="s">
        <v>23</v>
      </c>
    </row>
    <row r="27" spans="1:13" s="145" customFormat="1" ht="14.25" x14ac:dyDescent="0.2">
      <c r="A27" s="132">
        <v>19</v>
      </c>
      <c r="B27" s="131" t="s">
        <v>207</v>
      </c>
      <c r="C27" s="132" t="s">
        <v>22</v>
      </c>
      <c r="D27" s="134">
        <v>44833</v>
      </c>
      <c r="E27" s="134">
        <v>45558</v>
      </c>
      <c r="F27" s="154">
        <v>2703131495.0096416</v>
      </c>
      <c r="G27" s="154">
        <f t="shared" si="0"/>
        <v>2703131495.0096416</v>
      </c>
      <c r="H27" s="133">
        <v>0</v>
      </c>
      <c r="I27" s="214"/>
      <c r="J27" s="130" t="s">
        <v>23</v>
      </c>
    </row>
    <row r="28" spans="1:13" s="145" customFormat="1" ht="14.25" x14ac:dyDescent="0.2">
      <c r="A28" s="132">
        <v>20</v>
      </c>
      <c r="B28" s="131" t="s">
        <v>207</v>
      </c>
      <c r="C28" s="132" t="s">
        <v>22</v>
      </c>
      <c r="D28" s="134">
        <v>44846</v>
      </c>
      <c r="E28" s="134">
        <v>45572</v>
      </c>
      <c r="F28" s="154">
        <v>2810014577.681818</v>
      </c>
      <c r="G28" s="154">
        <f t="shared" si="0"/>
        <v>2810014577.681818</v>
      </c>
      <c r="H28" s="133">
        <v>0</v>
      </c>
      <c r="I28" s="214"/>
      <c r="J28" s="130" t="s">
        <v>23</v>
      </c>
      <c r="K28" s="133"/>
      <c r="L28" s="149"/>
      <c r="M28" s="149"/>
    </row>
    <row r="29" spans="1:13" s="145" customFormat="1" ht="14.25" x14ac:dyDescent="0.2">
      <c r="A29" s="132">
        <v>21</v>
      </c>
      <c r="B29" s="134" t="s">
        <v>207</v>
      </c>
      <c r="C29" s="132" t="s">
        <v>22</v>
      </c>
      <c r="D29" s="134">
        <v>45230</v>
      </c>
      <c r="E29" s="134">
        <v>45593</v>
      </c>
      <c r="F29" s="154">
        <v>1196018779.3801653</v>
      </c>
      <c r="G29" s="154">
        <f t="shared" si="0"/>
        <v>1196018779.3801653</v>
      </c>
      <c r="H29" s="133">
        <v>0</v>
      </c>
      <c r="I29" s="214"/>
      <c r="J29" s="130" t="s">
        <v>23</v>
      </c>
    </row>
    <row r="30" spans="1:13" s="145" customFormat="1" ht="14.25" x14ac:dyDescent="0.2">
      <c r="A30" s="132">
        <v>22</v>
      </c>
      <c r="B30" s="131" t="s">
        <v>207</v>
      </c>
      <c r="C30" s="132" t="s">
        <v>22</v>
      </c>
      <c r="D30" s="134">
        <v>45289</v>
      </c>
      <c r="E30" s="134">
        <v>45654</v>
      </c>
      <c r="F30" s="154">
        <v>500074483.7838577</v>
      </c>
      <c r="G30" s="154">
        <f t="shared" si="0"/>
        <v>500074483.7838577</v>
      </c>
      <c r="H30" s="133">
        <v>0</v>
      </c>
      <c r="I30" s="214"/>
      <c r="J30" s="130" t="s">
        <v>23</v>
      </c>
    </row>
    <row r="31" spans="1:13" s="145" customFormat="1" ht="14.25" x14ac:dyDescent="0.2">
      <c r="A31" s="132">
        <v>23</v>
      </c>
      <c r="B31" s="131" t="s">
        <v>207</v>
      </c>
      <c r="C31" s="132" t="s">
        <v>22</v>
      </c>
      <c r="D31" s="134">
        <v>45442</v>
      </c>
      <c r="E31" s="134">
        <v>45629</v>
      </c>
      <c r="F31" s="154">
        <v>1003355846.1035422</v>
      </c>
      <c r="G31" s="154">
        <f t="shared" si="0"/>
        <v>1003355846.1035422</v>
      </c>
      <c r="H31" s="133">
        <v>0</v>
      </c>
      <c r="I31" s="214"/>
      <c r="J31" s="130" t="s">
        <v>23</v>
      </c>
    </row>
    <row r="32" spans="1:13" s="145" customFormat="1" ht="14.25" x14ac:dyDescent="0.2">
      <c r="A32" s="132">
        <v>24</v>
      </c>
      <c r="B32" s="131" t="s">
        <v>207</v>
      </c>
      <c r="C32" s="132" t="s">
        <v>22</v>
      </c>
      <c r="D32" s="134">
        <v>45471</v>
      </c>
      <c r="E32" s="134">
        <v>45655</v>
      </c>
      <c r="F32" s="154">
        <v>999922077.06976748</v>
      </c>
      <c r="G32" s="154">
        <f t="shared" ref="G32" si="3">+F32</f>
        <v>999922077.06976748</v>
      </c>
      <c r="H32" s="133">
        <v>0</v>
      </c>
      <c r="I32" s="214"/>
      <c r="J32" s="130" t="s">
        <v>23</v>
      </c>
    </row>
    <row r="33" spans="1:13" s="145" customFormat="1" ht="14.25" x14ac:dyDescent="0.2">
      <c r="A33" s="132">
        <v>25</v>
      </c>
      <c r="B33" s="131" t="s">
        <v>212</v>
      </c>
      <c r="C33" s="132" t="s">
        <v>22</v>
      </c>
      <c r="D33" s="134">
        <v>45145</v>
      </c>
      <c r="E33" s="134">
        <v>45632</v>
      </c>
      <c r="F33" s="154">
        <v>753213830.7945205</v>
      </c>
      <c r="G33" s="154">
        <f t="shared" si="0"/>
        <v>753213830.7945205</v>
      </c>
      <c r="H33" s="133">
        <v>0</v>
      </c>
      <c r="I33" s="214"/>
      <c r="J33" s="130" t="s">
        <v>23</v>
      </c>
      <c r="K33" s="133"/>
      <c r="L33" s="149"/>
      <c r="M33" s="149"/>
    </row>
    <row r="34" spans="1:13" s="145" customFormat="1" ht="14.25" x14ac:dyDescent="0.2">
      <c r="A34" s="132">
        <v>26</v>
      </c>
      <c r="B34" s="131" t="s">
        <v>206</v>
      </c>
      <c r="C34" s="132" t="s">
        <v>22</v>
      </c>
      <c r="D34" s="134">
        <v>44448</v>
      </c>
      <c r="E34" s="134">
        <v>45653</v>
      </c>
      <c r="F34" s="154">
        <v>1739006401.0412087</v>
      </c>
      <c r="G34" s="154">
        <f t="shared" si="0"/>
        <v>1739006401.0412087</v>
      </c>
      <c r="H34" s="133">
        <v>0</v>
      </c>
      <c r="I34" s="214"/>
      <c r="J34" s="130" t="s">
        <v>23</v>
      </c>
      <c r="K34" s="201"/>
    </row>
    <row r="35" spans="1:13" s="145" customFormat="1" ht="14.25" x14ac:dyDescent="0.2">
      <c r="A35" s="132">
        <v>27</v>
      </c>
      <c r="B35" s="131" t="s">
        <v>210</v>
      </c>
      <c r="C35" s="132" t="s">
        <v>22</v>
      </c>
      <c r="D35" s="134">
        <v>44985</v>
      </c>
      <c r="E35" s="134">
        <v>45631</v>
      </c>
      <c r="F35" s="154">
        <v>1851801747</v>
      </c>
      <c r="G35" s="154">
        <f t="shared" si="0"/>
        <v>1851801747</v>
      </c>
      <c r="H35" s="133">
        <v>0</v>
      </c>
      <c r="I35" s="214"/>
      <c r="J35" s="130" t="s">
        <v>23</v>
      </c>
      <c r="K35" s="201"/>
    </row>
    <row r="36" spans="1:13" s="145" customFormat="1" ht="14.25" x14ac:dyDescent="0.2">
      <c r="A36" s="132">
        <v>28</v>
      </c>
      <c r="B36" s="131" t="s">
        <v>242</v>
      </c>
      <c r="C36" s="132" t="s">
        <v>22</v>
      </c>
      <c r="D36" s="134">
        <v>45358</v>
      </c>
      <c r="E36" s="134">
        <v>45628</v>
      </c>
      <c r="F36" s="154">
        <v>992849315.0666666</v>
      </c>
      <c r="G36" s="154">
        <f t="shared" si="0"/>
        <v>992849315.0666666</v>
      </c>
      <c r="H36" s="133">
        <v>0</v>
      </c>
      <c r="I36" s="214"/>
      <c r="J36" s="130" t="s">
        <v>23</v>
      </c>
    </row>
    <row r="37" spans="1:13" s="145" customFormat="1" ht="14.25" x14ac:dyDescent="0.2">
      <c r="A37" s="132">
        <v>29</v>
      </c>
      <c r="B37" s="131" t="s">
        <v>243</v>
      </c>
      <c r="C37" s="132" t="s">
        <v>22</v>
      </c>
      <c r="D37" s="134">
        <v>45337</v>
      </c>
      <c r="E37" s="134">
        <v>45641</v>
      </c>
      <c r="F37" s="154">
        <v>903316917.01808071</v>
      </c>
      <c r="G37" s="154">
        <f t="shared" si="0"/>
        <v>903316917.01808071</v>
      </c>
      <c r="H37" s="133">
        <v>0</v>
      </c>
      <c r="I37" s="214"/>
      <c r="J37" s="130" t="s">
        <v>23</v>
      </c>
    </row>
    <row r="38" spans="1:13" s="145" customFormat="1" ht="14.25" x14ac:dyDescent="0.2">
      <c r="A38" s="132">
        <v>30</v>
      </c>
      <c r="B38" s="131" t="s">
        <v>244</v>
      </c>
      <c r="C38" s="132" t="s">
        <v>22</v>
      </c>
      <c r="D38" s="134">
        <v>45323</v>
      </c>
      <c r="E38" s="134">
        <v>45657</v>
      </c>
      <c r="F38" s="154">
        <v>923632705.79120874</v>
      </c>
      <c r="G38" s="154">
        <f t="shared" si="0"/>
        <v>923632705.79120874</v>
      </c>
      <c r="H38" s="133">
        <v>0</v>
      </c>
      <c r="I38" s="214"/>
      <c r="J38" s="130" t="s">
        <v>23</v>
      </c>
    </row>
    <row r="39" spans="1:13" s="145" customFormat="1" ht="14.25" x14ac:dyDescent="0.2">
      <c r="A39" s="132">
        <v>31</v>
      </c>
      <c r="B39" s="131" t="s">
        <v>255</v>
      </c>
      <c r="C39" s="132" t="s">
        <v>22</v>
      </c>
      <c r="D39" s="134">
        <v>45464</v>
      </c>
      <c r="E39" s="134">
        <v>45646</v>
      </c>
      <c r="F39" s="154">
        <v>533835755.64835167</v>
      </c>
      <c r="G39" s="154">
        <f t="shared" ref="G39" si="4">+F39</f>
        <v>533835755.64835167</v>
      </c>
      <c r="H39" s="133">
        <v>0</v>
      </c>
      <c r="I39" s="214"/>
      <c r="J39" s="130" t="s">
        <v>23</v>
      </c>
    </row>
    <row r="40" spans="1:13" s="145" customFormat="1" ht="14.25" x14ac:dyDescent="0.2">
      <c r="A40" s="132">
        <v>32</v>
      </c>
      <c r="B40" s="131" t="s">
        <v>245</v>
      </c>
      <c r="C40" s="132" t="s">
        <v>22</v>
      </c>
      <c r="D40" s="134">
        <v>45322</v>
      </c>
      <c r="E40" s="134">
        <v>45652</v>
      </c>
      <c r="F40" s="154">
        <v>578489535</v>
      </c>
      <c r="G40" s="154">
        <f t="shared" si="0"/>
        <v>578489535</v>
      </c>
      <c r="H40" s="133">
        <v>0</v>
      </c>
      <c r="I40" s="214"/>
      <c r="J40" s="130" t="s">
        <v>23</v>
      </c>
    </row>
    <row r="41" spans="1:13" s="145" customFormat="1" ht="14.25" x14ac:dyDescent="0.2">
      <c r="A41" s="132">
        <v>34</v>
      </c>
      <c r="B41" s="131" t="s">
        <v>245</v>
      </c>
      <c r="C41" s="132" t="s">
        <v>214</v>
      </c>
      <c r="D41" s="134">
        <v>45469</v>
      </c>
      <c r="E41" s="134">
        <v>45565</v>
      </c>
      <c r="F41" s="154">
        <v>1847404327.5833333</v>
      </c>
      <c r="G41" s="154">
        <f t="shared" si="0"/>
        <v>1847404327.5833333</v>
      </c>
      <c r="H41" s="133">
        <v>0</v>
      </c>
      <c r="I41" s="214"/>
      <c r="J41" s="130" t="s">
        <v>23</v>
      </c>
    </row>
    <row r="42" spans="1:13" s="145" customFormat="1" ht="14.25" x14ac:dyDescent="0.2">
      <c r="A42" s="132">
        <v>35</v>
      </c>
      <c r="B42" s="131" t="s">
        <v>245</v>
      </c>
      <c r="C42" s="132" t="s">
        <v>214</v>
      </c>
      <c r="D42" s="204">
        <v>45436</v>
      </c>
      <c r="E42" s="134">
        <v>45494</v>
      </c>
      <c r="F42" s="154">
        <v>787966997.1594466</v>
      </c>
      <c r="G42" s="154">
        <f t="shared" si="0"/>
        <v>787966997.1594466</v>
      </c>
      <c r="H42" s="133">
        <v>215716.18</v>
      </c>
      <c r="I42" s="214"/>
      <c r="J42" s="130" t="s">
        <v>23</v>
      </c>
    </row>
    <row r="43" spans="1:13" s="145" customFormat="1" ht="14.25" x14ac:dyDescent="0.2">
      <c r="A43" s="132">
        <v>36</v>
      </c>
      <c r="B43" s="131" t="s">
        <v>212</v>
      </c>
      <c r="C43" s="132" t="s">
        <v>214</v>
      </c>
      <c r="D43" s="134">
        <v>45441</v>
      </c>
      <c r="E43" s="134">
        <v>45566</v>
      </c>
      <c r="F43" s="154">
        <v>1541118887.3008256</v>
      </c>
      <c r="G43" s="154">
        <f>+F43</f>
        <v>1541118887.3008256</v>
      </c>
      <c r="H43" s="133">
        <v>208991.94</v>
      </c>
      <c r="I43" s="214"/>
      <c r="J43" s="130" t="s">
        <v>23</v>
      </c>
    </row>
    <row r="44" spans="1:13" s="145" customFormat="1" ht="14.25" x14ac:dyDescent="0.2">
      <c r="A44" s="132">
        <v>37</v>
      </c>
      <c r="B44" s="131" t="s">
        <v>209</v>
      </c>
      <c r="C44" s="132" t="s">
        <v>205</v>
      </c>
      <c r="D44" s="134">
        <v>45473</v>
      </c>
      <c r="E44" s="134">
        <v>45474</v>
      </c>
      <c r="F44" s="154">
        <v>1148539596</v>
      </c>
      <c r="G44" s="154">
        <f>+F44</f>
        <v>1148539596</v>
      </c>
      <c r="H44" s="133">
        <v>0</v>
      </c>
      <c r="I44" s="214"/>
      <c r="J44" s="130" t="s">
        <v>23</v>
      </c>
    </row>
    <row r="45" spans="1:13" s="145" customFormat="1" ht="14.25" x14ac:dyDescent="0.2">
      <c r="A45" s="132">
        <v>38</v>
      </c>
      <c r="B45" s="131" t="s">
        <v>245</v>
      </c>
      <c r="C45" s="132" t="s">
        <v>205</v>
      </c>
      <c r="D45" s="134">
        <v>45473</v>
      </c>
      <c r="E45" s="134">
        <v>45474</v>
      </c>
      <c r="F45" s="154">
        <v>9139047</v>
      </c>
      <c r="G45" s="154">
        <f>+F45</f>
        <v>9139047</v>
      </c>
      <c r="H45" s="133">
        <v>0</v>
      </c>
      <c r="I45" s="214"/>
      <c r="J45" s="130" t="s">
        <v>23</v>
      </c>
    </row>
    <row r="46" spans="1:13" s="145" customFormat="1" ht="14.25" x14ac:dyDescent="0.2">
      <c r="A46" s="132">
        <v>39</v>
      </c>
      <c r="B46" s="131" t="s">
        <v>92</v>
      </c>
      <c r="C46" s="132" t="s">
        <v>205</v>
      </c>
      <c r="D46" s="134">
        <v>45473</v>
      </c>
      <c r="E46" s="134">
        <v>45474</v>
      </c>
      <c r="F46" s="154">
        <v>52721140</v>
      </c>
      <c r="G46" s="154">
        <f>+F46</f>
        <v>52721140</v>
      </c>
      <c r="H46" s="133">
        <v>0</v>
      </c>
      <c r="I46" s="214"/>
      <c r="J46" s="130" t="s">
        <v>23</v>
      </c>
    </row>
    <row r="47" spans="1:13" s="145" customFormat="1" ht="14.25" x14ac:dyDescent="0.2">
      <c r="A47" s="132">
        <v>40</v>
      </c>
      <c r="B47" s="131" t="s">
        <v>256</v>
      </c>
      <c r="C47" s="132" t="s">
        <v>205</v>
      </c>
      <c r="D47" s="134">
        <v>45473</v>
      </c>
      <c r="E47" s="134">
        <v>45474</v>
      </c>
      <c r="F47" s="154">
        <v>3088996</v>
      </c>
      <c r="G47" s="154">
        <f t="shared" ref="G47:G49" si="5">+F47</f>
        <v>3088996</v>
      </c>
      <c r="H47" s="133">
        <v>0</v>
      </c>
      <c r="I47" s="214"/>
      <c r="J47" s="130" t="s">
        <v>23</v>
      </c>
    </row>
    <row r="48" spans="1:13" s="145" customFormat="1" ht="14.25" x14ac:dyDescent="0.2">
      <c r="A48" s="132">
        <v>42</v>
      </c>
      <c r="B48" s="131" t="s">
        <v>253</v>
      </c>
      <c r="C48" s="132" t="s">
        <v>205</v>
      </c>
      <c r="D48" s="134">
        <v>45473</v>
      </c>
      <c r="E48" s="134">
        <v>45474</v>
      </c>
      <c r="F48" s="154">
        <v>462413467</v>
      </c>
      <c r="G48" s="154">
        <f t="shared" si="5"/>
        <v>462413467</v>
      </c>
      <c r="H48" s="133">
        <f>+F48/C6</f>
        <v>61303.573374554719</v>
      </c>
      <c r="I48" s="214"/>
      <c r="J48" s="130" t="s">
        <v>23</v>
      </c>
    </row>
    <row r="49" spans="1:13" s="145" customFormat="1" ht="15" thickBot="1" x14ac:dyDescent="0.25">
      <c r="A49" s="132">
        <v>43</v>
      </c>
      <c r="B49" s="131" t="s">
        <v>251</v>
      </c>
      <c r="C49" s="132" t="s">
        <v>205</v>
      </c>
      <c r="D49" s="134">
        <v>45473</v>
      </c>
      <c r="E49" s="134">
        <v>45474</v>
      </c>
      <c r="F49" s="154">
        <v>2476135990.3200002</v>
      </c>
      <c r="G49" s="154">
        <f t="shared" si="5"/>
        <v>2476135990.3200002</v>
      </c>
      <c r="H49" s="133">
        <f>+F49/C6</f>
        <v>328268.95235721552</v>
      </c>
      <c r="I49" s="214"/>
      <c r="J49" s="130" t="s">
        <v>23</v>
      </c>
    </row>
    <row r="50" spans="1:13" s="145" customFormat="1" ht="15" thickBot="1" x14ac:dyDescent="0.25">
      <c r="A50" s="132"/>
      <c r="B50" s="135" t="s">
        <v>41</v>
      </c>
      <c r="C50" s="132"/>
      <c r="D50" s="132"/>
      <c r="E50" s="136"/>
      <c r="F50" s="177">
        <f>SUM(F11:F49)</f>
        <v>45650825270.144737</v>
      </c>
      <c r="G50" s="177">
        <f>SUM(G11:G49)</f>
        <v>45650825270.144737</v>
      </c>
      <c r="H50" s="137">
        <f>SUM(H11:H49)</f>
        <v>814280.6457317702</v>
      </c>
      <c r="I50" s="214"/>
      <c r="J50" s="130"/>
    </row>
    <row r="51" spans="1:13" s="145" customFormat="1" ht="15.75" thickTop="1" x14ac:dyDescent="0.25">
      <c r="A51" s="125"/>
      <c r="B51" s="131"/>
      <c r="C51" s="132"/>
      <c r="D51" s="132"/>
      <c r="E51" s="130"/>
      <c r="F51" s="178"/>
      <c r="G51" s="154"/>
      <c r="H51" s="132"/>
      <c r="I51" s="214"/>
      <c r="J51" s="130"/>
    </row>
    <row r="52" spans="1:13" s="145" customFormat="1" ht="15" x14ac:dyDescent="0.25">
      <c r="A52" s="125"/>
      <c r="B52" s="131"/>
      <c r="C52" s="132"/>
      <c r="D52" s="132"/>
      <c r="E52" s="130"/>
      <c r="F52" s="179"/>
      <c r="G52" s="154"/>
      <c r="H52" s="132"/>
      <c r="I52" s="214"/>
      <c r="J52" s="130"/>
    </row>
    <row r="53" spans="1:13" s="145" customFormat="1" ht="15" x14ac:dyDescent="0.25">
      <c r="A53" s="125"/>
      <c r="B53" s="131"/>
      <c r="C53" s="132"/>
      <c r="D53" s="132"/>
      <c r="E53" s="130"/>
      <c r="F53" s="179"/>
      <c r="G53" s="154"/>
      <c r="H53" s="132"/>
      <c r="I53" s="214"/>
      <c r="J53" s="130"/>
    </row>
    <row r="54" spans="1:13" s="145" customFormat="1" ht="14.25" x14ac:dyDescent="0.2">
      <c r="A54" s="125"/>
      <c r="B54" s="131"/>
      <c r="C54" s="132"/>
      <c r="D54" s="132"/>
      <c r="E54" s="130"/>
      <c r="F54" s="180"/>
      <c r="G54" s="154"/>
      <c r="H54" s="132"/>
      <c r="I54" s="171"/>
      <c r="J54" s="130"/>
    </row>
    <row r="55" spans="1:13" s="145" customFormat="1" ht="14.25" customHeight="1" x14ac:dyDescent="0.2">
      <c r="A55" s="138" t="s">
        <v>8</v>
      </c>
      <c r="B55" s="125"/>
      <c r="C55" s="147" t="str">
        <f>+C5</f>
        <v>30 DE JUNIO 2024</v>
      </c>
      <c r="D55" s="139"/>
      <c r="E55" s="128"/>
      <c r="F55" s="156"/>
      <c r="G55" s="156"/>
      <c r="H55" s="128"/>
      <c r="I55" s="132"/>
      <c r="J55" s="128"/>
      <c r="L55" s="201"/>
    </row>
    <row r="56" spans="1:13" s="145" customFormat="1" ht="14.25" x14ac:dyDescent="0.2">
      <c r="A56" s="140" t="s">
        <v>9</v>
      </c>
      <c r="B56" s="141"/>
      <c r="C56" s="142">
        <f>+indice!D15</f>
        <v>7543.01</v>
      </c>
      <c r="D56" s="143"/>
      <c r="E56" s="144"/>
      <c r="F56" s="156"/>
      <c r="G56" s="156"/>
      <c r="H56" s="144"/>
      <c r="I56" s="132"/>
    </row>
    <row r="57" spans="1:13" s="145" customFormat="1" ht="14.25" customHeight="1" x14ac:dyDescent="0.2">
      <c r="A57" s="140"/>
      <c r="B57" s="141"/>
      <c r="C57" s="142"/>
      <c r="D57" s="143"/>
      <c r="E57" s="144"/>
      <c r="F57" s="156"/>
      <c r="G57" s="156"/>
      <c r="H57" s="144"/>
      <c r="I57" s="133"/>
      <c r="K57" s="133"/>
      <c r="L57" s="149"/>
      <c r="M57" s="149"/>
    </row>
    <row r="58" spans="1:13" s="145" customFormat="1" ht="14.25" x14ac:dyDescent="0.2">
      <c r="A58" s="125" t="s">
        <v>24</v>
      </c>
      <c r="B58" s="131"/>
      <c r="C58" s="132"/>
      <c r="D58" s="132"/>
      <c r="E58" s="130"/>
      <c r="F58" s="180"/>
      <c r="G58" s="154"/>
      <c r="H58" s="132"/>
      <c r="I58" s="132"/>
      <c r="J58" s="130"/>
      <c r="K58" s="133"/>
      <c r="L58" s="149"/>
      <c r="M58" s="149"/>
    </row>
    <row r="59" spans="1:13" s="145" customFormat="1" ht="14.25" x14ac:dyDescent="0.2">
      <c r="A59" s="209" t="s">
        <v>11</v>
      </c>
      <c r="B59" s="209" t="s">
        <v>12</v>
      </c>
      <c r="C59" s="209" t="s">
        <v>13</v>
      </c>
      <c r="D59" s="209" t="s">
        <v>14</v>
      </c>
      <c r="E59" s="209" t="s">
        <v>15</v>
      </c>
      <c r="F59" s="174" t="s">
        <v>16</v>
      </c>
      <c r="G59" s="210" t="s">
        <v>16</v>
      </c>
      <c r="H59" s="210"/>
      <c r="I59" s="209" t="s">
        <v>17</v>
      </c>
      <c r="J59" s="209" t="s">
        <v>18</v>
      </c>
    </row>
    <row r="60" spans="1:13" s="145" customFormat="1" ht="14.25" x14ac:dyDescent="0.2">
      <c r="A60" s="209"/>
      <c r="B60" s="209"/>
      <c r="C60" s="209"/>
      <c r="D60" s="209"/>
      <c r="E60" s="209"/>
      <c r="F60" s="175" t="s">
        <v>19</v>
      </c>
      <c r="G60" s="176" t="s">
        <v>20</v>
      </c>
      <c r="H60" s="129" t="s">
        <v>21</v>
      </c>
      <c r="I60" s="209"/>
      <c r="J60" s="209"/>
    </row>
    <row r="61" spans="1:13" s="145" customFormat="1" ht="14.25" x14ac:dyDescent="0.2">
      <c r="A61" s="130">
        <v>1</v>
      </c>
      <c r="B61" s="131" t="s">
        <v>206</v>
      </c>
      <c r="C61" s="132" t="s">
        <v>22</v>
      </c>
      <c r="D61" s="134">
        <v>44448</v>
      </c>
      <c r="E61" s="134">
        <v>47360</v>
      </c>
      <c r="F61" s="154">
        <v>12486846471.995539</v>
      </c>
      <c r="G61" s="154">
        <f>+F61</f>
        <v>12486846471.995539</v>
      </c>
      <c r="H61" s="133">
        <v>0</v>
      </c>
      <c r="I61" s="213" t="s">
        <v>38</v>
      </c>
      <c r="J61" s="130" t="s">
        <v>23</v>
      </c>
      <c r="K61" s="133"/>
      <c r="L61" s="149"/>
      <c r="M61" s="149"/>
    </row>
    <row r="62" spans="1:13" s="145" customFormat="1" ht="14.25" x14ac:dyDescent="0.2">
      <c r="A62" s="130">
        <v>2</v>
      </c>
      <c r="B62" s="134" t="s">
        <v>92</v>
      </c>
      <c r="C62" s="132" t="s">
        <v>22</v>
      </c>
      <c r="D62" s="134">
        <v>44715</v>
      </c>
      <c r="E62" s="134">
        <v>45769</v>
      </c>
      <c r="F62" s="154">
        <v>455678704.46869069</v>
      </c>
      <c r="G62" s="154">
        <f t="shared" ref="G62:G77" si="6">+F62</f>
        <v>455678704.46869069</v>
      </c>
      <c r="H62" s="133">
        <v>0</v>
      </c>
      <c r="I62" s="214"/>
      <c r="J62" s="130" t="s">
        <v>124</v>
      </c>
      <c r="K62" s="133"/>
      <c r="L62" s="149"/>
      <c r="M62" s="149"/>
    </row>
    <row r="63" spans="1:13" s="145" customFormat="1" ht="14.25" x14ac:dyDescent="0.2">
      <c r="A63" s="130">
        <v>3</v>
      </c>
      <c r="B63" s="134" t="s">
        <v>92</v>
      </c>
      <c r="C63" s="132" t="s">
        <v>22</v>
      </c>
      <c r="D63" s="134">
        <v>45405</v>
      </c>
      <c r="E63" s="134">
        <v>45765</v>
      </c>
      <c r="F63" s="154">
        <v>1872518192.0999999</v>
      </c>
      <c r="G63" s="154">
        <f t="shared" ref="G63" si="7">+F63</f>
        <v>1872518192.0999999</v>
      </c>
      <c r="H63" s="133">
        <v>0</v>
      </c>
      <c r="I63" s="214"/>
      <c r="J63" s="130" t="s">
        <v>23</v>
      </c>
      <c r="K63" s="133"/>
      <c r="L63" s="149"/>
      <c r="M63" s="149"/>
    </row>
    <row r="64" spans="1:13" s="145" customFormat="1" ht="14.25" x14ac:dyDescent="0.2">
      <c r="A64" s="130">
        <v>5</v>
      </c>
      <c r="B64" s="131" t="s">
        <v>55</v>
      </c>
      <c r="C64" s="132" t="s">
        <v>22</v>
      </c>
      <c r="D64" s="134">
        <v>45006</v>
      </c>
      <c r="E64" s="134">
        <v>45736</v>
      </c>
      <c r="F64" s="154">
        <v>2435244416.6894665</v>
      </c>
      <c r="G64" s="154">
        <f t="shared" ref="G64" si="8">+F64</f>
        <v>2435244416.6894665</v>
      </c>
      <c r="H64" s="133">
        <v>0</v>
      </c>
      <c r="I64" s="214"/>
      <c r="J64" s="130" t="s">
        <v>23</v>
      </c>
    </row>
    <row r="65" spans="1:10" x14ac:dyDescent="0.2">
      <c r="A65" s="130">
        <v>7</v>
      </c>
      <c r="B65" s="131" t="s">
        <v>210</v>
      </c>
      <c r="C65" s="132" t="s">
        <v>22</v>
      </c>
      <c r="D65" s="134">
        <v>44985</v>
      </c>
      <c r="E65" s="134">
        <v>45721</v>
      </c>
      <c r="F65" s="154">
        <v>959743206.04347825</v>
      </c>
      <c r="G65" s="154">
        <f t="shared" si="6"/>
        <v>959743206.04347825</v>
      </c>
      <c r="H65" s="133">
        <v>0</v>
      </c>
      <c r="I65" s="214"/>
      <c r="J65" s="130" t="s">
        <v>23</v>
      </c>
    </row>
    <row r="66" spans="1:10" x14ac:dyDescent="0.2">
      <c r="A66" s="130">
        <v>8</v>
      </c>
      <c r="B66" s="131" t="s">
        <v>212</v>
      </c>
      <c r="C66" s="132" t="s">
        <v>22</v>
      </c>
      <c r="D66" s="134">
        <v>45145</v>
      </c>
      <c r="E66" s="134">
        <v>45875</v>
      </c>
      <c r="F66" s="154">
        <v>1108182912.1369863</v>
      </c>
      <c r="G66" s="203">
        <f t="shared" si="6"/>
        <v>1108182912.1369863</v>
      </c>
      <c r="H66" s="133">
        <v>0</v>
      </c>
      <c r="I66" s="214"/>
      <c r="J66" s="130" t="s">
        <v>23</v>
      </c>
    </row>
    <row r="67" spans="1:10" x14ac:dyDescent="0.2">
      <c r="A67" s="130">
        <v>9</v>
      </c>
      <c r="B67" s="131" t="s">
        <v>208</v>
      </c>
      <c r="C67" s="132" t="s">
        <v>22</v>
      </c>
      <c r="D67" s="134">
        <v>45034</v>
      </c>
      <c r="E67" s="134">
        <v>46834</v>
      </c>
      <c r="F67" s="154">
        <v>6833769867.2472229</v>
      </c>
      <c r="G67" s="154">
        <f t="shared" si="6"/>
        <v>6833769867.2472229</v>
      </c>
      <c r="H67" s="133">
        <v>0</v>
      </c>
      <c r="I67" s="214"/>
      <c r="J67" s="130" t="s">
        <v>23</v>
      </c>
    </row>
    <row r="68" spans="1:10" x14ac:dyDescent="0.2">
      <c r="A68" s="130">
        <v>10</v>
      </c>
      <c r="B68" s="131" t="s">
        <v>208</v>
      </c>
      <c r="C68" s="132" t="s">
        <v>22</v>
      </c>
      <c r="D68" s="134">
        <v>45281</v>
      </c>
      <c r="E68" s="150">
        <v>46722</v>
      </c>
      <c r="F68" s="154">
        <v>3760533029.5211658</v>
      </c>
      <c r="G68" s="154">
        <f t="shared" ref="G68" si="9">+F68</f>
        <v>3760533029.5211658</v>
      </c>
      <c r="H68" s="133">
        <v>0</v>
      </c>
      <c r="I68" s="214"/>
      <c r="J68" s="130" t="s">
        <v>23</v>
      </c>
    </row>
    <row r="69" spans="1:10" x14ac:dyDescent="0.2">
      <c r="A69" s="130">
        <v>11</v>
      </c>
      <c r="B69" s="131" t="s">
        <v>208</v>
      </c>
      <c r="C69" s="132" t="s">
        <v>22</v>
      </c>
      <c r="D69" s="134">
        <v>45454</v>
      </c>
      <c r="E69" s="150">
        <v>45814</v>
      </c>
      <c r="F69" s="154">
        <v>3268796983.8277779</v>
      </c>
      <c r="G69" s="154">
        <f t="shared" ref="G69" si="10">+F69</f>
        <v>3268796983.8277779</v>
      </c>
      <c r="H69" s="133">
        <v>0</v>
      </c>
      <c r="I69" s="214"/>
      <c r="J69" s="130" t="s">
        <v>23</v>
      </c>
    </row>
    <row r="70" spans="1:10" x14ac:dyDescent="0.2">
      <c r="A70" s="130">
        <v>12</v>
      </c>
      <c r="B70" s="131" t="s">
        <v>213</v>
      </c>
      <c r="C70" s="132" t="s">
        <v>22</v>
      </c>
      <c r="D70" s="134">
        <v>45253</v>
      </c>
      <c r="E70" s="150">
        <v>45985</v>
      </c>
      <c r="F70" s="154">
        <v>6979729072.0874319</v>
      </c>
      <c r="G70" s="154">
        <f t="shared" si="6"/>
        <v>6979729072.0874319</v>
      </c>
      <c r="H70" s="133">
        <v>0</v>
      </c>
      <c r="I70" s="214"/>
      <c r="J70" s="130" t="s">
        <v>23</v>
      </c>
    </row>
    <row r="71" spans="1:10" x14ac:dyDescent="0.2">
      <c r="A71" s="130">
        <v>13</v>
      </c>
      <c r="B71" s="131" t="s">
        <v>211</v>
      </c>
      <c r="C71" s="132" t="s">
        <v>22</v>
      </c>
      <c r="D71" s="134">
        <v>45258</v>
      </c>
      <c r="E71" s="150">
        <v>45678</v>
      </c>
      <c r="F71" s="154">
        <v>395590082.60000002</v>
      </c>
      <c r="G71" s="154">
        <f>+F71</f>
        <v>395590082.60000002</v>
      </c>
      <c r="H71" s="133">
        <v>0</v>
      </c>
      <c r="I71" s="214"/>
      <c r="J71" s="130" t="s">
        <v>23</v>
      </c>
    </row>
    <row r="72" spans="1:10" x14ac:dyDescent="0.2">
      <c r="A72" s="130">
        <v>14</v>
      </c>
      <c r="B72" s="131" t="s">
        <v>242</v>
      </c>
      <c r="C72" s="132" t="s">
        <v>22</v>
      </c>
      <c r="D72" s="134">
        <v>45358</v>
      </c>
      <c r="E72" s="150">
        <v>45718</v>
      </c>
      <c r="F72" s="154">
        <v>6535198629.7666664</v>
      </c>
      <c r="G72" s="154">
        <v>6535198629.7666664</v>
      </c>
      <c r="H72" s="133">
        <v>0</v>
      </c>
      <c r="I72" s="214"/>
      <c r="J72" s="130" t="s">
        <v>23</v>
      </c>
    </row>
    <row r="73" spans="1:10" x14ac:dyDescent="0.2">
      <c r="A73" s="130">
        <v>15</v>
      </c>
      <c r="B73" s="131" t="s">
        <v>243</v>
      </c>
      <c r="C73" s="132" t="s">
        <v>22</v>
      </c>
      <c r="D73" s="134">
        <v>45337</v>
      </c>
      <c r="E73" s="134">
        <v>46056</v>
      </c>
      <c r="F73" s="154">
        <v>2128299450.403338</v>
      </c>
      <c r="G73" s="154">
        <v>2128299450.403338</v>
      </c>
      <c r="H73" s="133">
        <v>0</v>
      </c>
      <c r="I73" s="214"/>
      <c r="J73" s="130" t="s">
        <v>23</v>
      </c>
    </row>
    <row r="74" spans="1:10" x14ac:dyDescent="0.2">
      <c r="A74" s="130">
        <v>16</v>
      </c>
      <c r="B74" s="131" t="s">
        <v>244</v>
      </c>
      <c r="C74" s="132" t="s">
        <v>22</v>
      </c>
      <c r="D74" s="134">
        <v>45323</v>
      </c>
      <c r="E74" s="134">
        <v>46051</v>
      </c>
      <c r="F74" s="154">
        <v>1545148116.3681319</v>
      </c>
      <c r="G74" s="154">
        <v>1545148116.3681319</v>
      </c>
      <c r="H74" s="133">
        <v>0</v>
      </c>
      <c r="I74" s="214"/>
      <c r="J74" s="130" t="s">
        <v>23</v>
      </c>
    </row>
    <row r="75" spans="1:10" x14ac:dyDescent="0.2">
      <c r="A75" s="130">
        <v>17</v>
      </c>
      <c r="B75" s="131" t="s">
        <v>255</v>
      </c>
      <c r="C75" s="132" t="s">
        <v>22</v>
      </c>
      <c r="D75" s="134">
        <v>45464</v>
      </c>
      <c r="E75" s="134">
        <v>46192</v>
      </c>
      <c r="F75" s="154">
        <v>1471414252.4340658</v>
      </c>
      <c r="G75" s="154">
        <v>1545148116.3681319</v>
      </c>
      <c r="H75" s="133">
        <v>0</v>
      </c>
      <c r="I75" s="214"/>
      <c r="J75" s="130" t="s">
        <v>23</v>
      </c>
    </row>
    <row r="76" spans="1:10" x14ac:dyDescent="0.2">
      <c r="A76" s="130">
        <v>18</v>
      </c>
      <c r="B76" s="131" t="s">
        <v>245</v>
      </c>
      <c r="C76" s="132" t="s">
        <v>22</v>
      </c>
      <c r="D76" s="134">
        <v>45322</v>
      </c>
      <c r="E76" s="134">
        <v>46762</v>
      </c>
      <c r="F76" s="154">
        <v>3090276393.75</v>
      </c>
      <c r="G76" s="154">
        <v>3090276393.75</v>
      </c>
      <c r="H76" s="133">
        <v>0</v>
      </c>
      <c r="I76" s="214"/>
      <c r="J76" s="130" t="s">
        <v>23</v>
      </c>
    </row>
    <row r="77" spans="1:10" x14ac:dyDescent="0.2">
      <c r="A77" s="130">
        <v>19</v>
      </c>
      <c r="B77" s="131" t="s">
        <v>125</v>
      </c>
      <c r="C77" s="132" t="s">
        <v>22</v>
      </c>
      <c r="D77" s="134">
        <v>45289</v>
      </c>
      <c r="E77" s="150">
        <v>46019</v>
      </c>
      <c r="F77" s="154">
        <v>1001826698.2051984</v>
      </c>
      <c r="G77" s="154">
        <f t="shared" si="6"/>
        <v>1001826698.2051984</v>
      </c>
      <c r="H77" s="133">
        <v>0</v>
      </c>
      <c r="I77" s="214"/>
      <c r="J77" s="130" t="s">
        <v>23</v>
      </c>
    </row>
    <row r="78" spans="1:10" x14ac:dyDescent="0.2">
      <c r="A78" s="130">
        <v>20</v>
      </c>
      <c r="B78" s="131" t="s">
        <v>125</v>
      </c>
      <c r="C78" s="132" t="s">
        <v>22</v>
      </c>
      <c r="D78" s="134">
        <v>45442</v>
      </c>
      <c r="E78" s="150">
        <v>45446</v>
      </c>
      <c r="F78" s="154">
        <v>3016564703.4768391</v>
      </c>
      <c r="G78" s="154">
        <f t="shared" ref="G78" si="11">+F78</f>
        <v>3016564703.4768391</v>
      </c>
      <c r="H78" s="133">
        <v>0</v>
      </c>
      <c r="I78" s="214"/>
      <c r="J78" s="130" t="s">
        <v>23</v>
      </c>
    </row>
    <row r="79" spans="1:10" ht="13.5" thickBot="1" x14ac:dyDescent="0.25">
      <c r="A79" s="130">
        <v>21</v>
      </c>
      <c r="B79" s="131" t="s">
        <v>125</v>
      </c>
      <c r="C79" s="132" t="s">
        <v>22</v>
      </c>
      <c r="D79" s="134">
        <v>45471</v>
      </c>
      <c r="E79" s="150">
        <v>46202</v>
      </c>
      <c r="F79" s="154">
        <v>3001624744.4186049</v>
      </c>
      <c r="G79" s="154">
        <f t="shared" ref="G79" si="12">+F79</f>
        <v>3001624744.4186049</v>
      </c>
      <c r="H79" s="133">
        <v>0</v>
      </c>
      <c r="I79" s="214"/>
      <c r="J79" s="130" t="s">
        <v>23</v>
      </c>
    </row>
    <row r="80" spans="1:10" ht="15" thickBot="1" x14ac:dyDescent="0.25">
      <c r="A80" s="130"/>
      <c r="C80" s="136"/>
      <c r="D80" s="136"/>
      <c r="E80" s="136"/>
      <c r="F80" s="177">
        <f>SUM(F61:F79)</f>
        <v>62346985927.540596</v>
      </c>
      <c r="G80" s="177">
        <f>SUM(G61:G79)</f>
        <v>62420719791.474663</v>
      </c>
      <c r="H80" s="177">
        <f>SUM(H61:H79)</f>
        <v>0</v>
      </c>
      <c r="I80" s="214"/>
      <c r="J80" s="136"/>
    </row>
    <row r="81" spans="1:13" ht="15.75" thickTop="1" thickBot="1" x14ac:dyDescent="0.25">
      <c r="A81" s="130"/>
      <c r="C81" s="136"/>
      <c r="D81" s="136"/>
      <c r="E81" s="136"/>
      <c r="F81" s="177">
        <f>+F50+F80</f>
        <v>107997811197.68533</v>
      </c>
      <c r="G81" s="177">
        <f>+G80+G50</f>
        <v>108071545061.6194</v>
      </c>
      <c r="H81" s="177">
        <f>+H80+H50</f>
        <v>814280.6457317702</v>
      </c>
      <c r="I81" s="214"/>
      <c r="J81" s="136"/>
    </row>
    <row r="82" spans="1:13" ht="13.5" thickTop="1" x14ac:dyDescent="0.2">
      <c r="I82" s="172"/>
    </row>
    <row r="83" spans="1:13" s="145" customFormat="1" ht="14.25" x14ac:dyDescent="0.2">
      <c r="A83" s="151"/>
      <c r="B83" s="146"/>
      <c r="C83" s="151"/>
      <c r="D83" s="151"/>
      <c r="E83" s="152"/>
      <c r="F83" s="181"/>
      <c r="G83" s="182"/>
      <c r="H83" s="151"/>
      <c r="I83" s="172"/>
      <c r="J83" s="151"/>
    </row>
    <row r="84" spans="1:13" s="145" customFormat="1" ht="14.25" x14ac:dyDescent="0.2">
      <c r="A84" s="151"/>
      <c r="B84" s="146"/>
      <c r="C84" s="151"/>
      <c r="D84" s="151"/>
      <c r="E84" s="152"/>
      <c r="F84" s="181"/>
      <c r="G84" s="182"/>
      <c r="H84" s="151"/>
      <c r="I84" s="151"/>
      <c r="J84" s="151"/>
    </row>
    <row r="86" spans="1:13" x14ac:dyDescent="0.2">
      <c r="L86" s="182"/>
    </row>
    <row r="87" spans="1:13" x14ac:dyDescent="0.2">
      <c r="K87" s="200"/>
      <c r="M87" s="200"/>
    </row>
  </sheetData>
  <sortState xmlns:xlrd2="http://schemas.microsoft.com/office/spreadsheetml/2017/richdata2" ref="B11:H34">
    <sortCondition ref="B11:B34"/>
  </sortState>
  <mergeCells count="19">
    <mergeCell ref="I11:I53"/>
    <mergeCell ref="I61:I81"/>
    <mergeCell ref="I59:I60"/>
    <mergeCell ref="A4:J4"/>
    <mergeCell ref="J9:J10"/>
    <mergeCell ref="A59:A60"/>
    <mergeCell ref="B59:B60"/>
    <mergeCell ref="C59:C60"/>
    <mergeCell ref="D59:D60"/>
    <mergeCell ref="E59:E60"/>
    <mergeCell ref="G59:H59"/>
    <mergeCell ref="A9:A10"/>
    <mergeCell ref="B9:B10"/>
    <mergeCell ref="C9:C10"/>
    <mergeCell ref="D9:D10"/>
    <mergeCell ref="E9:E10"/>
    <mergeCell ref="G9:H9"/>
    <mergeCell ref="I9:I10"/>
    <mergeCell ref="J59:J60"/>
  </mergeCells>
  <hyperlinks>
    <hyperlink ref="A1" location="indice!A1" display="Regresar al Indice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2" firstPageNumber="0" orientation="landscape" horizontalDpi="300" verticalDpi="300" r:id="rId1"/>
  <headerFooter alignWithMargins="0">
    <oddHeader>&amp;C&amp;G</oddHeader>
    <oddFooter>&amp;C&amp;"Times New Roman,Normal"&amp;12Página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J47"/>
  <sheetViews>
    <sheetView topLeftCell="A12" zoomScaleNormal="100" workbookViewId="0">
      <selection activeCell="E27" sqref="E27"/>
    </sheetView>
  </sheetViews>
  <sheetFormatPr baseColWidth="10" defaultRowHeight="14.25" x14ac:dyDescent="0.2"/>
  <cols>
    <col min="1" max="1" width="4.375" customWidth="1"/>
    <col min="2" max="2" width="47.625" customWidth="1"/>
    <col min="3" max="3" width="16.75" bestFit="1" customWidth="1"/>
    <col min="4" max="4" width="13" customWidth="1"/>
    <col min="6" max="6" width="13.75" bestFit="1" customWidth="1"/>
    <col min="7" max="7" width="12" bestFit="1" customWidth="1"/>
    <col min="8" max="8" width="8.125" hidden="1" customWidth="1"/>
    <col min="9" max="9" width="15.25" customWidth="1"/>
    <col min="10" max="10" width="10.125" customWidth="1"/>
  </cols>
  <sheetData>
    <row r="1" spans="1:10" x14ac:dyDescent="0.2">
      <c r="A1" s="21" t="s">
        <v>7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2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0" x14ac:dyDescent="0.2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2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0" s="145" customFormat="1" ht="15.75" x14ac:dyDescent="0.25">
      <c r="A6" s="205" t="s">
        <v>159</v>
      </c>
      <c r="B6" s="206"/>
      <c r="C6" s="206"/>
      <c r="D6" s="206"/>
      <c r="E6" s="206"/>
      <c r="F6" s="206"/>
      <c r="G6" s="206"/>
      <c r="H6" s="206"/>
      <c r="I6" s="206"/>
      <c r="J6" s="206"/>
    </row>
    <row r="7" spans="1:10" x14ac:dyDescent="0.2">
      <c r="A7" s="25" t="s">
        <v>8</v>
      </c>
      <c r="B7" s="26"/>
      <c r="C7" s="99" t="str">
        <f>+indice!D13</f>
        <v>30 DE JUNIO 2024</v>
      </c>
      <c r="D7" s="27"/>
      <c r="E7" s="24"/>
      <c r="F7" s="24"/>
      <c r="G7" s="24"/>
      <c r="H7" s="24"/>
      <c r="I7" s="24"/>
      <c r="J7" s="24"/>
    </row>
    <row r="8" spans="1:10" x14ac:dyDescent="0.2">
      <c r="A8" s="25" t="s">
        <v>9</v>
      </c>
      <c r="B8" s="26"/>
      <c r="C8" s="100">
        <f>+indice!D15</f>
        <v>7543.01</v>
      </c>
      <c r="D8" s="28"/>
      <c r="E8" s="24"/>
      <c r="F8" s="24"/>
      <c r="G8" s="24"/>
      <c r="H8" s="24"/>
      <c r="I8" s="24"/>
      <c r="J8" s="24"/>
    </row>
    <row r="9" spans="1:10" x14ac:dyDescent="0.2">
      <c r="A9" s="29"/>
      <c r="B9" s="30"/>
      <c r="C9" s="31"/>
      <c r="D9" s="31"/>
      <c r="E9" s="24"/>
      <c r="F9" s="24"/>
      <c r="G9" s="24"/>
      <c r="H9" s="24"/>
      <c r="I9" s="24"/>
      <c r="J9" s="24"/>
    </row>
    <row r="10" spans="1:10" x14ac:dyDescent="0.2">
      <c r="A10" s="26" t="s">
        <v>10</v>
      </c>
      <c r="B10" s="30"/>
      <c r="C10" s="31"/>
      <c r="D10" s="31"/>
      <c r="E10" s="24"/>
      <c r="F10" s="24"/>
      <c r="G10" s="24"/>
      <c r="H10" s="24"/>
      <c r="I10" s="24"/>
      <c r="J10" s="24"/>
    </row>
    <row r="11" spans="1:10" x14ac:dyDescent="0.2">
      <c r="A11" s="26"/>
      <c r="B11" s="30"/>
      <c r="C11" s="31"/>
      <c r="D11" s="31"/>
      <c r="E11" s="24"/>
      <c r="F11" s="24"/>
      <c r="G11" s="24"/>
      <c r="H11" s="24"/>
      <c r="I11" s="24"/>
      <c r="J11" s="24"/>
    </row>
    <row r="12" spans="1:10" ht="15" thickBot="1" x14ac:dyDescent="0.25">
      <c r="A12" s="218" t="s">
        <v>11</v>
      </c>
      <c r="B12" s="217" t="s">
        <v>12</v>
      </c>
      <c r="C12" s="217" t="s">
        <v>13</v>
      </c>
      <c r="D12" s="217" t="s">
        <v>14</v>
      </c>
      <c r="E12" s="217" t="s">
        <v>15</v>
      </c>
      <c r="F12" s="32" t="s">
        <v>16</v>
      </c>
      <c r="G12" s="216" t="s">
        <v>16</v>
      </c>
      <c r="H12" s="216"/>
      <c r="I12" s="217" t="s">
        <v>17</v>
      </c>
      <c r="J12" s="217" t="s">
        <v>18</v>
      </c>
    </row>
    <row r="13" spans="1:10" ht="15" thickBot="1" x14ac:dyDescent="0.25">
      <c r="A13" s="218"/>
      <c r="B13" s="217"/>
      <c r="C13" s="217"/>
      <c r="D13" s="217"/>
      <c r="E13" s="217"/>
      <c r="F13" s="33" t="s">
        <v>19</v>
      </c>
      <c r="G13" s="34" t="s">
        <v>20</v>
      </c>
      <c r="H13" s="34" t="s">
        <v>21</v>
      </c>
      <c r="I13" s="217"/>
      <c r="J13" s="217"/>
    </row>
    <row r="14" spans="1:10" x14ac:dyDescent="0.2">
      <c r="A14" s="35">
        <v>1</v>
      </c>
      <c r="B14" s="36" t="s">
        <v>154</v>
      </c>
      <c r="C14" s="111" t="s">
        <v>123</v>
      </c>
      <c r="D14" s="37">
        <v>44553</v>
      </c>
      <c r="E14" s="37">
        <v>45645</v>
      </c>
      <c r="F14" s="39">
        <v>1890337950</v>
      </c>
      <c r="G14" s="39">
        <f t="shared" ref="G14" si="0">F14</f>
        <v>1890337950</v>
      </c>
      <c r="H14" s="78"/>
      <c r="I14" s="219" t="s">
        <v>38</v>
      </c>
      <c r="J14" s="35" t="s">
        <v>23</v>
      </c>
    </row>
    <row r="15" spans="1:10" x14ac:dyDescent="0.2">
      <c r="A15" s="35">
        <v>2</v>
      </c>
      <c r="B15" s="36" t="s">
        <v>122</v>
      </c>
      <c r="C15" s="111" t="s">
        <v>79</v>
      </c>
      <c r="D15" s="37">
        <v>44553</v>
      </c>
      <c r="E15" s="37">
        <v>45645</v>
      </c>
      <c r="F15" s="39">
        <v>197003470</v>
      </c>
      <c r="G15" s="39">
        <f>F15</f>
        <v>197003470</v>
      </c>
      <c r="H15" s="78"/>
      <c r="I15" s="219"/>
      <c r="J15" s="35" t="s">
        <v>23</v>
      </c>
    </row>
    <row r="16" spans="1:10" ht="15" thickBot="1" x14ac:dyDescent="0.25">
      <c r="A16" s="35">
        <v>3</v>
      </c>
      <c r="B16" s="36" t="s">
        <v>156</v>
      </c>
      <c r="C16" s="111" t="s">
        <v>79</v>
      </c>
      <c r="D16" s="37">
        <v>44927</v>
      </c>
      <c r="E16" s="37">
        <v>45657</v>
      </c>
      <c r="F16" s="39">
        <v>-192003133.78</v>
      </c>
      <c r="G16" s="39">
        <f t="shared" ref="G16" si="1">F16</f>
        <v>-192003133.78</v>
      </c>
      <c r="H16" s="78"/>
      <c r="I16" s="219"/>
      <c r="J16" s="35" t="s">
        <v>23</v>
      </c>
    </row>
    <row r="17" spans="1:10" ht="15" thickBot="1" x14ac:dyDescent="0.25">
      <c r="A17" s="45" t="s">
        <v>41</v>
      </c>
      <c r="C17" s="23"/>
      <c r="D17" s="23"/>
      <c r="F17" s="43">
        <f>SUM(F14:F16)</f>
        <v>1895338286.22</v>
      </c>
      <c r="G17" s="43">
        <f>SUM(G14:G16)</f>
        <v>1895338286.22</v>
      </c>
      <c r="H17" s="43">
        <f>SUM(H14:H16)</f>
        <v>0</v>
      </c>
      <c r="I17" s="23"/>
      <c r="J17" s="23"/>
    </row>
    <row r="18" spans="1:10" ht="15" thickTop="1" x14ac:dyDescent="0.2">
      <c r="A18" s="26" t="s">
        <v>24</v>
      </c>
      <c r="C18" s="23"/>
      <c r="D18" s="23"/>
      <c r="E18" s="35"/>
      <c r="F18" s="41"/>
      <c r="G18" s="23"/>
      <c r="H18" s="23"/>
      <c r="I18" s="23"/>
      <c r="J18" s="23"/>
    </row>
    <row r="19" spans="1:10" x14ac:dyDescent="0.2">
      <c r="A19" s="23"/>
      <c r="B19" s="36"/>
      <c r="C19" s="23"/>
      <c r="D19" s="23"/>
      <c r="E19" s="35"/>
      <c r="F19" s="41"/>
      <c r="G19" s="23"/>
      <c r="H19" s="23"/>
      <c r="I19" s="23"/>
      <c r="J19" s="23"/>
    </row>
    <row r="20" spans="1:10" ht="15" thickBot="1" x14ac:dyDescent="0.25">
      <c r="A20" s="218" t="s">
        <v>11</v>
      </c>
      <c r="B20" s="217" t="s">
        <v>12</v>
      </c>
      <c r="C20" s="217" t="s">
        <v>13</v>
      </c>
      <c r="D20" s="217" t="s">
        <v>14</v>
      </c>
      <c r="E20" s="217" t="s">
        <v>15</v>
      </c>
      <c r="F20" s="32" t="s">
        <v>16</v>
      </c>
      <c r="G20" s="216" t="s">
        <v>16</v>
      </c>
      <c r="H20" s="216"/>
      <c r="I20" s="217" t="s">
        <v>17</v>
      </c>
      <c r="J20" s="217" t="s">
        <v>18</v>
      </c>
    </row>
    <row r="21" spans="1:10" ht="15" thickBot="1" x14ac:dyDescent="0.25">
      <c r="A21" s="218"/>
      <c r="B21" s="217"/>
      <c r="C21" s="217"/>
      <c r="D21" s="217"/>
      <c r="E21" s="217"/>
      <c r="F21" s="33" t="s">
        <v>19</v>
      </c>
      <c r="G21" s="34" t="s">
        <v>20</v>
      </c>
      <c r="H21" s="34" t="s">
        <v>21</v>
      </c>
      <c r="I21" s="217"/>
      <c r="J21" s="217"/>
    </row>
    <row r="22" spans="1:10" x14ac:dyDescent="0.2">
      <c r="A22" s="35">
        <v>1</v>
      </c>
      <c r="B22" s="36" t="s">
        <v>157</v>
      </c>
      <c r="C22" s="111" t="s">
        <v>78</v>
      </c>
      <c r="D22" s="37">
        <v>44531</v>
      </c>
      <c r="E22" s="37">
        <v>46007</v>
      </c>
      <c r="F22" s="39">
        <v>2879496000</v>
      </c>
      <c r="G22" s="39">
        <f t="shared" ref="G22:G24" si="2">F22</f>
        <v>2879496000</v>
      </c>
      <c r="H22" s="78"/>
      <c r="I22" s="215" t="s">
        <v>38</v>
      </c>
      <c r="J22" s="35" t="s">
        <v>23</v>
      </c>
    </row>
    <row r="23" spans="1:10" x14ac:dyDescent="0.2">
      <c r="A23" s="35">
        <v>2</v>
      </c>
      <c r="B23" s="36" t="s">
        <v>155</v>
      </c>
      <c r="C23" s="111" t="s">
        <v>79</v>
      </c>
      <c r="D23" s="37">
        <v>44531</v>
      </c>
      <c r="E23" s="37">
        <v>46007</v>
      </c>
      <c r="F23" s="39">
        <v>158284902</v>
      </c>
      <c r="G23" s="39">
        <f t="shared" si="2"/>
        <v>158284902</v>
      </c>
      <c r="H23" s="78"/>
      <c r="I23" s="215"/>
      <c r="J23" s="35" t="s">
        <v>23</v>
      </c>
    </row>
    <row r="24" spans="1:10" ht="15" thickBot="1" x14ac:dyDescent="0.25">
      <c r="A24" s="35">
        <v>3</v>
      </c>
      <c r="B24" s="36" t="s">
        <v>158</v>
      </c>
      <c r="C24" s="111" t="s">
        <v>79</v>
      </c>
      <c r="D24" s="37">
        <v>45292</v>
      </c>
      <c r="E24" s="37">
        <v>46022</v>
      </c>
      <c r="F24" s="39">
        <v>-147240260</v>
      </c>
      <c r="G24" s="39">
        <f t="shared" si="2"/>
        <v>-147240260</v>
      </c>
      <c r="H24" s="78"/>
      <c r="I24" s="215"/>
      <c r="J24" s="35" t="s">
        <v>23</v>
      </c>
    </row>
    <row r="25" spans="1:10" ht="15" thickBot="1" x14ac:dyDescent="0.25">
      <c r="A25" s="45" t="s">
        <v>42</v>
      </c>
      <c r="C25" s="35"/>
      <c r="D25" s="23"/>
      <c r="E25" s="42"/>
      <c r="F25" s="43">
        <f>SUM(F22:F24)</f>
        <v>2890540642</v>
      </c>
      <c r="G25" s="43">
        <f>SUM(G22:G24)</f>
        <v>2890540642</v>
      </c>
      <c r="H25" s="43">
        <f>SUM(H22:H24)</f>
        <v>0</v>
      </c>
      <c r="I25" s="23"/>
      <c r="J25" s="23"/>
    </row>
    <row r="26" spans="1:10" ht="15.75" thickTop="1" thickBot="1" x14ac:dyDescent="0.25">
      <c r="A26" s="36"/>
      <c r="C26" s="23"/>
      <c r="D26" s="23"/>
      <c r="E26" s="35"/>
      <c r="F26" s="41"/>
      <c r="G26" s="23"/>
      <c r="H26" s="78"/>
      <c r="I26" s="23"/>
      <c r="J26" s="23"/>
    </row>
    <row r="27" spans="1:10" ht="15" thickBot="1" x14ac:dyDescent="0.25">
      <c r="A27" s="45" t="s">
        <v>31</v>
      </c>
      <c r="C27" s="23"/>
      <c r="D27" s="23"/>
      <c r="E27" s="35"/>
      <c r="F27" s="101">
        <f>+F17+F25</f>
        <v>4785878928.2200003</v>
      </c>
      <c r="G27" s="101">
        <f>+G17+G25</f>
        <v>4785878928.2200003</v>
      </c>
      <c r="H27" s="102">
        <f>+H17+H25</f>
        <v>0</v>
      </c>
      <c r="I27" s="23"/>
      <c r="J27" s="23"/>
    </row>
    <row r="28" spans="1:10" ht="15" thickTop="1" x14ac:dyDescent="0.2">
      <c r="A28" s="20"/>
      <c r="B28" s="45"/>
      <c r="C28" s="38"/>
      <c r="D28" s="40"/>
      <c r="E28" s="40"/>
      <c r="F28" s="44"/>
      <c r="G28" s="20"/>
      <c r="H28" s="20"/>
      <c r="I28" s="20"/>
      <c r="J28" s="20"/>
    </row>
    <row r="29" spans="1:10" x14ac:dyDescent="0.2">
      <c r="F29" s="39"/>
    </row>
    <row r="30" spans="1:10" x14ac:dyDescent="0.2">
      <c r="F30" s="39"/>
    </row>
    <row r="31" spans="1:10" x14ac:dyDescent="0.2">
      <c r="F31" s="39"/>
    </row>
    <row r="32" spans="1:10" x14ac:dyDescent="0.2">
      <c r="C32" s="39"/>
      <c r="D32" s="39"/>
      <c r="E32" s="39"/>
      <c r="F32" s="39"/>
    </row>
    <row r="33" spans="3:8" x14ac:dyDescent="0.2">
      <c r="C33" s="39"/>
      <c r="D33" s="39"/>
      <c r="E33" s="39"/>
      <c r="F33" s="39"/>
    </row>
    <row r="34" spans="3:8" x14ac:dyDescent="0.2">
      <c r="C34" s="39"/>
      <c r="D34" s="39"/>
      <c r="E34" s="39"/>
      <c r="F34" s="39"/>
    </row>
    <row r="35" spans="3:8" x14ac:dyDescent="0.2">
      <c r="C35" s="39"/>
      <c r="D35" s="39"/>
      <c r="E35" s="39"/>
      <c r="F35" s="39"/>
    </row>
    <row r="36" spans="3:8" x14ac:dyDescent="0.2">
      <c r="C36" s="39"/>
      <c r="D36" s="39"/>
      <c r="E36" s="166"/>
    </row>
    <row r="37" spans="3:8" x14ac:dyDescent="0.2">
      <c r="D37" s="39"/>
      <c r="E37" s="39"/>
      <c r="H37">
        <v>36.695281725711219</v>
      </c>
    </row>
    <row r="38" spans="3:8" x14ac:dyDescent="0.2">
      <c r="D38" s="39"/>
      <c r="E38" s="39"/>
      <c r="H38">
        <v>34.163092994739664</v>
      </c>
    </row>
    <row r="39" spans="3:8" x14ac:dyDescent="0.2">
      <c r="D39" s="39"/>
      <c r="E39" s="39"/>
      <c r="F39" s="39"/>
      <c r="G39" s="39"/>
    </row>
    <row r="40" spans="3:8" x14ac:dyDescent="0.2">
      <c r="D40" s="39"/>
      <c r="E40" s="39"/>
      <c r="F40" s="39"/>
      <c r="G40" s="39"/>
    </row>
    <row r="41" spans="3:8" x14ac:dyDescent="0.2">
      <c r="D41" s="39"/>
      <c r="E41" s="39"/>
      <c r="F41" s="39"/>
      <c r="G41" s="39"/>
    </row>
    <row r="42" spans="3:8" x14ac:dyDescent="0.2">
      <c r="D42" s="39"/>
      <c r="E42" s="39"/>
    </row>
    <row r="43" spans="3:8" x14ac:dyDescent="0.2">
      <c r="D43" s="39"/>
      <c r="E43" s="39"/>
    </row>
    <row r="44" spans="3:8" x14ac:dyDescent="0.2">
      <c r="D44" s="39"/>
    </row>
    <row r="45" spans="3:8" x14ac:dyDescent="0.2">
      <c r="D45" s="39"/>
    </row>
    <row r="46" spans="3:8" x14ac:dyDescent="0.2">
      <c r="D46" s="39"/>
      <c r="E46" s="39"/>
      <c r="F46" s="167"/>
    </row>
    <row r="47" spans="3:8" x14ac:dyDescent="0.2">
      <c r="D47" s="39"/>
      <c r="E47" s="39"/>
      <c r="F47" s="167"/>
    </row>
  </sheetData>
  <mergeCells count="19">
    <mergeCell ref="A6:J6"/>
    <mergeCell ref="A20:A21"/>
    <mergeCell ref="B20:B21"/>
    <mergeCell ref="C20:C21"/>
    <mergeCell ref="D20:D21"/>
    <mergeCell ref="E20:E21"/>
    <mergeCell ref="A12:A13"/>
    <mergeCell ref="B12:B13"/>
    <mergeCell ref="C12:C13"/>
    <mergeCell ref="D12:D13"/>
    <mergeCell ref="E12:E13"/>
    <mergeCell ref="I14:I16"/>
    <mergeCell ref="I22:I24"/>
    <mergeCell ref="G12:H12"/>
    <mergeCell ref="I12:I13"/>
    <mergeCell ref="J12:J13"/>
    <mergeCell ref="G20:H20"/>
    <mergeCell ref="I20:I21"/>
    <mergeCell ref="J20:J21"/>
  </mergeCells>
  <hyperlinks>
    <hyperlink ref="A1" location="indice!A1" display="Regresar al Índice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U334"/>
  <sheetViews>
    <sheetView topLeftCell="A50" zoomScaleNormal="100" zoomScaleSheetLayoutView="100" workbookViewId="0">
      <selection activeCell="C7" sqref="C7"/>
    </sheetView>
  </sheetViews>
  <sheetFormatPr baseColWidth="10" defaultColWidth="10.375" defaultRowHeight="12" x14ac:dyDescent="0.2"/>
  <cols>
    <col min="1" max="1" width="5.75" style="120" customWidth="1"/>
    <col min="2" max="2" width="42.875" style="109" bestFit="1" customWidth="1"/>
    <col min="3" max="3" width="13.625" style="109" bestFit="1" customWidth="1"/>
    <col min="4" max="4" width="11.875" style="164" customWidth="1"/>
    <col min="5" max="5" width="12" style="165" customWidth="1"/>
    <col min="6" max="6" width="14.375" style="199" bestFit="1" customWidth="1"/>
    <col min="7" max="7" width="13.5" style="197" bestFit="1" customWidth="1"/>
    <col min="8" max="8" width="12.625" style="197" bestFit="1" customWidth="1"/>
    <col min="9" max="9" width="14.75" style="120" customWidth="1"/>
    <col min="10" max="10" width="12.375" style="120" bestFit="1" customWidth="1"/>
    <col min="11" max="16384" width="10.375" style="120"/>
  </cols>
  <sheetData>
    <row r="1" spans="1:21" s="112" customFormat="1" x14ac:dyDescent="0.2">
      <c r="D1" s="153"/>
      <c r="E1" s="153"/>
      <c r="F1" s="183"/>
      <c r="G1" s="183"/>
      <c r="H1" s="183"/>
    </row>
    <row r="2" spans="1:21" s="112" customFormat="1" ht="12.75" x14ac:dyDescent="0.2">
      <c r="A2" s="168"/>
      <c r="D2" s="153"/>
      <c r="E2" s="153"/>
      <c r="F2" s="183"/>
      <c r="G2" s="183"/>
      <c r="H2" s="183"/>
    </row>
    <row r="3" spans="1:21" s="112" customFormat="1" x14ac:dyDescent="0.2">
      <c r="D3" s="153"/>
      <c r="E3" s="153"/>
      <c r="F3" s="183"/>
      <c r="G3" s="183"/>
      <c r="H3" s="183"/>
    </row>
    <row r="4" spans="1:21" s="112" customFormat="1" x14ac:dyDescent="0.2">
      <c r="A4" s="113"/>
      <c r="B4" s="114"/>
      <c r="C4" s="114"/>
      <c r="D4" s="155"/>
      <c r="E4" s="155"/>
      <c r="F4" s="184"/>
      <c r="G4" s="184"/>
      <c r="H4" s="184"/>
      <c r="I4" s="114"/>
      <c r="J4" s="114"/>
      <c r="K4" s="114"/>
      <c r="L4" s="114"/>
      <c r="M4" s="115"/>
      <c r="N4" s="115"/>
      <c r="O4" s="115"/>
      <c r="P4" s="115"/>
      <c r="Q4" s="115"/>
      <c r="R4" s="115"/>
      <c r="S4" s="115"/>
      <c r="T4" s="115"/>
      <c r="U4" s="115"/>
    </row>
    <row r="5" spans="1:21" s="145" customFormat="1" ht="15.75" x14ac:dyDescent="0.25">
      <c r="A5" s="205" t="s">
        <v>160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21" s="112" customFormat="1" x14ac:dyDescent="0.2">
      <c r="A6" s="116" t="s">
        <v>113</v>
      </c>
      <c r="B6" s="117"/>
      <c r="C6" s="185" t="s">
        <v>258</v>
      </c>
      <c r="D6" s="79"/>
      <c r="E6" s="155"/>
      <c r="F6" s="184"/>
      <c r="G6" s="184"/>
      <c r="H6" s="184"/>
      <c r="I6" s="114"/>
      <c r="J6" s="114"/>
      <c r="K6" s="114"/>
      <c r="L6" s="114"/>
      <c r="M6" s="115"/>
      <c r="N6" s="115"/>
      <c r="O6" s="115"/>
      <c r="P6" s="115"/>
      <c r="Q6" s="115"/>
      <c r="R6" s="115"/>
      <c r="S6" s="115"/>
      <c r="T6" s="115"/>
      <c r="U6" s="115"/>
    </row>
    <row r="7" spans="1:21" s="112" customFormat="1" x14ac:dyDescent="0.2">
      <c r="A7" s="116" t="s">
        <v>114</v>
      </c>
      <c r="B7" s="117"/>
      <c r="C7" s="186">
        <v>7543.01</v>
      </c>
      <c r="D7" s="157"/>
      <c r="E7" s="155"/>
      <c r="F7" s="184"/>
      <c r="G7" s="184"/>
      <c r="H7" s="184"/>
      <c r="I7" s="114"/>
      <c r="J7" s="114"/>
      <c r="K7" s="114"/>
      <c r="L7" s="114"/>
      <c r="M7" s="115"/>
      <c r="N7" s="115"/>
      <c r="O7" s="115"/>
      <c r="P7" s="115"/>
      <c r="Q7" s="115"/>
      <c r="R7" s="115"/>
      <c r="S7" s="115"/>
      <c r="T7" s="115"/>
      <c r="U7" s="115"/>
    </row>
    <row r="8" spans="1:21" s="112" customFormat="1" x14ac:dyDescent="0.2">
      <c r="A8" s="118"/>
      <c r="B8" s="119"/>
      <c r="C8" s="119"/>
      <c r="D8" s="158"/>
      <c r="E8" s="155"/>
      <c r="F8" s="184"/>
      <c r="G8" s="184"/>
      <c r="H8" s="184"/>
      <c r="I8" s="114"/>
      <c r="J8" s="114"/>
      <c r="K8" s="114"/>
      <c r="L8" s="120"/>
      <c r="M8" s="120"/>
      <c r="N8" s="120"/>
      <c r="O8" s="115"/>
      <c r="P8" s="115"/>
      <c r="Q8" s="115"/>
      <c r="R8" s="115"/>
      <c r="S8" s="115"/>
      <c r="T8" s="115"/>
      <c r="U8" s="115"/>
    </row>
    <row r="9" spans="1:21" s="112" customFormat="1" x14ac:dyDescent="0.2">
      <c r="A9" s="113"/>
      <c r="B9" s="117" t="s">
        <v>10</v>
      </c>
      <c r="C9" s="119"/>
      <c r="D9" s="158"/>
      <c r="E9" s="155"/>
      <c r="F9" s="184"/>
      <c r="G9" s="184"/>
      <c r="H9" s="184"/>
      <c r="I9" s="114"/>
      <c r="J9" s="114"/>
      <c r="K9" s="114"/>
      <c r="L9" s="120"/>
      <c r="M9" s="120"/>
      <c r="N9" s="120"/>
      <c r="O9" s="115"/>
      <c r="P9" s="115"/>
      <c r="Q9" s="115"/>
      <c r="R9" s="115"/>
      <c r="S9" s="115"/>
      <c r="T9" s="115"/>
      <c r="U9" s="115"/>
    </row>
    <row r="10" spans="1:21" ht="12.75" thickBot="1" x14ac:dyDescent="0.25">
      <c r="A10" s="220" t="s">
        <v>11</v>
      </c>
      <c r="B10" s="221" t="s">
        <v>25</v>
      </c>
      <c r="C10" s="221" t="s">
        <v>13</v>
      </c>
      <c r="D10" s="222" t="s">
        <v>26</v>
      </c>
      <c r="E10" s="222" t="s">
        <v>15</v>
      </c>
      <c r="F10" s="187" t="s">
        <v>16</v>
      </c>
      <c r="G10" s="223" t="s">
        <v>16</v>
      </c>
      <c r="H10" s="223"/>
      <c r="I10" s="221" t="s">
        <v>17</v>
      </c>
      <c r="J10" s="221" t="s">
        <v>18</v>
      </c>
      <c r="K10" s="159"/>
    </row>
    <row r="11" spans="1:21" ht="24" customHeight="1" thickBot="1" x14ac:dyDescent="0.25">
      <c r="A11" s="220"/>
      <c r="B11" s="221"/>
      <c r="C11" s="221"/>
      <c r="D11" s="222"/>
      <c r="E11" s="222"/>
      <c r="F11" s="188" t="s">
        <v>19</v>
      </c>
      <c r="G11" s="189" t="s">
        <v>20</v>
      </c>
      <c r="H11" s="189" t="s">
        <v>21</v>
      </c>
      <c r="I11" s="221"/>
      <c r="J11" s="221"/>
      <c r="K11" s="159"/>
    </row>
    <row r="12" spans="1:21" ht="12" customHeight="1" x14ac:dyDescent="0.2">
      <c r="A12" s="121">
        <v>1</v>
      </c>
      <c r="B12" s="190" t="s">
        <v>172</v>
      </c>
      <c r="C12" s="109" t="s">
        <v>49</v>
      </c>
      <c r="D12" s="170">
        <v>45464</v>
      </c>
      <c r="E12" s="170">
        <v>45478</v>
      </c>
      <c r="F12" s="191">
        <f t="shared" ref="F12:F13" si="0">G12+(H12*$C$7)</f>
        <v>7550133</v>
      </c>
      <c r="G12" s="191">
        <v>7550133</v>
      </c>
      <c r="H12" s="192">
        <v>0</v>
      </c>
      <c r="I12" s="224" t="s">
        <v>38</v>
      </c>
      <c r="J12" s="121" t="s">
        <v>23</v>
      </c>
      <c r="K12" s="159"/>
    </row>
    <row r="13" spans="1:21" x14ac:dyDescent="0.2">
      <c r="A13" s="121">
        <v>2</v>
      </c>
      <c r="B13" s="190" t="s">
        <v>173</v>
      </c>
      <c r="C13" s="109" t="s">
        <v>71</v>
      </c>
      <c r="D13" s="170">
        <v>45461</v>
      </c>
      <c r="E13" s="170">
        <v>45491</v>
      </c>
      <c r="F13" s="191">
        <f t="shared" si="0"/>
        <v>22173105</v>
      </c>
      <c r="G13" s="191">
        <v>22173105</v>
      </c>
      <c r="H13" s="192">
        <v>0</v>
      </c>
      <c r="I13" s="225"/>
      <c r="J13" s="121" t="s">
        <v>23</v>
      </c>
      <c r="K13" s="159"/>
    </row>
    <row r="14" spans="1:21" x14ac:dyDescent="0.2">
      <c r="A14" s="121">
        <v>3</v>
      </c>
      <c r="B14" s="190" t="s">
        <v>126</v>
      </c>
      <c r="C14" s="109" t="s">
        <v>71</v>
      </c>
      <c r="D14" s="170">
        <v>45454</v>
      </c>
      <c r="E14" s="170">
        <v>45484</v>
      </c>
      <c r="F14" s="191">
        <f>G14+(H14*$C$7)</f>
        <v>4878039</v>
      </c>
      <c r="G14" s="191">
        <v>4878039</v>
      </c>
      <c r="H14" s="192">
        <v>0</v>
      </c>
      <c r="I14" s="225"/>
      <c r="J14" s="121" t="s">
        <v>23</v>
      </c>
      <c r="K14" s="159"/>
    </row>
    <row r="15" spans="1:21" x14ac:dyDescent="0.2">
      <c r="A15" s="121">
        <v>4</v>
      </c>
      <c r="B15" s="190" t="s">
        <v>37</v>
      </c>
      <c r="C15" s="109" t="s">
        <v>49</v>
      </c>
      <c r="D15" s="170">
        <v>45451</v>
      </c>
      <c r="E15" s="170">
        <v>45481</v>
      </c>
      <c r="F15" s="191">
        <f t="shared" ref="F15:F36" si="1">G15+(H15*$C$7)</f>
        <v>71526600</v>
      </c>
      <c r="G15" s="191">
        <v>71526600</v>
      </c>
      <c r="H15" s="192">
        <v>0</v>
      </c>
      <c r="I15" s="225"/>
      <c r="J15" s="121" t="s">
        <v>23</v>
      </c>
      <c r="K15" s="159"/>
    </row>
    <row r="16" spans="1:21" x14ac:dyDescent="0.2">
      <c r="A16" s="121">
        <v>5</v>
      </c>
      <c r="B16" s="190" t="s">
        <v>81</v>
      </c>
      <c r="C16" s="109" t="s">
        <v>121</v>
      </c>
      <c r="D16" s="170">
        <v>45444</v>
      </c>
      <c r="E16" s="170">
        <v>45484</v>
      </c>
      <c r="F16" s="191">
        <f t="shared" si="1"/>
        <v>195767138.58790001</v>
      </c>
      <c r="G16" s="191">
        <v>2200000</v>
      </c>
      <c r="H16" s="192">
        <v>25661.79</v>
      </c>
      <c r="I16" s="225"/>
      <c r="J16" s="121" t="s">
        <v>23</v>
      </c>
      <c r="K16" s="159"/>
      <c r="L16" s="159"/>
    </row>
    <row r="17" spans="1:12" x14ac:dyDescent="0.2">
      <c r="A17" s="121">
        <v>6</v>
      </c>
      <c r="B17" s="190" t="s">
        <v>56</v>
      </c>
      <c r="C17" s="109" t="s">
        <v>71</v>
      </c>
      <c r="D17" s="170">
        <v>45432</v>
      </c>
      <c r="E17" s="170">
        <v>45493</v>
      </c>
      <c r="F17" s="191">
        <f t="shared" si="1"/>
        <v>62919600</v>
      </c>
      <c r="G17" s="191">
        <v>62919600</v>
      </c>
      <c r="H17" s="192">
        <v>0</v>
      </c>
      <c r="I17" s="225"/>
      <c r="J17" s="121" t="s">
        <v>23</v>
      </c>
      <c r="K17" s="159"/>
      <c r="L17" s="159"/>
    </row>
    <row r="18" spans="1:12" x14ac:dyDescent="0.2">
      <c r="A18" s="121">
        <v>7</v>
      </c>
      <c r="B18" s="190" t="s">
        <v>215</v>
      </c>
      <c r="C18" s="109" t="s">
        <v>71</v>
      </c>
      <c r="D18" s="170">
        <v>45452</v>
      </c>
      <c r="E18" s="170">
        <v>45482</v>
      </c>
      <c r="F18" s="191">
        <f t="shared" si="1"/>
        <v>3450000</v>
      </c>
      <c r="G18" s="191">
        <v>3450000</v>
      </c>
      <c r="H18" s="192">
        <v>0</v>
      </c>
      <c r="I18" s="225"/>
      <c r="J18" s="121" t="s">
        <v>23</v>
      </c>
      <c r="K18" s="159"/>
      <c r="L18" s="159"/>
    </row>
    <row r="19" spans="1:12" x14ac:dyDescent="0.2">
      <c r="A19" s="121">
        <v>8</v>
      </c>
      <c r="B19" s="190" t="s">
        <v>107</v>
      </c>
      <c r="C19" s="109" t="s">
        <v>86</v>
      </c>
      <c r="D19" s="170">
        <v>45419</v>
      </c>
      <c r="E19" s="170">
        <v>45542</v>
      </c>
      <c r="F19" s="191">
        <f t="shared" si="1"/>
        <v>1468616805.7104001</v>
      </c>
      <c r="G19" s="191">
        <v>0</v>
      </c>
      <c r="H19" s="192">
        <v>194699.04</v>
      </c>
      <c r="I19" s="225"/>
      <c r="J19" s="121" t="s">
        <v>23</v>
      </c>
      <c r="K19" s="159"/>
      <c r="L19" s="159"/>
    </row>
    <row r="20" spans="1:12" x14ac:dyDescent="0.2">
      <c r="A20" s="121">
        <v>9</v>
      </c>
      <c r="B20" s="190" t="s">
        <v>174</v>
      </c>
      <c r="C20" s="109" t="s">
        <v>71</v>
      </c>
      <c r="D20" s="170">
        <v>45469</v>
      </c>
      <c r="E20" s="170">
        <v>45499</v>
      </c>
      <c r="F20" s="191">
        <f t="shared" si="1"/>
        <v>1300000</v>
      </c>
      <c r="G20" s="191">
        <v>1300000</v>
      </c>
      <c r="H20" s="192">
        <v>0</v>
      </c>
      <c r="I20" s="225"/>
      <c r="J20" s="121" t="s">
        <v>23</v>
      </c>
      <c r="K20" s="159"/>
    </row>
    <row r="21" spans="1:12" x14ac:dyDescent="0.2">
      <c r="A21" s="121">
        <v>10</v>
      </c>
      <c r="B21" s="190" t="s">
        <v>76</v>
      </c>
      <c r="C21" s="109" t="s">
        <v>71</v>
      </c>
      <c r="D21" s="170">
        <v>45472</v>
      </c>
      <c r="E21" s="170">
        <v>45502</v>
      </c>
      <c r="F21" s="191">
        <f t="shared" si="1"/>
        <v>2489193.3000000003</v>
      </c>
      <c r="G21" s="191">
        <v>0</v>
      </c>
      <c r="H21" s="192">
        <v>330</v>
      </c>
      <c r="I21" s="225"/>
      <c r="J21" s="121" t="s">
        <v>23</v>
      </c>
      <c r="K21" s="159"/>
      <c r="L21" s="159"/>
    </row>
    <row r="22" spans="1:12" x14ac:dyDescent="0.2">
      <c r="A22" s="121">
        <v>11</v>
      </c>
      <c r="B22" s="190" t="s">
        <v>216</v>
      </c>
      <c r="C22" s="109" t="s">
        <v>86</v>
      </c>
      <c r="D22" s="170">
        <v>45459</v>
      </c>
      <c r="E22" s="170">
        <v>45551</v>
      </c>
      <c r="F22" s="191">
        <f t="shared" si="1"/>
        <v>154179124.40000001</v>
      </c>
      <c r="G22" s="191">
        <v>0</v>
      </c>
      <c r="H22" s="192">
        <v>20440</v>
      </c>
      <c r="I22" s="225"/>
      <c r="J22" s="121" t="s">
        <v>23</v>
      </c>
      <c r="K22" s="159"/>
      <c r="L22" s="159"/>
    </row>
    <row r="23" spans="1:12" x14ac:dyDescent="0.2">
      <c r="A23" s="121">
        <v>12</v>
      </c>
      <c r="B23" s="190" t="s">
        <v>57</v>
      </c>
      <c r="C23" s="109" t="s">
        <v>86</v>
      </c>
      <c r="D23" s="170">
        <v>45455</v>
      </c>
      <c r="E23" s="170">
        <v>45820</v>
      </c>
      <c r="F23" s="191">
        <f t="shared" si="1"/>
        <v>45089819</v>
      </c>
      <c r="G23" s="191">
        <v>45089819</v>
      </c>
      <c r="H23" s="192">
        <v>0</v>
      </c>
      <c r="I23" s="225"/>
      <c r="J23" s="121" t="s">
        <v>23</v>
      </c>
      <c r="K23" s="159"/>
      <c r="L23" s="160"/>
    </row>
    <row r="24" spans="1:12" x14ac:dyDescent="0.2">
      <c r="A24" s="121">
        <v>13</v>
      </c>
      <c r="B24" s="190" t="s">
        <v>82</v>
      </c>
      <c r="C24" s="109" t="s">
        <v>86</v>
      </c>
      <c r="D24" s="170">
        <v>45464</v>
      </c>
      <c r="E24" s="170">
        <v>45829</v>
      </c>
      <c r="F24" s="191">
        <f t="shared" si="1"/>
        <v>227509026</v>
      </c>
      <c r="G24" s="191">
        <v>227509026</v>
      </c>
      <c r="H24" s="192">
        <v>0</v>
      </c>
      <c r="I24" s="225"/>
      <c r="J24" s="121" t="s">
        <v>23</v>
      </c>
      <c r="K24" s="159"/>
      <c r="L24" s="159"/>
    </row>
    <row r="25" spans="1:12" x14ac:dyDescent="0.2">
      <c r="A25" s="121">
        <v>14</v>
      </c>
      <c r="B25" s="190" t="s">
        <v>259</v>
      </c>
      <c r="C25" s="109" t="s">
        <v>71</v>
      </c>
      <c r="D25" s="170">
        <v>45467</v>
      </c>
      <c r="E25" s="170">
        <v>45500</v>
      </c>
      <c r="F25" s="191">
        <f t="shared" si="1"/>
        <v>1500000</v>
      </c>
      <c r="G25" s="191">
        <v>1500000</v>
      </c>
      <c r="H25" s="192">
        <v>0</v>
      </c>
      <c r="I25" s="225"/>
      <c r="J25" s="121" t="s">
        <v>23</v>
      </c>
      <c r="K25" s="159"/>
      <c r="L25" s="159"/>
    </row>
    <row r="26" spans="1:12" x14ac:dyDescent="0.2">
      <c r="A26" s="121">
        <v>15</v>
      </c>
      <c r="B26" s="190" t="s">
        <v>58</v>
      </c>
      <c r="C26" s="109" t="s">
        <v>71</v>
      </c>
      <c r="D26" s="170">
        <v>45469</v>
      </c>
      <c r="E26" s="170">
        <v>45483</v>
      </c>
      <c r="F26" s="191">
        <f t="shared" si="1"/>
        <v>15622000</v>
      </c>
      <c r="G26" s="191">
        <v>15622000</v>
      </c>
      <c r="H26" s="192">
        <v>0</v>
      </c>
      <c r="I26" s="225"/>
      <c r="J26" s="121" t="s">
        <v>23</v>
      </c>
      <c r="K26" s="159"/>
      <c r="L26" s="160"/>
    </row>
    <row r="27" spans="1:12" x14ac:dyDescent="0.2">
      <c r="A27" s="121">
        <v>16</v>
      </c>
      <c r="B27" s="190" t="s">
        <v>217</v>
      </c>
      <c r="C27" s="109" t="s">
        <v>71</v>
      </c>
      <c r="D27" s="170">
        <v>45467</v>
      </c>
      <c r="E27" s="170">
        <v>45497</v>
      </c>
      <c r="F27" s="191">
        <f t="shared" si="1"/>
        <v>4400000</v>
      </c>
      <c r="G27" s="191">
        <v>4400000</v>
      </c>
      <c r="H27" s="192">
        <v>0</v>
      </c>
      <c r="I27" s="225"/>
      <c r="J27" s="121" t="s">
        <v>23</v>
      </c>
      <c r="K27" s="159"/>
      <c r="L27" s="159"/>
    </row>
    <row r="28" spans="1:12" x14ac:dyDescent="0.2">
      <c r="A28" s="121">
        <v>17</v>
      </c>
      <c r="B28" s="190" t="s">
        <v>164</v>
      </c>
      <c r="C28" s="109" t="s">
        <v>71</v>
      </c>
      <c r="D28" s="170">
        <v>45472</v>
      </c>
      <c r="E28" s="170">
        <v>45502</v>
      </c>
      <c r="F28" s="191">
        <f t="shared" si="1"/>
        <v>1200000</v>
      </c>
      <c r="G28" s="191">
        <v>1200000</v>
      </c>
      <c r="H28" s="192">
        <v>0</v>
      </c>
      <c r="I28" s="225"/>
      <c r="J28" s="121" t="s">
        <v>23</v>
      </c>
      <c r="K28" s="159"/>
      <c r="L28" s="160"/>
    </row>
    <row r="29" spans="1:12" x14ac:dyDescent="0.2">
      <c r="A29" s="121">
        <v>18</v>
      </c>
      <c r="B29" s="190" t="s">
        <v>260</v>
      </c>
      <c r="C29" s="109" t="s">
        <v>71</v>
      </c>
      <c r="D29" s="170">
        <v>45463</v>
      </c>
      <c r="E29" s="170">
        <v>45493</v>
      </c>
      <c r="F29" s="191">
        <f t="shared" si="1"/>
        <v>27558000</v>
      </c>
      <c r="G29" s="191">
        <v>27558000</v>
      </c>
      <c r="H29" s="192">
        <v>0</v>
      </c>
      <c r="I29" s="225"/>
      <c r="J29" s="121" t="s">
        <v>23</v>
      </c>
      <c r="K29" s="159"/>
      <c r="L29" s="160"/>
    </row>
    <row r="30" spans="1:12" x14ac:dyDescent="0.2">
      <c r="A30" s="121">
        <v>19</v>
      </c>
      <c r="B30" s="190" t="s">
        <v>127</v>
      </c>
      <c r="C30" s="109" t="s">
        <v>86</v>
      </c>
      <c r="D30" s="170">
        <v>45441</v>
      </c>
      <c r="E30" s="170">
        <v>45564</v>
      </c>
      <c r="F30" s="191">
        <f t="shared" si="1"/>
        <v>156728661.78</v>
      </c>
      <c r="G30" s="191">
        <v>0</v>
      </c>
      <c r="H30" s="192">
        <v>20778</v>
      </c>
      <c r="I30" s="225"/>
      <c r="J30" s="121" t="s">
        <v>23</v>
      </c>
      <c r="K30" s="159"/>
      <c r="L30" s="159"/>
    </row>
    <row r="31" spans="1:12" x14ac:dyDescent="0.2">
      <c r="A31" s="121">
        <v>20</v>
      </c>
      <c r="B31" s="190" t="s">
        <v>129</v>
      </c>
      <c r="C31" s="109" t="s">
        <v>71</v>
      </c>
      <c r="D31" s="170">
        <v>45469</v>
      </c>
      <c r="E31" s="170">
        <v>45499</v>
      </c>
      <c r="F31" s="191">
        <f t="shared" si="1"/>
        <v>10530000</v>
      </c>
      <c r="G31" s="191">
        <v>10530000</v>
      </c>
      <c r="H31" s="192">
        <v>0</v>
      </c>
      <c r="I31" s="225"/>
      <c r="J31" s="121" t="s">
        <v>23</v>
      </c>
      <c r="K31" s="159"/>
      <c r="L31" s="160"/>
    </row>
    <row r="32" spans="1:12" x14ac:dyDescent="0.2">
      <c r="A32" s="121">
        <v>21</v>
      </c>
      <c r="B32" s="190" t="s">
        <v>218</v>
      </c>
      <c r="C32" s="109" t="s">
        <v>121</v>
      </c>
      <c r="D32" s="170">
        <v>45469</v>
      </c>
      <c r="E32" s="170">
        <v>45499</v>
      </c>
      <c r="F32" s="191">
        <f t="shared" si="1"/>
        <v>10937364.5</v>
      </c>
      <c r="G32" s="191">
        <v>0</v>
      </c>
      <c r="H32" s="192">
        <v>1450</v>
      </c>
      <c r="I32" s="225"/>
      <c r="J32" s="121" t="s">
        <v>23</v>
      </c>
      <c r="K32" s="159"/>
      <c r="L32" s="159"/>
    </row>
    <row r="33" spans="1:21" x14ac:dyDescent="0.2">
      <c r="A33" s="121">
        <v>22</v>
      </c>
      <c r="B33" s="190" t="s">
        <v>261</v>
      </c>
      <c r="C33" s="109" t="s">
        <v>130</v>
      </c>
      <c r="D33" s="170">
        <v>45200</v>
      </c>
      <c r="E33" s="170">
        <v>46091</v>
      </c>
      <c r="F33" s="191">
        <f t="shared" si="1"/>
        <v>405844110.04000002</v>
      </c>
      <c r="G33" s="191">
        <v>0</v>
      </c>
      <c r="H33" s="192">
        <v>53804</v>
      </c>
      <c r="I33" s="225"/>
      <c r="J33" s="121" t="s">
        <v>23</v>
      </c>
      <c r="K33" s="159"/>
      <c r="L33" s="159"/>
    </row>
    <row r="34" spans="1:21" x14ac:dyDescent="0.2">
      <c r="A34" s="121">
        <v>23</v>
      </c>
      <c r="B34" s="190" t="s">
        <v>106</v>
      </c>
      <c r="C34" s="109" t="s">
        <v>130</v>
      </c>
      <c r="D34" s="170">
        <v>44656</v>
      </c>
      <c r="E34" s="170">
        <v>45752</v>
      </c>
      <c r="F34" s="191">
        <f t="shared" si="1"/>
        <v>53178220.5</v>
      </c>
      <c r="G34" s="191">
        <v>0</v>
      </c>
      <c r="H34" s="192">
        <v>7050</v>
      </c>
      <c r="I34" s="225"/>
      <c r="J34" s="121" t="s">
        <v>23</v>
      </c>
      <c r="K34" s="159"/>
      <c r="L34" s="159"/>
    </row>
    <row r="35" spans="1:21" x14ac:dyDescent="0.2">
      <c r="A35" s="121">
        <v>24</v>
      </c>
      <c r="B35" s="190" t="s">
        <v>175</v>
      </c>
      <c r="C35" s="103" t="s">
        <v>71</v>
      </c>
      <c r="D35" s="170">
        <v>45444</v>
      </c>
      <c r="E35" s="170">
        <v>45484</v>
      </c>
      <c r="F35" s="191">
        <f t="shared" si="1"/>
        <v>190625828</v>
      </c>
      <c r="G35" s="191">
        <v>190625828</v>
      </c>
      <c r="H35" s="192">
        <v>0</v>
      </c>
      <c r="I35" s="225"/>
      <c r="J35" s="121" t="s">
        <v>23</v>
      </c>
      <c r="K35" s="159"/>
      <c r="L35" s="159"/>
    </row>
    <row r="36" spans="1:21" ht="12" customHeight="1" x14ac:dyDescent="0.2">
      <c r="A36" s="121">
        <v>25</v>
      </c>
      <c r="B36" s="190" t="s">
        <v>50</v>
      </c>
      <c r="C36" s="109" t="s">
        <v>121</v>
      </c>
      <c r="D36" s="170">
        <v>45454</v>
      </c>
      <c r="E36" s="170">
        <v>45484</v>
      </c>
      <c r="F36" s="191">
        <f t="shared" si="1"/>
        <v>26596653.260000002</v>
      </c>
      <c r="G36" s="191">
        <v>0</v>
      </c>
      <c r="H36" s="192">
        <v>3526</v>
      </c>
      <c r="I36" s="225"/>
      <c r="J36" s="121" t="s">
        <v>23</v>
      </c>
      <c r="K36" s="159"/>
      <c r="L36" s="159"/>
    </row>
    <row r="37" spans="1:21" s="112" customFormat="1" x14ac:dyDescent="0.2">
      <c r="B37" s="112" t="s">
        <v>35</v>
      </c>
      <c r="D37" s="153"/>
      <c r="E37" s="153"/>
      <c r="F37" s="193">
        <f>SUM(F12:F36)</f>
        <v>3172169422.078301</v>
      </c>
      <c r="G37" s="193">
        <f t="shared" ref="G37:H37" si="2">SUM(G12:G36)</f>
        <v>700032150</v>
      </c>
      <c r="H37" s="194">
        <f t="shared" si="2"/>
        <v>327738.83</v>
      </c>
    </row>
    <row r="38" spans="1:21" s="112" customFormat="1" x14ac:dyDescent="0.2">
      <c r="D38" s="153"/>
      <c r="E38" s="153"/>
      <c r="F38" s="195"/>
      <c r="G38" s="195"/>
      <c r="H38" s="195"/>
    </row>
    <row r="39" spans="1:21" s="112" customFormat="1" x14ac:dyDescent="0.2">
      <c r="D39" s="153"/>
      <c r="E39" s="153"/>
      <c r="F39" s="183"/>
      <c r="G39" s="183"/>
      <c r="H39" s="183"/>
    </row>
    <row r="40" spans="1:21" s="112" customFormat="1" x14ac:dyDescent="0.2">
      <c r="D40" s="153"/>
      <c r="E40" s="153"/>
      <c r="F40" s="183"/>
      <c r="G40" s="183"/>
      <c r="H40" s="183"/>
    </row>
    <row r="41" spans="1:21" s="112" customFormat="1" x14ac:dyDescent="0.2">
      <c r="D41" s="153"/>
      <c r="E41" s="153"/>
      <c r="F41" s="183"/>
      <c r="G41" s="183"/>
      <c r="H41" s="183"/>
    </row>
    <row r="42" spans="1:21" s="112" customFormat="1" x14ac:dyDescent="0.2">
      <c r="B42" s="117"/>
      <c r="C42" s="185"/>
      <c r="D42" s="79"/>
      <c r="E42" s="155"/>
      <c r="F42" s="184"/>
      <c r="G42" s="184"/>
      <c r="H42" s="184"/>
      <c r="I42" s="114"/>
      <c r="J42" s="114"/>
      <c r="K42" s="114"/>
      <c r="L42" s="114"/>
      <c r="M42" s="115"/>
      <c r="N42" s="115"/>
      <c r="O42" s="115"/>
      <c r="P42" s="115"/>
      <c r="Q42" s="115"/>
      <c r="R42" s="115"/>
      <c r="S42" s="115"/>
      <c r="T42" s="115"/>
      <c r="U42" s="115"/>
    </row>
    <row r="43" spans="1:21" s="112" customFormat="1" x14ac:dyDescent="0.2">
      <c r="A43" s="116" t="s">
        <v>113</v>
      </c>
      <c r="B43" s="117"/>
      <c r="C43" s="185" t="s">
        <v>258</v>
      </c>
      <c r="D43" s="157"/>
      <c r="E43" s="155"/>
      <c r="F43" s="184"/>
      <c r="G43" s="184"/>
      <c r="H43" s="184"/>
      <c r="I43" s="114"/>
      <c r="J43" s="114"/>
      <c r="K43" s="114"/>
      <c r="L43" s="114"/>
      <c r="M43" s="115"/>
      <c r="N43" s="115"/>
      <c r="O43" s="115"/>
      <c r="P43" s="115"/>
      <c r="Q43" s="115"/>
      <c r="R43" s="115"/>
      <c r="S43" s="115"/>
      <c r="T43" s="115"/>
      <c r="U43" s="115"/>
    </row>
    <row r="44" spans="1:21" s="112" customFormat="1" x14ac:dyDescent="0.2">
      <c r="A44" s="116" t="s">
        <v>114</v>
      </c>
      <c r="B44" s="119"/>
      <c r="C44" s="186">
        <v>7543.01</v>
      </c>
      <c r="D44" s="158"/>
      <c r="E44" s="155"/>
      <c r="F44" s="184"/>
      <c r="G44" s="184"/>
      <c r="H44" s="184"/>
      <c r="I44" s="114"/>
      <c r="J44" s="114"/>
      <c r="K44" s="114"/>
      <c r="L44" s="114"/>
      <c r="M44" s="115"/>
      <c r="N44" s="115"/>
      <c r="O44" s="115"/>
      <c r="P44" s="115"/>
      <c r="Q44" s="115"/>
      <c r="R44" s="115"/>
      <c r="S44" s="115"/>
      <c r="T44" s="115"/>
      <c r="U44" s="115"/>
    </row>
    <row r="45" spans="1:21" s="112" customFormat="1" x14ac:dyDescent="0.2">
      <c r="A45" s="113"/>
      <c r="B45" s="117" t="s">
        <v>10</v>
      </c>
      <c r="C45" s="119"/>
      <c r="D45" s="158"/>
      <c r="E45" s="155"/>
      <c r="F45" s="184"/>
      <c r="G45" s="184"/>
      <c r="H45" s="184"/>
      <c r="I45" s="114"/>
      <c r="J45" s="114"/>
      <c r="K45" s="114"/>
      <c r="L45" s="114"/>
      <c r="M45" s="115"/>
      <c r="N45" s="115"/>
      <c r="O45" s="115"/>
      <c r="P45" s="115"/>
      <c r="Q45" s="115"/>
      <c r="R45" s="115"/>
      <c r="S45" s="115"/>
      <c r="T45" s="115"/>
      <c r="U45" s="115"/>
    </row>
    <row r="46" spans="1:21" s="112" customFormat="1" x14ac:dyDescent="0.2">
      <c r="A46" s="117"/>
      <c r="B46" s="119"/>
      <c r="C46" s="119"/>
      <c r="D46" s="158"/>
      <c r="E46" s="155"/>
      <c r="F46" s="184"/>
      <c r="G46" s="184"/>
      <c r="H46" s="184"/>
      <c r="I46" s="114"/>
      <c r="J46" s="114"/>
      <c r="K46" s="114"/>
      <c r="L46" s="114"/>
      <c r="M46" s="115"/>
      <c r="N46" s="115"/>
      <c r="O46" s="115"/>
      <c r="P46" s="115"/>
      <c r="Q46" s="115"/>
      <c r="R46" s="115"/>
      <c r="S46" s="115"/>
      <c r="T46" s="115"/>
      <c r="U46" s="115"/>
    </row>
    <row r="47" spans="1:21" ht="14.1" customHeight="1" thickBot="1" x14ac:dyDescent="0.25">
      <c r="A47" s="220" t="s">
        <v>11</v>
      </c>
      <c r="B47" s="221" t="s">
        <v>25</v>
      </c>
      <c r="C47" s="221" t="s">
        <v>13</v>
      </c>
      <c r="D47" s="222" t="s">
        <v>26</v>
      </c>
      <c r="E47" s="222" t="s">
        <v>15</v>
      </c>
      <c r="F47" s="187" t="s">
        <v>16</v>
      </c>
      <c r="G47" s="223" t="s">
        <v>16</v>
      </c>
      <c r="H47" s="223"/>
      <c r="I47" s="221" t="s">
        <v>17</v>
      </c>
      <c r="J47" s="221" t="s">
        <v>18</v>
      </c>
      <c r="K47" s="159"/>
      <c r="L47" s="159"/>
    </row>
    <row r="48" spans="1:21" ht="12.75" thickBot="1" x14ac:dyDescent="0.25">
      <c r="A48" s="220"/>
      <c r="B48" s="221"/>
      <c r="C48" s="221"/>
      <c r="D48" s="222"/>
      <c r="E48" s="222"/>
      <c r="F48" s="188" t="s">
        <v>19</v>
      </c>
      <c r="G48" s="189" t="s">
        <v>20</v>
      </c>
      <c r="H48" s="189" t="s">
        <v>21</v>
      </c>
      <c r="I48" s="221"/>
      <c r="J48" s="221"/>
      <c r="K48" s="159"/>
      <c r="L48" s="159"/>
    </row>
    <row r="49" spans="1:12" x14ac:dyDescent="0.2">
      <c r="A49" s="202"/>
      <c r="B49" s="112" t="s">
        <v>34</v>
      </c>
      <c r="C49" s="202"/>
      <c r="D49" s="161"/>
      <c r="E49" s="161"/>
      <c r="F49" s="196">
        <f>+F37</f>
        <v>3172169422.078301</v>
      </c>
      <c r="G49" s="196">
        <f>+G37</f>
        <v>700032150</v>
      </c>
      <c r="H49" s="194">
        <f>+H37</f>
        <v>327738.83</v>
      </c>
      <c r="I49" s="202"/>
      <c r="J49" s="202"/>
      <c r="K49" s="159"/>
      <c r="L49" s="159"/>
    </row>
    <row r="50" spans="1:12" x14ac:dyDescent="0.2">
      <c r="A50" s="121">
        <v>26</v>
      </c>
      <c r="B50" s="190" t="s">
        <v>131</v>
      </c>
      <c r="C50" s="109" t="s">
        <v>71</v>
      </c>
      <c r="D50" s="170">
        <v>45463</v>
      </c>
      <c r="E50" s="170">
        <v>45493</v>
      </c>
      <c r="F50" s="191">
        <f>G50+(H50*$C$44)</f>
        <v>4148655.5</v>
      </c>
      <c r="G50" s="191">
        <v>0</v>
      </c>
      <c r="H50" s="192">
        <v>550</v>
      </c>
      <c r="I50" s="225" t="s">
        <v>38</v>
      </c>
      <c r="J50" s="121" t="s">
        <v>23</v>
      </c>
      <c r="K50" s="159"/>
      <c r="L50" s="160"/>
    </row>
    <row r="51" spans="1:12" x14ac:dyDescent="0.2">
      <c r="A51" s="121">
        <v>27</v>
      </c>
      <c r="B51" s="190" t="s">
        <v>262</v>
      </c>
      <c r="C51" s="109" t="s">
        <v>71</v>
      </c>
      <c r="D51" s="170">
        <v>45460</v>
      </c>
      <c r="E51" s="170">
        <v>45490</v>
      </c>
      <c r="F51" s="191">
        <f t="shared" ref="F51:F74" si="3">G51+(H51*$C$44)</f>
        <v>1923920.1306</v>
      </c>
      <c r="G51" s="191">
        <v>0</v>
      </c>
      <c r="H51" s="192">
        <v>255.06</v>
      </c>
      <c r="I51" s="225"/>
      <c r="J51" s="121" t="s">
        <v>23</v>
      </c>
      <c r="K51" s="159"/>
      <c r="L51" s="159"/>
    </row>
    <row r="52" spans="1:12" x14ac:dyDescent="0.2">
      <c r="A52" s="121">
        <v>28</v>
      </c>
      <c r="B52" s="190" t="s">
        <v>108</v>
      </c>
      <c r="C52" s="109" t="s">
        <v>86</v>
      </c>
      <c r="D52" s="170">
        <v>45432</v>
      </c>
      <c r="E52" s="170">
        <v>45493</v>
      </c>
      <c r="F52" s="191">
        <f t="shared" si="3"/>
        <v>90516120</v>
      </c>
      <c r="G52" s="191">
        <v>0</v>
      </c>
      <c r="H52" s="192">
        <v>12000</v>
      </c>
      <c r="I52" s="225"/>
      <c r="J52" s="121" t="s">
        <v>23</v>
      </c>
      <c r="K52" s="159"/>
      <c r="L52" s="159"/>
    </row>
    <row r="53" spans="1:12" x14ac:dyDescent="0.2">
      <c r="A53" s="121">
        <v>29</v>
      </c>
      <c r="B53" s="190" t="s">
        <v>93</v>
      </c>
      <c r="C53" s="109" t="s">
        <v>71</v>
      </c>
      <c r="D53" s="170">
        <v>45470</v>
      </c>
      <c r="E53" s="170">
        <v>45500</v>
      </c>
      <c r="F53" s="191">
        <f t="shared" si="3"/>
        <v>2658800</v>
      </c>
      <c r="G53" s="191">
        <v>2658800</v>
      </c>
      <c r="H53" s="192">
        <v>0</v>
      </c>
      <c r="I53" s="225"/>
      <c r="J53" s="121" t="s">
        <v>23</v>
      </c>
      <c r="K53" s="159"/>
      <c r="L53" s="159"/>
    </row>
    <row r="54" spans="1:12" x14ac:dyDescent="0.2">
      <c r="A54" s="121">
        <v>30</v>
      </c>
      <c r="B54" s="190" t="s">
        <v>219</v>
      </c>
      <c r="C54" s="109" t="s">
        <v>86</v>
      </c>
      <c r="D54" s="170">
        <v>45416</v>
      </c>
      <c r="E54" s="170">
        <v>45477</v>
      </c>
      <c r="F54" s="191">
        <f t="shared" si="3"/>
        <v>20850388.241999999</v>
      </c>
      <c r="G54" s="191">
        <v>0</v>
      </c>
      <c r="H54" s="192">
        <v>2764.2</v>
      </c>
      <c r="I54" s="225"/>
      <c r="J54" s="121" t="s">
        <v>23</v>
      </c>
      <c r="K54" s="159"/>
      <c r="L54" s="159"/>
    </row>
    <row r="55" spans="1:12" x14ac:dyDescent="0.2">
      <c r="A55" s="121">
        <v>31</v>
      </c>
      <c r="B55" s="190" t="s">
        <v>176</v>
      </c>
      <c r="C55" s="109" t="s">
        <v>71</v>
      </c>
      <c r="D55" s="170">
        <v>45452</v>
      </c>
      <c r="E55" s="170">
        <v>45482</v>
      </c>
      <c r="F55" s="191">
        <f t="shared" si="3"/>
        <v>1039500</v>
      </c>
      <c r="G55" s="191">
        <v>1039500</v>
      </c>
      <c r="H55" s="192">
        <v>0</v>
      </c>
      <c r="I55" s="225"/>
      <c r="J55" s="121" t="s">
        <v>23</v>
      </c>
      <c r="K55" s="159"/>
      <c r="L55" s="159"/>
    </row>
    <row r="56" spans="1:12" x14ac:dyDescent="0.2">
      <c r="A56" s="121">
        <v>32</v>
      </c>
      <c r="B56" s="190" t="s">
        <v>177</v>
      </c>
      <c r="C56" s="109" t="s">
        <v>49</v>
      </c>
      <c r="D56" s="170">
        <v>45444</v>
      </c>
      <c r="E56" s="170">
        <v>45489</v>
      </c>
      <c r="F56" s="191">
        <f t="shared" si="3"/>
        <v>305658439.16100001</v>
      </c>
      <c r="G56" s="191">
        <v>7060091</v>
      </c>
      <c r="H56" s="192">
        <v>39586.1</v>
      </c>
      <c r="I56" s="225"/>
      <c r="J56" s="121" t="s">
        <v>23</v>
      </c>
      <c r="K56" s="159"/>
      <c r="L56" s="159"/>
    </row>
    <row r="57" spans="1:12" x14ac:dyDescent="0.2">
      <c r="A57" s="121">
        <v>33</v>
      </c>
      <c r="B57" s="190" t="s">
        <v>263</v>
      </c>
      <c r="C57" s="109" t="s">
        <v>71</v>
      </c>
      <c r="D57" s="170">
        <v>45461</v>
      </c>
      <c r="E57" s="170">
        <v>45491</v>
      </c>
      <c r="F57" s="191">
        <f t="shared" si="3"/>
        <v>7738096</v>
      </c>
      <c r="G57" s="191">
        <v>7738096</v>
      </c>
      <c r="H57" s="192">
        <v>0</v>
      </c>
      <c r="I57" s="225"/>
      <c r="J57" s="121" t="s">
        <v>23</v>
      </c>
      <c r="K57" s="159"/>
      <c r="L57" s="159"/>
    </row>
    <row r="58" spans="1:12" x14ac:dyDescent="0.2">
      <c r="A58" s="121">
        <v>34</v>
      </c>
      <c r="B58" s="190" t="s">
        <v>94</v>
      </c>
      <c r="C58" s="109" t="s">
        <v>71</v>
      </c>
      <c r="D58" s="170">
        <v>45453</v>
      </c>
      <c r="E58" s="170">
        <v>45483</v>
      </c>
      <c r="F58" s="191">
        <f t="shared" si="3"/>
        <v>1244735</v>
      </c>
      <c r="G58" s="191">
        <v>1244735</v>
      </c>
      <c r="H58" s="192">
        <v>0</v>
      </c>
      <c r="I58" s="225"/>
      <c r="J58" s="121" t="s">
        <v>23</v>
      </c>
      <c r="K58" s="159"/>
      <c r="L58" s="160"/>
    </row>
    <row r="59" spans="1:12" x14ac:dyDescent="0.2">
      <c r="A59" s="121">
        <v>35</v>
      </c>
      <c r="B59" s="190" t="s">
        <v>264</v>
      </c>
      <c r="C59" s="109" t="s">
        <v>71</v>
      </c>
      <c r="D59" s="170">
        <v>45448</v>
      </c>
      <c r="E59" s="170">
        <v>45478</v>
      </c>
      <c r="F59" s="191">
        <f t="shared" si="3"/>
        <v>2480214</v>
      </c>
      <c r="G59" s="191">
        <v>2480214</v>
      </c>
      <c r="H59" s="192">
        <v>0</v>
      </c>
      <c r="I59" s="225"/>
      <c r="J59" s="121" t="s">
        <v>23</v>
      </c>
      <c r="K59" s="159"/>
      <c r="L59" s="159"/>
    </row>
    <row r="60" spans="1:12" x14ac:dyDescent="0.2">
      <c r="A60" s="121">
        <v>36</v>
      </c>
      <c r="B60" s="190" t="s">
        <v>178</v>
      </c>
      <c r="C60" s="109" t="s">
        <v>86</v>
      </c>
      <c r="D60" s="170">
        <v>45463</v>
      </c>
      <c r="E60" s="170">
        <v>45493</v>
      </c>
      <c r="F60" s="191">
        <f t="shared" si="3"/>
        <v>10422647.99</v>
      </c>
      <c r="G60" s="191">
        <v>10422647.99</v>
      </c>
      <c r="H60" s="192">
        <v>0</v>
      </c>
      <c r="I60" s="225"/>
      <c r="J60" s="121" t="s">
        <v>23</v>
      </c>
      <c r="K60" s="159"/>
      <c r="L60" s="159"/>
    </row>
    <row r="61" spans="1:12" x14ac:dyDescent="0.2">
      <c r="A61" s="121">
        <v>37</v>
      </c>
      <c r="B61" s="190" t="s">
        <v>265</v>
      </c>
      <c r="C61" s="109" t="s">
        <v>71</v>
      </c>
      <c r="D61" s="170">
        <v>45461</v>
      </c>
      <c r="E61" s="170">
        <v>45491</v>
      </c>
      <c r="F61" s="191">
        <f t="shared" si="3"/>
        <v>1200000</v>
      </c>
      <c r="G61" s="191">
        <v>1200000</v>
      </c>
      <c r="H61" s="192">
        <v>0</v>
      </c>
      <c r="I61" s="225"/>
      <c r="J61" s="121" t="s">
        <v>23</v>
      </c>
      <c r="K61" s="159"/>
      <c r="L61" s="160"/>
    </row>
    <row r="62" spans="1:12" x14ac:dyDescent="0.2">
      <c r="A62" s="121">
        <v>38</v>
      </c>
      <c r="B62" s="190" t="s">
        <v>266</v>
      </c>
      <c r="C62" s="109" t="s">
        <v>71</v>
      </c>
      <c r="D62" s="170">
        <v>45465</v>
      </c>
      <c r="E62" s="170">
        <v>45495</v>
      </c>
      <c r="F62" s="191">
        <f t="shared" si="3"/>
        <v>3000000</v>
      </c>
      <c r="G62" s="191">
        <v>3000000</v>
      </c>
      <c r="H62" s="192">
        <v>0</v>
      </c>
      <c r="I62" s="225"/>
      <c r="J62" s="121" t="s">
        <v>23</v>
      </c>
      <c r="K62" s="159"/>
      <c r="L62" s="159"/>
    </row>
    <row r="63" spans="1:12" x14ac:dyDescent="0.2">
      <c r="A63" s="121">
        <v>39</v>
      </c>
      <c r="B63" s="190" t="s">
        <v>267</v>
      </c>
      <c r="C63" s="109" t="s">
        <v>86</v>
      </c>
      <c r="D63" s="170">
        <v>45463</v>
      </c>
      <c r="E63" s="170">
        <v>45501</v>
      </c>
      <c r="F63" s="191">
        <f t="shared" si="3"/>
        <v>353647900</v>
      </c>
      <c r="G63" s="191">
        <v>353647900</v>
      </c>
      <c r="H63" s="192">
        <v>0</v>
      </c>
      <c r="I63" s="225"/>
      <c r="J63" s="121" t="s">
        <v>23</v>
      </c>
      <c r="K63" s="159"/>
      <c r="L63" s="159"/>
    </row>
    <row r="64" spans="1:12" x14ac:dyDescent="0.2">
      <c r="A64" s="121">
        <v>40</v>
      </c>
      <c r="B64" s="190" t="s">
        <v>132</v>
      </c>
      <c r="C64" s="109" t="s">
        <v>71</v>
      </c>
      <c r="D64" s="170">
        <v>45423</v>
      </c>
      <c r="E64" s="170">
        <v>45515</v>
      </c>
      <c r="F64" s="191">
        <f t="shared" si="3"/>
        <v>16503351.579000002</v>
      </c>
      <c r="G64" s="191">
        <v>0</v>
      </c>
      <c r="H64" s="192">
        <v>2187.9</v>
      </c>
      <c r="I64" s="225"/>
      <c r="J64" s="121" t="s">
        <v>23</v>
      </c>
      <c r="K64" s="159"/>
      <c r="L64" s="159"/>
    </row>
    <row r="65" spans="1:21" x14ac:dyDescent="0.2">
      <c r="A65" s="121">
        <v>41</v>
      </c>
      <c r="B65" s="190" t="s">
        <v>268</v>
      </c>
      <c r="C65" s="109" t="s">
        <v>71</v>
      </c>
      <c r="D65" s="170">
        <v>45464</v>
      </c>
      <c r="E65" s="170">
        <v>45494</v>
      </c>
      <c r="F65" s="191">
        <f t="shared" si="3"/>
        <v>456352.10500000004</v>
      </c>
      <c r="G65" s="191">
        <v>0</v>
      </c>
      <c r="H65" s="192">
        <v>60.5</v>
      </c>
      <c r="I65" s="225"/>
      <c r="J65" s="121" t="s">
        <v>23</v>
      </c>
      <c r="K65" s="159"/>
      <c r="L65" s="160"/>
    </row>
    <row r="66" spans="1:21" x14ac:dyDescent="0.2">
      <c r="A66" s="121">
        <v>42</v>
      </c>
      <c r="B66" s="190" t="s">
        <v>133</v>
      </c>
      <c r="C66" s="109" t="s">
        <v>71</v>
      </c>
      <c r="D66" s="170">
        <v>45455</v>
      </c>
      <c r="E66" s="170">
        <v>45485</v>
      </c>
      <c r="F66" s="191">
        <f t="shared" si="3"/>
        <v>1357741.8</v>
      </c>
      <c r="G66" s="191">
        <v>0</v>
      </c>
      <c r="H66" s="192">
        <v>180</v>
      </c>
      <c r="I66" s="225"/>
      <c r="J66" s="121" t="s">
        <v>23</v>
      </c>
      <c r="K66" s="159"/>
      <c r="L66" s="159"/>
    </row>
    <row r="67" spans="1:21" x14ac:dyDescent="0.2">
      <c r="A67" s="121">
        <v>43</v>
      </c>
      <c r="B67" s="190" t="s">
        <v>179</v>
      </c>
      <c r="C67" s="109" t="s">
        <v>71</v>
      </c>
      <c r="D67" s="170">
        <v>45446</v>
      </c>
      <c r="E67" s="170">
        <v>45474</v>
      </c>
      <c r="F67" s="191">
        <f t="shared" si="3"/>
        <v>2904058.85</v>
      </c>
      <c r="G67" s="191">
        <v>0</v>
      </c>
      <c r="H67" s="192">
        <v>385</v>
      </c>
      <c r="I67" s="225"/>
      <c r="J67" s="121" t="s">
        <v>23</v>
      </c>
      <c r="K67" s="159"/>
      <c r="L67" s="159"/>
    </row>
    <row r="68" spans="1:21" x14ac:dyDescent="0.2">
      <c r="A68" s="121">
        <v>44</v>
      </c>
      <c r="B68" s="190" t="s">
        <v>220</v>
      </c>
      <c r="C68" s="109" t="s">
        <v>71</v>
      </c>
      <c r="D68" s="170">
        <v>45455</v>
      </c>
      <c r="E68" s="170">
        <v>45485</v>
      </c>
      <c r="F68" s="191">
        <f t="shared" si="3"/>
        <v>1500000</v>
      </c>
      <c r="G68" s="191">
        <v>1500000</v>
      </c>
      <c r="H68" s="192">
        <v>0</v>
      </c>
      <c r="I68" s="225"/>
      <c r="J68" s="121" t="s">
        <v>23</v>
      </c>
      <c r="K68" s="159"/>
      <c r="L68" s="160"/>
    </row>
    <row r="69" spans="1:21" x14ac:dyDescent="0.2">
      <c r="A69" s="121">
        <v>45</v>
      </c>
      <c r="B69" s="190" t="s">
        <v>269</v>
      </c>
      <c r="C69" s="109" t="s">
        <v>86</v>
      </c>
      <c r="D69" s="170">
        <v>45403</v>
      </c>
      <c r="E69" s="170">
        <v>45525</v>
      </c>
      <c r="F69" s="191">
        <f t="shared" si="3"/>
        <v>449204348.72400004</v>
      </c>
      <c r="G69" s="191">
        <v>0</v>
      </c>
      <c r="H69" s="192">
        <v>59552.4</v>
      </c>
      <c r="I69" s="225"/>
      <c r="J69" s="121" t="s">
        <v>23</v>
      </c>
      <c r="K69" s="159"/>
      <c r="L69" s="160"/>
    </row>
    <row r="70" spans="1:21" ht="12" customHeight="1" x14ac:dyDescent="0.2">
      <c r="A70" s="121">
        <v>46</v>
      </c>
      <c r="B70" s="190" t="s">
        <v>134</v>
      </c>
      <c r="C70" s="109" t="s">
        <v>71</v>
      </c>
      <c r="D70" s="170">
        <v>45466</v>
      </c>
      <c r="E70" s="170">
        <v>45496</v>
      </c>
      <c r="F70" s="191">
        <f t="shared" si="3"/>
        <v>3640000</v>
      </c>
      <c r="G70" s="191">
        <v>3640000</v>
      </c>
      <c r="H70" s="192">
        <v>0</v>
      </c>
      <c r="I70" s="225"/>
      <c r="J70" s="121" t="s">
        <v>23</v>
      </c>
      <c r="K70" s="159"/>
      <c r="L70" s="159"/>
    </row>
    <row r="71" spans="1:21" x14ac:dyDescent="0.2">
      <c r="A71" s="121">
        <v>47</v>
      </c>
      <c r="B71" s="190" t="s">
        <v>221</v>
      </c>
      <c r="C71" s="109" t="s">
        <v>71</v>
      </c>
      <c r="D71" s="170">
        <v>45458</v>
      </c>
      <c r="E71" s="170">
        <v>45519</v>
      </c>
      <c r="F71" s="191">
        <f t="shared" si="3"/>
        <v>7736140</v>
      </c>
      <c r="G71" s="191">
        <v>7736140</v>
      </c>
      <c r="H71" s="192">
        <v>0</v>
      </c>
      <c r="I71" s="225"/>
      <c r="J71" s="121" t="s">
        <v>23</v>
      </c>
      <c r="L71" s="160"/>
    </row>
    <row r="72" spans="1:21" x14ac:dyDescent="0.2">
      <c r="A72" s="121">
        <v>48</v>
      </c>
      <c r="B72" s="190" t="s">
        <v>180</v>
      </c>
      <c r="C72" s="109" t="s">
        <v>71</v>
      </c>
      <c r="D72" s="170">
        <v>45470</v>
      </c>
      <c r="E72" s="170">
        <v>45500</v>
      </c>
      <c r="F72" s="191">
        <f t="shared" si="3"/>
        <v>1933200</v>
      </c>
      <c r="G72" s="191">
        <v>1933200</v>
      </c>
      <c r="H72" s="192">
        <v>0</v>
      </c>
      <c r="I72" s="225"/>
      <c r="J72" s="121" t="s">
        <v>23</v>
      </c>
      <c r="K72" s="159"/>
      <c r="L72" s="159"/>
    </row>
    <row r="73" spans="1:21" x14ac:dyDescent="0.2">
      <c r="A73" s="121">
        <v>49</v>
      </c>
      <c r="B73" s="190" t="s">
        <v>59</v>
      </c>
      <c r="C73" s="109" t="s">
        <v>86</v>
      </c>
      <c r="D73" s="170">
        <v>45311</v>
      </c>
      <c r="E73" s="170">
        <v>45828</v>
      </c>
      <c r="F73" s="191">
        <f t="shared" si="3"/>
        <v>188060397</v>
      </c>
      <c r="G73" s="191">
        <v>188060397</v>
      </c>
      <c r="H73" s="192">
        <v>0</v>
      </c>
      <c r="I73" s="225"/>
      <c r="J73" s="121" t="s">
        <v>23</v>
      </c>
      <c r="K73" s="159"/>
      <c r="L73" s="159"/>
    </row>
    <row r="74" spans="1:21" x14ac:dyDescent="0.2">
      <c r="A74" s="121">
        <v>50</v>
      </c>
      <c r="B74" s="190" t="s">
        <v>165</v>
      </c>
      <c r="C74" s="109" t="s">
        <v>71</v>
      </c>
      <c r="D74" s="170">
        <v>45413</v>
      </c>
      <c r="E74" s="170">
        <v>45490</v>
      </c>
      <c r="F74" s="191">
        <f t="shared" si="3"/>
        <v>184436140</v>
      </c>
      <c r="G74" s="191">
        <v>184436140</v>
      </c>
      <c r="H74" s="192">
        <v>0</v>
      </c>
      <c r="I74" s="225"/>
      <c r="J74" s="121" t="s">
        <v>23</v>
      </c>
      <c r="K74" s="159"/>
      <c r="L74" s="160"/>
    </row>
    <row r="75" spans="1:21" s="112" customFormat="1" x14ac:dyDescent="0.2">
      <c r="B75" s="112" t="s">
        <v>34</v>
      </c>
      <c r="D75" s="162"/>
      <c r="E75" s="163"/>
      <c r="F75" s="193">
        <f>SUM(F49:F74)</f>
        <v>4836430568.1599016</v>
      </c>
      <c r="G75" s="193">
        <f t="shared" ref="G75:H75" si="4">SUM(G49:G74)</f>
        <v>1477830010.99</v>
      </c>
      <c r="H75" s="194">
        <f t="shared" si="4"/>
        <v>445259.99000000005</v>
      </c>
    </row>
    <row r="76" spans="1:21" s="112" customFormat="1" x14ac:dyDescent="0.2">
      <c r="D76" s="153"/>
      <c r="E76" s="153"/>
      <c r="F76" s="183"/>
      <c r="G76" s="183"/>
      <c r="H76" s="183"/>
    </row>
    <row r="77" spans="1:21" s="112" customFormat="1" x14ac:dyDescent="0.2">
      <c r="D77" s="153"/>
      <c r="E77" s="153"/>
      <c r="F77" s="183"/>
      <c r="G77" s="183"/>
      <c r="H77" s="183"/>
    </row>
    <row r="78" spans="1:21" s="112" customFormat="1" x14ac:dyDescent="0.2">
      <c r="D78" s="153"/>
      <c r="E78" s="153"/>
      <c r="F78" s="183"/>
      <c r="G78" s="183"/>
      <c r="H78" s="183"/>
    </row>
    <row r="79" spans="1:21" s="112" customFormat="1" x14ac:dyDescent="0.2">
      <c r="D79" s="153"/>
      <c r="E79" s="153"/>
      <c r="F79" s="183"/>
      <c r="G79" s="183"/>
      <c r="H79" s="183"/>
    </row>
    <row r="80" spans="1:21" s="112" customFormat="1" x14ac:dyDescent="0.2">
      <c r="A80" s="116" t="s">
        <v>113</v>
      </c>
      <c r="B80" s="117"/>
      <c r="C80" s="185" t="s">
        <v>258</v>
      </c>
      <c r="D80" s="79"/>
      <c r="E80" s="155"/>
      <c r="F80" s="184"/>
      <c r="G80" s="184"/>
      <c r="H80" s="184"/>
      <c r="I80" s="114"/>
      <c r="J80" s="114"/>
      <c r="K80" s="114"/>
      <c r="L80" s="114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21" s="112" customFormat="1" x14ac:dyDescent="0.2">
      <c r="A81" s="116" t="s">
        <v>114</v>
      </c>
      <c r="B81" s="117"/>
      <c r="C81" s="186">
        <v>7543.01</v>
      </c>
      <c r="D81" s="157"/>
      <c r="E81" s="155"/>
      <c r="F81" s="184"/>
      <c r="G81" s="184"/>
      <c r="H81" s="184"/>
      <c r="I81" s="114"/>
      <c r="J81" s="114"/>
      <c r="K81" s="114"/>
      <c r="L81" s="114"/>
      <c r="M81" s="115"/>
      <c r="N81" s="115"/>
      <c r="O81" s="115"/>
      <c r="P81" s="115"/>
      <c r="Q81" s="115"/>
      <c r="R81" s="115"/>
      <c r="S81" s="115"/>
      <c r="T81" s="115"/>
      <c r="U81" s="115"/>
    </row>
    <row r="82" spans="1:21" s="112" customFormat="1" x14ac:dyDescent="0.2">
      <c r="A82" s="118"/>
      <c r="B82" s="119"/>
      <c r="C82" s="119"/>
      <c r="D82" s="158"/>
      <c r="E82" s="155"/>
      <c r="F82" s="184"/>
      <c r="G82" s="184"/>
      <c r="H82" s="184"/>
      <c r="I82" s="114"/>
      <c r="J82" s="114"/>
      <c r="K82" s="114"/>
      <c r="L82" s="114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21" s="112" customFormat="1" x14ac:dyDescent="0.2">
      <c r="A83" s="113"/>
      <c r="B83" s="117" t="s">
        <v>10</v>
      </c>
      <c r="C83" s="119"/>
      <c r="D83" s="158"/>
      <c r="E83" s="155"/>
      <c r="F83" s="184"/>
      <c r="G83" s="184"/>
      <c r="H83" s="184"/>
      <c r="I83" s="114"/>
      <c r="J83" s="114"/>
      <c r="K83" s="114"/>
      <c r="L83" s="114"/>
      <c r="M83" s="115"/>
      <c r="N83" s="115"/>
      <c r="O83" s="115"/>
      <c r="P83" s="115"/>
      <c r="Q83" s="115"/>
      <c r="R83" s="115"/>
      <c r="S83" s="115"/>
      <c r="T83" s="115"/>
      <c r="U83" s="115"/>
    </row>
    <row r="84" spans="1:21" s="112" customFormat="1" x14ac:dyDescent="0.2">
      <c r="A84" s="117"/>
      <c r="B84" s="119"/>
      <c r="C84" s="119"/>
      <c r="D84" s="158"/>
      <c r="E84" s="155"/>
      <c r="F84" s="184"/>
      <c r="G84" s="184"/>
      <c r="H84" s="184"/>
      <c r="I84" s="114"/>
      <c r="J84" s="114"/>
      <c r="K84" s="114"/>
      <c r="L84" s="114"/>
      <c r="M84" s="115"/>
      <c r="N84" s="115"/>
      <c r="O84" s="115"/>
      <c r="P84" s="115"/>
      <c r="Q84" s="115"/>
      <c r="R84" s="115"/>
      <c r="S84" s="115"/>
      <c r="T84" s="115"/>
      <c r="U84" s="115"/>
    </row>
    <row r="85" spans="1:21" ht="14.1" customHeight="1" thickBot="1" x14ac:dyDescent="0.25">
      <c r="A85" s="220" t="s">
        <v>11</v>
      </c>
      <c r="B85" s="221" t="s">
        <v>25</v>
      </c>
      <c r="C85" s="221" t="s">
        <v>13</v>
      </c>
      <c r="D85" s="222" t="s">
        <v>26</v>
      </c>
      <c r="E85" s="222" t="s">
        <v>15</v>
      </c>
      <c r="F85" s="187" t="s">
        <v>16</v>
      </c>
      <c r="G85" s="223" t="s">
        <v>16</v>
      </c>
      <c r="H85" s="223"/>
      <c r="I85" s="221" t="s">
        <v>17</v>
      </c>
      <c r="J85" s="221" t="s">
        <v>18</v>
      </c>
      <c r="K85" s="159"/>
      <c r="L85" s="159"/>
    </row>
    <row r="86" spans="1:21" ht="12.75" thickBot="1" x14ac:dyDescent="0.25">
      <c r="A86" s="220"/>
      <c r="B86" s="221"/>
      <c r="C86" s="221"/>
      <c r="D86" s="222"/>
      <c r="E86" s="222"/>
      <c r="F86" s="188" t="s">
        <v>19</v>
      </c>
      <c r="G86" s="189" t="s">
        <v>20</v>
      </c>
      <c r="H86" s="189" t="s">
        <v>21</v>
      </c>
      <c r="I86" s="221"/>
      <c r="J86" s="221"/>
      <c r="K86" s="159"/>
      <c r="L86" s="159"/>
    </row>
    <row r="87" spans="1:21" x14ac:dyDescent="0.2">
      <c r="A87" s="202"/>
      <c r="B87" s="112" t="s">
        <v>34</v>
      </c>
      <c r="C87" s="202"/>
      <c r="D87" s="161"/>
      <c r="E87" s="161"/>
      <c r="F87" s="196">
        <f>+F75</f>
        <v>4836430568.1599016</v>
      </c>
      <c r="G87" s="196">
        <f>+G75</f>
        <v>1477830010.99</v>
      </c>
      <c r="H87" s="194">
        <f>+H75</f>
        <v>445259.99000000005</v>
      </c>
      <c r="I87" s="202"/>
      <c r="J87" s="202"/>
      <c r="K87" s="159"/>
      <c r="L87" s="159"/>
    </row>
    <row r="88" spans="1:21" x14ac:dyDescent="0.2">
      <c r="A88" s="121">
        <v>51</v>
      </c>
      <c r="B88" s="190" t="s">
        <v>60</v>
      </c>
      <c r="C88" s="109" t="s">
        <v>86</v>
      </c>
      <c r="D88" s="170">
        <v>45307</v>
      </c>
      <c r="E88" s="170">
        <v>45763</v>
      </c>
      <c r="F88" s="191">
        <f>G88+(H88*$C$81)</f>
        <v>87642156</v>
      </c>
      <c r="G88" s="191">
        <v>87642156</v>
      </c>
      <c r="H88" s="192">
        <v>0</v>
      </c>
      <c r="I88" s="225" t="s">
        <v>38</v>
      </c>
      <c r="J88" s="121" t="s">
        <v>23</v>
      </c>
      <c r="K88" s="159"/>
      <c r="L88" s="159"/>
    </row>
    <row r="89" spans="1:21" x14ac:dyDescent="0.2">
      <c r="A89" s="121">
        <v>52</v>
      </c>
      <c r="B89" s="190" t="s">
        <v>270</v>
      </c>
      <c r="C89" s="109" t="s">
        <v>71</v>
      </c>
      <c r="D89" s="170">
        <v>45453</v>
      </c>
      <c r="E89" s="170">
        <v>45483</v>
      </c>
      <c r="F89" s="191">
        <f t="shared" ref="F89:F112" si="5">G89+(H89*$C$81)</f>
        <v>1640000</v>
      </c>
      <c r="G89" s="191">
        <v>1640000</v>
      </c>
      <c r="H89" s="192">
        <v>0</v>
      </c>
      <c r="I89" s="225"/>
      <c r="J89" s="121" t="s">
        <v>23</v>
      </c>
      <c r="K89" s="159"/>
      <c r="L89" s="159"/>
    </row>
    <row r="90" spans="1:21" x14ac:dyDescent="0.2">
      <c r="A90" s="121">
        <v>53</v>
      </c>
      <c r="B90" s="190" t="s">
        <v>203</v>
      </c>
      <c r="C90" s="109" t="s">
        <v>71</v>
      </c>
      <c r="D90" s="170">
        <v>45466</v>
      </c>
      <c r="E90" s="170">
        <v>45496</v>
      </c>
      <c r="F90" s="191">
        <f t="shared" si="5"/>
        <v>20071667</v>
      </c>
      <c r="G90" s="191">
        <v>20071667</v>
      </c>
      <c r="H90" s="192">
        <v>0</v>
      </c>
      <c r="I90" s="225"/>
      <c r="J90" s="121" t="s">
        <v>23</v>
      </c>
      <c r="K90" s="159"/>
      <c r="L90" s="159"/>
    </row>
    <row r="91" spans="1:21" x14ac:dyDescent="0.2">
      <c r="A91" s="121">
        <v>54</v>
      </c>
      <c r="B91" s="190" t="s">
        <v>135</v>
      </c>
      <c r="C91" s="109" t="s">
        <v>121</v>
      </c>
      <c r="D91" s="170">
        <v>45472</v>
      </c>
      <c r="E91" s="170">
        <v>45502</v>
      </c>
      <c r="F91" s="191">
        <f t="shared" si="5"/>
        <v>1435000</v>
      </c>
      <c r="G91" s="191">
        <v>1435000</v>
      </c>
      <c r="H91" s="192">
        <v>0</v>
      </c>
      <c r="I91" s="225"/>
      <c r="J91" s="121" t="s">
        <v>23</v>
      </c>
      <c r="K91" s="159"/>
      <c r="L91" s="159"/>
    </row>
    <row r="92" spans="1:21" x14ac:dyDescent="0.2">
      <c r="A92" s="121">
        <v>55</v>
      </c>
      <c r="B92" s="190" t="s">
        <v>222</v>
      </c>
      <c r="C92" s="109" t="s">
        <v>71</v>
      </c>
      <c r="D92" s="170">
        <v>45444</v>
      </c>
      <c r="E92" s="170">
        <v>45536</v>
      </c>
      <c r="F92" s="191">
        <f t="shared" si="5"/>
        <v>23104164.199899998</v>
      </c>
      <c r="G92" s="191">
        <v>0</v>
      </c>
      <c r="H92" s="192">
        <v>3062.99</v>
      </c>
      <c r="I92" s="225"/>
      <c r="J92" s="121" t="s">
        <v>23</v>
      </c>
      <c r="K92" s="159"/>
      <c r="L92" s="159"/>
    </row>
    <row r="93" spans="1:21" x14ac:dyDescent="0.2">
      <c r="A93" s="121">
        <v>56</v>
      </c>
      <c r="B93" s="190" t="s">
        <v>136</v>
      </c>
      <c r="C93" s="109" t="s">
        <v>130</v>
      </c>
      <c r="D93" s="170">
        <v>45438</v>
      </c>
      <c r="E93" s="170">
        <v>45530</v>
      </c>
      <c r="F93" s="191">
        <f t="shared" si="5"/>
        <v>87116979.189999998</v>
      </c>
      <c r="G93" s="191">
        <v>2491950</v>
      </c>
      <c r="H93" s="192">
        <v>11219</v>
      </c>
      <c r="I93" s="225"/>
      <c r="J93" s="121" t="s">
        <v>23</v>
      </c>
      <c r="K93" s="159"/>
      <c r="L93" s="160"/>
    </row>
    <row r="94" spans="1:21" x14ac:dyDescent="0.2">
      <c r="A94" s="121">
        <v>57</v>
      </c>
      <c r="B94" s="190" t="s">
        <v>73</v>
      </c>
      <c r="C94" s="109" t="s">
        <v>71</v>
      </c>
      <c r="D94" s="170">
        <v>45461</v>
      </c>
      <c r="E94" s="170">
        <v>45481</v>
      </c>
      <c r="F94" s="191">
        <f t="shared" si="5"/>
        <v>201077</v>
      </c>
      <c r="G94" s="191">
        <v>201077</v>
      </c>
      <c r="H94" s="192">
        <v>0</v>
      </c>
      <c r="I94" s="225"/>
      <c r="J94" s="121" t="s">
        <v>23</v>
      </c>
      <c r="K94" s="159"/>
      <c r="L94" s="159"/>
    </row>
    <row r="95" spans="1:21" x14ac:dyDescent="0.2">
      <c r="A95" s="121">
        <v>58</v>
      </c>
      <c r="B95" s="190" t="s">
        <v>52</v>
      </c>
      <c r="C95" s="109" t="s">
        <v>71</v>
      </c>
      <c r="D95" s="170">
        <v>45463</v>
      </c>
      <c r="E95" s="170">
        <v>45493</v>
      </c>
      <c r="F95" s="191">
        <f t="shared" si="5"/>
        <v>57295650</v>
      </c>
      <c r="G95" s="191">
        <v>57295650</v>
      </c>
      <c r="H95" s="192">
        <v>0</v>
      </c>
      <c r="I95" s="225"/>
      <c r="J95" s="121" t="s">
        <v>23</v>
      </c>
      <c r="K95" s="159"/>
      <c r="L95" s="160"/>
    </row>
    <row r="96" spans="1:21" x14ac:dyDescent="0.2">
      <c r="A96" s="121">
        <v>59</v>
      </c>
      <c r="B96" s="190" t="s">
        <v>137</v>
      </c>
      <c r="C96" s="109" t="s">
        <v>71</v>
      </c>
      <c r="D96" s="170">
        <v>45449</v>
      </c>
      <c r="E96" s="170">
        <v>45479</v>
      </c>
      <c r="F96" s="191">
        <f t="shared" si="5"/>
        <v>1512500</v>
      </c>
      <c r="G96" s="191">
        <v>1512500</v>
      </c>
      <c r="H96" s="192">
        <v>0</v>
      </c>
      <c r="I96" s="225"/>
      <c r="J96" s="121" t="s">
        <v>23</v>
      </c>
      <c r="K96" s="159"/>
      <c r="L96" s="159"/>
    </row>
    <row r="97" spans="1:12" x14ac:dyDescent="0.2">
      <c r="A97" s="121">
        <v>60</v>
      </c>
      <c r="B97" s="190" t="s">
        <v>271</v>
      </c>
      <c r="C97" s="109" t="s">
        <v>71</v>
      </c>
      <c r="D97" s="170">
        <v>45458</v>
      </c>
      <c r="E97" s="170">
        <v>45488</v>
      </c>
      <c r="F97" s="191">
        <f t="shared" si="5"/>
        <v>2200000</v>
      </c>
      <c r="G97" s="191">
        <v>2200000</v>
      </c>
      <c r="H97" s="192">
        <v>0</v>
      </c>
      <c r="I97" s="225"/>
      <c r="J97" s="121" t="s">
        <v>23</v>
      </c>
      <c r="K97" s="159"/>
      <c r="L97" s="160"/>
    </row>
    <row r="98" spans="1:12" x14ac:dyDescent="0.2">
      <c r="A98" s="121">
        <v>61</v>
      </c>
      <c r="B98" s="190" t="s">
        <v>272</v>
      </c>
      <c r="C98" s="109" t="s">
        <v>71</v>
      </c>
      <c r="D98" s="170">
        <v>45472</v>
      </c>
      <c r="E98" s="170">
        <v>45502</v>
      </c>
      <c r="F98" s="191">
        <f t="shared" si="5"/>
        <v>1282311.7</v>
      </c>
      <c r="G98" s="191">
        <v>0</v>
      </c>
      <c r="H98" s="192">
        <v>170</v>
      </c>
      <c r="I98" s="225"/>
      <c r="J98" s="121" t="s">
        <v>23</v>
      </c>
      <c r="K98" s="159"/>
      <c r="L98" s="159"/>
    </row>
    <row r="99" spans="1:12" ht="14.1" customHeight="1" x14ac:dyDescent="0.2">
      <c r="A99" s="121">
        <v>62</v>
      </c>
      <c r="B99" s="190" t="s">
        <v>202</v>
      </c>
      <c r="C99" s="109" t="s">
        <v>71</v>
      </c>
      <c r="D99" s="170">
        <v>45469</v>
      </c>
      <c r="E99" s="170">
        <v>45499</v>
      </c>
      <c r="F99" s="191">
        <f t="shared" si="5"/>
        <v>10250000</v>
      </c>
      <c r="G99" s="191">
        <v>10250000</v>
      </c>
      <c r="H99" s="192">
        <v>0</v>
      </c>
      <c r="I99" s="225"/>
      <c r="J99" s="121" t="s">
        <v>23</v>
      </c>
      <c r="K99" s="159"/>
      <c r="L99" s="159"/>
    </row>
    <row r="100" spans="1:12" x14ac:dyDescent="0.2">
      <c r="A100" s="121">
        <v>63</v>
      </c>
      <c r="B100" s="190" t="s">
        <v>181</v>
      </c>
      <c r="C100" s="109" t="s">
        <v>86</v>
      </c>
      <c r="D100" s="170">
        <v>45460</v>
      </c>
      <c r="E100" s="170">
        <v>45552</v>
      </c>
      <c r="F100" s="191">
        <f t="shared" si="5"/>
        <v>1491124619.5397</v>
      </c>
      <c r="G100" s="191">
        <v>0</v>
      </c>
      <c r="H100" s="192">
        <v>197682.97</v>
      </c>
      <c r="I100" s="225"/>
      <c r="J100" s="121" t="s">
        <v>23</v>
      </c>
      <c r="K100" s="159"/>
      <c r="L100" s="159"/>
    </row>
    <row r="101" spans="1:12" x14ac:dyDescent="0.2">
      <c r="A101" s="121">
        <v>64</v>
      </c>
      <c r="B101" s="190" t="s">
        <v>223</v>
      </c>
      <c r="C101" s="109" t="s">
        <v>71</v>
      </c>
      <c r="D101" s="170">
        <v>45469</v>
      </c>
      <c r="E101" s="170">
        <v>45499</v>
      </c>
      <c r="F101" s="191">
        <f t="shared" si="5"/>
        <v>500000</v>
      </c>
      <c r="G101" s="191">
        <v>500000</v>
      </c>
      <c r="H101" s="192">
        <v>0</v>
      </c>
      <c r="I101" s="225"/>
      <c r="J101" s="121" t="s">
        <v>23</v>
      </c>
      <c r="K101" s="159"/>
      <c r="L101" s="159"/>
    </row>
    <row r="102" spans="1:12" x14ac:dyDescent="0.2">
      <c r="A102" s="121">
        <v>65</v>
      </c>
      <c r="B102" s="190" t="s">
        <v>138</v>
      </c>
      <c r="C102" s="109" t="s">
        <v>32</v>
      </c>
      <c r="D102" s="170">
        <v>45292</v>
      </c>
      <c r="E102" s="170">
        <v>45607</v>
      </c>
      <c r="F102" s="191">
        <f t="shared" si="5"/>
        <v>871528696</v>
      </c>
      <c r="G102" s="191">
        <v>871528696</v>
      </c>
      <c r="H102" s="192">
        <v>0</v>
      </c>
      <c r="I102" s="225"/>
      <c r="J102" s="121" t="s">
        <v>23</v>
      </c>
      <c r="K102" s="159"/>
      <c r="L102" s="159"/>
    </row>
    <row r="103" spans="1:12" x14ac:dyDescent="0.2">
      <c r="A103" s="121">
        <v>66</v>
      </c>
      <c r="B103" s="190" t="s">
        <v>182</v>
      </c>
      <c r="C103" s="109" t="s">
        <v>71</v>
      </c>
      <c r="D103" s="170">
        <v>45466</v>
      </c>
      <c r="E103" s="170">
        <v>45496</v>
      </c>
      <c r="F103" s="191">
        <f t="shared" si="5"/>
        <v>30500000</v>
      </c>
      <c r="G103" s="191">
        <v>30500000</v>
      </c>
      <c r="H103" s="192">
        <v>0</v>
      </c>
      <c r="I103" s="225"/>
      <c r="J103" s="121" t="s">
        <v>23</v>
      </c>
      <c r="K103" s="159"/>
      <c r="L103" s="159"/>
    </row>
    <row r="104" spans="1:12" x14ac:dyDescent="0.2">
      <c r="A104" s="121">
        <v>67</v>
      </c>
      <c r="B104" s="190" t="s">
        <v>43</v>
      </c>
      <c r="C104" s="109" t="s">
        <v>71</v>
      </c>
      <c r="D104" s="170">
        <v>45454</v>
      </c>
      <c r="E104" s="170">
        <v>45484</v>
      </c>
      <c r="F104" s="191">
        <f t="shared" si="5"/>
        <v>2733883</v>
      </c>
      <c r="G104" s="191">
        <v>2733883</v>
      </c>
      <c r="H104" s="192">
        <v>0</v>
      </c>
      <c r="I104" s="225"/>
      <c r="J104" s="121" t="s">
        <v>23</v>
      </c>
      <c r="K104" s="159"/>
      <c r="L104" s="160"/>
    </row>
    <row r="105" spans="1:12" x14ac:dyDescent="0.2">
      <c r="A105" s="121">
        <v>68</v>
      </c>
      <c r="B105" s="190" t="s">
        <v>139</v>
      </c>
      <c r="C105" s="109" t="s">
        <v>71</v>
      </c>
      <c r="D105" s="170">
        <v>45472</v>
      </c>
      <c r="E105" s="170">
        <v>45502</v>
      </c>
      <c r="F105" s="191">
        <f t="shared" si="5"/>
        <v>17726073.5</v>
      </c>
      <c r="G105" s="191">
        <v>0</v>
      </c>
      <c r="H105" s="192">
        <v>2350</v>
      </c>
      <c r="I105" s="225"/>
      <c r="J105" s="121" t="s">
        <v>23</v>
      </c>
      <c r="K105" s="159"/>
      <c r="L105" s="160"/>
    </row>
    <row r="106" spans="1:12" x14ac:dyDescent="0.2">
      <c r="A106" s="121">
        <v>69</v>
      </c>
      <c r="B106" s="190" t="s">
        <v>224</v>
      </c>
      <c r="C106" s="109" t="s">
        <v>86</v>
      </c>
      <c r="D106" s="170">
        <v>45463</v>
      </c>
      <c r="E106" s="170">
        <v>45585</v>
      </c>
      <c r="F106" s="191">
        <f t="shared" si="5"/>
        <v>312236261.10120004</v>
      </c>
      <c r="G106" s="191">
        <v>0</v>
      </c>
      <c r="H106" s="192">
        <v>41394.120000000003</v>
      </c>
      <c r="I106" s="225"/>
      <c r="J106" s="121" t="s">
        <v>23</v>
      </c>
      <c r="K106" s="159"/>
      <c r="L106" s="159"/>
    </row>
    <row r="107" spans="1:12" x14ac:dyDescent="0.2">
      <c r="A107" s="121">
        <v>70</v>
      </c>
      <c r="B107" s="190" t="s">
        <v>183</v>
      </c>
      <c r="C107" s="109" t="s">
        <v>71</v>
      </c>
      <c r="D107" s="170">
        <v>45418</v>
      </c>
      <c r="E107" s="170">
        <v>45479</v>
      </c>
      <c r="F107" s="191">
        <f t="shared" si="5"/>
        <v>44247975.530900002</v>
      </c>
      <c r="G107" s="191">
        <v>0</v>
      </c>
      <c r="H107" s="192">
        <v>5866.09</v>
      </c>
      <c r="I107" s="225"/>
      <c r="J107" s="121" t="s">
        <v>23</v>
      </c>
      <c r="K107" s="159"/>
      <c r="L107" s="159"/>
    </row>
    <row r="108" spans="1:12" ht="12" customHeight="1" x14ac:dyDescent="0.2">
      <c r="A108" s="121">
        <v>71</v>
      </c>
      <c r="B108" s="190" t="s">
        <v>53</v>
      </c>
      <c r="C108" s="109" t="s">
        <v>86</v>
      </c>
      <c r="D108" s="170">
        <v>45430</v>
      </c>
      <c r="E108" s="170">
        <v>45795</v>
      </c>
      <c r="F108" s="191">
        <f t="shared" si="5"/>
        <v>288850452</v>
      </c>
      <c r="G108" s="191">
        <v>288850452</v>
      </c>
      <c r="H108" s="192">
        <v>0</v>
      </c>
      <c r="I108" s="225"/>
      <c r="J108" s="121" t="s">
        <v>23</v>
      </c>
      <c r="K108" s="159"/>
      <c r="L108" s="159"/>
    </row>
    <row r="109" spans="1:12" ht="15" customHeight="1" x14ac:dyDescent="0.2">
      <c r="A109" s="121">
        <v>72</v>
      </c>
      <c r="B109" s="190" t="s">
        <v>95</v>
      </c>
      <c r="C109" s="109" t="s">
        <v>71</v>
      </c>
      <c r="D109" s="170">
        <v>45452</v>
      </c>
      <c r="E109" s="170">
        <v>45482</v>
      </c>
      <c r="F109" s="191">
        <f t="shared" si="5"/>
        <v>1219000</v>
      </c>
      <c r="G109" s="191">
        <v>1219000</v>
      </c>
      <c r="H109" s="192">
        <v>0</v>
      </c>
      <c r="I109" s="225"/>
      <c r="J109" s="121" t="s">
        <v>23</v>
      </c>
      <c r="K109" s="159"/>
      <c r="L109" s="159"/>
    </row>
    <row r="110" spans="1:12" x14ac:dyDescent="0.2">
      <c r="A110" s="121">
        <v>73</v>
      </c>
      <c r="B110" s="190" t="s">
        <v>140</v>
      </c>
      <c r="C110" s="109" t="s">
        <v>86</v>
      </c>
      <c r="D110" s="170">
        <v>45419</v>
      </c>
      <c r="E110" s="170">
        <v>45784</v>
      </c>
      <c r="F110" s="191">
        <f t="shared" si="5"/>
        <v>47024333</v>
      </c>
      <c r="G110" s="191">
        <v>47024333</v>
      </c>
      <c r="H110" s="192">
        <v>0</v>
      </c>
      <c r="I110" s="225"/>
      <c r="J110" s="121" t="s">
        <v>23</v>
      </c>
      <c r="K110" s="159"/>
      <c r="L110" s="159"/>
    </row>
    <row r="111" spans="1:12" x14ac:dyDescent="0.2">
      <c r="A111" s="121">
        <v>74</v>
      </c>
      <c r="B111" s="190" t="s">
        <v>273</v>
      </c>
      <c r="C111" s="109" t="s">
        <v>71</v>
      </c>
      <c r="D111" s="170">
        <v>45472</v>
      </c>
      <c r="E111" s="170">
        <v>45502</v>
      </c>
      <c r="F111" s="191">
        <f t="shared" si="5"/>
        <v>1540000</v>
      </c>
      <c r="G111" s="191">
        <v>1540000</v>
      </c>
      <c r="H111" s="192">
        <v>0</v>
      </c>
      <c r="I111" s="225"/>
      <c r="J111" s="121" t="s">
        <v>23</v>
      </c>
      <c r="K111" s="159"/>
      <c r="L111" s="159"/>
    </row>
    <row r="112" spans="1:12" x14ac:dyDescent="0.2">
      <c r="A112" s="121">
        <v>75</v>
      </c>
      <c r="B112" s="190" t="s">
        <v>61</v>
      </c>
      <c r="C112" s="109" t="s">
        <v>71</v>
      </c>
      <c r="D112" s="170">
        <v>45385</v>
      </c>
      <c r="E112" s="170">
        <v>45841</v>
      </c>
      <c r="F112" s="191">
        <f t="shared" si="5"/>
        <v>113044356</v>
      </c>
      <c r="G112" s="191">
        <v>113044356</v>
      </c>
      <c r="H112" s="192">
        <v>0</v>
      </c>
      <c r="I112" s="225"/>
      <c r="J112" s="121" t="s">
        <v>23</v>
      </c>
      <c r="K112" s="159"/>
      <c r="L112" s="159"/>
    </row>
    <row r="113" spans="1:21" s="112" customFormat="1" x14ac:dyDescent="0.2">
      <c r="B113" s="112" t="s">
        <v>34</v>
      </c>
      <c r="D113" s="153"/>
      <c r="E113" s="153"/>
      <c r="F113" s="193">
        <f>SUM(F87:F112)</f>
        <v>8352457722.9216013</v>
      </c>
      <c r="G113" s="193">
        <f>SUM(G87:G112)</f>
        <v>3019510730.9899998</v>
      </c>
      <c r="H113" s="194">
        <f t="shared" ref="H113" si="6">SUM(H87:H112)</f>
        <v>707005.16</v>
      </c>
    </row>
    <row r="114" spans="1:21" s="112" customFormat="1" x14ac:dyDescent="0.2">
      <c r="D114" s="153"/>
      <c r="E114" s="153"/>
      <c r="F114" s="183"/>
      <c r="G114" s="183"/>
      <c r="H114" s="183"/>
    </row>
    <row r="115" spans="1:21" s="112" customFormat="1" x14ac:dyDescent="0.2">
      <c r="D115" s="153"/>
      <c r="E115" s="153"/>
      <c r="F115" s="183"/>
      <c r="G115" s="183"/>
      <c r="H115" s="183"/>
    </row>
    <row r="116" spans="1:21" s="112" customFormat="1" x14ac:dyDescent="0.2">
      <c r="D116" s="153"/>
      <c r="E116" s="153"/>
      <c r="F116" s="183"/>
      <c r="G116" s="183"/>
      <c r="H116" s="183"/>
    </row>
    <row r="117" spans="1:21" s="112" customFormat="1" x14ac:dyDescent="0.2">
      <c r="A117" s="116" t="s">
        <v>113</v>
      </c>
      <c r="B117" s="114"/>
      <c r="C117" s="185" t="s">
        <v>258</v>
      </c>
      <c r="D117" s="155"/>
      <c r="E117" s="155"/>
      <c r="F117" s="184"/>
      <c r="G117" s="184"/>
      <c r="H117" s="184"/>
      <c r="I117" s="114"/>
      <c r="J117" s="114"/>
      <c r="K117" s="114"/>
      <c r="L117" s="114"/>
      <c r="M117" s="115"/>
      <c r="N117" s="115"/>
      <c r="O117" s="115"/>
      <c r="P117" s="115"/>
      <c r="Q117" s="115"/>
      <c r="R117" s="115"/>
      <c r="S117" s="115"/>
      <c r="T117" s="115"/>
      <c r="U117" s="115"/>
    </row>
    <row r="118" spans="1:21" s="112" customFormat="1" x14ac:dyDescent="0.2">
      <c r="A118" s="116" t="s">
        <v>114</v>
      </c>
      <c r="B118" s="117"/>
      <c r="C118" s="186">
        <v>7543.01</v>
      </c>
      <c r="D118" s="79"/>
      <c r="E118" s="155"/>
      <c r="F118" s="184"/>
      <c r="G118" s="184"/>
      <c r="H118" s="184"/>
      <c r="I118" s="114"/>
      <c r="J118" s="114"/>
      <c r="K118" s="114"/>
      <c r="L118" s="114"/>
      <c r="M118" s="115"/>
      <c r="N118" s="115"/>
      <c r="O118" s="115"/>
      <c r="P118" s="115"/>
      <c r="Q118" s="115"/>
      <c r="R118" s="115"/>
      <c r="S118" s="115"/>
      <c r="T118" s="115"/>
      <c r="U118" s="115"/>
    </row>
    <row r="119" spans="1:21" s="112" customFormat="1" x14ac:dyDescent="0.2">
      <c r="B119" s="117"/>
      <c r="C119" s="186"/>
      <c r="D119" s="157"/>
      <c r="E119" s="155"/>
      <c r="F119" s="184"/>
      <c r="G119" s="184"/>
      <c r="H119" s="184"/>
      <c r="I119" s="114"/>
      <c r="J119" s="114"/>
      <c r="K119" s="114"/>
      <c r="L119" s="114"/>
      <c r="M119" s="115"/>
      <c r="N119" s="115"/>
      <c r="O119" s="115"/>
      <c r="P119" s="115"/>
      <c r="Q119" s="115"/>
      <c r="R119" s="115"/>
      <c r="S119" s="115"/>
      <c r="T119" s="115"/>
      <c r="U119" s="115"/>
    </row>
    <row r="120" spans="1:21" s="112" customFormat="1" x14ac:dyDescent="0.2">
      <c r="A120" s="118"/>
      <c r="B120" s="119"/>
      <c r="C120" s="119"/>
      <c r="D120" s="158"/>
      <c r="E120" s="155"/>
      <c r="F120" s="184"/>
      <c r="G120" s="184"/>
      <c r="H120" s="184"/>
      <c r="I120" s="114"/>
      <c r="J120" s="114"/>
      <c r="K120" s="114"/>
      <c r="L120" s="114"/>
      <c r="M120" s="115"/>
      <c r="N120" s="115"/>
      <c r="O120" s="115"/>
      <c r="P120" s="115"/>
      <c r="Q120" s="115"/>
      <c r="R120" s="115"/>
      <c r="S120" s="115"/>
      <c r="T120" s="115"/>
      <c r="U120" s="115"/>
    </row>
    <row r="121" spans="1:21" s="112" customFormat="1" x14ac:dyDescent="0.2">
      <c r="A121" s="113"/>
      <c r="B121" s="117" t="s">
        <v>10</v>
      </c>
      <c r="C121" s="119"/>
      <c r="D121" s="158"/>
      <c r="E121" s="155"/>
      <c r="F121" s="184"/>
      <c r="G121" s="184"/>
      <c r="H121" s="184"/>
      <c r="I121" s="114"/>
      <c r="J121" s="114"/>
      <c r="K121" s="114"/>
      <c r="L121" s="114"/>
      <c r="M121" s="115"/>
      <c r="N121" s="115"/>
      <c r="O121" s="115"/>
      <c r="P121" s="115"/>
      <c r="Q121" s="115"/>
      <c r="R121" s="115"/>
      <c r="S121" s="115"/>
      <c r="T121" s="115"/>
      <c r="U121" s="115"/>
    </row>
    <row r="122" spans="1:21" s="112" customFormat="1" x14ac:dyDescent="0.2">
      <c r="A122" s="117"/>
      <c r="B122" s="119"/>
      <c r="C122" s="119"/>
      <c r="D122" s="158"/>
      <c r="E122" s="155"/>
      <c r="F122" s="184"/>
      <c r="G122" s="184"/>
      <c r="H122" s="184"/>
      <c r="I122" s="114"/>
      <c r="J122" s="114"/>
      <c r="K122" s="114"/>
      <c r="L122" s="114"/>
      <c r="M122" s="115"/>
      <c r="N122" s="115"/>
      <c r="O122" s="115"/>
      <c r="P122" s="115"/>
      <c r="Q122" s="115"/>
      <c r="R122" s="115"/>
      <c r="S122" s="115"/>
      <c r="T122" s="115"/>
      <c r="U122" s="115"/>
    </row>
    <row r="123" spans="1:21" ht="14.1" customHeight="1" thickBot="1" x14ac:dyDescent="0.25">
      <c r="A123" s="220" t="s">
        <v>11</v>
      </c>
      <c r="B123" s="226" t="s">
        <v>25</v>
      </c>
      <c r="C123" s="221" t="s">
        <v>13</v>
      </c>
      <c r="D123" s="222" t="s">
        <v>26</v>
      </c>
      <c r="E123" s="222" t="s">
        <v>15</v>
      </c>
      <c r="F123" s="187" t="s">
        <v>16</v>
      </c>
      <c r="G123" s="223" t="s">
        <v>16</v>
      </c>
      <c r="H123" s="223"/>
      <c r="I123" s="221" t="s">
        <v>17</v>
      </c>
      <c r="J123" s="221" t="s">
        <v>18</v>
      </c>
      <c r="K123" s="159"/>
      <c r="L123" s="159"/>
    </row>
    <row r="124" spans="1:21" ht="12.75" thickBot="1" x14ac:dyDescent="0.25">
      <c r="A124" s="220"/>
      <c r="B124" s="227"/>
      <c r="C124" s="221"/>
      <c r="D124" s="222"/>
      <c r="E124" s="222"/>
      <c r="F124" s="188" t="s">
        <v>19</v>
      </c>
      <c r="G124" s="189" t="s">
        <v>20</v>
      </c>
      <c r="H124" s="189" t="s">
        <v>21</v>
      </c>
      <c r="I124" s="221"/>
      <c r="J124" s="221"/>
      <c r="K124" s="159"/>
      <c r="L124" s="159"/>
    </row>
    <row r="125" spans="1:21" x14ac:dyDescent="0.2">
      <c r="A125" s="202"/>
      <c r="B125" s="112" t="s">
        <v>34</v>
      </c>
      <c r="C125" s="202"/>
      <c r="D125" s="161"/>
      <c r="E125" s="161"/>
      <c r="F125" s="196">
        <f>+F113</f>
        <v>8352457722.9216013</v>
      </c>
      <c r="G125" s="196">
        <f>+G113</f>
        <v>3019510730.9899998</v>
      </c>
      <c r="H125" s="194">
        <f>+H113</f>
        <v>707005.16</v>
      </c>
      <c r="I125" s="202"/>
      <c r="J125" s="202"/>
      <c r="K125" s="159"/>
      <c r="L125" s="159"/>
    </row>
    <row r="126" spans="1:21" x14ac:dyDescent="0.2">
      <c r="A126" s="121">
        <v>76</v>
      </c>
      <c r="B126" s="190" t="s">
        <v>274</v>
      </c>
      <c r="C126" s="109" t="s">
        <v>71</v>
      </c>
      <c r="D126" s="170">
        <v>45420</v>
      </c>
      <c r="E126" s="170">
        <v>45512</v>
      </c>
      <c r="F126" s="191">
        <f>G126+(H126*$C$118)</f>
        <v>59903299</v>
      </c>
      <c r="G126" s="191">
        <v>59903299</v>
      </c>
      <c r="H126" s="192">
        <v>0</v>
      </c>
      <c r="I126" s="225" t="s">
        <v>38</v>
      </c>
      <c r="J126" s="121" t="s">
        <v>23</v>
      </c>
      <c r="K126" s="159"/>
      <c r="L126" s="159"/>
    </row>
    <row r="127" spans="1:21" x14ac:dyDescent="0.2">
      <c r="A127" s="121">
        <v>77</v>
      </c>
      <c r="B127" s="190" t="s">
        <v>96</v>
      </c>
      <c r="C127" s="109" t="s">
        <v>71</v>
      </c>
      <c r="D127" s="170">
        <v>45449</v>
      </c>
      <c r="E127" s="170">
        <v>45479</v>
      </c>
      <c r="F127" s="191">
        <f t="shared" ref="F127:F150" si="7">G127+(H127*$C$118)</f>
        <v>8800000</v>
      </c>
      <c r="G127" s="191">
        <v>8800000</v>
      </c>
      <c r="H127" s="192">
        <v>0</v>
      </c>
      <c r="I127" s="225"/>
      <c r="J127" s="121" t="s">
        <v>23</v>
      </c>
      <c r="K127" s="159"/>
      <c r="L127" s="159"/>
    </row>
    <row r="128" spans="1:21" x14ac:dyDescent="0.2">
      <c r="A128" s="121">
        <v>78</v>
      </c>
      <c r="B128" s="190" t="s">
        <v>201</v>
      </c>
      <c r="C128" s="109" t="s">
        <v>71</v>
      </c>
      <c r="D128" s="170">
        <v>45460</v>
      </c>
      <c r="E128" s="170">
        <v>45490</v>
      </c>
      <c r="F128" s="191">
        <f t="shared" si="7"/>
        <v>6600000</v>
      </c>
      <c r="G128" s="191">
        <v>6600000</v>
      </c>
      <c r="H128" s="192">
        <v>0</v>
      </c>
      <c r="I128" s="225"/>
      <c r="J128" s="121" t="s">
        <v>23</v>
      </c>
      <c r="K128" s="159"/>
      <c r="L128" s="160"/>
    </row>
    <row r="129" spans="1:12" x14ac:dyDescent="0.2">
      <c r="A129" s="121">
        <v>79</v>
      </c>
      <c r="B129" s="190" t="s">
        <v>275</v>
      </c>
      <c r="C129" s="109" t="s">
        <v>71</v>
      </c>
      <c r="D129" s="170">
        <v>45438</v>
      </c>
      <c r="E129" s="170">
        <v>45499</v>
      </c>
      <c r="F129" s="191">
        <f t="shared" si="7"/>
        <v>75807250.5</v>
      </c>
      <c r="G129" s="191">
        <v>0</v>
      </c>
      <c r="H129" s="192">
        <v>10050</v>
      </c>
      <c r="I129" s="225"/>
      <c r="J129" s="121" t="s">
        <v>23</v>
      </c>
      <c r="K129" s="159"/>
      <c r="L129" s="160"/>
    </row>
    <row r="130" spans="1:12" x14ac:dyDescent="0.2">
      <c r="A130" s="121">
        <v>80</v>
      </c>
      <c r="B130" s="190" t="s">
        <v>276</v>
      </c>
      <c r="C130" s="109" t="s">
        <v>71</v>
      </c>
      <c r="D130" s="170">
        <v>45453</v>
      </c>
      <c r="E130" s="170">
        <v>45483</v>
      </c>
      <c r="F130" s="191">
        <f t="shared" si="7"/>
        <v>1540000</v>
      </c>
      <c r="G130" s="191">
        <v>1540000</v>
      </c>
      <c r="H130" s="192">
        <v>0</v>
      </c>
      <c r="I130" s="225"/>
      <c r="J130" s="121" t="s">
        <v>23</v>
      </c>
      <c r="K130" s="159"/>
      <c r="L130" s="159"/>
    </row>
    <row r="131" spans="1:12" x14ac:dyDescent="0.2">
      <c r="A131" s="121">
        <v>81</v>
      </c>
      <c r="B131" s="190" t="s">
        <v>200</v>
      </c>
      <c r="C131" s="109" t="s">
        <v>71</v>
      </c>
      <c r="D131" s="170">
        <v>45445</v>
      </c>
      <c r="E131" s="170">
        <v>45475</v>
      </c>
      <c r="F131" s="191">
        <f t="shared" si="7"/>
        <v>13357000</v>
      </c>
      <c r="G131" s="191">
        <v>13357000</v>
      </c>
      <c r="H131" s="192">
        <v>0</v>
      </c>
      <c r="I131" s="225"/>
      <c r="J131" s="121" t="s">
        <v>23</v>
      </c>
      <c r="K131" s="159"/>
      <c r="L131" s="159"/>
    </row>
    <row r="132" spans="1:12" x14ac:dyDescent="0.2">
      <c r="A132" s="121">
        <v>82</v>
      </c>
      <c r="B132" s="190" t="s">
        <v>277</v>
      </c>
      <c r="C132" s="109" t="s">
        <v>71</v>
      </c>
      <c r="D132" s="170">
        <v>45446</v>
      </c>
      <c r="E132" s="170">
        <v>45476</v>
      </c>
      <c r="F132" s="191">
        <f t="shared" si="7"/>
        <v>5400000</v>
      </c>
      <c r="G132" s="191">
        <v>5400000</v>
      </c>
      <c r="H132" s="192">
        <v>0</v>
      </c>
      <c r="I132" s="225"/>
      <c r="J132" s="121" t="s">
        <v>23</v>
      </c>
      <c r="K132" s="159"/>
      <c r="L132" s="159"/>
    </row>
    <row r="133" spans="1:12" x14ac:dyDescent="0.2">
      <c r="A133" s="121">
        <v>83</v>
      </c>
      <c r="B133" s="190" t="s">
        <v>166</v>
      </c>
      <c r="C133" s="109" t="s">
        <v>71</v>
      </c>
      <c r="D133" s="170">
        <v>45438</v>
      </c>
      <c r="E133" s="170">
        <v>45530</v>
      </c>
      <c r="F133" s="191">
        <f t="shared" si="7"/>
        <v>149409734</v>
      </c>
      <c r="G133" s="191">
        <v>149409734</v>
      </c>
      <c r="H133" s="192">
        <v>0</v>
      </c>
      <c r="I133" s="225"/>
      <c r="J133" s="121" t="s">
        <v>23</v>
      </c>
      <c r="K133" s="159"/>
      <c r="L133" s="159"/>
    </row>
    <row r="134" spans="1:12" x14ac:dyDescent="0.2">
      <c r="A134" s="121">
        <v>84</v>
      </c>
      <c r="B134" s="190" t="s">
        <v>225</v>
      </c>
      <c r="C134" s="109" t="s">
        <v>71</v>
      </c>
      <c r="D134" s="170">
        <v>45454</v>
      </c>
      <c r="E134" s="170">
        <v>45484</v>
      </c>
      <c r="F134" s="191">
        <f t="shared" si="7"/>
        <v>300000</v>
      </c>
      <c r="G134" s="191">
        <v>300000</v>
      </c>
      <c r="H134" s="192">
        <v>0</v>
      </c>
      <c r="I134" s="225"/>
      <c r="J134" s="121" t="s">
        <v>23</v>
      </c>
      <c r="K134" s="159"/>
      <c r="L134" s="159"/>
    </row>
    <row r="135" spans="1:12" x14ac:dyDescent="0.2">
      <c r="A135" s="121">
        <v>85</v>
      </c>
      <c r="B135" s="190" t="s">
        <v>226</v>
      </c>
      <c r="C135" s="109" t="s">
        <v>71</v>
      </c>
      <c r="D135" s="170">
        <v>45459</v>
      </c>
      <c r="E135" s="170">
        <v>45489</v>
      </c>
      <c r="F135" s="191">
        <f t="shared" si="7"/>
        <v>7000000</v>
      </c>
      <c r="G135" s="191">
        <v>7000000</v>
      </c>
      <c r="H135" s="192">
        <v>0</v>
      </c>
      <c r="I135" s="225"/>
      <c r="J135" s="121" t="s">
        <v>23</v>
      </c>
      <c r="K135" s="159"/>
      <c r="L135" s="159"/>
    </row>
    <row r="136" spans="1:12" x14ac:dyDescent="0.2">
      <c r="A136" s="121">
        <v>86</v>
      </c>
      <c r="B136" s="190" t="s">
        <v>278</v>
      </c>
      <c r="C136" s="109" t="s">
        <v>71</v>
      </c>
      <c r="D136" s="170">
        <v>45446</v>
      </c>
      <c r="E136" s="170">
        <v>45476</v>
      </c>
      <c r="F136" s="191">
        <f t="shared" si="7"/>
        <v>2000000</v>
      </c>
      <c r="G136" s="191">
        <v>2000000</v>
      </c>
      <c r="H136" s="192">
        <v>0</v>
      </c>
      <c r="I136" s="225"/>
      <c r="J136" s="121" t="s">
        <v>23</v>
      </c>
      <c r="K136" s="159"/>
      <c r="L136" s="159"/>
    </row>
    <row r="137" spans="1:12" x14ac:dyDescent="0.2">
      <c r="A137" s="121">
        <v>87</v>
      </c>
      <c r="B137" s="190" t="s">
        <v>227</v>
      </c>
      <c r="C137" s="109" t="s">
        <v>71</v>
      </c>
      <c r="D137" s="170">
        <v>45467</v>
      </c>
      <c r="E137" s="170">
        <v>45497</v>
      </c>
      <c r="F137" s="191">
        <f t="shared" si="7"/>
        <v>5000000</v>
      </c>
      <c r="G137" s="191">
        <v>5000000</v>
      </c>
      <c r="H137" s="192">
        <v>0</v>
      </c>
      <c r="I137" s="225"/>
      <c r="J137" s="121" t="s">
        <v>23</v>
      </c>
      <c r="K137" s="159"/>
      <c r="L137" s="160"/>
    </row>
    <row r="138" spans="1:12" x14ac:dyDescent="0.2">
      <c r="A138" s="121">
        <v>88</v>
      </c>
      <c r="B138" s="190" t="s">
        <v>228</v>
      </c>
      <c r="C138" s="109" t="s">
        <v>71</v>
      </c>
      <c r="D138" s="170">
        <v>45446</v>
      </c>
      <c r="E138" s="170">
        <v>45476</v>
      </c>
      <c r="F138" s="191">
        <f t="shared" si="7"/>
        <v>1200000</v>
      </c>
      <c r="G138" s="191">
        <v>1200000</v>
      </c>
      <c r="H138" s="192">
        <v>0</v>
      </c>
      <c r="I138" s="225"/>
      <c r="J138" s="121" t="s">
        <v>23</v>
      </c>
      <c r="K138" s="159"/>
      <c r="L138" s="160"/>
    </row>
    <row r="139" spans="1:12" x14ac:dyDescent="0.2">
      <c r="A139" s="121">
        <v>89</v>
      </c>
      <c r="B139" s="190" t="s">
        <v>199</v>
      </c>
      <c r="C139" s="109" t="s">
        <v>86</v>
      </c>
      <c r="D139" s="170">
        <v>45470</v>
      </c>
      <c r="E139" s="170">
        <v>45562</v>
      </c>
      <c r="F139" s="191">
        <f t="shared" si="7"/>
        <v>19506148.429899998</v>
      </c>
      <c r="G139" s="191">
        <v>0</v>
      </c>
      <c r="H139" s="192">
        <v>2585.9899999999998</v>
      </c>
      <c r="I139" s="225"/>
      <c r="J139" s="121" t="s">
        <v>23</v>
      </c>
      <c r="K139" s="159"/>
      <c r="L139" s="159"/>
    </row>
    <row r="140" spans="1:12" x14ac:dyDescent="0.2">
      <c r="A140" s="121">
        <v>90</v>
      </c>
      <c r="B140" s="190" t="s">
        <v>62</v>
      </c>
      <c r="C140" s="109" t="s">
        <v>71</v>
      </c>
      <c r="D140" s="170">
        <v>45445</v>
      </c>
      <c r="E140" s="170">
        <v>45475</v>
      </c>
      <c r="F140" s="191">
        <f t="shared" si="7"/>
        <v>1253175</v>
      </c>
      <c r="G140" s="191">
        <v>1253175</v>
      </c>
      <c r="H140" s="192">
        <v>0</v>
      </c>
      <c r="I140" s="225"/>
      <c r="J140" s="121" t="s">
        <v>23</v>
      </c>
      <c r="K140" s="159"/>
      <c r="L140" s="159"/>
    </row>
    <row r="141" spans="1:12" x14ac:dyDescent="0.2">
      <c r="A141" s="121">
        <v>91</v>
      </c>
      <c r="B141" s="190" t="s">
        <v>279</v>
      </c>
      <c r="C141" s="109" t="s">
        <v>71</v>
      </c>
      <c r="D141" s="170">
        <v>45459</v>
      </c>
      <c r="E141" s="170">
        <v>45489</v>
      </c>
      <c r="F141" s="191">
        <f t="shared" si="7"/>
        <v>5373700</v>
      </c>
      <c r="G141" s="191">
        <v>5373700</v>
      </c>
      <c r="H141" s="192">
        <v>0</v>
      </c>
      <c r="I141" s="225"/>
      <c r="J141" s="121" t="s">
        <v>23</v>
      </c>
      <c r="K141" s="159"/>
      <c r="L141" s="159"/>
    </row>
    <row r="142" spans="1:12" x14ac:dyDescent="0.2">
      <c r="A142" s="121">
        <v>92</v>
      </c>
      <c r="B142" s="190" t="s">
        <v>97</v>
      </c>
      <c r="C142" s="109" t="s">
        <v>121</v>
      </c>
      <c r="D142" s="170">
        <v>45444</v>
      </c>
      <c r="E142" s="170">
        <v>45504</v>
      </c>
      <c r="F142" s="191">
        <f t="shared" si="7"/>
        <v>141088330</v>
      </c>
      <c r="G142" s="191">
        <v>141088330</v>
      </c>
      <c r="H142" s="192">
        <v>0</v>
      </c>
      <c r="I142" s="225"/>
      <c r="J142" s="121" t="s">
        <v>23</v>
      </c>
      <c r="K142" s="159"/>
      <c r="L142" s="159"/>
    </row>
    <row r="143" spans="1:12" x14ac:dyDescent="0.2">
      <c r="A143" s="121">
        <v>93</v>
      </c>
      <c r="B143" s="190" t="s">
        <v>48</v>
      </c>
      <c r="C143" s="109" t="s">
        <v>71</v>
      </c>
      <c r="D143" s="170">
        <v>45469</v>
      </c>
      <c r="E143" s="170">
        <v>45499</v>
      </c>
      <c r="F143" s="191">
        <f t="shared" si="7"/>
        <v>5320000</v>
      </c>
      <c r="G143" s="191">
        <v>5320000</v>
      </c>
      <c r="H143" s="192">
        <v>0</v>
      </c>
      <c r="I143" s="225"/>
      <c r="J143" s="121" t="s">
        <v>23</v>
      </c>
      <c r="K143" s="159"/>
      <c r="L143" s="159"/>
    </row>
    <row r="144" spans="1:12" x14ac:dyDescent="0.2">
      <c r="A144" s="121">
        <v>94</v>
      </c>
      <c r="B144" s="190" t="s">
        <v>141</v>
      </c>
      <c r="C144" s="109" t="s">
        <v>86</v>
      </c>
      <c r="D144" s="170">
        <v>45460</v>
      </c>
      <c r="E144" s="170">
        <v>45825</v>
      </c>
      <c r="F144" s="191">
        <f t="shared" si="7"/>
        <v>37163165</v>
      </c>
      <c r="G144" s="191">
        <v>37163165</v>
      </c>
      <c r="H144" s="192">
        <v>0</v>
      </c>
      <c r="I144" s="225"/>
      <c r="J144" s="121" t="s">
        <v>23</v>
      </c>
      <c r="K144" s="159"/>
      <c r="L144" s="159"/>
    </row>
    <row r="145" spans="1:21" ht="12" customHeight="1" x14ac:dyDescent="0.2">
      <c r="A145" s="121">
        <v>95</v>
      </c>
      <c r="B145" s="190" t="s">
        <v>229</v>
      </c>
      <c r="C145" s="109" t="s">
        <v>86</v>
      </c>
      <c r="D145" s="170">
        <v>45457</v>
      </c>
      <c r="E145" s="170">
        <v>45822</v>
      </c>
      <c r="F145" s="191">
        <f t="shared" si="7"/>
        <v>62109740</v>
      </c>
      <c r="G145" s="191">
        <v>62109740</v>
      </c>
      <c r="H145" s="192">
        <v>0</v>
      </c>
      <c r="I145" s="225"/>
      <c r="J145" s="121" t="s">
        <v>23</v>
      </c>
      <c r="K145" s="159"/>
      <c r="L145" s="159"/>
    </row>
    <row r="146" spans="1:21" ht="15" customHeight="1" x14ac:dyDescent="0.2">
      <c r="A146" s="121">
        <v>96</v>
      </c>
      <c r="B146" s="190" t="s">
        <v>117</v>
      </c>
      <c r="C146" s="109" t="s">
        <v>71</v>
      </c>
      <c r="D146" s="170">
        <v>45472</v>
      </c>
      <c r="E146" s="170">
        <v>45503</v>
      </c>
      <c r="F146" s="191">
        <f t="shared" si="7"/>
        <v>1029045</v>
      </c>
      <c r="G146" s="191">
        <v>1029045</v>
      </c>
      <c r="H146" s="192">
        <v>0</v>
      </c>
      <c r="I146" s="225"/>
      <c r="J146" s="121" t="s">
        <v>23</v>
      </c>
      <c r="K146" s="159"/>
      <c r="L146" s="159"/>
    </row>
    <row r="147" spans="1:21" x14ac:dyDescent="0.2">
      <c r="A147" s="121">
        <v>97</v>
      </c>
      <c r="B147" s="190" t="s">
        <v>280</v>
      </c>
      <c r="C147" s="109" t="s">
        <v>71</v>
      </c>
      <c r="D147" s="170">
        <v>45461</v>
      </c>
      <c r="E147" s="170">
        <v>45491</v>
      </c>
      <c r="F147" s="191">
        <f t="shared" si="7"/>
        <v>29775000</v>
      </c>
      <c r="G147" s="191">
        <v>29775000</v>
      </c>
      <c r="H147" s="192">
        <v>0</v>
      </c>
      <c r="I147" s="225"/>
      <c r="J147" s="121" t="s">
        <v>23</v>
      </c>
      <c r="K147" s="159"/>
      <c r="L147" s="159"/>
    </row>
    <row r="148" spans="1:21" x14ac:dyDescent="0.2">
      <c r="A148" s="121">
        <v>98</v>
      </c>
      <c r="B148" s="190" t="s">
        <v>44</v>
      </c>
      <c r="C148" s="109" t="s">
        <v>71</v>
      </c>
      <c r="D148" s="170">
        <v>45445</v>
      </c>
      <c r="E148" s="170">
        <v>45475</v>
      </c>
      <c r="F148" s="191">
        <f t="shared" si="7"/>
        <v>880000</v>
      </c>
      <c r="G148" s="191">
        <v>880000</v>
      </c>
      <c r="H148" s="192">
        <v>0</v>
      </c>
      <c r="I148" s="225"/>
      <c r="J148" s="121" t="s">
        <v>23</v>
      </c>
      <c r="K148" s="159"/>
      <c r="L148" s="159"/>
    </row>
    <row r="149" spans="1:21" x14ac:dyDescent="0.2">
      <c r="A149" s="121">
        <v>99</v>
      </c>
      <c r="B149" s="190" t="s">
        <v>54</v>
      </c>
      <c r="C149" s="109" t="s">
        <v>71</v>
      </c>
      <c r="D149" s="170">
        <v>45461</v>
      </c>
      <c r="E149" s="170">
        <v>45491</v>
      </c>
      <c r="F149" s="191">
        <f t="shared" si="7"/>
        <v>9256500</v>
      </c>
      <c r="G149" s="191">
        <v>9256500</v>
      </c>
      <c r="H149" s="192">
        <v>0</v>
      </c>
      <c r="I149" s="225"/>
      <c r="J149" s="121" t="s">
        <v>23</v>
      </c>
      <c r="K149" s="159"/>
      <c r="L149" s="159"/>
    </row>
    <row r="150" spans="1:21" x14ac:dyDescent="0.2">
      <c r="A150" s="121">
        <v>100</v>
      </c>
      <c r="B150" s="190" t="s">
        <v>63</v>
      </c>
      <c r="C150" s="109" t="s">
        <v>86</v>
      </c>
      <c r="D150" s="170">
        <v>45450</v>
      </c>
      <c r="E150" s="170">
        <v>45845</v>
      </c>
      <c r="F150" s="191">
        <f t="shared" si="7"/>
        <v>989105217.07000005</v>
      </c>
      <c r="G150" s="191">
        <v>989105217.07000005</v>
      </c>
      <c r="H150" s="192">
        <v>0</v>
      </c>
      <c r="I150" s="225"/>
      <c r="J150" s="121" t="s">
        <v>23</v>
      </c>
      <c r="K150" s="159"/>
      <c r="L150" s="159"/>
    </row>
    <row r="151" spans="1:21" s="112" customFormat="1" x14ac:dyDescent="0.2">
      <c r="B151" s="112" t="s">
        <v>34</v>
      </c>
      <c r="D151" s="153"/>
      <c r="E151" s="153"/>
      <c r="F151" s="193">
        <f>SUM(F125:F150)</f>
        <v>9990635026.9214993</v>
      </c>
      <c r="G151" s="193">
        <f t="shared" ref="G151:H151" si="8">SUM(G125:G150)</f>
        <v>4562374636.0599995</v>
      </c>
      <c r="H151" s="194">
        <f t="shared" si="8"/>
        <v>719641.15</v>
      </c>
    </row>
    <row r="152" spans="1:21" s="112" customFormat="1" x14ac:dyDescent="0.2">
      <c r="D152" s="153"/>
      <c r="E152" s="153"/>
      <c r="F152" s="195"/>
      <c r="G152" s="195"/>
      <c r="H152" s="195"/>
    </row>
    <row r="153" spans="1:21" s="112" customFormat="1" x14ac:dyDescent="0.2">
      <c r="D153" s="153"/>
      <c r="E153" s="153"/>
      <c r="F153" s="183"/>
      <c r="G153" s="183"/>
      <c r="H153" s="183"/>
    </row>
    <row r="154" spans="1:21" s="112" customFormat="1" x14ac:dyDescent="0.2">
      <c r="D154" s="153"/>
      <c r="E154" s="153"/>
      <c r="F154" s="183"/>
      <c r="G154" s="183"/>
      <c r="H154" s="183"/>
    </row>
    <row r="155" spans="1:21" s="112" customFormat="1" x14ac:dyDescent="0.2">
      <c r="A155" s="113"/>
      <c r="B155" s="114"/>
      <c r="C155" s="114"/>
      <c r="D155" s="155"/>
      <c r="E155" s="155"/>
      <c r="F155" s="184"/>
      <c r="G155" s="184"/>
      <c r="H155" s="184"/>
      <c r="I155" s="114"/>
      <c r="J155" s="114"/>
      <c r="K155" s="114"/>
      <c r="L155" s="114"/>
      <c r="M155" s="115"/>
      <c r="N155" s="115"/>
      <c r="O155" s="115"/>
      <c r="P155" s="115"/>
      <c r="Q155" s="115"/>
      <c r="R155" s="115"/>
      <c r="S155" s="115"/>
      <c r="T155" s="115"/>
      <c r="U155" s="115"/>
    </row>
    <row r="156" spans="1:21" s="112" customFormat="1" x14ac:dyDescent="0.2">
      <c r="A156" s="116" t="s">
        <v>113</v>
      </c>
      <c r="B156" s="117"/>
      <c r="C156" s="185" t="s">
        <v>258</v>
      </c>
      <c r="D156" s="79"/>
      <c r="E156" s="155"/>
      <c r="F156" s="184"/>
      <c r="G156" s="184"/>
      <c r="H156" s="184"/>
      <c r="I156" s="114"/>
      <c r="J156" s="114"/>
      <c r="K156" s="114"/>
      <c r="L156" s="114"/>
      <c r="M156" s="115"/>
      <c r="N156" s="115"/>
      <c r="O156" s="115"/>
      <c r="P156" s="115"/>
      <c r="Q156" s="115"/>
      <c r="R156" s="115"/>
      <c r="S156" s="115"/>
      <c r="T156" s="115"/>
      <c r="U156" s="115"/>
    </row>
    <row r="157" spans="1:21" s="112" customFormat="1" x14ac:dyDescent="0.2">
      <c r="A157" s="116" t="s">
        <v>114</v>
      </c>
      <c r="B157" s="117"/>
      <c r="C157" s="186">
        <v>7543.01</v>
      </c>
      <c r="D157" s="157"/>
      <c r="E157" s="155"/>
      <c r="F157" s="184"/>
      <c r="G157" s="184"/>
      <c r="H157" s="184"/>
      <c r="I157" s="114"/>
      <c r="J157" s="114"/>
      <c r="K157" s="114"/>
      <c r="L157" s="114"/>
      <c r="M157" s="115"/>
      <c r="N157" s="115"/>
      <c r="O157" s="115"/>
      <c r="P157" s="115"/>
      <c r="Q157" s="115"/>
      <c r="R157" s="115"/>
      <c r="S157" s="115"/>
      <c r="T157" s="115"/>
      <c r="U157" s="115"/>
    </row>
    <row r="158" spans="1:21" s="112" customFormat="1" x14ac:dyDescent="0.2">
      <c r="A158" s="118"/>
      <c r="B158" s="119"/>
      <c r="C158" s="119"/>
      <c r="D158" s="158"/>
      <c r="E158" s="155"/>
      <c r="F158" s="184"/>
      <c r="G158" s="184"/>
      <c r="H158" s="184"/>
      <c r="I158" s="114"/>
      <c r="J158" s="114"/>
      <c r="K158" s="114"/>
      <c r="L158" s="114"/>
      <c r="M158" s="115"/>
      <c r="N158" s="115"/>
      <c r="O158" s="115"/>
      <c r="P158" s="115"/>
      <c r="Q158" s="115"/>
      <c r="R158" s="115"/>
      <c r="S158" s="115"/>
      <c r="T158" s="115"/>
      <c r="U158" s="115"/>
    </row>
    <row r="159" spans="1:21" s="112" customFormat="1" x14ac:dyDescent="0.2">
      <c r="A159" s="113"/>
      <c r="B159" s="117" t="s">
        <v>10</v>
      </c>
      <c r="C159" s="119"/>
      <c r="D159" s="158"/>
      <c r="E159" s="155"/>
      <c r="F159" s="184"/>
      <c r="G159" s="184"/>
      <c r="H159" s="184"/>
      <c r="I159" s="114"/>
      <c r="J159" s="114"/>
      <c r="K159" s="114"/>
      <c r="L159" s="114"/>
      <c r="M159" s="115"/>
      <c r="N159" s="115"/>
      <c r="O159" s="115"/>
      <c r="P159" s="115"/>
      <c r="Q159" s="115"/>
      <c r="R159" s="115"/>
      <c r="S159" s="115"/>
      <c r="T159" s="115"/>
      <c r="U159" s="115"/>
    </row>
    <row r="160" spans="1:21" s="112" customFormat="1" x14ac:dyDescent="0.2">
      <c r="A160" s="117"/>
      <c r="B160" s="119"/>
      <c r="C160" s="119"/>
      <c r="D160" s="158"/>
      <c r="E160" s="155"/>
      <c r="F160" s="184"/>
      <c r="G160" s="184"/>
      <c r="H160" s="184"/>
      <c r="I160" s="114"/>
      <c r="J160" s="114"/>
      <c r="K160" s="114"/>
      <c r="L160" s="114"/>
      <c r="M160" s="115"/>
      <c r="N160" s="115"/>
      <c r="O160" s="115"/>
      <c r="P160" s="115"/>
      <c r="Q160" s="115"/>
      <c r="R160" s="115"/>
      <c r="S160" s="115"/>
      <c r="T160" s="115"/>
      <c r="U160" s="115"/>
    </row>
    <row r="161" spans="1:12" ht="14.1" customHeight="1" thickBot="1" x14ac:dyDescent="0.25">
      <c r="A161" s="220" t="s">
        <v>11</v>
      </c>
      <c r="B161" s="221" t="s">
        <v>25</v>
      </c>
      <c r="C161" s="221" t="s">
        <v>13</v>
      </c>
      <c r="D161" s="222" t="s">
        <v>26</v>
      </c>
      <c r="E161" s="222" t="s">
        <v>15</v>
      </c>
      <c r="F161" s="187" t="s">
        <v>16</v>
      </c>
      <c r="G161" s="223" t="s">
        <v>16</v>
      </c>
      <c r="H161" s="223"/>
      <c r="I161" s="221" t="s">
        <v>17</v>
      </c>
      <c r="J161" s="221" t="s">
        <v>18</v>
      </c>
      <c r="K161" s="159"/>
      <c r="L161" s="159"/>
    </row>
    <row r="162" spans="1:12" ht="12.75" thickBot="1" x14ac:dyDescent="0.25">
      <c r="A162" s="220"/>
      <c r="B162" s="221"/>
      <c r="C162" s="221"/>
      <c r="D162" s="222"/>
      <c r="E162" s="222"/>
      <c r="F162" s="188" t="s">
        <v>19</v>
      </c>
      <c r="G162" s="189" t="s">
        <v>20</v>
      </c>
      <c r="H162" s="189" t="s">
        <v>21</v>
      </c>
      <c r="I162" s="221"/>
      <c r="J162" s="221"/>
      <c r="K162" s="159"/>
      <c r="L162" s="159"/>
    </row>
    <row r="163" spans="1:12" x14ac:dyDescent="0.2">
      <c r="A163" s="202"/>
      <c r="B163" s="112" t="s">
        <v>34</v>
      </c>
      <c r="C163" s="202"/>
      <c r="D163" s="161"/>
      <c r="E163" s="161"/>
      <c r="F163" s="196">
        <f>+F151</f>
        <v>9990635026.9214993</v>
      </c>
      <c r="G163" s="196">
        <f>+G151</f>
        <v>4562374636.0599995</v>
      </c>
      <c r="H163" s="194">
        <f>+H151</f>
        <v>719641.15</v>
      </c>
      <c r="I163" s="202"/>
      <c r="J163" s="202"/>
      <c r="K163" s="159"/>
      <c r="L163" s="159"/>
    </row>
    <row r="164" spans="1:12" x14ac:dyDescent="0.2">
      <c r="A164" s="121">
        <v>101</v>
      </c>
      <c r="B164" s="190" t="s">
        <v>281</v>
      </c>
      <c r="C164" s="109" t="s">
        <v>71</v>
      </c>
      <c r="D164" s="170">
        <v>45461</v>
      </c>
      <c r="E164" s="170">
        <v>45491</v>
      </c>
      <c r="F164" s="191">
        <f>G164+(H164*$C$157)</f>
        <v>800000</v>
      </c>
      <c r="G164" s="191">
        <v>800000</v>
      </c>
      <c r="H164" s="192">
        <v>0</v>
      </c>
      <c r="I164" s="228" t="s">
        <v>38</v>
      </c>
      <c r="J164" s="121" t="s">
        <v>23</v>
      </c>
      <c r="K164" s="159"/>
      <c r="L164" s="159"/>
    </row>
    <row r="165" spans="1:12" x14ac:dyDescent="0.2">
      <c r="A165" s="121">
        <v>102</v>
      </c>
      <c r="B165" s="190" t="s">
        <v>282</v>
      </c>
      <c r="C165" s="109" t="s">
        <v>86</v>
      </c>
      <c r="D165" s="170">
        <v>45452</v>
      </c>
      <c r="E165" s="170">
        <v>45574</v>
      </c>
      <c r="F165" s="191">
        <f t="shared" ref="F165:F188" si="9">G165+(H165*$C$157)</f>
        <v>468048145.44580001</v>
      </c>
      <c r="G165" s="191">
        <v>0</v>
      </c>
      <c r="H165" s="192">
        <v>62050.58</v>
      </c>
      <c r="I165" s="228"/>
      <c r="J165" s="121" t="s">
        <v>23</v>
      </c>
      <c r="K165" s="159"/>
      <c r="L165" s="159"/>
    </row>
    <row r="166" spans="1:12" x14ac:dyDescent="0.2">
      <c r="A166" s="121">
        <v>103</v>
      </c>
      <c r="B166" s="190" t="s">
        <v>83</v>
      </c>
      <c r="C166" s="109" t="s">
        <v>71</v>
      </c>
      <c r="D166" s="170">
        <v>45448</v>
      </c>
      <c r="E166" s="170">
        <v>45570</v>
      </c>
      <c r="F166" s="191">
        <f t="shared" si="9"/>
        <v>33943545</v>
      </c>
      <c r="G166" s="191">
        <v>0</v>
      </c>
      <c r="H166" s="192">
        <v>4500</v>
      </c>
      <c r="I166" s="228"/>
      <c r="J166" s="121" t="s">
        <v>23</v>
      </c>
      <c r="K166" s="159"/>
      <c r="L166" s="159"/>
    </row>
    <row r="167" spans="1:12" x14ac:dyDescent="0.2">
      <c r="A167" s="121">
        <v>104</v>
      </c>
      <c r="B167" s="190" t="s">
        <v>109</v>
      </c>
      <c r="C167" s="109" t="s">
        <v>86</v>
      </c>
      <c r="D167" s="170">
        <v>45397</v>
      </c>
      <c r="E167" s="170">
        <v>45580</v>
      </c>
      <c r="F167" s="191">
        <f t="shared" si="9"/>
        <v>6097823141.0914001</v>
      </c>
      <c r="G167" s="191">
        <v>0</v>
      </c>
      <c r="H167" s="192">
        <v>808407.14</v>
      </c>
      <c r="I167" s="228"/>
      <c r="J167" s="121" t="s">
        <v>23</v>
      </c>
      <c r="K167" s="159"/>
      <c r="L167" s="159"/>
    </row>
    <row r="168" spans="1:12" x14ac:dyDescent="0.2">
      <c r="A168" s="121">
        <v>105</v>
      </c>
      <c r="B168" s="190" t="s">
        <v>142</v>
      </c>
      <c r="C168" s="109" t="s">
        <v>86</v>
      </c>
      <c r="D168" s="170">
        <v>45423</v>
      </c>
      <c r="E168" s="170">
        <v>45515</v>
      </c>
      <c r="F168" s="191">
        <f t="shared" si="9"/>
        <v>136789921.72659999</v>
      </c>
      <c r="G168" s="191">
        <v>0</v>
      </c>
      <c r="H168" s="192">
        <v>18134.66</v>
      </c>
      <c r="I168" s="228"/>
      <c r="J168" s="121" t="s">
        <v>23</v>
      </c>
      <c r="K168" s="159"/>
      <c r="L168" s="159"/>
    </row>
    <row r="169" spans="1:12" x14ac:dyDescent="0.2">
      <c r="A169" s="121">
        <v>106</v>
      </c>
      <c r="B169" s="190" t="s">
        <v>64</v>
      </c>
      <c r="C169" s="109" t="s">
        <v>71</v>
      </c>
      <c r="D169" s="170">
        <v>45430</v>
      </c>
      <c r="E169" s="170">
        <v>45491</v>
      </c>
      <c r="F169" s="191">
        <f t="shared" si="9"/>
        <v>16697500</v>
      </c>
      <c r="G169" s="191">
        <v>16697500</v>
      </c>
      <c r="H169" s="192">
        <v>0</v>
      </c>
      <c r="I169" s="228"/>
      <c r="J169" s="121" t="s">
        <v>23</v>
      </c>
      <c r="K169" s="159"/>
      <c r="L169" s="159"/>
    </row>
    <row r="170" spans="1:12" x14ac:dyDescent="0.2">
      <c r="A170" s="121">
        <v>107</v>
      </c>
      <c r="B170" s="190" t="s">
        <v>198</v>
      </c>
      <c r="C170" s="109" t="s">
        <v>86</v>
      </c>
      <c r="D170" s="170">
        <v>45456</v>
      </c>
      <c r="E170" s="170">
        <v>45821</v>
      </c>
      <c r="F170" s="191">
        <f t="shared" si="9"/>
        <v>94926654</v>
      </c>
      <c r="G170" s="191">
        <v>94926654</v>
      </c>
      <c r="H170" s="192">
        <v>0</v>
      </c>
      <c r="I170" s="228"/>
      <c r="J170" s="121" t="s">
        <v>23</v>
      </c>
      <c r="K170" s="159"/>
      <c r="L170" s="159"/>
    </row>
    <row r="171" spans="1:12" x14ac:dyDescent="0.2">
      <c r="A171" s="121">
        <v>108</v>
      </c>
      <c r="B171" s="190" t="s">
        <v>72</v>
      </c>
      <c r="C171" s="109" t="s">
        <v>71</v>
      </c>
      <c r="D171" s="170">
        <v>45466</v>
      </c>
      <c r="E171" s="170">
        <v>45496</v>
      </c>
      <c r="F171" s="191">
        <f t="shared" si="9"/>
        <v>489500</v>
      </c>
      <c r="G171" s="191">
        <v>489500</v>
      </c>
      <c r="H171" s="192">
        <v>0</v>
      </c>
      <c r="I171" s="228"/>
      <c r="J171" s="121" t="s">
        <v>23</v>
      </c>
      <c r="K171" s="159"/>
      <c r="L171" s="159"/>
    </row>
    <row r="172" spans="1:12" x14ac:dyDescent="0.2">
      <c r="A172" s="121">
        <v>109</v>
      </c>
      <c r="B172" s="190" t="s">
        <v>184</v>
      </c>
      <c r="C172" s="109" t="s">
        <v>71</v>
      </c>
      <c r="D172" s="170">
        <v>45454</v>
      </c>
      <c r="E172" s="170">
        <v>45484</v>
      </c>
      <c r="F172" s="191">
        <f t="shared" si="9"/>
        <v>2610000</v>
      </c>
      <c r="G172" s="191">
        <v>2610000</v>
      </c>
      <c r="H172" s="192">
        <v>0</v>
      </c>
      <c r="I172" s="228"/>
      <c r="J172" s="121" t="s">
        <v>23</v>
      </c>
      <c r="K172" s="159"/>
      <c r="L172" s="159"/>
    </row>
    <row r="173" spans="1:12" x14ac:dyDescent="0.2">
      <c r="A173" s="121">
        <v>110</v>
      </c>
      <c r="B173" s="190" t="s">
        <v>283</v>
      </c>
      <c r="C173" s="109" t="s">
        <v>71</v>
      </c>
      <c r="D173" s="170">
        <v>45470</v>
      </c>
      <c r="E173" s="170">
        <v>45500</v>
      </c>
      <c r="F173" s="191">
        <f t="shared" si="9"/>
        <v>7000000</v>
      </c>
      <c r="G173" s="191">
        <v>7000000</v>
      </c>
      <c r="H173" s="192">
        <v>0</v>
      </c>
      <c r="I173" s="228"/>
      <c r="J173" s="121" t="s">
        <v>23</v>
      </c>
      <c r="K173" s="159"/>
      <c r="L173" s="159"/>
    </row>
    <row r="174" spans="1:12" x14ac:dyDescent="0.2">
      <c r="A174" s="121">
        <v>111</v>
      </c>
      <c r="B174" s="190" t="s">
        <v>284</v>
      </c>
      <c r="C174" s="109" t="s">
        <v>121</v>
      </c>
      <c r="D174" s="170">
        <v>45438</v>
      </c>
      <c r="E174" s="170">
        <v>45499</v>
      </c>
      <c r="F174" s="191">
        <f t="shared" si="9"/>
        <v>190058852.5668</v>
      </c>
      <c r="G174" s="191">
        <v>3500000</v>
      </c>
      <c r="H174" s="192">
        <v>24732.68</v>
      </c>
      <c r="I174" s="228"/>
      <c r="J174" s="121" t="s">
        <v>23</v>
      </c>
      <c r="K174" s="159"/>
      <c r="L174" s="159"/>
    </row>
    <row r="175" spans="1:12" x14ac:dyDescent="0.2">
      <c r="A175" s="121">
        <v>112</v>
      </c>
      <c r="B175" s="190" t="s">
        <v>285</v>
      </c>
      <c r="C175" s="109" t="s">
        <v>71</v>
      </c>
      <c r="D175" s="170">
        <v>45451</v>
      </c>
      <c r="E175" s="170">
        <v>45481</v>
      </c>
      <c r="F175" s="191">
        <f t="shared" si="9"/>
        <v>1500000</v>
      </c>
      <c r="G175" s="191">
        <v>1500000</v>
      </c>
      <c r="H175" s="192">
        <v>0</v>
      </c>
      <c r="I175" s="228"/>
      <c r="J175" s="121" t="s">
        <v>23</v>
      </c>
      <c r="K175" s="159"/>
      <c r="L175" s="159"/>
    </row>
    <row r="176" spans="1:12" x14ac:dyDescent="0.2">
      <c r="A176" s="121">
        <v>113</v>
      </c>
      <c r="B176" s="190" t="s">
        <v>286</v>
      </c>
      <c r="C176" s="109" t="s">
        <v>71</v>
      </c>
      <c r="D176" s="170">
        <v>45460</v>
      </c>
      <c r="E176" s="170">
        <v>45490</v>
      </c>
      <c r="F176" s="191">
        <f t="shared" si="9"/>
        <v>5500000</v>
      </c>
      <c r="G176" s="191">
        <v>5500000</v>
      </c>
      <c r="H176" s="192">
        <v>0</v>
      </c>
      <c r="I176" s="228"/>
      <c r="J176" s="121" t="s">
        <v>23</v>
      </c>
      <c r="K176" s="159"/>
      <c r="L176" s="159"/>
    </row>
    <row r="177" spans="1:12" x14ac:dyDescent="0.2">
      <c r="A177" s="121">
        <v>114</v>
      </c>
      <c r="B177" s="190" t="s">
        <v>287</v>
      </c>
      <c r="C177" s="109" t="s">
        <v>71</v>
      </c>
      <c r="D177" s="170">
        <v>45472</v>
      </c>
      <c r="E177" s="170">
        <v>45502</v>
      </c>
      <c r="F177" s="191">
        <f t="shared" si="9"/>
        <v>3500000</v>
      </c>
      <c r="G177" s="191">
        <v>3500000</v>
      </c>
      <c r="H177" s="192">
        <v>0</v>
      </c>
      <c r="I177" s="228"/>
      <c r="J177" s="121" t="s">
        <v>23</v>
      </c>
      <c r="K177" s="159"/>
      <c r="L177" s="159"/>
    </row>
    <row r="178" spans="1:12" x14ac:dyDescent="0.2">
      <c r="A178" s="121">
        <v>115</v>
      </c>
      <c r="B178" s="190" t="s">
        <v>288</v>
      </c>
      <c r="C178" s="109" t="s">
        <v>71</v>
      </c>
      <c r="D178" s="170">
        <v>45451</v>
      </c>
      <c r="E178" s="170">
        <v>45481</v>
      </c>
      <c r="F178" s="191">
        <f t="shared" si="9"/>
        <v>2200000</v>
      </c>
      <c r="G178" s="191">
        <v>2200000</v>
      </c>
      <c r="H178" s="192">
        <v>0</v>
      </c>
      <c r="I178" s="228"/>
      <c r="J178" s="121" t="s">
        <v>23</v>
      </c>
      <c r="K178" s="159"/>
      <c r="L178" s="159"/>
    </row>
    <row r="179" spans="1:12" x14ac:dyDescent="0.2">
      <c r="A179" s="121">
        <v>116</v>
      </c>
      <c r="B179" s="190" t="s">
        <v>167</v>
      </c>
      <c r="C179" s="109" t="s">
        <v>86</v>
      </c>
      <c r="D179" s="170">
        <v>45468</v>
      </c>
      <c r="E179" s="170">
        <v>45498</v>
      </c>
      <c r="F179" s="191">
        <f t="shared" si="9"/>
        <v>23405760</v>
      </c>
      <c r="G179" s="191">
        <v>23405760</v>
      </c>
      <c r="H179" s="192">
        <v>0</v>
      </c>
      <c r="I179" s="228"/>
      <c r="J179" s="121" t="s">
        <v>23</v>
      </c>
      <c r="K179" s="159"/>
      <c r="L179" s="159"/>
    </row>
    <row r="180" spans="1:12" x14ac:dyDescent="0.2">
      <c r="A180" s="121">
        <v>117</v>
      </c>
      <c r="B180" s="190" t="s">
        <v>289</v>
      </c>
      <c r="C180" s="109" t="s">
        <v>128</v>
      </c>
      <c r="D180" s="170">
        <v>45422</v>
      </c>
      <c r="E180" s="170">
        <v>45879</v>
      </c>
      <c r="F180" s="191">
        <f t="shared" si="9"/>
        <v>11220000</v>
      </c>
      <c r="G180" s="191">
        <v>11220000</v>
      </c>
      <c r="H180" s="192">
        <v>0</v>
      </c>
      <c r="I180" s="228"/>
      <c r="J180" s="121" t="s">
        <v>23</v>
      </c>
      <c r="K180" s="159"/>
      <c r="L180" s="159"/>
    </row>
    <row r="181" spans="1:12" ht="12" customHeight="1" x14ac:dyDescent="0.2">
      <c r="A181" s="121">
        <v>118</v>
      </c>
      <c r="B181" s="190" t="s">
        <v>65</v>
      </c>
      <c r="C181" s="109" t="s">
        <v>71</v>
      </c>
      <c r="D181" s="170">
        <v>45432</v>
      </c>
      <c r="E181" s="170">
        <v>45493</v>
      </c>
      <c r="F181" s="191">
        <f t="shared" si="9"/>
        <v>21953333</v>
      </c>
      <c r="G181" s="191">
        <v>21953333</v>
      </c>
      <c r="H181" s="192">
        <v>0</v>
      </c>
      <c r="I181" s="228"/>
      <c r="J181" s="121" t="s">
        <v>23</v>
      </c>
      <c r="K181" s="159"/>
      <c r="L181" s="159"/>
    </row>
    <row r="182" spans="1:12" x14ac:dyDescent="0.2">
      <c r="A182" s="121">
        <v>119</v>
      </c>
      <c r="B182" s="190" t="s">
        <v>290</v>
      </c>
      <c r="C182" s="109" t="s">
        <v>71</v>
      </c>
      <c r="D182" s="170">
        <v>45459</v>
      </c>
      <c r="E182" s="170">
        <v>45489</v>
      </c>
      <c r="F182" s="191">
        <f t="shared" si="9"/>
        <v>759000</v>
      </c>
      <c r="G182" s="191">
        <v>759000</v>
      </c>
      <c r="H182" s="192">
        <v>0</v>
      </c>
      <c r="I182" s="228"/>
      <c r="J182" s="121" t="s">
        <v>23</v>
      </c>
      <c r="K182" s="159"/>
      <c r="L182" s="159"/>
    </row>
    <row r="183" spans="1:12" x14ac:dyDescent="0.2">
      <c r="A183" s="121">
        <v>120</v>
      </c>
      <c r="B183" s="190" t="s">
        <v>230</v>
      </c>
      <c r="C183" s="109" t="s">
        <v>86</v>
      </c>
      <c r="D183" s="170">
        <v>45430</v>
      </c>
      <c r="E183" s="170">
        <v>45522</v>
      </c>
      <c r="F183" s="191">
        <f t="shared" si="9"/>
        <v>174003900</v>
      </c>
      <c r="G183" s="191">
        <v>174003900</v>
      </c>
      <c r="H183" s="192">
        <v>0</v>
      </c>
      <c r="I183" s="228"/>
      <c r="J183" s="121" t="s">
        <v>23</v>
      </c>
      <c r="K183" s="159"/>
      <c r="L183" s="159"/>
    </row>
    <row r="184" spans="1:12" x14ac:dyDescent="0.2">
      <c r="A184" s="121">
        <v>121</v>
      </c>
      <c r="B184" s="190" t="s">
        <v>291</v>
      </c>
      <c r="C184" s="109" t="s">
        <v>71</v>
      </c>
      <c r="D184" s="170">
        <v>45463</v>
      </c>
      <c r="E184" s="170">
        <v>45474</v>
      </c>
      <c r="F184" s="191">
        <f t="shared" si="9"/>
        <v>255204</v>
      </c>
      <c r="G184" s="191">
        <v>255204</v>
      </c>
      <c r="H184" s="192">
        <v>0</v>
      </c>
      <c r="I184" s="228"/>
      <c r="J184" s="121" t="s">
        <v>23</v>
      </c>
      <c r="K184" s="159"/>
      <c r="L184" s="159"/>
    </row>
    <row r="185" spans="1:12" x14ac:dyDescent="0.2">
      <c r="A185" s="121">
        <v>122</v>
      </c>
      <c r="B185" s="190" t="s">
        <v>197</v>
      </c>
      <c r="C185" s="109" t="s">
        <v>71</v>
      </c>
      <c r="D185" s="170">
        <v>45461</v>
      </c>
      <c r="E185" s="170">
        <v>45491</v>
      </c>
      <c r="F185" s="191">
        <f t="shared" si="9"/>
        <v>4925393</v>
      </c>
      <c r="G185" s="191">
        <v>4925393</v>
      </c>
      <c r="H185" s="192">
        <v>0</v>
      </c>
      <c r="I185" s="228"/>
      <c r="J185" s="121" t="s">
        <v>23</v>
      </c>
      <c r="K185" s="159"/>
      <c r="L185" s="159"/>
    </row>
    <row r="186" spans="1:12" x14ac:dyDescent="0.2">
      <c r="A186" s="121">
        <v>123</v>
      </c>
      <c r="B186" s="190" t="s">
        <v>143</v>
      </c>
      <c r="C186" s="109" t="s">
        <v>71</v>
      </c>
      <c r="D186" s="170">
        <v>45473</v>
      </c>
      <c r="E186" s="170">
        <v>45503</v>
      </c>
      <c r="F186" s="191">
        <f t="shared" si="9"/>
        <v>1440000</v>
      </c>
      <c r="G186" s="191">
        <v>1440000</v>
      </c>
      <c r="H186" s="192">
        <v>0</v>
      </c>
      <c r="I186" s="228"/>
      <c r="J186" s="121" t="s">
        <v>23</v>
      </c>
      <c r="K186" s="159"/>
      <c r="L186" s="159"/>
    </row>
    <row r="187" spans="1:12" x14ac:dyDescent="0.2">
      <c r="A187" s="121">
        <v>124</v>
      </c>
      <c r="B187" s="190" t="s">
        <v>231</v>
      </c>
      <c r="C187" s="109" t="s">
        <v>71</v>
      </c>
      <c r="D187" s="170">
        <v>45446</v>
      </c>
      <c r="E187" s="170">
        <v>45476</v>
      </c>
      <c r="F187" s="191">
        <f t="shared" si="9"/>
        <v>11784630</v>
      </c>
      <c r="G187" s="191">
        <v>11784630</v>
      </c>
      <c r="H187" s="192">
        <v>0</v>
      </c>
      <c r="I187" s="228"/>
      <c r="J187" s="121" t="s">
        <v>23</v>
      </c>
      <c r="K187" s="159"/>
      <c r="L187" s="159"/>
    </row>
    <row r="188" spans="1:12" x14ac:dyDescent="0.2">
      <c r="A188" s="121">
        <v>125</v>
      </c>
      <c r="B188" s="190" t="s">
        <v>168</v>
      </c>
      <c r="C188" s="109" t="s">
        <v>71</v>
      </c>
      <c r="D188" s="170">
        <v>45460</v>
      </c>
      <c r="E188" s="170">
        <v>45490</v>
      </c>
      <c r="F188" s="191">
        <f t="shared" si="9"/>
        <v>16817689</v>
      </c>
      <c r="G188" s="191">
        <v>16817689</v>
      </c>
      <c r="H188" s="192">
        <v>0</v>
      </c>
      <c r="I188" s="228"/>
      <c r="J188" s="121" t="s">
        <v>23</v>
      </c>
      <c r="K188" s="159"/>
      <c r="L188" s="159"/>
    </row>
    <row r="189" spans="1:12" s="112" customFormat="1" x14ac:dyDescent="0.2">
      <c r="B189" s="112" t="s">
        <v>34</v>
      </c>
      <c r="D189" s="162"/>
      <c r="E189" s="163"/>
      <c r="F189" s="193">
        <f>SUM(F163:F188)</f>
        <v>17319087195.752098</v>
      </c>
      <c r="G189" s="193">
        <f t="shared" ref="G189:H189" si="10">SUM(G163:G188)</f>
        <v>4967663199.0599995</v>
      </c>
      <c r="H189" s="194">
        <f t="shared" si="10"/>
        <v>1637466.21</v>
      </c>
    </row>
    <row r="190" spans="1:12" s="112" customFormat="1" x14ac:dyDescent="0.2">
      <c r="D190" s="162"/>
      <c r="E190" s="163"/>
      <c r="F190" s="195"/>
      <c r="G190" s="195"/>
      <c r="H190" s="195"/>
    </row>
    <row r="191" spans="1:12" s="112" customFormat="1" x14ac:dyDescent="0.2">
      <c r="D191" s="153"/>
      <c r="E191" s="153"/>
      <c r="F191" s="183"/>
      <c r="G191" s="183"/>
      <c r="H191" s="183"/>
    </row>
    <row r="192" spans="1:12" s="112" customFormat="1" x14ac:dyDescent="0.2">
      <c r="D192" s="153"/>
      <c r="E192" s="153"/>
      <c r="F192" s="183"/>
      <c r="G192" s="183"/>
      <c r="H192" s="183"/>
    </row>
    <row r="193" spans="1:21" s="112" customFormat="1" x14ac:dyDescent="0.2">
      <c r="D193" s="153"/>
      <c r="E193" s="153"/>
      <c r="F193" s="183"/>
      <c r="G193" s="183"/>
      <c r="H193" s="183"/>
    </row>
    <row r="194" spans="1:21" s="112" customFormat="1" x14ac:dyDescent="0.2">
      <c r="A194" s="113"/>
      <c r="B194" s="114"/>
      <c r="C194" s="114"/>
      <c r="D194" s="155"/>
      <c r="E194" s="155"/>
      <c r="F194" s="184"/>
      <c r="G194" s="184"/>
      <c r="H194" s="184"/>
      <c r="I194" s="114"/>
      <c r="J194" s="114"/>
      <c r="K194" s="114"/>
      <c r="L194" s="114"/>
      <c r="M194" s="115"/>
      <c r="N194" s="115"/>
      <c r="O194" s="115"/>
      <c r="P194" s="115"/>
      <c r="Q194" s="115"/>
      <c r="R194" s="115"/>
      <c r="S194" s="115"/>
      <c r="T194" s="115"/>
      <c r="U194" s="115"/>
    </row>
    <row r="195" spans="1:21" s="112" customFormat="1" x14ac:dyDescent="0.2">
      <c r="A195" s="116" t="s">
        <v>113</v>
      </c>
      <c r="B195" s="117"/>
      <c r="C195" s="185" t="s">
        <v>258</v>
      </c>
      <c r="D195" s="79"/>
      <c r="E195" s="155"/>
      <c r="F195" s="184"/>
      <c r="G195" s="184"/>
      <c r="H195" s="184"/>
      <c r="I195" s="114"/>
      <c r="J195" s="114"/>
      <c r="K195" s="114"/>
      <c r="L195" s="114"/>
      <c r="M195" s="115"/>
      <c r="N195" s="115"/>
      <c r="O195" s="115"/>
      <c r="P195" s="115"/>
      <c r="Q195" s="115"/>
      <c r="R195" s="115"/>
      <c r="S195" s="115"/>
      <c r="T195" s="115"/>
      <c r="U195" s="115"/>
    </row>
    <row r="196" spans="1:21" s="112" customFormat="1" x14ac:dyDescent="0.2">
      <c r="A196" s="116" t="s">
        <v>114</v>
      </c>
      <c r="B196" s="117"/>
      <c r="C196" s="186">
        <v>7543.01</v>
      </c>
      <c r="D196" s="157"/>
      <c r="E196" s="155"/>
      <c r="F196" s="184"/>
      <c r="G196" s="184"/>
      <c r="H196" s="184"/>
      <c r="I196" s="114"/>
      <c r="J196" s="114"/>
      <c r="K196" s="114"/>
      <c r="L196" s="114"/>
      <c r="M196" s="115"/>
      <c r="N196" s="115"/>
      <c r="O196" s="115"/>
      <c r="P196" s="115"/>
      <c r="Q196" s="115"/>
      <c r="R196" s="115"/>
      <c r="S196" s="115"/>
      <c r="T196" s="115"/>
      <c r="U196" s="115"/>
    </row>
    <row r="197" spans="1:21" s="112" customFormat="1" x14ac:dyDescent="0.2">
      <c r="A197" s="118"/>
      <c r="B197" s="119"/>
      <c r="C197" s="119"/>
      <c r="D197" s="158"/>
      <c r="E197" s="155"/>
      <c r="F197" s="184"/>
      <c r="G197" s="184"/>
      <c r="H197" s="184"/>
      <c r="I197" s="114"/>
      <c r="J197" s="114"/>
      <c r="K197" s="114"/>
      <c r="L197" s="114"/>
      <c r="M197" s="115"/>
      <c r="N197" s="115"/>
      <c r="O197" s="115"/>
      <c r="P197" s="115"/>
      <c r="Q197" s="115"/>
      <c r="R197" s="115"/>
      <c r="S197" s="115"/>
      <c r="T197" s="115"/>
      <c r="U197" s="115"/>
    </row>
    <row r="198" spans="1:21" s="112" customFormat="1" x14ac:dyDescent="0.2">
      <c r="A198" s="113"/>
      <c r="B198" s="117" t="s">
        <v>10</v>
      </c>
      <c r="C198" s="119"/>
      <c r="D198" s="158"/>
      <c r="E198" s="155"/>
      <c r="F198" s="184"/>
      <c r="G198" s="184"/>
      <c r="H198" s="184"/>
      <c r="I198" s="114"/>
      <c r="J198" s="114"/>
      <c r="K198" s="114"/>
      <c r="L198" s="114"/>
      <c r="M198" s="115"/>
      <c r="N198" s="115"/>
      <c r="O198" s="115"/>
      <c r="P198" s="115"/>
      <c r="Q198" s="115"/>
      <c r="R198" s="115"/>
      <c r="S198" s="115"/>
      <c r="T198" s="115"/>
      <c r="U198" s="115"/>
    </row>
    <row r="199" spans="1:21" s="112" customFormat="1" x14ac:dyDescent="0.2">
      <c r="A199" s="117"/>
      <c r="B199" s="119"/>
      <c r="C199" s="119"/>
      <c r="D199" s="158"/>
      <c r="E199" s="155"/>
      <c r="F199" s="184"/>
      <c r="G199" s="184"/>
      <c r="H199" s="184"/>
      <c r="I199" s="114"/>
      <c r="J199" s="114"/>
      <c r="K199" s="114"/>
      <c r="L199" s="114"/>
      <c r="M199" s="115"/>
      <c r="N199" s="115"/>
      <c r="O199" s="115"/>
      <c r="P199" s="115"/>
      <c r="Q199" s="115"/>
      <c r="R199" s="115"/>
      <c r="S199" s="115"/>
      <c r="T199" s="115"/>
      <c r="U199" s="115"/>
    </row>
    <row r="200" spans="1:21" ht="14.1" customHeight="1" thickBot="1" x14ac:dyDescent="0.25">
      <c r="A200" s="220" t="s">
        <v>11</v>
      </c>
      <c r="B200" s="221" t="s">
        <v>25</v>
      </c>
      <c r="C200" s="221" t="s">
        <v>13</v>
      </c>
      <c r="D200" s="222" t="s">
        <v>26</v>
      </c>
      <c r="E200" s="222" t="s">
        <v>15</v>
      </c>
      <c r="F200" s="187" t="s">
        <v>16</v>
      </c>
      <c r="G200" s="223" t="s">
        <v>16</v>
      </c>
      <c r="H200" s="223"/>
      <c r="I200" s="221" t="s">
        <v>17</v>
      </c>
      <c r="J200" s="221" t="s">
        <v>18</v>
      </c>
      <c r="K200" s="159"/>
      <c r="L200" s="159"/>
    </row>
    <row r="201" spans="1:21" ht="12.75" thickBot="1" x14ac:dyDescent="0.25">
      <c r="A201" s="220"/>
      <c r="B201" s="221"/>
      <c r="C201" s="221"/>
      <c r="D201" s="222"/>
      <c r="E201" s="222"/>
      <c r="F201" s="188" t="s">
        <v>19</v>
      </c>
      <c r="G201" s="189" t="s">
        <v>20</v>
      </c>
      <c r="H201" s="189" t="s">
        <v>21</v>
      </c>
      <c r="I201" s="221"/>
      <c r="J201" s="221"/>
      <c r="K201" s="159"/>
      <c r="L201" s="159"/>
    </row>
    <row r="202" spans="1:21" x14ac:dyDescent="0.2">
      <c r="A202" s="202"/>
      <c r="B202" s="112" t="s">
        <v>34</v>
      </c>
      <c r="C202" s="202"/>
      <c r="D202" s="161"/>
      <c r="E202" s="161"/>
      <c r="F202" s="196">
        <f>+F189</f>
        <v>17319087195.752098</v>
      </c>
      <c r="G202" s="196">
        <f>+G189</f>
        <v>4967663199.0599995</v>
      </c>
      <c r="H202" s="194">
        <f>+H189</f>
        <v>1637466.21</v>
      </c>
      <c r="I202" s="202"/>
      <c r="J202" s="202"/>
      <c r="K202" s="159"/>
      <c r="L202" s="159"/>
    </row>
    <row r="203" spans="1:21" x14ac:dyDescent="0.2">
      <c r="A203" s="121">
        <v>126</v>
      </c>
      <c r="B203" s="190" t="s">
        <v>292</v>
      </c>
      <c r="C203" s="109" t="s">
        <v>71</v>
      </c>
      <c r="D203" s="170">
        <v>45418</v>
      </c>
      <c r="E203" s="170">
        <v>45479</v>
      </c>
      <c r="F203" s="191">
        <f>G203+(H203*$C$196)</f>
        <v>31314000</v>
      </c>
      <c r="G203" s="191">
        <v>31314000</v>
      </c>
      <c r="H203" s="192">
        <v>0</v>
      </c>
      <c r="I203" s="228" t="s">
        <v>38</v>
      </c>
      <c r="J203" s="121" t="s">
        <v>23</v>
      </c>
      <c r="K203" s="159"/>
      <c r="L203" s="159"/>
    </row>
    <row r="204" spans="1:21" x14ac:dyDescent="0.2">
      <c r="A204" s="121">
        <v>127</v>
      </c>
      <c r="B204" s="190" t="s">
        <v>293</v>
      </c>
      <c r="C204" s="109" t="s">
        <v>71</v>
      </c>
      <c r="D204" s="170">
        <v>45456</v>
      </c>
      <c r="E204" s="170">
        <v>45486</v>
      </c>
      <c r="F204" s="191">
        <f t="shared" ref="F204:F227" si="11">G204+(H204*$C$196)</f>
        <v>880000</v>
      </c>
      <c r="G204" s="191">
        <v>880000</v>
      </c>
      <c r="H204" s="192">
        <v>0</v>
      </c>
      <c r="I204" s="228"/>
      <c r="J204" s="121" t="s">
        <v>23</v>
      </c>
      <c r="K204" s="159"/>
      <c r="L204" s="159"/>
    </row>
    <row r="205" spans="1:21" x14ac:dyDescent="0.2">
      <c r="A205" s="121">
        <v>128</v>
      </c>
      <c r="B205" s="190" t="s">
        <v>294</v>
      </c>
      <c r="C205" s="109" t="s">
        <v>71</v>
      </c>
      <c r="D205" s="170">
        <v>45464</v>
      </c>
      <c r="E205" s="170">
        <v>45494</v>
      </c>
      <c r="F205" s="191">
        <f t="shared" si="11"/>
        <v>1000000</v>
      </c>
      <c r="G205" s="191">
        <v>1000000</v>
      </c>
      <c r="H205" s="192">
        <v>0</v>
      </c>
      <c r="I205" s="228"/>
      <c r="J205" s="121" t="s">
        <v>23</v>
      </c>
      <c r="K205" s="159"/>
      <c r="L205" s="159"/>
    </row>
    <row r="206" spans="1:21" x14ac:dyDescent="0.2">
      <c r="A206" s="121">
        <v>129</v>
      </c>
      <c r="B206" s="190" t="s">
        <v>295</v>
      </c>
      <c r="C206" s="109" t="s">
        <v>71</v>
      </c>
      <c r="D206" s="170">
        <v>45465</v>
      </c>
      <c r="E206" s="170">
        <v>45495</v>
      </c>
      <c r="F206" s="191">
        <f t="shared" si="11"/>
        <v>1500000</v>
      </c>
      <c r="G206" s="191">
        <v>1500000</v>
      </c>
      <c r="H206" s="192">
        <v>0</v>
      </c>
      <c r="I206" s="228"/>
      <c r="J206" s="121" t="s">
        <v>23</v>
      </c>
      <c r="K206" s="159"/>
      <c r="L206" s="159"/>
    </row>
    <row r="207" spans="1:21" x14ac:dyDescent="0.2">
      <c r="A207" s="121">
        <v>130</v>
      </c>
      <c r="B207" s="190" t="s">
        <v>232</v>
      </c>
      <c r="C207" s="109" t="s">
        <v>71</v>
      </c>
      <c r="D207" s="170">
        <v>45398</v>
      </c>
      <c r="E207" s="170">
        <v>45489</v>
      </c>
      <c r="F207" s="191">
        <f t="shared" si="11"/>
        <v>41164000</v>
      </c>
      <c r="G207" s="191">
        <v>41164000</v>
      </c>
      <c r="H207" s="192">
        <v>0</v>
      </c>
      <c r="I207" s="228"/>
      <c r="J207" s="121" t="s">
        <v>23</v>
      </c>
      <c r="K207" s="159"/>
      <c r="L207" s="159"/>
    </row>
    <row r="208" spans="1:21" x14ac:dyDescent="0.2">
      <c r="A208" s="121">
        <v>131</v>
      </c>
      <c r="B208" s="190" t="s">
        <v>296</v>
      </c>
      <c r="C208" s="109" t="s">
        <v>71</v>
      </c>
      <c r="D208" s="170">
        <v>45450</v>
      </c>
      <c r="E208" s="170">
        <v>45480</v>
      </c>
      <c r="F208" s="191">
        <f t="shared" si="11"/>
        <v>7350000</v>
      </c>
      <c r="G208" s="191">
        <v>7350000</v>
      </c>
      <c r="H208" s="192">
        <v>0</v>
      </c>
      <c r="I208" s="228"/>
      <c r="J208" s="121" t="s">
        <v>23</v>
      </c>
      <c r="K208" s="159"/>
      <c r="L208" s="159"/>
    </row>
    <row r="209" spans="1:12" x14ac:dyDescent="0.2">
      <c r="A209" s="121">
        <v>132</v>
      </c>
      <c r="B209" s="190" t="s">
        <v>185</v>
      </c>
      <c r="C209" s="109" t="s">
        <v>86</v>
      </c>
      <c r="D209" s="170">
        <v>45462</v>
      </c>
      <c r="E209" s="170">
        <v>45554</v>
      </c>
      <c r="F209" s="191">
        <f t="shared" si="11"/>
        <v>97510828.603100002</v>
      </c>
      <c r="G209" s="191">
        <v>0</v>
      </c>
      <c r="H209" s="192">
        <v>12927.31</v>
      </c>
      <c r="I209" s="228"/>
      <c r="J209" s="121" t="s">
        <v>23</v>
      </c>
      <c r="K209" s="159"/>
      <c r="L209" s="159"/>
    </row>
    <row r="210" spans="1:12" ht="15" customHeight="1" x14ac:dyDescent="0.2">
      <c r="A210" s="121">
        <v>133</v>
      </c>
      <c r="B210" s="190" t="s">
        <v>297</v>
      </c>
      <c r="C210" s="109" t="s">
        <v>71</v>
      </c>
      <c r="D210" s="170">
        <v>45399</v>
      </c>
      <c r="E210" s="170">
        <v>45490</v>
      </c>
      <c r="F210" s="191">
        <f t="shared" si="11"/>
        <v>19332734.629999999</v>
      </c>
      <c r="G210" s="191">
        <v>0</v>
      </c>
      <c r="H210" s="192">
        <v>2563</v>
      </c>
      <c r="I210" s="228"/>
      <c r="J210" s="121" t="s">
        <v>23</v>
      </c>
      <c r="K210" s="159"/>
      <c r="L210" s="159"/>
    </row>
    <row r="211" spans="1:12" x14ac:dyDescent="0.2">
      <c r="A211" s="121">
        <v>134</v>
      </c>
      <c r="B211" s="190" t="s">
        <v>233</v>
      </c>
      <c r="C211" s="109" t="s">
        <v>86</v>
      </c>
      <c r="D211" s="170">
        <v>45408</v>
      </c>
      <c r="E211" s="170">
        <v>45499</v>
      </c>
      <c r="F211" s="191">
        <f t="shared" si="11"/>
        <v>44196004.192000002</v>
      </c>
      <c r="G211" s="191">
        <v>0</v>
      </c>
      <c r="H211" s="192">
        <v>5859.2</v>
      </c>
      <c r="I211" s="228"/>
      <c r="J211" s="121" t="s">
        <v>23</v>
      </c>
      <c r="K211" s="159"/>
      <c r="L211" s="159"/>
    </row>
    <row r="212" spans="1:12" x14ac:dyDescent="0.2">
      <c r="A212" s="121">
        <v>135</v>
      </c>
      <c r="B212" s="190" t="s">
        <v>298</v>
      </c>
      <c r="C212" s="109" t="s">
        <v>71</v>
      </c>
      <c r="D212" s="170">
        <v>45388</v>
      </c>
      <c r="E212" s="170">
        <v>45479</v>
      </c>
      <c r="F212" s="191">
        <f t="shared" si="11"/>
        <v>39951700</v>
      </c>
      <c r="G212" s="191">
        <v>39951700</v>
      </c>
      <c r="H212" s="192">
        <v>0</v>
      </c>
      <c r="I212" s="228"/>
      <c r="J212" s="121" t="s">
        <v>23</v>
      </c>
      <c r="K212" s="159"/>
      <c r="L212" s="159"/>
    </row>
    <row r="213" spans="1:12" x14ac:dyDescent="0.2">
      <c r="A213" s="121">
        <v>136</v>
      </c>
      <c r="B213" s="190" t="s">
        <v>144</v>
      </c>
      <c r="C213" s="109" t="s">
        <v>71</v>
      </c>
      <c r="D213" s="170">
        <v>45375</v>
      </c>
      <c r="E213" s="170">
        <v>45497</v>
      </c>
      <c r="F213" s="191">
        <f t="shared" si="11"/>
        <v>187153570.34999999</v>
      </c>
      <c r="G213" s="191">
        <v>187153570.34999999</v>
      </c>
      <c r="H213" s="192">
        <v>0</v>
      </c>
      <c r="I213" s="228"/>
      <c r="J213" s="121" t="s">
        <v>23</v>
      </c>
      <c r="K213" s="159"/>
      <c r="L213" s="159"/>
    </row>
    <row r="214" spans="1:12" x14ac:dyDescent="0.2">
      <c r="A214" s="121">
        <v>137</v>
      </c>
      <c r="B214" s="190" t="s">
        <v>196</v>
      </c>
      <c r="C214" s="109" t="s">
        <v>71</v>
      </c>
      <c r="D214" s="170">
        <v>45449</v>
      </c>
      <c r="E214" s="170">
        <v>45479</v>
      </c>
      <c r="F214" s="191">
        <f t="shared" si="11"/>
        <v>290700</v>
      </c>
      <c r="G214" s="191">
        <v>290700</v>
      </c>
      <c r="H214" s="192">
        <v>0</v>
      </c>
      <c r="I214" s="228"/>
      <c r="J214" s="121" t="s">
        <v>23</v>
      </c>
      <c r="K214" s="159"/>
      <c r="L214" s="159"/>
    </row>
    <row r="215" spans="1:12" x14ac:dyDescent="0.2">
      <c r="A215" s="121">
        <v>138</v>
      </c>
      <c r="B215" s="190" t="s">
        <v>195</v>
      </c>
      <c r="C215" s="109" t="s">
        <v>71</v>
      </c>
      <c r="D215" s="170">
        <v>45453</v>
      </c>
      <c r="E215" s="170">
        <v>45483</v>
      </c>
      <c r="F215" s="191">
        <f t="shared" si="11"/>
        <v>2547500</v>
      </c>
      <c r="G215" s="191">
        <v>2547500</v>
      </c>
      <c r="H215" s="192">
        <v>0</v>
      </c>
      <c r="I215" s="228"/>
      <c r="J215" s="121" t="s">
        <v>23</v>
      </c>
      <c r="K215" s="159"/>
      <c r="L215" s="159"/>
    </row>
    <row r="216" spans="1:12" x14ac:dyDescent="0.2">
      <c r="A216" s="121">
        <v>139</v>
      </c>
      <c r="B216" s="190" t="s">
        <v>299</v>
      </c>
      <c r="C216" s="109" t="s">
        <v>71</v>
      </c>
      <c r="D216" s="170">
        <v>45468</v>
      </c>
      <c r="E216" s="170">
        <v>45498</v>
      </c>
      <c r="F216" s="191">
        <f t="shared" si="11"/>
        <v>3300000</v>
      </c>
      <c r="G216" s="191">
        <v>3300000</v>
      </c>
      <c r="H216" s="192">
        <v>0</v>
      </c>
      <c r="I216" s="228"/>
      <c r="J216" s="121" t="s">
        <v>23</v>
      </c>
      <c r="K216" s="159"/>
      <c r="L216" s="159"/>
    </row>
    <row r="217" spans="1:12" x14ac:dyDescent="0.2">
      <c r="A217" s="121">
        <v>140</v>
      </c>
      <c r="B217" s="190" t="s">
        <v>300</v>
      </c>
      <c r="C217" s="109" t="s">
        <v>71</v>
      </c>
      <c r="D217" s="170">
        <v>45447</v>
      </c>
      <c r="E217" s="170">
        <v>45477</v>
      </c>
      <c r="F217" s="191">
        <f t="shared" si="11"/>
        <v>31640400</v>
      </c>
      <c r="G217" s="191">
        <v>31640400</v>
      </c>
      <c r="H217" s="192">
        <v>0</v>
      </c>
      <c r="I217" s="228"/>
      <c r="J217" s="121" t="s">
        <v>23</v>
      </c>
      <c r="K217" s="159"/>
      <c r="L217" s="159"/>
    </row>
    <row r="218" spans="1:12" ht="12" customHeight="1" x14ac:dyDescent="0.2">
      <c r="A218" s="121">
        <v>141</v>
      </c>
      <c r="B218" s="190" t="s">
        <v>98</v>
      </c>
      <c r="C218" s="109" t="s">
        <v>71</v>
      </c>
      <c r="D218" s="170">
        <v>45466</v>
      </c>
      <c r="E218" s="170">
        <v>45496</v>
      </c>
      <c r="F218" s="191">
        <f t="shared" si="11"/>
        <v>17800000</v>
      </c>
      <c r="G218" s="191">
        <v>17800000</v>
      </c>
      <c r="H218" s="192">
        <v>0</v>
      </c>
      <c r="I218" s="228"/>
      <c r="J218" s="121" t="s">
        <v>23</v>
      </c>
      <c r="K218" s="159"/>
      <c r="L218" s="159"/>
    </row>
    <row r="219" spans="1:12" x14ac:dyDescent="0.2">
      <c r="A219" s="121">
        <v>142</v>
      </c>
      <c r="B219" s="190" t="s">
        <v>186</v>
      </c>
      <c r="C219" s="109" t="s">
        <v>71</v>
      </c>
      <c r="D219" s="170">
        <v>45451</v>
      </c>
      <c r="E219" s="170">
        <v>45481</v>
      </c>
      <c r="F219" s="191">
        <f t="shared" si="11"/>
        <v>1865000</v>
      </c>
      <c r="G219" s="191">
        <v>1865000</v>
      </c>
      <c r="H219" s="192">
        <v>0</v>
      </c>
      <c r="I219" s="228"/>
      <c r="J219" s="121" t="s">
        <v>23</v>
      </c>
      <c r="K219" s="159"/>
      <c r="L219" s="159"/>
    </row>
    <row r="220" spans="1:12" ht="12" customHeight="1" x14ac:dyDescent="0.2">
      <c r="A220" s="121">
        <v>143</v>
      </c>
      <c r="B220" s="190" t="s">
        <v>99</v>
      </c>
      <c r="C220" s="109" t="s">
        <v>128</v>
      </c>
      <c r="D220" s="170">
        <v>45450</v>
      </c>
      <c r="E220" s="170">
        <v>45478</v>
      </c>
      <c r="F220" s="191">
        <f t="shared" si="11"/>
        <v>33003423.07</v>
      </c>
      <c r="G220" s="191">
        <v>30499143.75</v>
      </c>
      <c r="H220" s="192">
        <v>332</v>
      </c>
      <c r="I220" s="228"/>
      <c r="J220" s="121" t="s">
        <v>23</v>
      </c>
      <c r="K220" s="159"/>
      <c r="L220" s="159"/>
    </row>
    <row r="221" spans="1:12" x14ac:dyDescent="0.2">
      <c r="A221" s="121">
        <v>144</v>
      </c>
      <c r="B221" s="190" t="s">
        <v>234</v>
      </c>
      <c r="C221" s="109" t="s">
        <v>71</v>
      </c>
      <c r="D221" s="170">
        <v>45450</v>
      </c>
      <c r="E221" s="170">
        <v>45480</v>
      </c>
      <c r="F221" s="191">
        <f t="shared" si="11"/>
        <v>2262903</v>
      </c>
      <c r="G221" s="191">
        <v>0</v>
      </c>
      <c r="H221" s="192">
        <v>300</v>
      </c>
      <c r="I221" s="228"/>
      <c r="J221" s="121" t="s">
        <v>23</v>
      </c>
      <c r="K221" s="159"/>
      <c r="L221" s="159"/>
    </row>
    <row r="222" spans="1:12" x14ac:dyDescent="0.2">
      <c r="A222" s="121">
        <v>145</v>
      </c>
      <c r="B222" s="190" t="s">
        <v>187</v>
      </c>
      <c r="C222" s="109" t="s">
        <v>301</v>
      </c>
      <c r="D222" s="170"/>
      <c r="E222" s="170"/>
      <c r="F222" s="191">
        <f t="shared" si="11"/>
        <v>-213755481.08000001</v>
      </c>
      <c r="G222" s="191">
        <v>-213755481.08000001</v>
      </c>
      <c r="H222" s="192">
        <v>0</v>
      </c>
      <c r="I222" s="228"/>
      <c r="J222" s="121" t="s">
        <v>23</v>
      </c>
      <c r="K222" s="159"/>
      <c r="L222" s="159"/>
    </row>
    <row r="223" spans="1:12" x14ac:dyDescent="0.2">
      <c r="A223" s="121">
        <v>146</v>
      </c>
      <c r="B223" s="190" t="s">
        <v>100</v>
      </c>
      <c r="C223" s="109" t="s">
        <v>71</v>
      </c>
      <c r="D223" s="170">
        <v>45455</v>
      </c>
      <c r="E223" s="170">
        <v>45485</v>
      </c>
      <c r="F223" s="191">
        <f t="shared" si="11"/>
        <v>1975000</v>
      </c>
      <c r="G223" s="191">
        <v>1975000</v>
      </c>
      <c r="H223" s="192">
        <v>0</v>
      </c>
      <c r="I223" s="228"/>
      <c r="J223" s="121" t="s">
        <v>23</v>
      </c>
      <c r="K223" s="159"/>
      <c r="L223" s="159"/>
    </row>
    <row r="224" spans="1:12" x14ac:dyDescent="0.2">
      <c r="A224" s="121">
        <v>147</v>
      </c>
      <c r="B224" s="190" t="s">
        <v>145</v>
      </c>
      <c r="C224" s="109" t="s">
        <v>71</v>
      </c>
      <c r="D224" s="170">
        <v>45462</v>
      </c>
      <c r="E224" s="170">
        <v>45492</v>
      </c>
      <c r="F224" s="191">
        <f t="shared" si="11"/>
        <v>493539.14430000004</v>
      </c>
      <c r="G224" s="191">
        <v>0</v>
      </c>
      <c r="H224" s="192">
        <v>65.430000000000007</v>
      </c>
      <c r="I224" s="228"/>
      <c r="J224" s="121" t="s">
        <v>23</v>
      </c>
      <c r="K224" s="159"/>
      <c r="L224" s="159"/>
    </row>
    <row r="225" spans="1:21" x14ac:dyDescent="0.2">
      <c r="A225" s="121">
        <v>148</v>
      </c>
      <c r="B225" s="190" t="s">
        <v>169</v>
      </c>
      <c r="C225" s="109" t="s">
        <v>71</v>
      </c>
      <c r="D225" s="170">
        <v>45448</v>
      </c>
      <c r="E225" s="170">
        <v>45478</v>
      </c>
      <c r="F225" s="191">
        <f t="shared" si="11"/>
        <v>5900000</v>
      </c>
      <c r="G225" s="191">
        <v>5900000</v>
      </c>
      <c r="H225" s="192">
        <v>0</v>
      </c>
      <c r="I225" s="228"/>
      <c r="J225" s="121" t="s">
        <v>23</v>
      </c>
      <c r="K225" s="159"/>
      <c r="L225" s="159"/>
    </row>
    <row r="226" spans="1:21" x14ac:dyDescent="0.2">
      <c r="A226" s="121">
        <v>149</v>
      </c>
      <c r="B226" s="190" t="s">
        <v>110</v>
      </c>
      <c r="C226" s="109" t="s">
        <v>71</v>
      </c>
      <c r="D226" s="170">
        <v>45445</v>
      </c>
      <c r="E226" s="170">
        <v>45475</v>
      </c>
      <c r="F226" s="191">
        <f t="shared" si="11"/>
        <v>26400535</v>
      </c>
      <c r="G226" s="191">
        <v>0</v>
      </c>
      <c r="H226" s="192">
        <v>3500</v>
      </c>
      <c r="I226" s="228"/>
      <c r="J226" s="121" t="s">
        <v>23</v>
      </c>
      <c r="K226" s="159"/>
      <c r="L226" s="159"/>
    </row>
    <row r="227" spans="1:21" x14ac:dyDescent="0.2">
      <c r="A227" s="121">
        <v>150</v>
      </c>
      <c r="B227" s="190" t="s">
        <v>101</v>
      </c>
      <c r="C227" s="109" t="s">
        <v>86</v>
      </c>
      <c r="D227" s="170">
        <v>45456</v>
      </c>
      <c r="E227" s="170">
        <v>45821</v>
      </c>
      <c r="F227" s="191">
        <f t="shared" si="11"/>
        <v>603895102.80939996</v>
      </c>
      <c r="G227" s="191">
        <v>581538073.75</v>
      </c>
      <c r="H227" s="192">
        <v>2963.94</v>
      </c>
      <c r="I227" s="228"/>
      <c r="J227" s="121" t="s">
        <v>23</v>
      </c>
      <c r="K227" s="159"/>
      <c r="L227" s="159"/>
    </row>
    <row r="228" spans="1:21" s="112" customFormat="1" x14ac:dyDescent="0.2">
      <c r="B228" s="112" t="s">
        <v>34</v>
      </c>
      <c r="D228" s="153"/>
      <c r="E228" s="153"/>
      <c r="F228" s="193">
        <f>SUM(F202:F227)</f>
        <v>18308058655.470894</v>
      </c>
      <c r="G228" s="193">
        <f>SUM(G202:G227)</f>
        <v>5741576805.8299999</v>
      </c>
      <c r="H228" s="194">
        <f>SUM(H202:H227)</f>
        <v>1665977.0899999999</v>
      </c>
    </row>
    <row r="229" spans="1:21" s="112" customFormat="1" x14ac:dyDescent="0.2">
      <c r="D229" s="153"/>
      <c r="E229" s="153"/>
      <c r="F229" s="195"/>
      <c r="G229" s="195"/>
      <c r="H229" s="195"/>
    </row>
    <row r="230" spans="1:21" s="112" customFormat="1" x14ac:dyDescent="0.2">
      <c r="D230" s="153"/>
      <c r="E230" s="153"/>
      <c r="F230" s="183"/>
      <c r="G230" s="183"/>
      <c r="H230" s="183"/>
    </row>
    <row r="231" spans="1:21" s="112" customFormat="1" x14ac:dyDescent="0.2">
      <c r="D231" s="153"/>
      <c r="E231" s="153"/>
      <c r="F231" s="183"/>
      <c r="G231" s="183"/>
      <c r="H231" s="183"/>
    </row>
    <row r="232" spans="1:21" s="112" customFormat="1" x14ac:dyDescent="0.2">
      <c r="A232" s="113"/>
      <c r="B232" s="114"/>
      <c r="C232" s="114"/>
      <c r="D232" s="155"/>
      <c r="E232" s="155"/>
      <c r="F232" s="184"/>
      <c r="G232" s="184"/>
      <c r="H232" s="184"/>
      <c r="I232" s="114"/>
      <c r="J232" s="114"/>
      <c r="K232" s="114"/>
      <c r="L232" s="114"/>
      <c r="M232" s="115"/>
      <c r="N232" s="115"/>
      <c r="O232" s="115"/>
      <c r="P232" s="115"/>
      <c r="Q232" s="115"/>
      <c r="R232" s="115"/>
      <c r="S232" s="115"/>
      <c r="T232" s="115"/>
      <c r="U232" s="115"/>
    </row>
    <row r="233" spans="1:21" s="112" customFormat="1" x14ac:dyDescent="0.2">
      <c r="A233" s="116" t="s">
        <v>113</v>
      </c>
      <c r="B233" s="117"/>
      <c r="C233" s="185" t="s">
        <v>258</v>
      </c>
      <c r="D233" s="79"/>
      <c r="E233" s="155"/>
      <c r="F233" s="184"/>
      <c r="G233" s="184"/>
      <c r="H233" s="184"/>
      <c r="I233" s="114"/>
      <c r="J233" s="114"/>
      <c r="K233" s="114"/>
      <c r="L233" s="114"/>
      <c r="M233" s="115"/>
      <c r="N233" s="115"/>
      <c r="O233" s="115"/>
      <c r="P233" s="115"/>
      <c r="Q233" s="115"/>
      <c r="R233" s="115"/>
      <c r="S233" s="115"/>
      <c r="T233" s="115"/>
      <c r="U233" s="115"/>
    </row>
    <row r="234" spans="1:21" s="112" customFormat="1" x14ac:dyDescent="0.2">
      <c r="A234" s="116" t="s">
        <v>114</v>
      </c>
      <c r="B234" s="117"/>
      <c r="C234" s="186">
        <v>7543.01</v>
      </c>
      <c r="D234" s="157"/>
      <c r="E234" s="155"/>
      <c r="F234" s="184"/>
      <c r="G234" s="184"/>
      <c r="H234" s="184"/>
      <c r="I234" s="114"/>
      <c r="J234" s="114"/>
      <c r="K234" s="114"/>
      <c r="L234" s="114"/>
      <c r="M234" s="115"/>
      <c r="N234" s="115"/>
      <c r="O234" s="115"/>
      <c r="P234" s="115"/>
      <c r="Q234" s="115"/>
      <c r="R234" s="115"/>
      <c r="S234" s="115"/>
      <c r="T234" s="115"/>
      <c r="U234" s="115"/>
    </row>
    <row r="235" spans="1:21" s="112" customFormat="1" x14ac:dyDescent="0.2">
      <c r="A235" s="118"/>
      <c r="B235" s="119"/>
      <c r="C235" s="119"/>
      <c r="D235" s="158"/>
      <c r="E235" s="155"/>
      <c r="F235" s="184"/>
      <c r="G235" s="184"/>
      <c r="H235" s="184"/>
      <c r="I235" s="114"/>
      <c r="J235" s="114"/>
      <c r="K235" s="114"/>
      <c r="L235" s="114"/>
      <c r="M235" s="115"/>
      <c r="N235" s="115"/>
      <c r="O235" s="115"/>
      <c r="P235" s="115"/>
      <c r="Q235" s="115"/>
      <c r="R235" s="115"/>
      <c r="S235" s="115"/>
      <c r="T235" s="115"/>
      <c r="U235" s="115"/>
    </row>
    <row r="236" spans="1:21" s="112" customFormat="1" x14ac:dyDescent="0.2">
      <c r="A236" s="113"/>
      <c r="B236" s="117" t="s">
        <v>10</v>
      </c>
      <c r="C236" s="119"/>
      <c r="D236" s="158"/>
      <c r="E236" s="155"/>
      <c r="F236" s="184"/>
      <c r="G236" s="184"/>
      <c r="H236" s="184"/>
      <c r="I236" s="114"/>
      <c r="J236" s="114"/>
      <c r="K236" s="114"/>
      <c r="L236" s="114"/>
      <c r="M236" s="115"/>
      <c r="N236" s="115"/>
      <c r="O236" s="115"/>
      <c r="P236" s="115"/>
      <c r="Q236" s="115"/>
      <c r="R236" s="115"/>
      <c r="S236" s="115"/>
      <c r="T236" s="115"/>
      <c r="U236" s="115"/>
    </row>
    <row r="237" spans="1:21" s="112" customFormat="1" x14ac:dyDescent="0.2">
      <c r="A237" s="117"/>
      <c r="B237" s="119"/>
      <c r="C237" s="119"/>
      <c r="D237" s="158"/>
      <c r="E237" s="155"/>
      <c r="F237" s="184"/>
      <c r="G237" s="184"/>
      <c r="H237" s="184"/>
      <c r="I237" s="114"/>
      <c r="J237" s="114"/>
      <c r="K237" s="114"/>
      <c r="L237" s="114"/>
      <c r="M237" s="115"/>
      <c r="N237" s="115"/>
      <c r="O237" s="115"/>
      <c r="P237" s="115"/>
      <c r="Q237" s="115"/>
      <c r="R237" s="115"/>
      <c r="S237" s="115"/>
      <c r="T237" s="115"/>
      <c r="U237" s="115"/>
    </row>
    <row r="238" spans="1:21" ht="14.1" customHeight="1" thickBot="1" x14ac:dyDescent="0.25">
      <c r="A238" s="220" t="s">
        <v>11</v>
      </c>
      <c r="B238" s="221" t="s">
        <v>25</v>
      </c>
      <c r="C238" s="221" t="s">
        <v>13</v>
      </c>
      <c r="D238" s="222" t="s">
        <v>26</v>
      </c>
      <c r="E238" s="222" t="s">
        <v>15</v>
      </c>
      <c r="F238" s="187" t="s">
        <v>16</v>
      </c>
      <c r="G238" s="223" t="s">
        <v>16</v>
      </c>
      <c r="H238" s="223"/>
      <c r="I238" s="221" t="s">
        <v>17</v>
      </c>
      <c r="J238" s="221" t="s">
        <v>18</v>
      </c>
      <c r="K238" s="159"/>
      <c r="L238" s="159"/>
    </row>
    <row r="239" spans="1:21" ht="12.75" thickBot="1" x14ac:dyDescent="0.25">
      <c r="A239" s="220"/>
      <c r="B239" s="221"/>
      <c r="C239" s="221"/>
      <c r="D239" s="222"/>
      <c r="E239" s="222"/>
      <c r="F239" s="188" t="s">
        <v>19</v>
      </c>
      <c r="G239" s="189" t="s">
        <v>20</v>
      </c>
      <c r="H239" s="189" t="s">
        <v>21</v>
      </c>
      <c r="I239" s="221"/>
      <c r="J239" s="221"/>
      <c r="K239" s="159"/>
      <c r="L239" s="159"/>
    </row>
    <row r="240" spans="1:21" x14ac:dyDescent="0.2">
      <c r="A240" s="202"/>
      <c r="B240" s="112" t="s">
        <v>34</v>
      </c>
      <c r="C240" s="202"/>
      <c r="D240" s="161"/>
      <c r="E240" s="161"/>
      <c r="F240" s="196">
        <f>+F228</f>
        <v>18308058655.470894</v>
      </c>
      <c r="G240" s="196">
        <f>+G228</f>
        <v>5741576805.8299999</v>
      </c>
      <c r="H240" s="194">
        <f>+H228</f>
        <v>1665977.0899999999</v>
      </c>
      <c r="I240" s="202"/>
      <c r="J240" s="202"/>
      <c r="K240" s="159"/>
      <c r="L240" s="159"/>
    </row>
    <row r="241" spans="1:12" x14ac:dyDescent="0.2">
      <c r="A241" s="121">
        <v>151</v>
      </c>
      <c r="B241" s="190" t="s">
        <v>302</v>
      </c>
      <c r="C241" s="109" t="s">
        <v>71</v>
      </c>
      <c r="D241" s="170">
        <v>45466</v>
      </c>
      <c r="E241" s="170">
        <v>45496</v>
      </c>
      <c r="F241" s="191">
        <f t="shared" ref="F241:F265" si="12">G241+(H241*$C$234)</f>
        <v>4400000</v>
      </c>
      <c r="G241" s="191">
        <v>4400000</v>
      </c>
      <c r="H241" s="192">
        <v>0</v>
      </c>
      <c r="I241" s="228" t="s">
        <v>38</v>
      </c>
      <c r="J241" s="121" t="s">
        <v>23</v>
      </c>
      <c r="K241" s="159"/>
      <c r="L241" s="159"/>
    </row>
    <row r="242" spans="1:12" x14ac:dyDescent="0.2">
      <c r="A242" s="121">
        <v>152</v>
      </c>
      <c r="B242" s="190" t="s">
        <v>303</v>
      </c>
      <c r="C242" s="109" t="s">
        <v>71</v>
      </c>
      <c r="D242" s="170">
        <v>45469</v>
      </c>
      <c r="E242" s="170">
        <v>45499</v>
      </c>
      <c r="F242" s="191">
        <f t="shared" si="12"/>
        <v>15502086</v>
      </c>
      <c r="G242" s="191">
        <v>15502086</v>
      </c>
      <c r="H242" s="192">
        <v>0</v>
      </c>
      <c r="I242" s="228"/>
      <c r="J242" s="121" t="s">
        <v>23</v>
      </c>
      <c r="K242" s="159"/>
      <c r="L242" s="159"/>
    </row>
    <row r="243" spans="1:12" x14ac:dyDescent="0.2">
      <c r="A243" s="121">
        <v>153</v>
      </c>
      <c r="B243" s="190" t="s">
        <v>194</v>
      </c>
      <c r="C243" s="109" t="s">
        <v>71</v>
      </c>
      <c r="D243" s="170">
        <v>45446</v>
      </c>
      <c r="E243" s="170">
        <v>45476</v>
      </c>
      <c r="F243" s="191">
        <f t="shared" si="12"/>
        <v>2380000</v>
      </c>
      <c r="G243" s="191">
        <v>2380000</v>
      </c>
      <c r="H243" s="192">
        <v>0</v>
      </c>
      <c r="I243" s="228"/>
      <c r="J243" s="121" t="s">
        <v>23</v>
      </c>
      <c r="K243" s="159"/>
      <c r="L243" s="159"/>
    </row>
    <row r="244" spans="1:12" x14ac:dyDescent="0.2">
      <c r="A244" s="121">
        <v>154</v>
      </c>
      <c r="B244" s="190" t="s">
        <v>66</v>
      </c>
      <c r="C244" s="109" t="s">
        <v>86</v>
      </c>
      <c r="D244" s="170">
        <v>45425</v>
      </c>
      <c r="E244" s="170">
        <v>45578</v>
      </c>
      <c r="F244" s="191">
        <f t="shared" si="12"/>
        <v>56662864.829700001</v>
      </c>
      <c r="G244" s="191">
        <v>0</v>
      </c>
      <c r="H244" s="192">
        <v>7511.97</v>
      </c>
      <c r="I244" s="228"/>
      <c r="J244" s="121" t="s">
        <v>23</v>
      </c>
      <c r="K244" s="159"/>
      <c r="L244" s="159"/>
    </row>
    <row r="245" spans="1:12" x14ac:dyDescent="0.2">
      <c r="A245" s="121">
        <v>155</v>
      </c>
      <c r="B245" s="190" t="s">
        <v>304</v>
      </c>
      <c r="C245" s="109" t="s">
        <v>305</v>
      </c>
      <c r="D245" s="170">
        <v>45397</v>
      </c>
      <c r="E245" s="170">
        <v>45488</v>
      </c>
      <c r="F245" s="191">
        <f t="shared" si="12"/>
        <v>26197250.880500004</v>
      </c>
      <c r="G245" s="191">
        <v>0</v>
      </c>
      <c r="H245" s="192">
        <v>3473.05</v>
      </c>
      <c r="I245" s="228"/>
      <c r="J245" s="121" t="s">
        <v>23</v>
      </c>
      <c r="K245" s="159"/>
      <c r="L245" s="159"/>
    </row>
    <row r="246" spans="1:12" x14ac:dyDescent="0.2">
      <c r="A246" s="121">
        <v>156</v>
      </c>
      <c r="B246" s="190" t="s">
        <v>306</v>
      </c>
      <c r="C246" s="109" t="s">
        <v>71</v>
      </c>
      <c r="D246" s="170">
        <v>45472</v>
      </c>
      <c r="E246" s="170">
        <v>45502</v>
      </c>
      <c r="F246" s="191">
        <f t="shared" si="12"/>
        <v>552550</v>
      </c>
      <c r="G246" s="191">
        <v>552550</v>
      </c>
      <c r="H246" s="192">
        <v>0</v>
      </c>
      <c r="I246" s="228"/>
      <c r="J246" s="121" t="s">
        <v>23</v>
      </c>
      <c r="K246" s="159"/>
      <c r="L246" s="159"/>
    </row>
    <row r="247" spans="1:12" x14ac:dyDescent="0.2">
      <c r="A247" s="121">
        <v>157</v>
      </c>
      <c r="B247" s="190" t="s">
        <v>307</v>
      </c>
      <c r="C247" s="109" t="s">
        <v>71</v>
      </c>
      <c r="D247" s="170">
        <v>45455</v>
      </c>
      <c r="E247" s="170">
        <v>45485</v>
      </c>
      <c r="F247" s="191">
        <f t="shared" si="12"/>
        <v>660000</v>
      </c>
      <c r="G247" s="191">
        <v>660000</v>
      </c>
      <c r="H247" s="192">
        <v>0</v>
      </c>
      <c r="I247" s="228"/>
      <c r="J247" s="121" t="s">
        <v>23</v>
      </c>
      <c r="K247" s="159"/>
      <c r="L247" s="159"/>
    </row>
    <row r="248" spans="1:12" x14ac:dyDescent="0.2">
      <c r="A248" s="121">
        <v>158</v>
      </c>
      <c r="B248" s="190" t="s">
        <v>308</v>
      </c>
      <c r="C248" s="109" t="s">
        <v>71</v>
      </c>
      <c r="D248" s="170">
        <v>45448</v>
      </c>
      <c r="E248" s="170">
        <v>45478</v>
      </c>
      <c r="F248" s="191">
        <f t="shared" si="12"/>
        <v>2500000</v>
      </c>
      <c r="G248" s="191">
        <v>2500000</v>
      </c>
      <c r="H248" s="192">
        <v>0</v>
      </c>
      <c r="I248" s="228"/>
      <c r="J248" s="121" t="s">
        <v>23</v>
      </c>
      <c r="K248" s="159"/>
      <c r="L248" s="159"/>
    </row>
    <row r="249" spans="1:12" x14ac:dyDescent="0.2">
      <c r="A249" s="121">
        <v>159</v>
      </c>
      <c r="B249" s="190" t="s">
        <v>45</v>
      </c>
      <c r="C249" s="109" t="s">
        <v>49</v>
      </c>
      <c r="D249" s="170">
        <v>45461</v>
      </c>
      <c r="E249" s="170">
        <v>45485</v>
      </c>
      <c r="F249" s="191">
        <f t="shared" si="12"/>
        <v>523701916.64219999</v>
      </c>
      <c r="G249" s="191">
        <v>92858612</v>
      </c>
      <c r="H249" s="192">
        <v>57118.22</v>
      </c>
      <c r="I249" s="228"/>
      <c r="J249" s="121" t="s">
        <v>23</v>
      </c>
      <c r="K249" s="159"/>
      <c r="L249" s="159"/>
    </row>
    <row r="250" spans="1:12" x14ac:dyDescent="0.2">
      <c r="A250" s="121">
        <v>160</v>
      </c>
      <c r="B250" s="190" t="s">
        <v>170</v>
      </c>
      <c r="C250" s="109" t="s">
        <v>49</v>
      </c>
      <c r="D250" s="170">
        <v>45461</v>
      </c>
      <c r="E250" s="170">
        <v>45501</v>
      </c>
      <c r="F250" s="191">
        <f t="shared" si="12"/>
        <v>9429893.9515000004</v>
      </c>
      <c r="G250" s="191">
        <v>0</v>
      </c>
      <c r="H250" s="192">
        <v>1250.1500000000001</v>
      </c>
      <c r="I250" s="228"/>
      <c r="J250" s="121" t="s">
        <v>23</v>
      </c>
      <c r="K250" s="159"/>
      <c r="L250" s="159"/>
    </row>
    <row r="251" spans="1:12" x14ac:dyDescent="0.2">
      <c r="A251" s="121">
        <v>161</v>
      </c>
      <c r="B251" s="190" t="s">
        <v>67</v>
      </c>
      <c r="C251" s="109" t="s">
        <v>86</v>
      </c>
      <c r="D251" s="170">
        <v>45400</v>
      </c>
      <c r="E251" s="170">
        <v>45553</v>
      </c>
      <c r="F251" s="191">
        <f t="shared" si="12"/>
        <v>157518044</v>
      </c>
      <c r="G251" s="191">
        <v>157518044</v>
      </c>
      <c r="H251" s="192">
        <v>0</v>
      </c>
      <c r="I251" s="228"/>
      <c r="J251" s="121" t="s">
        <v>23</v>
      </c>
      <c r="K251" s="159"/>
      <c r="L251" s="159"/>
    </row>
    <row r="252" spans="1:12" x14ac:dyDescent="0.2">
      <c r="A252" s="121">
        <v>162</v>
      </c>
      <c r="B252" s="190" t="s">
        <v>309</v>
      </c>
      <c r="C252" s="109" t="s">
        <v>71</v>
      </c>
      <c r="D252" s="170">
        <v>45461</v>
      </c>
      <c r="E252" s="170">
        <v>45491</v>
      </c>
      <c r="F252" s="191">
        <f t="shared" si="12"/>
        <v>2000000</v>
      </c>
      <c r="G252" s="191">
        <v>2000000</v>
      </c>
      <c r="H252" s="192">
        <v>0</v>
      </c>
      <c r="I252" s="228"/>
      <c r="J252" s="121" t="s">
        <v>23</v>
      </c>
      <c r="K252" s="159"/>
      <c r="L252" s="159"/>
    </row>
    <row r="253" spans="1:12" x14ac:dyDescent="0.2">
      <c r="A253" s="121">
        <v>163</v>
      </c>
      <c r="B253" s="190" t="s">
        <v>188</v>
      </c>
      <c r="C253" s="109" t="s">
        <v>49</v>
      </c>
      <c r="D253" s="170">
        <v>45464</v>
      </c>
      <c r="E253" s="170">
        <v>45498</v>
      </c>
      <c r="F253" s="191">
        <f t="shared" si="12"/>
        <v>10795478</v>
      </c>
      <c r="G253" s="191">
        <v>10795478</v>
      </c>
      <c r="H253" s="192">
        <v>0</v>
      </c>
      <c r="I253" s="228"/>
      <c r="J253" s="121" t="s">
        <v>23</v>
      </c>
      <c r="K253" s="159"/>
      <c r="L253" s="159"/>
    </row>
    <row r="254" spans="1:12" x14ac:dyDescent="0.2">
      <c r="A254" s="121">
        <v>164</v>
      </c>
      <c r="B254" s="190" t="s">
        <v>111</v>
      </c>
      <c r="C254" s="109" t="s">
        <v>71</v>
      </c>
      <c r="D254" s="170">
        <v>45451</v>
      </c>
      <c r="E254" s="170">
        <v>45481</v>
      </c>
      <c r="F254" s="191">
        <f t="shared" si="12"/>
        <v>12388262.4735</v>
      </c>
      <c r="G254" s="191">
        <v>0</v>
      </c>
      <c r="H254" s="192">
        <v>1642.35</v>
      </c>
      <c r="I254" s="228"/>
      <c r="J254" s="121" t="s">
        <v>23</v>
      </c>
      <c r="K254" s="159"/>
      <c r="L254" s="159"/>
    </row>
    <row r="255" spans="1:12" ht="12" customHeight="1" x14ac:dyDescent="0.2">
      <c r="A255" s="121">
        <v>165</v>
      </c>
      <c r="B255" s="190" t="s">
        <v>189</v>
      </c>
      <c r="C255" s="109" t="s">
        <v>86</v>
      </c>
      <c r="D255" s="170">
        <v>45469</v>
      </c>
      <c r="E255" s="170">
        <v>45499</v>
      </c>
      <c r="F255" s="191">
        <f t="shared" si="12"/>
        <v>14652298</v>
      </c>
      <c r="G255" s="191">
        <v>14652298</v>
      </c>
      <c r="H255" s="192">
        <v>0</v>
      </c>
      <c r="I255" s="228"/>
      <c r="J255" s="121" t="s">
        <v>23</v>
      </c>
      <c r="K255" s="159"/>
      <c r="L255" s="159"/>
    </row>
    <row r="256" spans="1:12" ht="12" customHeight="1" x14ac:dyDescent="0.2">
      <c r="A256" s="121">
        <v>166</v>
      </c>
      <c r="B256" s="190" t="s">
        <v>310</v>
      </c>
      <c r="C256" s="109" t="s">
        <v>71</v>
      </c>
      <c r="D256" s="170">
        <v>45438</v>
      </c>
      <c r="E256" s="170">
        <v>45530</v>
      </c>
      <c r="F256" s="191">
        <f t="shared" si="12"/>
        <v>250856601.25830001</v>
      </c>
      <c r="G256" s="191">
        <v>0</v>
      </c>
      <c r="H256" s="192">
        <v>33256.83</v>
      </c>
      <c r="I256" s="228"/>
      <c r="J256" s="121" t="s">
        <v>23</v>
      </c>
      <c r="K256" s="159"/>
      <c r="L256" s="159"/>
    </row>
    <row r="257" spans="1:21" ht="12" customHeight="1" x14ac:dyDescent="0.2">
      <c r="A257" s="121">
        <v>167</v>
      </c>
      <c r="B257" s="190" t="s">
        <v>102</v>
      </c>
      <c r="C257" s="109" t="s">
        <v>71</v>
      </c>
      <c r="D257" s="170">
        <v>45448</v>
      </c>
      <c r="E257" s="170">
        <v>45478</v>
      </c>
      <c r="F257" s="191">
        <f t="shared" si="12"/>
        <v>2510000</v>
      </c>
      <c r="G257" s="191">
        <v>2510000</v>
      </c>
      <c r="H257" s="192">
        <v>0</v>
      </c>
      <c r="I257" s="228"/>
      <c r="J257" s="121" t="s">
        <v>23</v>
      </c>
      <c r="K257" s="159"/>
      <c r="L257" s="159"/>
    </row>
    <row r="258" spans="1:21" ht="12" customHeight="1" x14ac:dyDescent="0.2">
      <c r="A258" s="121">
        <v>168</v>
      </c>
      <c r="B258" s="190" t="s">
        <v>193</v>
      </c>
      <c r="C258" s="109" t="s">
        <v>71</v>
      </c>
      <c r="D258" s="170">
        <v>45356</v>
      </c>
      <c r="E258" s="170">
        <v>46086</v>
      </c>
      <c r="F258" s="191">
        <f t="shared" si="12"/>
        <v>141808588</v>
      </c>
      <c r="G258" s="191">
        <v>0</v>
      </c>
      <c r="H258" s="192">
        <v>18800</v>
      </c>
      <c r="I258" s="228"/>
      <c r="J258" s="121" t="s">
        <v>23</v>
      </c>
      <c r="K258" s="159"/>
      <c r="L258" s="159"/>
    </row>
    <row r="259" spans="1:21" ht="12" customHeight="1" x14ac:dyDescent="0.2">
      <c r="A259" s="121">
        <v>169</v>
      </c>
      <c r="B259" s="190" t="s">
        <v>311</v>
      </c>
      <c r="C259" s="109" t="s">
        <v>71</v>
      </c>
      <c r="D259" s="170">
        <v>45463</v>
      </c>
      <c r="E259" s="170">
        <v>45493</v>
      </c>
      <c r="F259" s="191">
        <f t="shared" si="12"/>
        <v>1227000</v>
      </c>
      <c r="G259" s="191">
        <v>1227000</v>
      </c>
      <c r="H259" s="192">
        <v>0</v>
      </c>
      <c r="I259" s="228"/>
      <c r="J259" s="121" t="s">
        <v>23</v>
      </c>
      <c r="K259" s="159"/>
      <c r="L259" s="159"/>
    </row>
    <row r="260" spans="1:21" ht="12" customHeight="1" x14ac:dyDescent="0.2">
      <c r="A260" s="121">
        <v>170</v>
      </c>
      <c r="B260" s="190" t="s">
        <v>312</v>
      </c>
      <c r="C260" s="109" t="s">
        <v>71</v>
      </c>
      <c r="D260" s="170">
        <v>45440</v>
      </c>
      <c r="E260" s="170">
        <v>45502</v>
      </c>
      <c r="F260" s="191">
        <f t="shared" si="12"/>
        <v>113145150</v>
      </c>
      <c r="G260" s="191">
        <v>0</v>
      </c>
      <c r="H260" s="192">
        <v>15000</v>
      </c>
      <c r="I260" s="228"/>
      <c r="J260" s="121" t="s">
        <v>23</v>
      </c>
      <c r="K260" s="159"/>
      <c r="L260" s="159"/>
    </row>
    <row r="261" spans="1:21" ht="12" customHeight="1" x14ac:dyDescent="0.2">
      <c r="A261" s="121">
        <v>171</v>
      </c>
      <c r="B261" s="190" t="s">
        <v>70</v>
      </c>
      <c r="C261" s="109" t="s">
        <v>71</v>
      </c>
      <c r="D261" s="170">
        <v>45448</v>
      </c>
      <c r="E261" s="170">
        <v>45478</v>
      </c>
      <c r="F261" s="191">
        <f t="shared" si="12"/>
        <v>3556000</v>
      </c>
      <c r="G261" s="191">
        <v>3556000</v>
      </c>
      <c r="H261" s="192">
        <v>0</v>
      </c>
      <c r="I261" s="228"/>
      <c r="J261" s="121" t="s">
        <v>23</v>
      </c>
      <c r="K261" s="159"/>
      <c r="L261" s="159"/>
    </row>
    <row r="262" spans="1:21" ht="12" customHeight="1" x14ac:dyDescent="0.2">
      <c r="A262" s="121">
        <v>172</v>
      </c>
      <c r="B262" s="190" t="s">
        <v>84</v>
      </c>
      <c r="C262" s="109" t="s">
        <v>71</v>
      </c>
      <c r="D262" s="170">
        <v>45446</v>
      </c>
      <c r="E262" s="170">
        <v>45479</v>
      </c>
      <c r="F262" s="191">
        <f t="shared" si="12"/>
        <v>43983966</v>
      </c>
      <c r="G262" s="191">
        <v>43983966</v>
      </c>
      <c r="H262" s="192">
        <v>0</v>
      </c>
      <c r="I262" s="228"/>
      <c r="J262" s="121" t="s">
        <v>23</v>
      </c>
      <c r="K262" s="159"/>
      <c r="L262" s="159"/>
    </row>
    <row r="263" spans="1:21" ht="12" customHeight="1" x14ac:dyDescent="0.2">
      <c r="A263" s="121">
        <v>173</v>
      </c>
      <c r="B263" s="190" t="s">
        <v>171</v>
      </c>
      <c r="C263" s="109" t="s">
        <v>71</v>
      </c>
      <c r="D263" s="170">
        <v>45460</v>
      </c>
      <c r="E263" s="170">
        <v>45521</v>
      </c>
      <c r="F263" s="191">
        <f t="shared" si="12"/>
        <v>11418231.387500001</v>
      </c>
      <c r="G263" s="191">
        <v>0</v>
      </c>
      <c r="H263" s="192">
        <v>1513.75</v>
      </c>
      <c r="I263" s="228"/>
      <c r="J263" s="121" t="s">
        <v>23</v>
      </c>
      <c r="K263" s="159"/>
      <c r="L263" s="159"/>
    </row>
    <row r="264" spans="1:21" ht="12" customHeight="1" x14ac:dyDescent="0.2">
      <c r="A264" s="121">
        <v>174</v>
      </c>
      <c r="B264" s="190" t="s">
        <v>313</v>
      </c>
      <c r="C264" s="109" t="s">
        <v>121</v>
      </c>
      <c r="D264" s="170">
        <v>45460</v>
      </c>
      <c r="E264" s="170">
        <v>45521</v>
      </c>
      <c r="F264" s="191">
        <f t="shared" si="12"/>
        <v>61196284.700000003</v>
      </c>
      <c r="G264" s="191">
        <v>4850000</v>
      </c>
      <c r="H264" s="192">
        <v>7470</v>
      </c>
      <c r="I264" s="228"/>
      <c r="J264" s="121" t="s">
        <v>23</v>
      </c>
      <c r="K264" s="159"/>
      <c r="L264" s="159"/>
    </row>
    <row r="265" spans="1:21" ht="15" customHeight="1" x14ac:dyDescent="0.2">
      <c r="A265" s="121">
        <v>175</v>
      </c>
      <c r="B265" s="190" t="s">
        <v>146</v>
      </c>
      <c r="C265" s="109" t="s">
        <v>71</v>
      </c>
      <c r="D265" s="170">
        <v>45395</v>
      </c>
      <c r="E265" s="170">
        <v>45548</v>
      </c>
      <c r="F265" s="191">
        <f t="shared" si="12"/>
        <v>61946969.625</v>
      </c>
      <c r="G265" s="191">
        <v>0</v>
      </c>
      <c r="H265" s="192">
        <v>8212.5</v>
      </c>
      <c r="I265" s="228"/>
      <c r="J265" s="121" t="s">
        <v>23</v>
      </c>
      <c r="K265" s="159"/>
      <c r="L265" s="159"/>
    </row>
    <row r="266" spans="1:21" s="112" customFormat="1" x14ac:dyDescent="0.2">
      <c r="A266" s="121"/>
      <c r="B266" s="198"/>
      <c r="C266" s="198"/>
      <c r="D266" s="162"/>
      <c r="E266" s="163"/>
      <c r="F266" s="193">
        <f>SUM(F240:F265)</f>
        <v>19839048091.219097</v>
      </c>
      <c r="G266" s="193">
        <f>SUM(G240:G265)</f>
        <v>6101522839.8299999</v>
      </c>
      <c r="H266" s="194">
        <f>SUM(H240:H265)</f>
        <v>1821225.91</v>
      </c>
    </row>
    <row r="270" spans="1:21" s="112" customFormat="1" x14ac:dyDescent="0.2">
      <c r="A270" s="116" t="s">
        <v>113</v>
      </c>
      <c r="B270" s="117"/>
      <c r="C270" s="185" t="s">
        <v>258</v>
      </c>
      <c r="D270" s="79"/>
      <c r="E270" s="155"/>
      <c r="F270" s="184"/>
      <c r="G270" s="184"/>
      <c r="H270" s="184"/>
      <c r="I270" s="114"/>
      <c r="J270" s="114"/>
      <c r="K270" s="114"/>
      <c r="L270" s="114"/>
      <c r="M270" s="115"/>
      <c r="N270" s="115"/>
      <c r="O270" s="115"/>
      <c r="P270" s="115"/>
      <c r="Q270" s="115"/>
      <c r="R270" s="115"/>
      <c r="S270" s="115"/>
      <c r="T270" s="115"/>
      <c r="U270" s="115"/>
    </row>
    <row r="271" spans="1:21" s="112" customFormat="1" x14ac:dyDescent="0.2">
      <c r="A271" s="116" t="s">
        <v>114</v>
      </c>
      <c r="B271" s="117"/>
      <c r="C271" s="186">
        <v>7543.01</v>
      </c>
      <c r="D271" s="157"/>
      <c r="E271" s="155"/>
      <c r="F271" s="184"/>
      <c r="G271" s="184"/>
      <c r="H271" s="184"/>
      <c r="I271" s="114"/>
      <c r="J271" s="114"/>
      <c r="K271" s="114"/>
      <c r="L271" s="114"/>
      <c r="M271" s="115"/>
      <c r="N271" s="115"/>
      <c r="O271" s="115"/>
      <c r="P271" s="115"/>
      <c r="Q271" s="115"/>
      <c r="R271" s="115"/>
      <c r="S271" s="115"/>
      <c r="T271" s="115"/>
      <c r="U271" s="115"/>
    </row>
    <row r="272" spans="1:21" s="112" customFormat="1" x14ac:dyDescent="0.2">
      <c r="A272" s="118"/>
      <c r="B272" s="119"/>
      <c r="C272" s="119"/>
      <c r="D272" s="158"/>
      <c r="E272" s="155"/>
      <c r="F272" s="184"/>
      <c r="G272" s="184"/>
      <c r="H272" s="184"/>
      <c r="I272" s="114"/>
      <c r="J272" s="114"/>
      <c r="K272" s="114"/>
      <c r="L272" s="114"/>
      <c r="M272" s="115"/>
      <c r="N272" s="115"/>
      <c r="O272" s="115"/>
      <c r="P272" s="115"/>
      <c r="Q272" s="115"/>
      <c r="R272" s="115"/>
      <c r="S272" s="115"/>
      <c r="T272" s="115"/>
      <c r="U272" s="115"/>
    </row>
    <row r="273" spans="1:21" s="112" customFormat="1" x14ac:dyDescent="0.2">
      <c r="A273" s="113"/>
      <c r="B273" s="117" t="s">
        <v>10</v>
      </c>
      <c r="C273" s="119"/>
      <c r="D273" s="158"/>
      <c r="E273" s="155"/>
      <c r="F273" s="184"/>
      <c r="G273" s="184"/>
      <c r="H273" s="184"/>
      <c r="I273" s="114"/>
      <c r="J273" s="114"/>
      <c r="K273" s="114"/>
      <c r="L273" s="114"/>
      <c r="M273" s="115"/>
      <c r="N273" s="115"/>
      <c r="O273" s="115"/>
      <c r="P273" s="115"/>
      <c r="Q273" s="115"/>
      <c r="R273" s="115"/>
      <c r="S273" s="115"/>
      <c r="T273" s="115"/>
      <c r="U273" s="115"/>
    </row>
    <row r="274" spans="1:21" s="112" customFormat="1" x14ac:dyDescent="0.2">
      <c r="A274" s="117"/>
      <c r="B274" s="119"/>
      <c r="C274" s="119"/>
      <c r="D274" s="158"/>
      <c r="E274" s="155"/>
      <c r="F274" s="184"/>
      <c r="G274" s="184"/>
      <c r="H274" s="184"/>
      <c r="I274" s="114"/>
      <c r="J274" s="114"/>
      <c r="K274" s="114"/>
      <c r="L274" s="114"/>
      <c r="M274" s="115"/>
      <c r="N274" s="115"/>
      <c r="O274" s="115"/>
      <c r="P274" s="115"/>
      <c r="Q274" s="115"/>
      <c r="R274" s="115"/>
      <c r="S274" s="115"/>
      <c r="T274" s="115"/>
      <c r="U274" s="115"/>
    </row>
    <row r="275" spans="1:21" ht="14.1" customHeight="1" thickBot="1" x14ac:dyDescent="0.25">
      <c r="A275" s="220" t="s">
        <v>11</v>
      </c>
      <c r="B275" s="221" t="s">
        <v>25</v>
      </c>
      <c r="C275" s="221" t="s">
        <v>13</v>
      </c>
      <c r="D275" s="222" t="s">
        <v>26</v>
      </c>
      <c r="E275" s="222" t="s">
        <v>15</v>
      </c>
      <c r="F275" s="187" t="s">
        <v>16</v>
      </c>
      <c r="G275" s="223" t="s">
        <v>16</v>
      </c>
      <c r="H275" s="223"/>
      <c r="I275" s="221" t="s">
        <v>17</v>
      </c>
      <c r="J275" s="221" t="s">
        <v>18</v>
      </c>
      <c r="K275" s="159"/>
      <c r="L275" s="159"/>
    </row>
    <row r="276" spans="1:21" ht="12.75" thickBot="1" x14ac:dyDescent="0.25">
      <c r="A276" s="220"/>
      <c r="B276" s="221"/>
      <c r="C276" s="221"/>
      <c r="D276" s="222"/>
      <c r="E276" s="222"/>
      <c r="F276" s="188" t="s">
        <v>19</v>
      </c>
      <c r="G276" s="189" t="s">
        <v>20</v>
      </c>
      <c r="H276" s="189" t="s">
        <v>21</v>
      </c>
      <c r="I276" s="221"/>
      <c r="J276" s="221"/>
      <c r="K276" s="159"/>
      <c r="L276" s="159"/>
    </row>
    <row r="277" spans="1:21" x14ac:dyDescent="0.2">
      <c r="A277" s="202"/>
      <c r="B277" s="112" t="s">
        <v>34</v>
      </c>
      <c r="C277" s="202"/>
      <c r="D277" s="161"/>
      <c r="E277" s="161"/>
      <c r="F277" s="196">
        <f>+F266</f>
        <v>19839048091.219097</v>
      </c>
      <c r="G277" s="196">
        <f>+G266</f>
        <v>6101522839.8299999</v>
      </c>
      <c r="H277" s="194">
        <f>+H266</f>
        <v>1821225.91</v>
      </c>
      <c r="I277" s="202"/>
      <c r="J277" s="202"/>
      <c r="K277" s="159"/>
      <c r="L277" s="159"/>
    </row>
    <row r="278" spans="1:21" x14ac:dyDescent="0.2">
      <c r="A278" s="121">
        <v>176</v>
      </c>
      <c r="B278" s="190" t="s">
        <v>147</v>
      </c>
      <c r="C278" s="109" t="s">
        <v>86</v>
      </c>
      <c r="D278" s="170">
        <v>45151</v>
      </c>
      <c r="E278" s="170">
        <v>45517</v>
      </c>
      <c r="F278" s="191">
        <f t="shared" ref="F278:F302" si="13">G278+(H278*$C$271)</f>
        <v>77521320</v>
      </c>
      <c r="G278" s="191">
        <v>77521320</v>
      </c>
      <c r="H278" s="192">
        <v>0</v>
      </c>
      <c r="I278" s="228" t="s">
        <v>38</v>
      </c>
      <c r="J278" s="121" t="s">
        <v>23</v>
      </c>
      <c r="K278" s="159"/>
      <c r="L278" s="159"/>
    </row>
    <row r="279" spans="1:21" x14ac:dyDescent="0.2">
      <c r="A279" s="121">
        <v>177</v>
      </c>
      <c r="B279" s="190" t="s">
        <v>192</v>
      </c>
      <c r="C279" s="109" t="s">
        <v>86</v>
      </c>
      <c r="D279" s="170">
        <v>45467</v>
      </c>
      <c r="E279" s="170">
        <v>45497</v>
      </c>
      <c r="F279" s="191">
        <f t="shared" si="13"/>
        <v>3055916</v>
      </c>
      <c r="G279" s="191">
        <v>3055916</v>
      </c>
      <c r="H279" s="192">
        <v>0</v>
      </c>
      <c r="I279" s="228"/>
      <c r="J279" s="121" t="s">
        <v>23</v>
      </c>
      <c r="K279" s="159"/>
      <c r="L279" s="159"/>
    </row>
    <row r="280" spans="1:21" x14ac:dyDescent="0.2">
      <c r="A280" s="121">
        <v>178</v>
      </c>
      <c r="B280" s="190" t="s">
        <v>314</v>
      </c>
      <c r="C280" s="109" t="s">
        <v>71</v>
      </c>
      <c r="D280" s="170">
        <v>45455</v>
      </c>
      <c r="E280" s="170">
        <v>45485</v>
      </c>
      <c r="F280" s="191">
        <f t="shared" si="13"/>
        <v>11635000</v>
      </c>
      <c r="G280" s="191">
        <v>11635000</v>
      </c>
      <c r="H280" s="192">
        <v>0</v>
      </c>
      <c r="I280" s="228"/>
      <c r="J280" s="121" t="s">
        <v>23</v>
      </c>
      <c r="K280" s="159"/>
      <c r="L280" s="159"/>
    </row>
    <row r="281" spans="1:21" x14ac:dyDescent="0.2">
      <c r="A281" s="121">
        <v>179</v>
      </c>
      <c r="B281" s="190" t="s">
        <v>235</v>
      </c>
      <c r="C281" s="109" t="s">
        <v>49</v>
      </c>
      <c r="D281" s="170">
        <v>45464</v>
      </c>
      <c r="E281" s="170">
        <v>45494</v>
      </c>
      <c r="F281" s="191">
        <f t="shared" si="13"/>
        <v>42067501</v>
      </c>
      <c r="G281" s="191">
        <v>42067501</v>
      </c>
      <c r="H281" s="192">
        <v>0</v>
      </c>
      <c r="I281" s="228"/>
      <c r="J281" s="121" t="s">
        <v>23</v>
      </c>
      <c r="K281" s="159"/>
      <c r="L281" s="159"/>
    </row>
    <row r="282" spans="1:21" x14ac:dyDescent="0.2">
      <c r="A282" s="121">
        <v>180</v>
      </c>
      <c r="B282" s="190" t="s">
        <v>148</v>
      </c>
      <c r="C282" s="109" t="s">
        <v>86</v>
      </c>
      <c r="D282" s="170">
        <v>45455</v>
      </c>
      <c r="E282" s="170">
        <v>45547</v>
      </c>
      <c r="F282" s="191">
        <f t="shared" si="13"/>
        <v>150860200</v>
      </c>
      <c r="G282" s="191">
        <v>0</v>
      </c>
      <c r="H282" s="192">
        <v>20000</v>
      </c>
      <c r="I282" s="228"/>
      <c r="J282" s="121" t="s">
        <v>23</v>
      </c>
      <c r="K282" s="159"/>
      <c r="L282" s="159"/>
    </row>
    <row r="283" spans="1:21" x14ac:dyDescent="0.2">
      <c r="A283" s="121">
        <v>181</v>
      </c>
      <c r="B283" s="190" t="s">
        <v>236</v>
      </c>
      <c r="C283" s="109" t="s">
        <v>71</v>
      </c>
      <c r="D283" s="170">
        <v>45453</v>
      </c>
      <c r="E283" s="170">
        <v>45483</v>
      </c>
      <c r="F283" s="191">
        <f t="shared" si="13"/>
        <v>19706113.625</v>
      </c>
      <c r="G283" s="191">
        <v>0</v>
      </c>
      <c r="H283" s="192">
        <v>2612.5</v>
      </c>
      <c r="I283" s="228"/>
      <c r="J283" s="121" t="s">
        <v>23</v>
      </c>
      <c r="K283" s="159"/>
      <c r="L283" s="159"/>
    </row>
    <row r="284" spans="1:21" x14ac:dyDescent="0.2">
      <c r="A284" s="121">
        <v>182</v>
      </c>
      <c r="B284" s="190" t="s">
        <v>116</v>
      </c>
      <c r="C284" s="109" t="s">
        <v>71</v>
      </c>
      <c r="D284" s="170">
        <v>45459</v>
      </c>
      <c r="E284" s="170">
        <v>45489</v>
      </c>
      <c r="F284" s="191">
        <f t="shared" si="13"/>
        <v>43763000</v>
      </c>
      <c r="G284" s="191">
        <v>43763000</v>
      </c>
      <c r="H284" s="192">
        <v>0</v>
      </c>
      <c r="I284" s="228"/>
      <c r="J284" s="121" t="s">
        <v>23</v>
      </c>
      <c r="K284" s="159"/>
      <c r="L284" s="159"/>
    </row>
    <row r="285" spans="1:21" x14ac:dyDescent="0.2">
      <c r="A285" s="121">
        <v>183</v>
      </c>
      <c r="B285" s="190" t="s">
        <v>85</v>
      </c>
      <c r="C285" s="109" t="s">
        <v>71</v>
      </c>
      <c r="D285" s="170">
        <v>45417</v>
      </c>
      <c r="E285" s="170">
        <v>45570</v>
      </c>
      <c r="F285" s="191">
        <f t="shared" si="13"/>
        <v>148765765.69999999</v>
      </c>
      <c r="G285" s="191">
        <v>146729153</v>
      </c>
      <c r="H285" s="192">
        <v>270</v>
      </c>
      <c r="I285" s="228"/>
      <c r="J285" s="121" t="s">
        <v>23</v>
      </c>
      <c r="K285" s="159"/>
      <c r="L285" s="159"/>
    </row>
    <row r="286" spans="1:21" x14ac:dyDescent="0.2">
      <c r="A286" s="121">
        <v>184</v>
      </c>
      <c r="B286" s="190" t="s">
        <v>237</v>
      </c>
      <c r="C286" s="109" t="s">
        <v>71</v>
      </c>
      <c r="D286" s="170">
        <v>45424</v>
      </c>
      <c r="E286" s="170">
        <v>45485</v>
      </c>
      <c r="F286" s="191">
        <f t="shared" si="13"/>
        <v>62373400</v>
      </c>
      <c r="G286" s="191">
        <v>62373400</v>
      </c>
      <c r="H286" s="192">
        <v>0</v>
      </c>
      <c r="I286" s="228"/>
      <c r="J286" s="121" t="s">
        <v>23</v>
      </c>
      <c r="K286" s="159"/>
      <c r="L286" s="159"/>
    </row>
    <row r="287" spans="1:21" x14ac:dyDescent="0.2">
      <c r="A287" s="121">
        <v>185</v>
      </c>
      <c r="B287" s="190" t="s">
        <v>149</v>
      </c>
      <c r="C287" s="109" t="s">
        <v>71</v>
      </c>
      <c r="D287" s="170">
        <v>45445</v>
      </c>
      <c r="E287" s="170">
        <v>45474</v>
      </c>
      <c r="F287" s="191">
        <f t="shared" si="13"/>
        <v>3040000</v>
      </c>
      <c r="G287" s="191">
        <v>3040000</v>
      </c>
      <c r="H287" s="192">
        <v>0</v>
      </c>
      <c r="I287" s="228"/>
      <c r="J287" s="121" t="s">
        <v>23</v>
      </c>
      <c r="K287" s="159"/>
      <c r="L287" s="159"/>
    </row>
    <row r="288" spans="1:21" x14ac:dyDescent="0.2">
      <c r="A288" s="121">
        <v>186</v>
      </c>
      <c r="B288" s="190" t="s">
        <v>150</v>
      </c>
      <c r="C288" s="109" t="s">
        <v>71</v>
      </c>
      <c r="D288" s="170">
        <v>45449</v>
      </c>
      <c r="E288" s="170">
        <v>45479</v>
      </c>
      <c r="F288" s="191">
        <f t="shared" si="13"/>
        <v>1570680.9723</v>
      </c>
      <c r="G288" s="191">
        <v>0</v>
      </c>
      <c r="H288" s="192">
        <v>208.23</v>
      </c>
      <c r="I288" s="228"/>
      <c r="J288" s="121" t="s">
        <v>23</v>
      </c>
      <c r="K288" s="159"/>
      <c r="L288" s="159"/>
    </row>
    <row r="289" spans="1:12" x14ac:dyDescent="0.2">
      <c r="A289" s="121">
        <v>187</v>
      </c>
      <c r="B289" s="190" t="s">
        <v>118</v>
      </c>
      <c r="C289" s="109" t="s">
        <v>128</v>
      </c>
      <c r="D289" s="170">
        <v>45458</v>
      </c>
      <c r="E289" s="170">
        <v>45488</v>
      </c>
      <c r="F289" s="191">
        <f t="shared" si="13"/>
        <v>8330424.8139000013</v>
      </c>
      <c r="G289" s="191">
        <v>0</v>
      </c>
      <c r="H289" s="192">
        <v>1104.3900000000001</v>
      </c>
      <c r="I289" s="228"/>
      <c r="J289" s="121" t="s">
        <v>23</v>
      </c>
      <c r="K289" s="159"/>
      <c r="L289" s="159"/>
    </row>
    <row r="290" spans="1:12" x14ac:dyDescent="0.2">
      <c r="A290" s="121">
        <v>188</v>
      </c>
      <c r="B290" s="190" t="s">
        <v>103</v>
      </c>
      <c r="C290" s="109" t="s">
        <v>121</v>
      </c>
      <c r="D290" s="170">
        <v>45450</v>
      </c>
      <c r="E290" s="170">
        <v>45480</v>
      </c>
      <c r="F290" s="191">
        <f t="shared" si="13"/>
        <v>2684800</v>
      </c>
      <c r="G290" s="191">
        <v>2684800</v>
      </c>
      <c r="H290" s="192">
        <v>0</v>
      </c>
      <c r="I290" s="228"/>
      <c r="J290" s="121" t="s">
        <v>23</v>
      </c>
      <c r="K290" s="159"/>
      <c r="L290" s="159"/>
    </row>
    <row r="291" spans="1:12" x14ac:dyDescent="0.2">
      <c r="A291" s="121">
        <v>189</v>
      </c>
      <c r="B291" s="190" t="s">
        <v>46</v>
      </c>
      <c r="C291" s="109" t="s">
        <v>49</v>
      </c>
      <c r="D291" s="170">
        <v>45463</v>
      </c>
      <c r="E291" s="170">
        <v>45498</v>
      </c>
      <c r="F291" s="191">
        <f t="shared" si="13"/>
        <v>827366090</v>
      </c>
      <c r="G291" s="191">
        <v>827366090</v>
      </c>
      <c r="H291" s="192">
        <v>0</v>
      </c>
      <c r="I291" s="228"/>
      <c r="J291" s="121" t="s">
        <v>23</v>
      </c>
      <c r="K291" s="159"/>
      <c r="L291" s="159"/>
    </row>
    <row r="292" spans="1:12" x14ac:dyDescent="0.2">
      <c r="A292" s="121">
        <v>190</v>
      </c>
      <c r="B292" s="190" t="s">
        <v>315</v>
      </c>
      <c r="C292" s="109" t="s">
        <v>71</v>
      </c>
      <c r="D292" s="170">
        <v>45447</v>
      </c>
      <c r="E292" s="170">
        <v>45477</v>
      </c>
      <c r="F292" s="191">
        <f t="shared" si="13"/>
        <v>609000</v>
      </c>
      <c r="G292" s="191">
        <v>609000</v>
      </c>
      <c r="H292" s="192">
        <v>0</v>
      </c>
      <c r="I292" s="228"/>
      <c r="J292" s="121" t="s">
        <v>23</v>
      </c>
      <c r="K292" s="159"/>
      <c r="L292" s="159"/>
    </row>
    <row r="293" spans="1:12" x14ac:dyDescent="0.2">
      <c r="A293" s="121">
        <v>191</v>
      </c>
      <c r="B293" s="190" t="s">
        <v>238</v>
      </c>
      <c r="C293" s="109" t="s">
        <v>71</v>
      </c>
      <c r="D293" s="170">
        <v>45450</v>
      </c>
      <c r="E293" s="170">
        <v>45480</v>
      </c>
      <c r="F293" s="191">
        <f t="shared" si="13"/>
        <v>6111644</v>
      </c>
      <c r="G293" s="191">
        <v>6111644</v>
      </c>
      <c r="H293" s="192">
        <v>0</v>
      </c>
      <c r="I293" s="228"/>
      <c r="J293" s="121" t="s">
        <v>23</v>
      </c>
      <c r="K293" s="159"/>
      <c r="L293" s="159"/>
    </row>
    <row r="294" spans="1:12" x14ac:dyDescent="0.2">
      <c r="A294" s="121">
        <v>192</v>
      </c>
      <c r="B294" s="190" t="s">
        <v>190</v>
      </c>
      <c r="C294" s="109" t="s">
        <v>71</v>
      </c>
      <c r="D294" s="170">
        <v>45463</v>
      </c>
      <c r="E294" s="170">
        <v>45493</v>
      </c>
      <c r="F294" s="191">
        <f t="shared" si="13"/>
        <v>4000000</v>
      </c>
      <c r="G294" s="191">
        <v>4000000</v>
      </c>
      <c r="H294" s="192">
        <v>0</v>
      </c>
      <c r="I294" s="228"/>
      <c r="J294" s="121" t="s">
        <v>23</v>
      </c>
      <c r="K294" s="159"/>
      <c r="L294" s="159"/>
    </row>
    <row r="295" spans="1:12" x14ac:dyDescent="0.2">
      <c r="A295" s="121">
        <v>193</v>
      </c>
      <c r="B295" s="190" t="s">
        <v>239</v>
      </c>
      <c r="C295" s="109" t="s">
        <v>86</v>
      </c>
      <c r="D295" s="170">
        <v>45398</v>
      </c>
      <c r="E295" s="170">
        <v>45551</v>
      </c>
      <c r="F295" s="191">
        <f t="shared" si="13"/>
        <v>237098863</v>
      </c>
      <c r="G295" s="191">
        <v>237098863</v>
      </c>
      <c r="H295" s="192">
        <v>0</v>
      </c>
      <c r="I295" s="228"/>
      <c r="J295" s="121" t="s">
        <v>23</v>
      </c>
      <c r="K295" s="159"/>
      <c r="L295" s="159"/>
    </row>
    <row r="296" spans="1:12" x14ac:dyDescent="0.2">
      <c r="A296" s="121">
        <v>194</v>
      </c>
      <c r="B296" s="190" t="s">
        <v>104</v>
      </c>
      <c r="C296" s="109" t="s">
        <v>71</v>
      </c>
      <c r="D296" s="170">
        <v>45426</v>
      </c>
      <c r="E296" s="170">
        <v>45487</v>
      </c>
      <c r="F296" s="191">
        <f t="shared" si="13"/>
        <v>26351900</v>
      </c>
      <c r="G296" s="191">
        <v>26351900</v>
      </c>
      <c r="H296" s="192">
        <v>0</v>
      </c>
      <c r="I296" s="228"/>
      <c r="J296" s="121" t="s">
        <v>23</v>
      </c>
      <c r="K296" s="159"/>
      <c r="L296" s="159"/>
    </row>
    <row r="297" spans="1:12" x14ac:dyDescent="0.2">
      <c r="A297" s="121">
        <v>195</v>
      </c>
      <c r="B297" s="190" t="s">
        <v>119</v>
      </c>
      <c r="C297" s="109" t="s">
        <v>71</v>
      </c>
      <c r="D297" s="170">
        <v>45471</v>
      </c>
      <c r="E297" s="170">
        <v>45501</v>
      </c>
      <c r="F297" s="191">
        <f t="shared" si="13"/>
        <v>14715000</v>
      </c>
      <c r="G297" s="191">
        <v>14715000</v>
      </c>
      <c r="H297" s="192">
        <v>0</v>
      </c>
      <c r="I297" s="228"/>
      <c r="J297" s="121" t="s">
        <v>23</v>
      </c>
      <c r="K297" s="159"/>
      <c r="L297" s="159"/>
    </row>
    <row r="298" spans="1:12" x14ac:dyDescent="0.2">
      <c r="A298" s="121">
        <v>196</v>
      </c>
      <c r="B298" s="190" t="s">
        <v>74</v>
      </c>
      <c r="C298" s="109" t="s">
        <v>71</v>
      </c>
      <c r="D298" s="170">
        <v>45449</v>
      </c>
      <c r="E298" s="170">
        <v>45479</v>
      </c>
      <c r="F298" s="191">
        <f t="shared" si="13"/>
        <v>47772925</v>
      </c>
      <c r="G298" s="191">
        <v>47772925</v>
      </c>
      <c r="H298" s="192">
        <v>0</v>
      </c>
      <c r="I298" s="228"/>
      <c r="J298" s="121" t="s">
        <v>23</v>
      </c>
      <c r="K298" s="159"/>
      <c r="L298" s="159"/>
    </row>
    <row r="299" spans="1:12" x14ac:dyDescent="0.2">
      <c r="A299" s="121">
        <v>197</v>
      </c>
      <c r="B299" s="109" t="s">
        <v>316</v>
      </c>
      <c r="C299" s="109" t="s">
        <v>71</v>
      </c>
      <c r="D299" s="170">
        <v>45447</v>
      </c>
      <c r="E299" s="170">
        <v>45477</v>
      </c>
      <c r="F299" s="191">
        <f t="shared" si="13"/>
        <v>522600</v>
      </c>
      <c r="G299" s="191">
        <v>522600</v>
      </c>
      <c r="H299" s="192">
        <v>0</v>
      </c>
      <c r="I299" s="228"/>
      <c r="J299" s="121" t="s">
        <v>23</v>
      </c>
      <c r="K299" s="159"/>
      <c r="L299" s="159"/>
    </row>
    <row r="300" spans="1:12" x14ac:dyDescent="0.2">
      <c r="A300" s="121">
        <v>198</v>
      </c>
      <c r="B300" s="190" t="s">
        <v>105</v>
      </c>
      <c r="C300" s="109" t="s">
        <v>71</v>
      </c>
      <c r="D300" s="170">
        <v>45445</v>
      </c>
      <c r="E300" s="170">
        <v>45474</v>
      </c>
      <c r="F300" s="191">
        <f t="shared" si="13"/>
        <v>3598653</v>
      </c>
      <c r="G300" s="191">
        <v>3598653</v>
      </c>
      <c r="H300" s="192">
        <v>0</v>
      </c>
      <c r="I300" s="228"/>
      <c r="J300" s="121" t="s">
        <v>23</v>
      </c>
      <c r="K300" s="159"/>
      <c r="L300" s="159"/>
    </row>
    <row r="301" spans="1:12" x14ac:dyDescent="0.2">
      <c r="A301" s="121">
        <v>199</v>
      </c>
      <c r="B301" s="190" t="s">
        <v>317</v>
      </c>
      <c r="C301" s="109" t="s">
        <v>71</v>
      </c>
      <c r="D301" s="170">
        <v>45463</v>
      </c>
      <c r="E301" s="170">
        <v>45487</v>
      </c>
      <c r="F301" s="191">
        <f t="shared" si="13"/>
        <v>14029998.6</v>
      </c>
      <c r="G301" s="191">
        <v>0</v>
      </c>
      <c r="H301" s="192">
        <v>1860</v>
      </c>
      <c r="I301" s="228"/>
      <c r="J301" s="121" t="s">
        <v>23</v>
      </c>
      <c r="K301" s="159"/>
      <c r="L301" s="159"/>
    </row>
    <row r="302" spans="1:12" x14ac:dyDescent="0.2">
      <c r="A302" s="121">
        <v>200</v>
      </c>
      <c r="B302" s="190" t="s">
        <v>318</v>
      </c>
      <c r="C302" s="109" t="s">
        <v>71</v>
      </c>
      <c r="D302" s="170">
        <v>45451</v>
      </c>
      <c r="E302" s="170">
        <v>45481</v>
      </c>
      <c r="F302" s="199">
        <f t="shared" si="13"/>
        <v>2034223</v>
      </c>
      <c r="G302" s="191">
        <v>2034223</v>
      </c>
      <c r="H302" s="197">
        <v>0</v>
      </c>
      <c r="I302" s="228"/>
      <c r="J302" s="121" t="s">
        <v>23</v>
      </c>
      <c r="K302" s="159"/>
      <c r="L302" s="159"/>
    </row>
    <row r="303" spans="1:12" s="112" customFormat="1" x14ac:dyDescent="0.2">
      <c r="A303" s="121"/>
      <c r="B303" s="198"/>
      <c r="C303" s="198"/>
      <c r="D303" s="162"/>
      <c r="E303" s="163"/>
      <c r="F303" s="193">
        <f>SUM(F277:F302)</f>
        <v>21598633109.930298</v>
      </c>
      <c r="G303" s="193">
        <f>SUM(G277:G301)</f>
        <v>7662539604.8299999</v>
      </c>
      <c r="H303" s="194">
        <f>SUM(H277:H302)</f>
        <v>1847281.0299999998</v>
      </c>
    </row>
    <row r="308" spans="1:10" x14ac:dyDescent="0.2">
      <c r="A308" s="116" t="s">
        <v>113</v>
      </c>
      <c r="B308" s="117"/>
      <c r="C308" s="185" t="s">
        <v>258</v>
      </c>
      <c r="D308" s="79"/>
      <c r="E308" s="155"/>
      <c r="F308" s="184"/>
      <c r="G308" s="184"/>
      <c r="H308" s="184"/>
      <c r="I308" s="114"/>
      <c r="J308" s="114"/>
    </row>
    <row r="309" spans="1:10" x14ac:dyDescent="0.2">
      <c r="A309" s="116" t="s">
        <v>114</v>
      </c>
      <c r="B309" s="117"/>
      <c r="C309" s="186">
        <f>SUM(C271:C308)</f>
        <v>7543.01</v>
      </c>
      <c r="D309" s="157"/>
      <c r="E309" s="155"/>
      <c r="F309" s="184"/>
      <c r="G309" s="184"/>
      <c r="H309" s="184"/>
      <c r="I309" s="114"/>
      <c r="J309" s="114"/>
    </row>
    <row r="310" spans="1:10" x14ac:dyDescent="0.2">
      <c r="A310" s="118"/>
      <c r="B310" s="119"/>
      <c r="C310" s="119"/>
      <c r="D310" s="158"/>
      <c r="E310" s="155"/>
      <c r="F310" s="184"/>
      <c r="G310" s="184"/>
      <c r="H310" s="184"/>
      <c r="I310" s="114"/>
      <c r="J310" s="114"/>
    </row>
    <row r="311" spans="1:10" x14ac:dyDescent="0.2">
      <c r="A311" s="113"/>
      <c r="B311" s="117" t="s">
        <v>10</v>
      </c>
      <c r="C311" s="119"/>
      <c r="D311" s="158"/>
      <c r="E311" s="155"/>
      <c r="F311" s="184"/>
      <c r="G311" s="184"/>
      <c r="H311" s="184"/>
      <c r="I311" s="114"/>
      <c r="J311" s="114"/>
    </row>
    <row r="312" spans="1:10" x14ac:dyDescent="0.2">
      <c r="A312" s="117"/>
      <c r="B312" s="119"/>
      <c r="C312" s="119"/>
      <c r="D312" s="158"/>
      <c r="E312" s="155"/>
      <c r="F312" s="184"/>
      <c r="G312" s="184"/>
      <c r="H312" s="184"/>
      <c r="I312" s="114"/>
      <c r="J312" s="114"/>
    </row>
    <row r="313" spans="1:10" ht="12.75" thickBot="1" x14ac:dyDescent="0.25">
      <c r="A313" s="220" t="s">
        <v>11</v>
      </c>
      <c r="B313" s="221" t="s">
        <v>25</v>
      </c>
      <c r="C313" s="221" t="s">
        <v>13</v>
      </c>
      <c r="D313" s="222" t="s">
        <v>26</v>
      </c>
      <c r="E313" s="222" t="s">
        <v>15</v>
      </c>
      <c r="F313" s="187" t="s">
        <v>16</v>
      </c>
      <c r="G313" s="223" t="s">
        <v>16</v>
      </c>
      <c r="H313" s="223"/>
      <c r="I313" s="221" t="s">
        <v>17</v>
      </c>
      <c r="J313" s="221" t="s">
        <v>18</v>
      </c>
    </row>
    <row r="314" spans="1:10" ht="12.75" thickBot="1" x14ac:dyDescent="0.25">
      <c r="A314" s="220"/>
      <c r="B314" s="221"/>
      <c r="C314" s="221"/>
      <c r="D314" s="222"/>
      <c r="E314" s="222"/>
      <c r="F314" s="188" t="s">
        <v>19</v>
      </c>
      <c r="G314" s="189" t="s">
        <v>20</v>
      </c>
      <c r="H314" s="189" t="s">
        <v>21</v>
      </c>
      <c r="I314" s="221"/>
      <c r="J314" s="221"/>
    </row>
    <row r="315" spans="1:10" x14ac:dyDescent="0.2">
      <c r="A315" s="202"/>
      <c r="B315" s="112" t="s">
        <v>34</v>
      </c>
      <c r="C315" s="202"/>
      <c r="D315" s="161"/>
      <c r="E315" s="161"/>
      <c r="F315" s="196">
        <f>+F303</f>
        <v>21598633109.930298</v>
      </c>
      <c r="G315" s="196">
        <f t="shared" ref="G315:H315" si="14">+G303</f>
        <v>7662539604.8299999</v>
      </c>
      <c r="H315" s="196">
        <f t="shared" si="14"/>
        <v>1847281.0299999998</v>
      </c>
      <c r="I315" s="202"/>
      <c r="J315" s="202"/>
    </row>
    <row r="316" spans="1:10" x14ac:dyDescent="0.2">
      <c r="A316" s="121">
        <v>201</v>
      </c>
      <c r="B316" s="190" t="s">
        <v>191</v>
      </c>
      <c r="C316" s="109" t="s">
        <v>71</v>
      </c>
      <c r="D316" s="170">
        <v>45466</v>
      </c>
      <c r="E316" s="170">
        <v>45496</v>
      </c>
      <c r="F316" s="191">
        <f t="shared" ref="F316:F331" si="15">G316+(H316*$C$271)</f>
        <v>2788000</v>
      </c>
      <c r="G316" s="191">
        <v>2788000</v>
      </c>
      <c r="H316" s="192">
        <v>0</v>
      </c>
      <c r="I316" s="228"/>
      <c r="J316" s="121" t="s">
        <v>23</v>
      </c>
    </row>
    <row r="317" spans="1:10" x14ac:dyDescent="0.2">
      <c r="A317" s="121">
        <v>202</v>
      </c>
      <c r="B317" s="190" t="s">
        <v>319</v>
      </c>
      <c r="C317" s="109" t="s">
        <v>71</v>
      </c>
      <c r="D317" s="170">
        <v>45446</v>
      </c>
      <c r="E317" s="170">
        <v>45476</v>
      </c>
      <c r="F317" s="191">
        <f t="shared" si="15"/>
        <v>195000</v>
      </c>
      <c r="G317" s="191">
        <v>195000</v>
      </c>
      <c r="H317" s="192">
        <v>0</v>
      </c>
      <c r="I317" s="228"/>
      <c r="J317" s="121" t="s">
        <v>23</v>
      </c>
    </row>
    <row r="318" spans="1:10" x14ac:dyDescent="0.2">
      <c r="A318" s="121">
        <v>203</v>
      </c>
      <c r="B318" s="190" t="s">
        <v>112</v>
      </c>
      <c r="C318" s="109" t="s">
        <v>86</v>
      </c>
      <c r="D318" s="170">
        <v>45441</v>
      </c>
      <c r="E318" s="170">
        <v>45533</v>
      </c>
      <c r="F318" s="191">
        <f t="shared" si="15"/>
        <v>85967383.249599993</v>
      </c>
      <c r="G318" s="191">
        <v>0</v>
      </c>
      <c r="H318" s="192">
        <v>11396.96</v>
      </c>
      <c r="I318" s="228"/>
      <c r="J318" s="121" t="s">
        <v>23</v>
      </c>
    </row>
    <row r="319" spans="1:10" x14ac:dyDescent="0.2">
      <c r="A319" s="121">
        <v>204</v>
      </c>
      <c r="B319" s="190" t="s">
        <v>151</v>
      </c>
      <c r="C319" s="109" t="s">
        <v>71</v>
      </c>
      <c r="D319" s="170">
        <v>45446</v>
      </c>
      <c r="E319" s="170">
        <v>45476</v>
      </c>
      <c r="F319" s="191">
        <f t="shared" si="15"/>
        <v>2532000</v>
      </c>
      <c r="G319" s="191">
        <v>2532000</v>
      </c>
      <c r="H319" s="192">
        <v>0</v>
      </c>
      <c r="I319" s="228"/>
      <c r="J319" s="121" t="s">
        <v>23</v>
      </c>
    </row>
    <row r="320" spans="1:10" x14ac:dyDescent="0.2">
      <c r="A320" s="121">
        <v>205</v>
      </c>
      <c r="B320" s="190" t="s">
        <v>68</v>
      </c>
      <c r="C320" s="109" t="s">
        <v>86</v>
      </c>
      <c r="D320" s="170">
        <v>45417</v>
      </c>
      <c r="E320" s="170">
        <v>45782</v>
      </c>
      <c r="F320" s="191">
        <f t="shared" si="15"/>
        <v>165254860</v>
      </c>
      <c r="G320" s="191">
        <v>165254860</v>
      </c>
      <c r="H320" s="192">
        <v>0</v>
      </c>
      <c r="I320" s="228"/>
      <c r="J320" s="121" t="s">
        <v>23</v>
      </c>
    </row>
    <row r="321" spans="1:10" x14ac:dyDescent="0.2">
      <c r="A321" s="121">
        <v>206</v>
      </c>
      <c r="B321" s="190" t="s">
        <v>320</v>
      </c>
      <c r="C321" s="109" t="s">
        <v>71</v>
      </c>
      <c r="D321" s="170">
        <v>45468</v>
      </c>
      <c r="E321" s="170">
        <v>45498</v>
      </c>
      <c r="F321" s="191">
        <f t="shared" si="15"/>
        <v>8000000</v>
      </c>
      <c r="G321" s="191">
        <v>8000000</v>
      </c>
      <c r="H321" s="192">
        <v>0</v>
      </c>
      <c r="I321" s="228"/>
      <c r="J321" s="121" t="s">
        <v>23</v>
      </c>
    </row>
    <row r="322" spans="1:10" x14ac:dyDescent="0.2">
      <c r="A322" s="121">
        <v>207</v>
      </c>
      <c r="B322" s="190" t="s">
        <v>240</v>
      </c>
      <c r="C322" s="109" t="s">
        <v>71</v>
      </c>
      <c r="D322" s="170">
        <v>45454</v>
      </c>
      <c r="E322" s="170">
        <v>45484</v>
      </c>
      <c r="F322" s="191">
        <f t="shared" si="15"/>
        <v>12023000</v>
      </c>
      <c r="G322" s="191">
        <v>12023000</v>
      </c>
      <c r="H322" s="192">
        <v>0</v>
      </c>
      <c r="I322" s="228"/>
      <c r="J322" s="121" t="s">
        <v>23</v>
      </c>
    </row>
    <row r="323" spans="1:10" x14ac:dyDescent="0.2">
      <c r="A323" s="121">
        <v>208</v>
      </c>
      <c r="B323" s="190" t="s">
        <v>321</v>
      </c>
      <c r="C323" s="109" t="s">
        <v>86</v>
      </c>
      <c r="D323" s="170">
        <v>45471</v>
      </c>
      <c r="E323" s="170">
        <v>45532</v>
      </c>
      <c r="F323" s="191">
        <f t="shared" si="15"/>
        <v>623518557.7277</v>
      </c>
      <c r="G323" s="191">
        <v>0</v>
      </c>
      <c r="H323" s="192">
        <v>82661.77</v>
      </c>
      <c r="I323" s="228"/>
      <c r="J323" s="121" t="s">
        <v>23</v>
      </c>
    </row>
    <row r="324" spans="1:10" x14ac:dyDescent="0.2">
      <c r="A324" s="121">
        <v>209</v>
      </c>
      <c r="B324" s="190" t="s">
        <v>241</v>
      </c>
      <c r="C324" s="109" t="s">
        <v>71</v>
      </c>
      <c r="D324" s="170">
        <v>45461</v>
      </c>
      <c r="E324" s="170">
        <v>45491</v>
      </c>
      <c r="F324" s="191">
        <f t="shared" si="15"/>
        <v>3300000</v>
      </c>
      <c r="G324" s="191">
        <v>3300000</v>
      </c>
      <c r="H324" s="192">
        <v>0</v>
      </c>
      <c r="I324" s="228"/>
      <c r="J324" s="121" t="s">
        <v>23</v>
      </c>
    </row>
    <row r="325" spans="1:10" x14ac:dyDescent="0.2">
      <c r="A325" s="121">
        <v>210</v>
      </c>
      <c r="B325" s="190" t="s">
        <v>152</v>
      </c>
      <c r="C325" s="109" t="s">
        <v>71</v>
      </c>
      <c r="D325" s="170">
        <v>45454</v>
      </c>
      <c r="E325" s="170">
        <v>45484.695891203701</v>
      </c>
      <c r="F325" s="191">
        <f t="shared" si="15"/>
        <v>2489193.3000000003</v>
      </c>
      <c r="G325" s="191">
        <v>0</v>
      </c>
      <c r="H325" s="192">
        <v>330</v>
      </c>
      <c r="I325" s="228"/>
      <c r="J325" s="121" t="s">
        <v>23</v>
      </c>
    </row>
    <row r="326" spans="1:10" x14ac:dyDescent="0.2">
      <c r="A326" s="121">
        <v>211</v>
      </c>
      <c r="B326" s="190" t="s">
        <v>153</v>
      </c>
      <c r="C326" s="109" t="s">
        <v>71</v>
      </c>
      <c r="D326" s="170">
        <v>45406</v>
      </c>
      <c r="E326" s="170">
        <v>45771</v>
      </c>
      <c r="F326" s="191">
        <f t="shared" si="15"/>
        <v>25682339</v>
      </c>
      <c r="G326" s="191">
        <v>25682339</v>
      </c>
      <c r="H326" s="192">
        <v>0</v>
      </c>
      <c r="I326" s="228"/>
      <c r="J326" s="121" t="s">
        <v>23</v>
      </c>
    </row>
    <row r="327" spans="1:10" x14ac:dyDescent="0.2">
      <c r="A327" s="121">
        <v>212</v>
      </c>
      <c r="B327" s="190" t="s">
        <v>322</v>
      </c>
      <c r="C327" s="109" t="s">
        <v>71</v>
      </c>
      <c r="D327" s="170">
        <v>45471</v>
      </c>
      <c r="E327" s="170">
        <v>45501</v>
      </c>
      <c r="F327" s="191">
        <f t="shared" si="15"/>
        <v>4089593.7316999999</v>
      </c>
      <c r="G327" s="191">
        <v>0</v>
      </c>
      <c r="H327" s="192">
        <v>542.16999999999996</v>
      </c>
      <c r="I327" s="228"/>
      <c r="J327" s="121" t="s">
        <v>23</v>
      </c>
    </row>
    <row r="328" spans="1:10" x14ac:dyDescent="0.2">
      <c r="A328" s="121">
        <v>213</v>
      </c>
      <c r="B328" s="190" t="s">
        <v>120</v>
      </c>
      <c r="C328" s="109" t="s">
        <v>86</v>
      </c>
      <c r="D328" s="170">
        <v>45397</v>
      </c>
      <c r="E328" s="170">
        <v>45488</v>
      </c>
      <c r="F328" s="191">
        <f t="shared" si="15"/>
        <v>189537436.35560003</v>
      </c>
      <c r="G328" s="191">
        <v>0</v>
      </c>
      <c r="H328" s="192">
        <v>25127.56</v>
      </c>
      <c r="I328" s="228"/>
      <c r="J328" s="121" t="s">
        <v>23</v>
      </c>
    </row>
    <row r="329" spans="1:10" x14ac:dyDescent="0.2">
      <c r="A329" s="121">
        <v>214</v>
      </c>
      <c r="B329" s="190" t="s">
        <v>323</v>
      </c>
      <c r="C329" s="109" t="s">
        <v>71</v>
      </c>
      <c r="D329" s="170">
        <v>45456</v>
      </c>
      <c r="E329" s="170">
        <v>45486</v>
      </c>
      <c r="F329" s="191">
        <f t="shared" si="15"/>
        <v>5280000</v>
      </c>
      <c r="G329" s="191">
        <v>5280000</v>
      </c>
      <c r="H329" s="192">
        <v>0</v>
      </c>
      <c r="I329" s="228"/>
      <c r="J329" s="121" t="s">
        <v>23</v>
      </c>
    </row>
    <row r="330" spans="1:10" x14ac:dyDescent="0.2">
      <c r="A330" s="121">
        <v>215</v>
      </c>
      <c r="B330" s="190" t="s">
        <v>75</v>
      </c>
      <c r="C330" s="109" t="s">
        <v>71</v>
      </c>
      <c r="D330" s="170">
        <v>45365</v>
      </c>
      <c r="E330" s="170">
        <v>45730</v>
      </c>
      <c r="F330" s="191">
        <f t="shared" si="15"/>
        <v>26691648</v>
      </c>
      <c r="G330" s="191">
        <v>26691648</v>
      </c>
      <c r="H330" s="192">
        <v>0</v>
      </c>
      <c r="I330" s="228"/>
      <c r="J330" s="121" t="s">
        <v>23</v>
      </c>
    </row>
    <row r="331" spans="1:10" x14ac:dyDescent="0.2">
      <c r="A331" s="121">
        <v>216</v>
      </c>
      <c r="B331" s="190" t="s">
        <v>69</v>
      </c>
      <c r="C331" s="109" t="s">
        <v>86</v>
      </c>
      <c r="D331" s="170">
        <v>45423</v>
      </c>
      <c r="E331" s="170">
        <v>45515</v>
      </c>
      <c r="F331" s="191">
        <f t="shared" si="15"/>
        <v>191376573.05380002</v>
      </c>
      <c r="G331" s="191">
        <v>0</v>
      </c>
      <c r="H331" s="192">
        <v>25371.38</v>
      </c>
      <c r="I331" s="228"/>
      <c r="J331" s="121" t="s">
        <v>23</v>
      </c>
    </row>
    <row r="332" spans="1:10" x14ac:dyDescent="0.2">
      <c r="A332" s="121"/>
      <c r="B332" s="198"/>
      <c r="C332" s="198"/>
      <c r="D332" s="162"/>
      <c r="E332" s="163"/>
      <c r="F332" s="193">
        <f>SUM(F315:F331)</f>
        <v>22947358694.348694</v>
      </c>
      <c r="G332" s="193">
        <f>SUM(G315:G331)</f>
        <v>7914286451.8299999</v>
      </c>
      <c r="H332" s="193">
        <f>SUM(H315:H331)</f>
        <v>1992710.8699999996</v>
      </c>
      <c r="I332" s="202"/>
      <c r="J332" s="121"/>
    </row>
    <row r="333" spans="1:10" ht="14.25" x14ac:dyDescent="0.2">
      <c r="A333" s="121"/>
      <c r="F333"/>
      <c r="I333" s="112"/>
      <c r="J333" s="112"/>
    </row>
    <row r="334" spans="1:10" ht="14.25" x14ac:dyDescent="0.2">
      <c r="F334"/>
    </row>
  </sheetData>
  <mergeCells count="82">
    <mergeCell ref="I316:I331"/>
    <mergeCell ref="J275:J276"/>
    <mergeCell ref="I278:I302"/>
    <mergeCell ref="A313:A314"/>
    <mergeCell ref="B313:B314"/>
    <mergeCell ref="C313:C314"/>
    <mergeCell ref="D313:D314"/>
    <mergeCell ref="E313:E314"/>
    <mergeCell ref="G313:H313"/>
    <mergeCell ref="I313:I314"/>
    <mergeCell ref="J313:J314"/>
    <mergeCell ref="I241:I265"/>
    <mergeCell ref="A275:A276"/>
    <mergeCell ref="B275:B276"/>
    <mergeCell ref="C275:C276"/>
    <mergeCell ref="D275:D276"/>
    <mergeCell ref="E275:E276"/>
    <mergeCell ref="G275:H275"/>
    <mergeCell ref="I275:I276"/>
    <mergeCell ref="J200:J201"/>
    <mergeCell ref="I203:I227"/>
    <mergeCell ref="A238:A239"/>
    <mergeCell ref="B238:B239"/>
    <mergeCell ref="C238:C239"/>
    <mergeCell ref="D238:D239"/>
    <mergeCell ref="E238:E239"/>
    <mergeCell ref="G238:H238"/>
    <mergeCell ref="I238:I239"/>
    <mergeCell ref="J238:J239"/>
    <mergeCell ref="I164:I188"/>
    <mergeCell ref="A200:A201"/>
    <mergeCell ref="B200:B201"/>
    <mergeCell ref="C200:C201"/>
    <mergeCell ref="D200:D201"/>
    <mergeCell ref="E200:E201"/>
    <mergeCell ref="G200:H200"/>
    <mergeCell ref="I200:I201"/>
    <mergeCell ref="J123:J124"/>
    <mergeCell ref="I126:I150"/>
    <mergeCell ref="A161:A162"/>
    <mergeCell ref="B161:B162"/>
    <mergeCell ref="C161:C162"/>
    <mergeCell ref="D161:D162"/>
    <mergeCell ref="E161:E162"/>
    <mergeCell ref="G161:H161"/>
    <mergeCell ref="I161:I162"/>
    <mergeCell ref="J161:J162"/>
    <mergeCell ref="I88:I112"/>
    <mergeCell ref="A123:A124"/>
    <mergeCell ref="B123:B124"/>
    <mergeCell ref="C123:C124"/>
    <mergeCell ref="D123:D124"/>
    <mergeCell ref="E123:E124"/>
    <mergeCell ref="G123:H123"/>
    <mergeCell ref="I123:I124"/>
    <mergeCell ref="J47:J48"/>
    <mergeCell ref="I50:I74"/>
    <mergeCell ref="A85:A86"/>
    <mergeCell ref="B85:B86"/>
    <mergeCell ref="C85:C86"/>
    <mergeCell ref="D85:D86"/>
    <mergeCell ref="E85:E86"/>
    <mergeCell ref="G85:H85"/>
    <mergeCell ref="I85:I86"/>
    <mergeCell ref="J85:J86"/>
    <mergeCell ref="I12:I36"/>
    <mergeCell ref="A47:A48"/>
    <mergeCell ref="B47:B48"/>
    <mergeCell ref="C47:C48"/>
    <mergeCell ref="D47:D48"/>
    <mergeCell ref="E47:E48"/>
    <mergeCell ref="G47:H47"/>
    <mergeCell ref="I47:I48"/>
    <mergeCell ref="A5:J5"/>
    <mergeCell ref="A10:A11"/>
    <mergeCell ref="B10:B11"/>
    <mergeCell ref="C10:C11"/>
    <mergeCell ref="D10:D11"/>
    <mergeCell ref="E10:E11"/>
    <mergeCell ref="G10:H10"/>
    <mergeCell ref="I10:I11"/>
    <mergeCell ref="J10:J11"/>
  </mergeCells>
  <printOptions horizontalCentered="1"/>
  <pageMargins left="0.70866141732283472" right="0.70866141732283472" top="0.55118110236220474" bottom="1.1417322834645669" header="0.51181102362204722" footer="0.51181102362204722"/>
  <pageSetup paperSize="9" scale="79" firstPageNumber="0" orientation="landscape" r:id="rId1"/>
  <headerFooter alignWithMargins="0"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34"/>
  <sheetViews>
    <sheetView topLeftCell="A7" zoomScaleNormal="100" workbookViewId="0">
      <selection activeCell="E20" sqref="E20"/>
    </sheetView>
  </sheetViews>
  <sheetFormatPr baseColWidth="10" defaultRowHeight="14.25" x14ac:dyDescent="0.2"/>
  <cols>
    <col min="1" max="1" width="6" style="92" customWidth="1"/>
    <col min="2" max="2" width="41.625" bestFit="1" customWidth="1"/>
    <col min="3" max="3" width="12.875" bestFit="1" customWidth="1"/>
    <col min="4" max="4" width="9.625" customWidth="1"/>
    <col min="5" max="5" width="12.375" customWidth="1"/>
    <col min="6" max="6" width="10.75" style="38" bestFit="1" customWidth="1"/>
    <col min="7" max="7" width="10.75" customWidth="1"/>
    <col min="8" max="8" width="7.25" bestFit="1" customWidth="1"/>
    <col min="9" max="9" width="14.125" bestFit="1" customWidth="1"/>
    <col min="10" max="10" width="7.875" customWidth="1"/>
  </cols>
  <sheetData>
    <row r="1" spans="1:10" x14ac:dyDescent="0.2">
      <c r="A1" s="169" t="s">
        <v>7</v>
      </c>
      <c r="B1" s="19"/>
      <c r="C1" s="19"/>
      <c r="D1" s="19"/>
      <c r="E1" s="19"/>
      <c r="F1" s="80"/>
      <c r="G1" s="19"/>
      <c r="H1" s="19"/>
      <c r="I1" s="19"/>
      <c r="J1" s="19"/>
    </row>
    <row r="2" spans="1:10" x14ac:dyDescent="0.2">
      <c r="A2" s="71"/>
      <c r="B2" s="1"/>
      <c r="C2" s="1"/>
      <c r="D2" s="1"/>
      <c r="E2" s="1"/>
      <c r="F2" s="81"/>
      <c r="G2" s="1"/>
      <c r="H2" s="1"/>
      <c r="I2" s="1"/>
      <c r="J2" s="1"/>
    </row>
    <row r="3" spans="1:10" x14ac:dyDescent="0.2">
      <c r="A3" s="59"/>
      <c r="C3" s="46"/>
      <c r="D3" s="46"/>
      <c r="E3" s="46"/>
      <c r="F3" s="65"/>
      <c r="G3" s="46"/>
      <c r="H3" s="46"/>
      <c r="I3" s="46"/>
      <c r="J3" s="46"/>
    </row>
    <row r="4" spans="1:10" x14ac:dyDescent="0.2">
      <c r="A4" s="59"/>
      <c r="B4" s="46"/>
      <c r="C4" s="46"/>
      <c r="D4" s="46"/>
      <c r="E4" s="46"/>
      <c r="F4" s="65"/>
      <c r="G4" s="46"/>
      <c r="H4" s="46"/>
      <c r="I4" s="46"/>
      <c r="J4" s="46"/>
    </row>
    <row r="5" spans="1:10" x14ac:dyDescent="0.2">
      <c r="A5" s="59"/>
      <c r="B5" s="46"/>
      <c r="C5" s="47"/>
      <c r="D5" s="46"/>
      <c r="E5" s="46"/>
      <c r="F5" s="65"/>
      <c r="G5" s="46"/>
      <c r="H5" s="46"/>
      <c r="I5" s="46"/>
      <c r="J5" s="46"/>
    </row>
    <row r="6" spans="1:10" x14ac:dyDescent="0.2">
      <c r="A6" s="59"/>
      <c r="B6" s="46"/>
      <c r="C6" s="47"/>
      <c r="D6" s="46"/>
      <c r="E6" s="46"/>
      <c r="F6" s="65"/>
      <c r="G6" s="46"/>
      <c r="H6" s="46"/>
      <c r="I6" s="46"/>
      <c r="J6" s="46"/>
    </row>
    <row r="7" spans="1:10" s="145" customFormat="1" ht="15.75" x14ac:dyDescent="0.25">
      <c r="A7" s="205" t="s">
        <v>161</v>
      </c>
      <c r="B7" s="206"/>
      <c r="C7" s="206"/>
      <c r="D7" s="206"/>
      <c r="E7" s="206"/>
      <c r="F7" s="206"/>
      <c r="G7" s="206"/>
      <c r="H7" s="206"/>
      <c r="I7" s="206"/>
      <c r="J7" s="206"/>
    </row>
    <row r="8" spans="1:10" x14ac:dyDescent="0.2">
      <c r="A8" s="60"/>
      <c r="B8" s="48"/>
      <c r="C8" s="48"/>
      <c r="D8" s="48"/>
      <c r="E8" s="48"/>
      <c r="F8" s="82"/>
      <c r="G8" s="48"/>
      <c r="H8" s="48"/>
      <c r="I8" s="48"/>
      <c r="J8" s="48"/>
    </row>
    <row r="9" spans="1:10" x14ac:dyDescent="0.2">
      <c r="A9" s="97" t="s">
        <v>8</v>
      </c>
      <c r="B9" s="51"/>
      <c r="C9" s="52" t="str">
        <f>indice!D13</f>
        <v>30 DE JUNIO 2024</v>
      </c>
      <c r="D9" s="52"/>
      <c r="E9" s="48"/>
      <c r="F9" s="82"/>
      <c r="G9" s="48"/>
      <c r="H9" s="48"/>
      <c r="I9" s="48"/>
      <c r="J9" s="48"/>
    </row>
    <row r="10" spans="1:10" x14ac:dyDescent="0.2">
      <c r="A10" s="97" t="s">
        <v>9</v>
      </c>
      <c r="B10" s="51"/>
      <c r="C10" s="53">
        <f>indice!D15</f>
        <v>7543.01</v>
      </c>
      <c r="D10" s="72"/>
      <c r="E10" s="48"/>
      <c r="F10" s="82"/>
      <c r="G10" s="48"/>
      <c r="H10" s="48"/>
      <c r="I10" s="48"/>
      <c r="J10" s="48"/>
    </row>
    <row r="11" spans="1:10" x14ac:dyDescent="0.2">
      <c r="A11" s="90"/>
      <c r="B11" s="55"/>
      <c r="C11" s="73"/>
      <c r="D11" s="73"/>
      <c r="E11" s="48"/>
      <c r="F11" s="82"/>
      <c r="G11" s="48"/>
      <c r="H11" s="48"/>
      <c r="I11" s="48"/>
      <c r="J11" s="48"/>
    </row>
    <row r="12" spans="1:10" x14ac:dyDescent="0.2">
      <c r="A12" s="98" t="s">
        <v>10</v>
      </c>
      <c r="B12" s="55"/>
      <c r="C12" s="73"/>
      <c r="D12" s="73"/>
      <c r="E12" s="48"/>
      <c r="F12" s="82"/>
      <c r="G12" s="48"/>
      <c r="H12" s="48"/>
      <c r="I12" s="48"/>
      <c r="J12" s="48"/>
    </row>
    <row r="13" spans="1:10" x14ac:dyDescent="0.2">
      <c r="A13" s="91"/>
      <c r="B13" s="55"/>
      <c r="C13" s="73"/>
      <c r="D13" s="73"/>
      <c r="E13" s="48"/>
      <c r="F13" s="82"/>
      <c r="G13" s="48"/>
      <c r="H13" s="48"/>
      <c r="I13" s="48"/>
      <c r="J13" s="48"/>
    </row>
    <row r="14" spans="1:10" ht="15" thickBot="1" x14ac:dyDescent="0.25">
      <c r="A14" s="230" t="s">
        <v>11</v>
      </c>
      <c r="B14" s="229" t="s">
        <v>27</v>
      </c>
      <c r="C14" s="229" t="s">
        <v>13</v>
      </c>
      <c r="D14" s="229" t="s">
        <v>26</v>
      </c>
      <c r="E14" s="229" t="s">
        <v>15</v>
      </c>
      <c r="F14" s="83" t="s">
        <v>16</v>
      </c>
      <c r="G14" s="231" t="s">
        <v>16</v>
      </c>
      <c r="H14" s="231"/>
      <c r="I14" s="229" t="s">
        <v>17</v>
      </c>
      <c r="J14" s="229" t="s">
        <v>18</v>
      </c>
    </row>
    <row r="15" spans="1:10" ht="24.75" thickBot="1" x14ac:dyDescent="0.25">
      <c r="A15" s="230"/>
      <c r="B15" s="229"/>
      <c r="C15" s="229"/>
      <c r="D15" s="229"/>
      <c r="E15" s="229"/>
      <c r="F15" s="84" t="s">
        <v>19</v>
      </c>
      <c r="G15" s="58" t="s">
        <v>20</v>
      </c>
      <c r="H15" s="58" t="s">
        <v>21</v>
      </c>
      <c r="I15" s="229"/>
      <c r="J15" s="229"/>
    </row>
    <row r="16" spans="1:10" x14ac:dyDescent="0.2">
      <c r="A16" s="85">
        <v>1</v>
      </c>
      <c r="B16" s="86" t="s">
        <v>246</v>
      </c>
      <c r="C16" s="86" t="s">
        <v>32</v>
      </c>
      <c r="D16" s="87">
        <v>45016</v>
      </c>
      <c r="E16" s="88">
        <v>45484</v>
      </c>
      <c r="F16" s="110">
        <v>1561394.77</v>
      </c>
      <c r="G16" s="110">
        <f t="shared" ref="G16:G20" si="0">+F16</f>
        <v>1561394.77</v>
      </c>
      <c r="H16" s="89"/>
      <c r="I16" s="232"/>
      <c r="J16" s="85" t="s">
        <v>23</v>
      </c>
    </row>
    <row r="17" spans="1:10" x14ac:dyDescent="0.2">
      <c r="A17" s="85">
        <v>2</v>
      </c>
      <c r="B17" s="86" t="s">
        <v>247</v>
      </c>
      <c r="C17" s="86" t="s">
        <v>32</v>
      </c>
      <c r="D17" s="87">
        <v>45293</v>
      </c>
      <c r="E17" s="88">
        <v>45657</v>
      </c>
      <c r="F17" s="110">
        <v>2754898</v>
      </c>
      <c r="G17" s="110">
        <f t="shared" si="0"/>
        <v>2754898</v>
      </c>
      <c r="H17" s="89"/>
      <c r="I17" s="232"/>
      <c r="J17" s="85" t="s">
        <v>23</v>
      </c>
    </row>
    <row r="18" spans="1:10" x14ac:dyDescent="0.2">
      <c r="A18" s="85">
        <v>3</v>
      </c>
      <c r="B18" s="86" t="s">
        <v>248</v>
      </c>
      <c r="C18" s="86" t="s">
        <v>77</v>
      </c>
      <c r="D18" s="87">
        <v>45016</v>
      </c>
      <c r="E18" s="88">
        <v>45490</v>
      </c>
      <c r="F18" s="110">
        <v>421149396.19999999</v>
      </c>
      <c r="G18" s="110">
        <f t="shared" si="0"/>
        <v>421149396.19999999</v>
      </c>
      <c r="H18" s="89"/>
      <c r="I18" s="232"/>
      <c r="J18" s="85" t="s">
        <v>23</v>
      </c>
    </row>
    <row r="19" spans="1:10" x14ac:dyDescent="0.2">
      <c r="A19" s="85">
        <v>4</v>
      </c>
      <c r="B19" s="86" t="s">
        <v>80</v>
      </c>
      <c r="C19" s="86" t="s">
        <v>77</v>
      </c>
      <c r="D19" s="87">
        <v>45292</v>
      </c>
      <c r="E19" s="88">
        <v>45655</v>
      </c>
      <c r="F19" s="110">
        <v>1149354257.6600001</v>
      </c>
      <c r="G19" s="110">
        <f t="shared" si="0"/>
        <v>1149354257.6600001</v>
      </c>
      <c r="H19" s="89"/>
      <c r="I19" s="232"/>
      <c r="J19" s="85" t="s">
        <v>23</v>
      </c>
    </row>
    <row r="20" spans="1:10" ht="15" thickBot="1" x14ac:dyDescent="0.25">
      <c r="A20" s="85">
        <v>5</v>
      </c>
      <c r="B20" s="86" t="s">
        <v>249</v>
      </c>
      <c r="C20" s="86" t="s">
        <v>252</v>
      </c>
      <c r="D20" s="87">
        <v>45292</v>
      </c>
      <c r="E20" s="88">
        <v>45655</v>
      </c>
      <c r="F20" s="110">
        <v>129521325.72</v>
      </c>
      <c r="G20" s="110">
        <f t="shared" si="0"/>
        <v>129521325.72</v>
      </c>
      <c r="H20" s="89"/>
      <c r="I20" s="232"/>
      <c r="J20" s="85" t="s">
        <v>23</v>
      </c>
    </row>
    <row r="21" spans="1:10" ht="15" thickBot="1" x14ac:dyDescent="0.25">
      <c r="A21" s="59"/>
      <c r="B21" s="108"/>
      <c r="C21" s="46"/>
      <c r="D21" s="46"/>
      <c r="F21" s="69">
        <f>SUM(F16:F20)</f>
        <v>1704341272.3500001</v>
      </c>
      <c r="G21" s="69">
        <f>SUM(G16:G20)</f>
        <v>1704341272.3500001</v>
      </c>
      <c r="H21" s="69">
        <f>SUM(H16:H20)</f>
        <v>0</v>
      </c>
      <c r="I21" s="232"/>
      <c r="J21" s="46"/>
    </row>
    <row r="22" spans="1:10" ht="15" thickTop="1" x14ac:dyDescent="0.2">
      <c r="A22" s="91"/>
      <c r="B22" s="55"/>
      <c r="C22" s="73"/>
      <c r="D22" s="73"/>
      <c r="E22" s="48"/>
      <c r="F22" s="82"/>
      <c r="G22" s="48"/>
      <c r="H22" s="48"/>
      <c r="I22" s="46"/>
      <c r="J22" s="48"/>
    </row>
    <row r="23" spans="1:10" x14ac:dyDescent="0.2">
      <c r="A23" s="59"/>
      <c r="B23" s="60"/>
      <c r="C23" s="46"/>
      <c r="D23" s="46"/>
      <c r="E23" s="59"/>
      <c r="F23" s="63"/>
      <c r="G23" s="46"/>
      <c r="H23" s="46"/>
      <c r="I23" s="48"/>
      <c r="J23" s="46"/>
    </row>
    <row r="24" spans="1:10" x14ac:dyDescent="0.2">
      <c r="A24" s="98" t="s">
        <v>24</v>
      </c>
      <c r="B24" s="60"/>
      <c r="C24" s="46"/>
      <c r="D24" s="46"/>
      <c r="E24" s="59"/>
      <c r="F24" s="63"/>
      <c r="G24" s="46"/>
      <c r="H24" s="46"/>
      <c r="I24" s="46"/>
      <c r="J24" s="46"/>
    </row>
    <row r="25" spans="1:10" x14ac:dyDescent="0.2">
      <c r="A25" s="59"/>
      <c r="B25" s="60"/>
      <c r="C25" s="46"/>
      <c r="D25" s="46"/>
      <c r="E25" s="59"/>
      <c r="F25" s="63"/>
      <c r="G25" s="46"/>
      <c r="H25" s="46"/>
      <c r="I25" s="46"/>
      <c r="J25" s="46"/>
    </row>
    <row r="26" spans="1:10" ht="15" thickBot="1" x14ac:dyDescent="0.25">
      <c r="A26" s="230" t="s">
        <v>11</v>
      </c>
      <c r="B26" s="229" t="s">
        <v>27</v>
      </c>
      <c r="C26" s="229" t="s">
        <v>13</v>
      </c>
      <c r="D26" s="229" t="s">
        <v>26</v>
      </c>
      <c r="E26" s="229" t="s">
        <v>15</v>
      </c>
      <c r="F26" s="83" t="s">
        <v>16</v>
      </c>
      <c r="G26" s="231" t="s">
        <v>16</v>
      </c>
      <c r="H26" s="231"/>
      <c r="I26" s="229" t="s">
        <v>17</v>
      </c>
      <c r="J26" s="229" t="s">
        <v>18</v>
      </c>
    </row>
    <row r="27" spans="1:10" ht="24.75" thickBot="1" x14ac:dyDescent="0.25">
      <c r="A27" s="230"/>
      <c r="B27" s="229"/>
      <c r="C27" s="229"/>
      <c r="D27" s="229"/>
      <c r="E27" s="229"/>
      <c r="F27" s="84" t="s">
        <v>19</v>
      </c>
      <c r="G27" s="58" t="s">
        <v>20</v>
      </c>
      <c r="H27" s="58" t="s">
        <v>21</v>
      </c>
      <c r="I27" s="229"/>
      <c r="J27" s="229"/>
    </row>
    <row r="28" spans="1:10" ht="15" thickBot="1" x14ac:dyDescent="0.25">
      <c r="A28" s="59"/>
      <c r="B28" s="60"/>
      <c r="C28" s="46"/>
      <c r="D28" s="46"/>
      <c r="E28" s="59"/>
      <c r="F28" s="76">
        <v>0</v>
      </c>
      <c r="G28" s="46">
        <v>0</v>
      </c>
      <c r="H28" s="46">
        <v>0</v>
      </c>
      <c r="I28" s="46"/>
      <c r="J28" s="46"/>
    </row>
    <row r="29" spans="1:10" ht="15" thickBot="1" x14ac:dyDescent="0.25">
      <c r="A29" s="58"/>
      <c r="B29" s="104" t="s">
        <v>42</v>
      </c>
      <c r="C29" s="66"/>
      <c r="D29" s="66"/>
      <c r="E29" s="58"/>
      <c r="F29" s="69">
        <v>0</v>
      </c>
      <c r="G29" s="69">
        <v>0</v>
      </c>
      <c r="H29" s="69">
        <v>0</v>
      </c>
      <c r="I29" s="66"/>
      <c r="J29" s="66"/>
    </row>
    <row r="30" spans="1:10" ht="15" thickBot="1" x14ac:dyDescent="0.25">
      <c r="A30" s="59"/>
      <c r="B30" s="96" t="s">
        <v>31</v>
      </c>
      <c r="C30" s="46"/>
      <c r="D30" s="46"/>
      <c r="F30" s="69">
        <f>+F21+F29</f>
        <v>1704341272.3500001</v>
      </c>
      <c r="G30" s="69">
        <f t="shared" ref="G30:H30" si="1">+G21+G29</f>
        <v>1704341272.3500001</v>
      </c>
      <c r="H30" s="69">
        <f t="shared" si="1"/>
        <v>0</v>
      </c>
      <c r="I30" s="46"/>
      <c r="J30" s="46"/>
    </row>
    <row r="31" spans="1:10" ht="15" thickTop="1" x14ac:dyDescent="0.2">
      <c r="A31" s="59"/>
      <c r="B31" s="60"/>
      <c r="C31" s="46"/>
      <c r="D31" s="46"/>
      <c r="E31" s="59"/>
      <c r="F31" s="63"/>
      <c r="G31" s="46"/>
      <c r="H31" s="46"/>
      <c r="I31" s="46"/>
      <c r="J31" s="46"/>
    </row>
    <row r="33" spans="6:6" x14ac:dyDescent="0.2">
      <c r="F33" s="107"/>
    </row>
    <row r="34" spans="6:6" x14ac:dyDescent="0.2">
      <c r="F34" s="107"/>
    </row>
  </sheetData>
  <mergeCells count="18">
    <mergeCell ref="A7:J7"/>
    <mergeCell ref="J14:J15"/>
    <mergeCell ref="G26:H26"/>
    <mergeCell ref="I26:I27"/>
    <mergeCell ref="J26:J27"/>
    <mergeCell ref="E26:E27"/>
    <mergeCell ref="E14:E15"/>
    <mergeCell ref="G14:H14"/>
    <mergeCell ref="I14:I15"/>
    <mergeCell ref="I16:I21"/>
    <mergeCell ref="A14:A15"/>
    <mergeCell ref="B14:B15"/>
    <mergeCell ref="C14:C15"/>
    <mergeCell ref="D14:D15"/>
    <mergeCell ref="A26:A27"/>
    <mergeCell ref="B26:B27"/>
    <mergeCell ref="C26:C27"/>
    <mergeCell ref="D26:D27"/>
  </mergeCells>
  <hyperlinks>
    <hyperlink ref="A1" location="indice!A1" display="Regresar al Índice" xr:uid="{00000000-0004-0000-0400-000000000000}"/>
  </hyperlinks>
  <printOptions horizontalCentered="1"/>
  <pageMargins left="1.1023622047244095" right="0.70866141732283472" top="0.35433070866141736" bottom="0.74803149606299213" header="0.31496062992125984" footer="0.31496062992125984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V81"/>
  <sheetViews>
    <sheetView tabSelected="1" topLeftCell="A12" zoomScaleNormal="100" zoomScaleSheetLayoutView="100" workbookViewId="0">
      <selection activeCell="D24" sqref="D24"/>
    </sheetView>
  </sheetViews>
  <sheetFormatPr baseColWidth="10" defaultColWidth="8.375" defaultRowHeight="12.75" customHeight="1" x14ac:dyDescent="0.2"/>
  <cols>
    <col min="1" max="1" width="5.5" style="1" customWidth="1"/>
    <col min="2" max="2" width="32.25" style="70" customWidth="1"/>
    <col min="3" max="3" width="11.125" style="81" customWidth="1"/>
    <col min="4" max="4" width="10.125" style="1" customWidth="1"/>
    <col min="5" max="5" width="9.75" style="71" customWidth="1"/>
    <col min="6" max="6" width="12.5" style="2" customWidth="1"/>
    <col min="7" max="7" width="12.5" style="1" customWidth="1"/>
    <col min="8" max="8" width="11.25" style="1" customWidth="1"/>
    <col min="9" max="9" width="15.625" style="1" customWidth="1"/>
    <col min="10" max="10" width="10.125" style="1" customWidth="1"/>
    <col min="11" max="16384" width="8.375" style="1"/>
  </cols>
  <sheetData>
    <row r="1" spans="1:22" ht="12.75" customHeight="1" x14ac:dyDescent="0.2">
      <c r="A1" s="21" t="s">
        <v>7</v>
      </c>
      <c r="B1" s="19"/>
      <c r="C1" s="80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2.75" customHeight="1" x14ac:dyDescent="0.2">
      <c r="B2" s="1"/>
      <c r="E2" s="1"/>
      <c r="F2" s="1"/>
    </row>
    <row r="3" spans="1:22" ht="12.75" customHeight="1" x14ac:dyDescent="0.2">
      <c r="A3" s="46"/>
      <c r="B3"/>
      <c r="C3" s="65"/>
      <c r="D3" s="46"/>
      <c r="E3" s="46"/>
      <c r="F3" s="46"/>
      <c r="G3" s="46"/>
      <c r="H3" s="46"/>
      <c r="I3" s="46"/>
      <c r="J3" s="46"/>
    </row>
    <row r="4" spans="1:22" ht="12.75" customHeight="1" x14ac:dyDescent="0.2">
      <c r="A4" s="46"/>
      <c r="B4" s="46"/>
      <c r="C4" s="65"/>
      <c r="D4" s="46"/>
      <c r="E4" s="46"/>
      <c r="F4" s="46"/>
      <c r="G4" s="46"/>
      <c r="H4" s="46"/>
      <c r="I4" s="46"/>
      <c r="J4" s="46"/>
    </row>
    <row r="5" spans="1:22" ht="12.75" customHeight="1" x14ac:dyDescent="0.2">
      <c r="A5" s="46"/>
      <c r="B5" s="46"/>
      <c r="C5" s="65"/>
      <c r="D5" s="46"/>
      <c r="E5" s="46"/>
      <c r="F5" s="46"/>
      <c r="G5" s="46"/>
      <c r="H5" s="46"/>
      <c r="I5" s="46"/>
      <c r="J5" s="46"/>
    </row>
    <row r="6" spans="1:22" ht="12.75" customHeight="1" x14ac:dyDescent="0.2">
      <c r="A6" s="46"/>
      <c r="B6" s="46"/>
      <c r="C6" s="65"/>
      <c r="D6" s="46"/>
      <c r="E6" s="46"/>
      <c r="F6" s="46"/>
      <c r="G6" s="46"/>
      <c r="H6" s="46"/>
      <c r="I6" s="46"/>
      <c r="J6" s="46"/>
    </row>
    <row r="7" spans="1:22" s="145" customFormat="1" ht="15.75" x14ac:dyDescent="0.25">
      <c r="A7" s="205" t="s">
        <v>162</v>
      </c>
      <c r="B7" s="206"/>
      <c r="C7" s="206"/>
      <c r="D7" s="206"/>
      <c r="E7" s="206"/>
      <c r="F7" s="206"/>
      <c r="G7" s="206"/>
      <c r="H7" s="206"/>
      <c r="I7" s="206"/>
      <c r="J7" s="206"/>
    </row>
    <row r="8" spans="1:22" ht="12.75" customHeight="1" x14ac:dyDescent="0.2">
      <c r="A8" s="50" t="s">
        <v>8</v>
      </c>
      <c r="B8" s="51"/>
      <c r="C8" s="52" t="str">
        <f>indice!D13</f>
        <v>30 DE JUNIO 2024</v>
      </c>
      <c r="D8" s="52"/>
      <c r="E8" s="48"/>
      <c r="F8" s="48"/>
      <c r="G8" s="48"/>
      <c r="H8" s="48"/>
      <c r="I8" s="48"/>
      <c r="J8" s="48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</row>
    <row r="9" spans="1:22" ht="12.75" customHeight="1" x14ac:dyDescent="0.2">
      <c r="A9" s="50" t="s">
        <v>9</v>
      </c>
      <c r="B9" s="51"/>
      <c r="C9" s="53">
        <f>indice!D15</f>
        <v>7543.01</v>
      </c>
      <c r="D9" s="72"/>
      <c r="E9" s="48"/>
      <c r="F9" s="48"/>
      <c r="G9" s="48"/>
      <c r="H9" s="48"/>
      <c r="I9" s="48"/>
      <c r="J9" s="48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ht="12.75" customHeight="1" x14ac:dyDescent="0.2">
      <c r="A10" s="54"/>
      <c r="B10" s="55"/>
      <c r="C10" s="94"/>
      <c r="D10" s="73"/>
      <c r="E10" s="48"/>
      <c r="F10" s="48"/>
      <c r="G10" s="48"/>
      <c r="H10" s="48"/>
      <c r="I10" s="48"/>
      <c r="J10" s="48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ht="12.75" customHeight="1" x14ac:dyDescent="0.2">
      <c r="A11" s="51" t="s">
        <v>10</v>
      </c>
      <c r="B11" s="55"/>
      <c r="C11" s="94"/>
      <c r="D11" s="73"/>
      <c r="E11" s="48"/>
      <c r="F11" s="48"/>
      <c r="G11" s="48"/>
      <c r="H11" s="48"/>
      <c r="I11" s="48"/>
      <c r="J11" s="48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</row>
    <row r="12" spans="1:22" ht="12.75" customHeight="1" x14ac:dyDescent="0.2">
      <c r="A12" s="51"/>
      <c r="B12" s="55"/>
      <c r="C12" s="94"/>
      <c r="D12" s="73"/>
      <c r="E12" s="48"/>
      <c r="F12" s="48"/>
      <c r="G12" s="48"/>
      <c r="H12" s="48"/>
      <c r="I12" s="48"/>
      <c r="J12" s="48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ht="12.75" customHeight="1" x14ac:dyDescent="0.2">
      <c r="A13" s="230" t="s">
        <v>11</v>
      </c>
      <c r="B13" s="229" t="s">
        <v>27</v>
      </c>
      <c r="C13" s="235" t="s">
        <v>13</v>
      </c>
      <c r="D13" s="229" t="s">
        <v>26</v>
      </c>
      <c r="E13" s="229" t="s">
        <v>15</v>
      </c>
      <c r="F13" s="56" t="s">
        <v>16</v>
      </c>
      <c r="G13" s="231" t="s">
        <v>16</v>
      </c>
      <c r="H13" s="231"/>
      <c r="I13" s="229" t="s">
        <v>17</v>
      </c>
      <c r="J13" s="229" t="s">
        <v>18</v>
      </c>
    </row>
    <row r="14" spans="1:22" ht="24" customHeight="1" thickBot="1" x14ac:dyDescent="0.25">
      <c r="A14" s="230"/>
      <c r="B14" s="229"/>
      <c r="C14" s="235"/>
      <c r="D14" s="229"/>
      <c r="E14" s="229"/>
      <c r="F14" s="57" t="s">
        <v>19</v>
      </c>
      <c r="G14" s="58" t="s">
        <v>20</v>
      </c>
      <c r="H14" s="58" t="s">
        <v>21</v>
      </c>
      <c r="I14" s="229"/>
      <c r="J14" s="229"/>
    </row>
    <row r="15" spans="1:22" ht="19.899999999999999" customHeight="1" x14ac:dyDescent="0.2">
      <c r="A15" s="59">
        <v>1</v>
      </c>
      <c r="B15" s="112" t="s">
        <v>47</v>
      </c>
      <c r="C15" s="65" t="s">
        <v>28</v>
      </c>
      <c r="D15" s="61">
        <v>45132</v>
      </c>
      <c r="E15" s="62">
        <v>45498</v>
      </c>
      <c r="F15" s="110">
        <v>500000000</v>
      </c>
      <c r="G15" s="110">
        <v>500000000</v>
      </c>
      <c r="H15" s="106">
        <v>0</v>
      </c>
      <c r="I15" s="236" t="s">
        <v>38</v>
      </c>
      <c r="J15" s="59" t="s">
        <v>23</v>
      </c>
    </row>
    <row r="16" spans="1:22" ht="19.899999999999999" customHeight="1" x14ac:dyDescent="0.2">
      <c r="A16" s="59">
        <v>2</v>
      </c>
      <c r="B16" s="112" t="s">
        <v>254</v>
      </c>
      <c r="C16" s="65" t="s">
        <v>28</v>
      </c>
      <c r="D16" s="61">
        <v>45138</v>
      </c>
      <c r="E16" s="62">
        <v>45504</v>
      </c>
      <c r="F16" s="63">
        <v>445414327.18000001</v>
      </c>
      <c r="G16" s="63">
        <f>+F16</f>
        <v>445414327.18000001</v>
      </c>
      <c r="H16" s="74">
        <f>+F16/C9</f>
        <v>59049.945204898308</v>
      </c>
      <c r="I16" s="232"/>
      <c r="J16" s="59" t="s">
        <v>23</v>
      </c>
    </row>
    <row r="17" spans="1:22" ht="19.899999999999999" customHeight="1" thickBot="1" x14ac:dyDescent="0.25">
      <c r="A17" s="59">
        <v>3</v>
      </c>
      <c r="B17" s="112" t="s">
        <v>250</v>
      </c>
      <c r="C17" s="65" t="s">
        <v>28</v>
      </c>
      <c r="D17" s="61">
        <v>45331</v>
      </c>
      <c r="E17" s="62">
        <v>45657</v>
      </c>
      <c r="F17" s="63">
        <v>19000000</v>
      </c>
      <c r="G17" s="63">
        <f t="shared" ref="G17" si="0">+F17</f>
        <v>19000000</v>
      </c>
      <c r="H17" s="74"/>
      <c r="I17" s="232"/>
      <c r="J17" s="59" t="s">
        <v>23</v>
      </c>
    </row>
    <row r="18" spans="1:22" ht="13.5" thickBot="1" x14ac:dyDescent="0.25">
      <c r="A18" s="46"/>
      <c r="B18" s="96" t="s">
        <v>39</v>
      </c>
      <c r="C18" s="65"/>
      <c r="D18" s="46"/>
      <c r="F18" s="69">
        <f>SUM(F15:F17)</f>
        <v>964414327.18000007</v>
      </c>
      <c r="G18" s="69">
        <f>SUM(G15:G17)</f>
        <v>964414327.18000007</v>
      </c>
      <c r="H18" s="69">
        <f>SUM(H15:H17)</f>
        <v>59049.945204898308</v>
      </c>
      <c r="I18" s="232"/>
      <c r="J18" s="59" t="s">
        <v>23</v>
      </c>
    </row>
    <row r="19" spans="1:22" ht="12.75" customHeight="1" thickTop="1" x14ac:dyDescent="0.2">
      <c r="A19" s="51"/>
      <c r="B19" s="55"/>
      <c r="C19" s="94"/>
      <c r="D19" s="73"/>
      <c r="E19" s="48"/>
      <c r="F19" s="48"/>
      <c r="G19" s="48"/>
      <c r="H19" s="48"/>
      <c r="I19" s="48"/>
      <c r="J19" s="48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1:22" ht="12.75" customHeight="1" x14ac:dyDescent="0.2">
      <c r="A20" s="51" t="s">
        <v>24</v>
      </c>
      <c r="B20" s="60"/>
      <c r="C20" s="65"/>
      <c r="D20" s="46"/>
      <c r="E20" s="59"/>
      <c r="F20" s="63"/>
      <c r="G20" s="46"/>
      <c r="H20" s="46"/>
      <c r="I20" s="46"/>
      <c r="J20" s="46"/>
    </row>
    <row r="21" spans="1:22" ht="12.75" customHeight="1" x14ac:dyDescent="0.2">
      <c r="A21" s="46"/>
      <c r="B21" s="60"/>
      <c r="C21" s="65"/>
      <c r="D21" s="46"/>
      <c r="E21" s="59"/>
      <c r="F21" s="63"/>
      <c r="G21" s="46"/>
      <c r="H21" s="46"/>
      <c r="I21" s="46"/>
      <c r="J21" s="46"/>
    </row>
    <row r="22" spans="1:22" ht="12.75" customHeight="1" thickBot="1" x14ac:dyDescent="0.25">
      <c r="A22" s="230" t="s">
        <v>11</v>
      </c>
      <c r="B22" s="229" t="s">
        <v>27</v>
      </c>
      <c r="C22" s="235" t="s">
        <v>13</v>
      </c>
      <c r="D22" s="229" t="s">
        <v>26</v>
      </c>
      <c r="E22" s="229" t="s">
        <v>15</v>
      </c>
      <c r="F22" s="56" t="s">
        <v>16</v>
      </c>
      <c r="G22" s="231" t="s">
        <v>16</v>
      </c>
      <c r="H22" s="231"/>
      <c r="I22" s="229" t="s">
        <v>17</v>
      </c>
      <c r="J22" s="229" t="s">
        <v>18</v>
      </c>
    </row>
    <row r="23" spans="1:22" ht="24" customHeight="1" thickBot="1" x14ac:dyDescent="0.25">
      <c r="A23" s="230"/>
      <c r="B23" s="229"/>
      <c r="C23" s="235"/>
      <c r="D23" s="229"/>
      <c r="E23" s="229"/>
      <c r="F23" s="57" t="s">
        <v>19</v>
      </c>
      <c r="G23" s="58" t="s">
        <v>20</v>
      </c>
      <c r="H23" s="58" t="s">
        <v>21</v>
      </c>
      <c r="I23" s="229"/>
      <c r="J23" s="229"/>
    </row>
    <row r="24" spans="1:22" ht="19.899999999999999" customHeight="1" x14ac:dyDescent="0.2">
      <c r="A24" s="59">
        <v>1</v>
      </c>
      <c r="B24" s="103" t="s">
        <v>115</v>
      </c>
      <c r="C24" s="65" t="s">
        <v>28</v>
      </c>
      <c r="D24" s="61">
        <v>45065</v>
      </c>
      <c r="E24" s="62">
        <v>45796</v>
      </c>
      <c r="F24" s="110">
        <v>700000000</v>
      </c>
      <c r="G24" s="110">
        <f>+F24</f>
        <v>700000000</v>
      </c>
      <c r="H24" s="106">
        <v>0</v>
      </c>
      <c r="I24" s="233" t="s">
        <v>38</v>
      </c>
      <c r="J24" s="59" t="s">
        <v>23</v>
      </c>
    </row>
    <row r="25" spans="1:22" ht="19.899999999999999" customHeight="1" thickBot="1" x14ac:dyDescent="0.25">
      <c r="A25" s="59">
        <v>2</v>
      </c>
      <c r="B25" s="103" t="s">
        <v>51</v>
      </c>
      <c r="C25" s="65" t="s">
        <v>28</v>
      </c>
      <c r="D25" s="61">
        <v>45008</v>
      </c>
      <c r="E25" s="62">
        <v>45711</v>
      </c>
      <c r="F25" s="110">
        <v>377150500</v>
      </c>
      <c r="G25" s="110">
        <f>+F25</f>
        <v>377150500</v>
      </c>
      <c r="H25" s="106">
        <f>+F25/$C$9</f>
        <v>50000</v>
      </c>
      <c r="I25" s="234"/>
      <c r="J25" s="59" t="s">
        <v>23</v>
      </c>
    </row>
    <row r="26" spans="1:22" ht="14.25" customHeight="1" thickBot="1" x14ac:dyDescent="0.25">
      <c r="A26" s="64"/>
      <c r="B26" s="96" t="s">
        <v>40</v>
      </c>
      <c r="C26" s="65"/>
      <c r="D26" s="46"/>
      <c r="E26" s="59"/>
      <c r="F26" s="69">
        <f>SUM(F24:F25)</f>
        <v>1077150500</v>
      </c>
      <c r="G26" s="69">
        <f>SUM(G24:G25)</f>
        <v>1077150500</v>
      </c>
      <c r="H26" s="105">
        <f>SUM(H24:H25)</f>
        <v>50000</v>
      </c>
      <c r="I26" s="46"/>
      <c r="J26" s="46"/>
    </row>
    <row r="27" spans="1:22" ht="14.25" thickTop="1" thickBot="1" x14ac:dyDescent="0.25">
      <c r="A27" s="66"/>
      <c r="B27" s="67"/>
      <c r="C27" s="95"/>
      <c r="D27" s="66"/>
      <c r="E27" s="58"/>
      <c r="F27" s="68"/>
      <c r="G27" s="66"/>
      <c r="H27" s="66"/>
      <c r="I27" s="66"/>
      <c r="J27" s="66"/>
    </row>
    <row r="28" spans="1:22" ht="13.5" thickBot="1" x14ac:dyDescent="0.25">
      <c r="A28" s="46"/>
      <c r="B28" s="96" t="s">
        <v>31</v>
      </c>
      <c r="C28" s="65"/>
      <c r="D28" s="46"/>
      <c r="E28" s="75"/>
      <c r="F28" s="69">
        <f>+F18+F26</f>
        <v>2041564827.1800001</v>
      </c>
      <c r="G28" s="69">
        <f>+G18+G26</f>
        <v>2041564827.1800001</v>
      </c>
      <c r="H28" s="105">
        <f>+H18+H26</f>
        <v>109049.94520489831</v>
      </c>
      <c r="I28" s="46"/>
      <c r="J28" s="46"/>
    </row>
    <row r="29" spans="1:22" ht="12.75" customHeight="1" thickTop="1" x14ac:dyDescent="0.2">
      <c r="A29" s="46"/>
      <c r="B29" s="60"/>
      <c r="C29" s="65"/>
      <c r="D29" s="46"/>
      <c r="E29" s="59"/>
      <c r="F29" s="63"/>
      <c r="G29" s="46"/>
      <c r="H29" s="46"/>
      <c r="I29" s="46"/>
      <c r="J29" s="46"/>
    </row>
    <row r="30" spans="1:22" ht="12.75" customHeight="1" x14ac:dyDescent="0.2">
      <c r="F30" s="77"/>
    </row>
    <row r="31" spans="1:22" ht="12.75" customHeight="1" x14ac:dyDescent="0.2">
      <c r="F31" s="77"/>
    </row>
    <row r="32" spans="1:22" ht="12.75" customHeight="1" x14ac:dyDescent="0.2">
      <c r="B32" s="93"/>
      <c r="F32" s="77"/>
    </row>
    <row r="33" spans="6:6" ht="12.75" customHeight="1" x14ac:dyDescent="0.2">
      <c r="F33" s="77"/>
    </row>
    <row r="34" spans="6:6" ht="12.75" customHeight="1" x14ac:dyDescent="0.2">
      <c r="F34" s="77"/>
    </row>
    <row r="35" spans="6:6" ht="12.75" customHeight="1" x14ac:dyDescent="0.2">
      <c r="F35" s="77"/>
    </row>
    <row r="36" spans="6:6" ht="12.75" customHeight="1" x14ac:dyDescent="0.2">
      <c r="F36" s="77"/>
    </row>
    <row r="37" spans="6:6" ht="12.75" customHeight="1" x14ac:dyDescent="0.2">
      <c r="F37" s="77"/>
    </row>
    <row r="38" spans="6:6" ht="12.75" customHeight="1" x14ac:dyDescent="0.2">
      <c r="F38" s="77"/>
    </row>
    <row r="39" spans="6:6" ht="12.75" customHeight="1" x14ac:dyDescent="0.2">
      <c r="F39" s="77"/>
    </row>
    <row r="40" spans="6:6" ht="12.75" customHeight="1" x14ac:dyDescent="0.2">
      <c r="F40" s="77"/>
    </row>
    <row r="41" spans="6:6" ht="12.75" customHeight="1" x14ac:dyDescent="0.2">
      <c r="F41" s="77"/>
    </row>
    <row r="42" spans="6:6" ht="12.75" customHeight="1" x14ac:dyDescent="0.2">
      <c r="F42" s="77"/>
    </row>
    <row r="43" spans="6:6" ht="12.75" customHeight="1" x14ac:dyDescent="0.2">
      <c r="F43" s="77"/>
    </row>
    <row r="44" spans="6:6" ht="12.75" customHeight="1" x14ac:dyDescent="0.2">
      <c r="F44" s="77"/>
    </row>
    <row r="45" spans="6:6" ht="12.75" customHeight="1" x14ac:dyDescent="0.2">
      <c r="F45" s="77"/>
    </row>
    <row r="46" spans="6:6" ht="12.75" customHeight="1" x14ac:dyDescent="0.2">
      <c r="F46" s="77"/>
    </row>
    <row r="47" spans="6:6" ht="12.75" customHeight="1" x14ac:dyDescent="0.2">
      <c r="F47" s="77"/>
    </row>
    <row r="48" spans="6:6" ht="12.75" customHeight="1" x14ac:dyDescent="0.2">
      <c r="F48" s="77"/>
    </row>
    <row r="49" spans="6:6" ht="12.75" customHeight="1" x14ac:dyDescent="0.2">
      <c r="F49" s="77"/>
    </row>
    <row r="50" spans="6:6" ht="12.75" customHeight="1" x14ac:dyDescent="0.2">
      <c r="F50" s="77"/>
    </row>
    <row r="51" spans="6:6" ht="12.75" customHeight="1" x14ac:dyDescent="0.2">
      <c r="F51" s="77"/>
    </row>
    <row r="52" spans="6:6" ht="12.75" customHeight="1" x14ac:dyDescent="0.2">
      <c r="F52" s="77"/>
    </row>
    <row r="53" spans="6:6" ht="12.75" customHeight="1" x14ac:dyDescent="0.2">
      <c r="F53" s="77"/>
    </row>
    <row r="54" spans="6:6" ht="12.75" customHeight="1" x14ac:dyDescent="0.2">
      <c r="F54" s="77"/>
    </row>
    <row r="55" spans="6:6" ht="12.75" customHeight="1" x14ac:dyDescent="0.2">
      <c r="F55" s="77"/>
    </row>
    <row r="56" spans="6:6" ht="12.75" customHeight="1" x14ac:dyDescent="0.2">
      <c r="F56" s="77"/>
    </row>
    <row r="57" spans="6:6" ht="12.75" customHeight="1" x14ac:dyDescent="0.2">
      <c r="F57" s="77"/>
    </row>
    <row r="58" spans="6:6" ht="12.75" customHeight="1" x14ac:dyDescent="0.2">
      <c r="F58" s="77"/>
    </row>
    <row r="59" spans="6:6" ht="12.75" customHeight="1" x14ac:dyDescent="0.2">
      <c r="F59" s="77"/>
    </row>
    <row r="60" spans="6:6" ht="12.75" customHeight="1" x14ac:dyDescent="0.2">
      <c r="F60" s="77"/>
    </row>
    <row r="61" spans="6:6" ht="12.75" customHeight="1" x14ac:dyDescent="0.2">
      <c r="F61" s="77"/>
    </row>
    <row r="62" spans="6:6" ht="12.75" customHeight="1" x14ac:dyDescent="0.2">
      <c r="F62" s="77"/>
    </row>
    <row r="63" spans="6:6" ht="12.75" customHeight="1" x14ac:dyDescent="0.2">
      <c r="F63" s="77"/>
    </row>
    <row r="64" spans="6:6" ht="12.75" customHeight="1" x14ac:dyDescent="0.2">
      <c r="F64" s="77"/>
    </row>
    <row r="65" spans="6:6" ht="12.75" customHeight="1" x14ac:dyDescent="0.2">
      <c r="F65" s="77"/>
    </row>
    <row r="66" spans="6:6" ht="12.75" customHeight="1" x14ac:dyDescent="0.2">
      <c r="F66" s="77"/>
    </row>
    <row r="67" spans="6:6" ht="12.75" customHeight="1" x14ac:dyDescent="0.2">
      <c r="F67" s="77"/>
    </row>
    <row r="68" spans="6:6" ht="12.75" customHeight="1" x14ac:dyDescent="0.2">
      <c r="F68" s="77"/>
    </row>
    <row r="69" spans="6:6" ht="12.75" customHeight="1" x14ac:dyDescent="0.2">
      <c r="F69" s="77"/>
    </row>
    <row r="70" spans="6:6" ht="12.75" customHeight="1" x14ac:dyDescent="0.2">
      <c r="F70" s="77"/>
    </row>
    <row r="71" spans="6:6" ht="12.75" customHeight="1" x14ac:dyDescent="0.2">
      <c r="F71" s="77"/>
    </row>
    <row r="72" spans="6:6" ht="12.75" customHeight="1" x14ac:dyDescent="0.2">
      <c r="F72" s="77"/>
    </row>
    <row r="73" spans="6:6" ht="12.75" customHeight="1" x14ac:dyDescent="0.2">
      <c r="F73" s="77"/>
    </row>
    <row r="74" spans="6:6" ht="12.75" customHeight="1" x14ac:dyDescent="0.2">
      <c r="F74" s="77"/>
    </row>
    <row r="75" spans="6:6" ht="12.75" customHeight="1" x14ac:dyDescent="0.2">
      <c r="F75" s="77"/>
    </row>
    <row r="76" spans="6:6" ht="12.75" customHeight="1" x14ac:dyDescent="0.2">
      <c r="F76" s="77"/>
    </row>
    <row r="77" spans="6:6" ht="12.75" customHeight="1" x14ac:dyDescent="0.2">
      <c r="F77" s="77"/>
    </row>
    <row r="78" spans="6:6" ht="12.75" customHeight="1" x14ac:dyDescent="0.2">
      <c r="F78" s="77"/>
    </row>
    <row r="79" spans="6:6" ht="12.75" customHeight="1" x14ac:dyDescent="0.2">
      <c r="F79" s="77"/>
    </row>
    <row r="80" spans="6:6" ht="12.75" customHeight="1" x14ac:dyDescent="0.2">
      <c r="F80" s="77"/>
    </row>
    <row r="81" spans="6:6" ht="12.75" customHeight="1" x14ac:dyDescent="0.2">
      <c r="F81" s="77"/>
    </row>
  </sheetData>
  <sortState xmlns:xlrd2="http://schemas.microsoft.com/office/spreadsheetml/2017/richdata2" ref="B25:H26">
    <sortCondition ref="D25:D26"/>
  </sortState>
  <mergeCells count="19">
    <mergeCell ref="A22:A23"/>
    <mergeCell ref="A7:J7"/>
    <mergeCell ref="A13:A14"/>
    <mergeCell ref="B13:B14"/>
    <mergeCell ref="C13:C14"/>
    <mergeCell ref="D13:D14"/>
    <mergeCell ref="E13:E14"/>
    <mergeCell ref="G13:H13"/>
    <mergeCell ref="I13:I14"/>
    <mergeCell ref="J13:J14"/>
    <mergeCell ref="B22:B23"/>
    <mergeCell ref="C22:C23"/>
    <mergeCell ref="D22:D23"/>
    <mergeCell ref="I15:I18"/>
    <mergeCell ref="I24:I25"/>
    <mergeCell ref="E22:E23"/>
    <mergeCell ref="G22:H22"/>
    <mergeCell ref="I22:I23"/>
    <mergeCell ref="J22:J23"/>
  </mergeCells>
  <hyperlinks>
    <hyperlink ref="A1" location="indice!A1" display="Regresar al Índice" xr:uid="{00000000-0004-0000-0500-000000000000}"/>
  </hyperlinks>
  <printOptions horizontalCentered="1"/>
  <pageMargins left="1.4960629921259843" right="0.70866141732283472" top="0.74803149606299213" bottom="0.74803149606299213" header="0.51181102362204722" footer="0.51181102362204722"/>
  <pageSetup paperSize="9" scale="85" firstPageNumber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m7XQNJybc6EhFzLr9ZcfYe3IpckXFYgbYkr4APz91MU=</DigestValue>
    </Reference>
    <Reference Type="http://www.w3.org/2000/09/xmldsig#Object" URI="#idOfficeObject">
      <DigestMethod Algorithm="http://www.w3.org/2001/04/xmlenc#sha256"/>
      <DigestValue>DW/B8YrDBXa3c+40JnojnmTzvVOUeqv3QSxwy1Yt604=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Xu0e9E4QT8YyFnqxxzOh867ntSC4++bMpFSRRxJG5ek=</DigestValue>
    </Reference>
    <Reference Type="http://www.w3.org/2000/09/xmldsig#Object" URI="#idValidSigLnImg">
      <DigestMethod Algorithm="http://www.w3.org/2001/04/xmlenc#sha256"/>
      <DigestValue>v1lbz8eC8tAqW8AzfDb+PN8KEXiqsQqRF6Wy/V83bOc=</DigestValue>
    </Reference>
    <Reference Type="http://www.w3.org/2000/09/xmldsig#Object" URI="#idInvalidSigLnImg">
      <DigestMethod Algorithm="http://www.w3.org/2001/04/xmlenc#sha256"/>
      <DigestValue>7ua31kP4VUOhopLWL1NPnodwkRxXLkzAe1u+YrJkoUg=</DigestValue>
    </Reference>
  </SignedInfo>
  <SignatureValue>BsuuexJ8hGaD7vxteywx1Sm6vUO21YCeDJd9QqUk3s6dUXkBiTwgcvWaH6ZV2DcjBFGhw6QxA7cd
Cv1h7nbCP6MfoK0oIBS+qrau+a60nfC0E2Q+1zg7tlcuJ0YKrxdh7MFjr0qDNX9SbpuXTG5Q4qG5
0LxbVyfDwOZPfX95U3SqWhDXb43Ao9UDygcGdGvH+nn83QPLHwpZFtMRcxupbrj6akprOqMl4Uh7
7WlYeMHICWPFXkvIxAgyvqciSR3shnvdgvPUZBrG1fJslgu3xd2RsNWydSJ8vfbqHgvrpO6QrvaH
WC5XMaXrS1ASJFbTR/krf0e1EjsVOkCF3usuFQ==</SignatureValue>
  <KeyInfo>
    <X509Data>
      <X509Certificate>MIIIkjCCBnqgAwIBAgIIJvm9OXFmFOgwDQYJKoZIhvcNAQELBQAwWjEaMBgGA1UEAwwRQ0EtRE9DVU1FTlRBIFMuQS4xFjAUBgNVBAUTDVJVQzgwMDUwMTcyLTExFzAVBgNVBAoMDkRPQ1VNRU5UQSBTLkEuMQswCQYDVQQGEwJQWTAeFw0yMjEyMjYxNDExMDBaFw0yNDEyMjUxNDEx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J0jrCKnfIPNckcw68p93C+L+q29k2uV8yMyHWfzYlbw/v9+gBH3tdl35jq3VhKFv49D0Nd3IBi+25bOgNHQ6PdugcfBY8UdhHPztFHHW5Bf/N++OEE/QdSjkVaDp9KXPYz6t2bUYP7KFDCxRT5RqMJ5Pa+0ArzgGj/xrTYYfuZdRUeQ8b9n2QGwvIq1MEXmBiVONlQKoObxBpnIqjBF7GvHTQXWp8lLJur3snalIEN2wVB4V0lT9lQDjVzkjnF5VGSJJdgIIjja0rGZa4aCSHQZi3FMnIPQGp1rdi0PUrHxdaz2JO8t/BwSTmFn7T4tLXqs5NcyqnqEddYUcMQr4f0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WekzBqywRRux/rIXSpM9BBUlFMMA4GA1UdDwEB/wQEAwIF4DANBgkqhkiG9w0BAQsFAAOCAgEAsPp0lel4qBogMXkIaFmtWD2h4JKKYp26VGXcw26fz9oVo84fmDv6+PVHnbod6bfaT3d56W09sY4WksYUiiiIQimbQ3u9qAgh2LXwcMCRSa62Mw5Aypaqpsg2ksR5Sdlghhipp43Z8dieRE2pjdAus56g5NniY2xLE+MHd4imEuLdY9zopxJN8X9Uo3Zrc22VihtNk7eeDDWmKvXLybGq7W1a4TYyhGQPMIpn6QbGg6QY2CwnQnuu62H01GoPfrPmeTMsZzRqg4jfBdONvXMFhiOPx9MTfhWsx1B1R67h5l/i6yTN8TO+sSvYmx17eWtFOhKXpbfUSAn1vpz1fR0b2SD1XbFGV3t47/SlazHy6QTs4OqdLVi6LeZFq05/emUfxaME8L7rNqxhgRwKqIIXjmWxiDK55AfsOFrXdaWOPfa/pKmBUOty1GiY48OIQE5cAT96ws5BhJzuxF5w80v1DnxrKUmuNJO+Y2WC2JKWiqQoRJR5WesEmW8tBt3ZBcdQbdyKE1Lhj+t+arDneSMhZmpm3x872fnsAKR8qDm2R7pH8SaHcB3Tv1jcAmoonbbSk5X7Zhz7m0/rOzXJUdpZ5qHEB7B9jmb1CcnMLwK7gH1XK7IuVI27wDRs47StdwKhy3jp4L97PpVdme7as0rFdd1RI/Qq106kbrWImbeZ/y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my6erKnPoqTxRhU+VFMyuRBt+fdqzj1Mt/2PbzbKn74=</DigestValue>
      </Reference>
      <Reference URI="/xl/comments1.xml?ContentType=application/vnd.openxmlformats-officedocument.spreadsheetml.comments+xml">
        <DigestMethod Algorithm="http://www.w3.org/2001/04/xmlenc#sha256"/>
        <DigestValue>gvFAIFu5CrSeJjJcbGRC0dkkXx2IHmoV0tefIl+Sm7I=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tKNTD394nIGWKwPH0/ERf9jgbEirsSbFJCwnnZhAV1E=</DigestValue>
      </Reference>
      <Reference URI="/xl/drawings/drawing2.xml?ContentType=application/vnd.openxmlformats-officedocument.drawing+xml">
        <DigestMethod Algorithm="http://www.w3.org/2001/04/xmlenc#sha256"/>
        <DigestValue>d0Jmjiss4a3iVioYh5vdN+YEF6ZS+dcfdcshKVoYbnI=</DigestValue>
      </Reference>
      <Reference URI="/xl/drawings/drawing3.xml?ContentType=application/vnd.openxmlformats-officedocument.drawing+xml">
        <DigestMethod Algorithm="http://www.w3.org/2001/04/xmlenc#sha256"/>
        <DigestValue>fhQ441+YDUrxH+7h6hjCU3l2ddbZ5oX6pm6mmNYhjWo=</DigestValue>
      </Reference>
      <Reference URI="/xl/drawings/drawing4.xml?ContentType=application/vnd.openxmlformats-officedocument.drawing+xml">
        <DigestMethod Algorithm="http://www.w3.org/2001/04/xmlenc#sha256"/>
        <DigestValue>4Mg9fLIPTfQJpdHWLZTn2sRdbZAE76o0Ua5xoBmSNCs=</DigestValue>
      </Reference>
      <Reference URI="/xl/drawings/drawing5.xml?ContentType=application/vnd.openxmlformats-officedocument.drawing+xml">
        <DigestMethod Algorithm="http://www.w3.org/2001/04/xmlenc#sha256"/>
        <DigestValue>D5XB78sHyVUixUlUA5oPmzn/IXGUjAgx30eIcPjC/90=</DigestValue>
      </Reference>
      <Reference URI="/xl/drawings/vmlDrawing1.vml?ContentType=application/vnd.openxmlformats-officedocument.vmlDrawing">
        <DigestMethod Algorithm="http://www.w3.org/2001/04/xmlenc#sha256"/>
        <DigestValue>913GnlY1lfRPFCBqrtgGVAsSHpRKTXeVdrnsGh5i7/g=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2uOoREkOik70VdWjXJ8cI2FCnJMTfNZeLOIeMOGlKSY=</DigestValue>
      </Reference>
      <Reference URI="/xl/media/image3.emf?ContentType=image/x-emf">
        <DigestMethod Algorithm="http://www.w3.org/2001/04/xmlenc#sha256"/>
        <DigestValue>cIe2OIvIOUw5Dy2kA+CNmjRUa56xcs1jCqOPdnSLqjY=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SK3ve5YjWvCu/bPgXnCB+vXPOFLwdezqOIyUlNYX1Rs=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BRleny2ebBwcIgwXoJlZdL16mBhJsImW39kMqv2O1wQ=</DigestValue>
      </Reference>
      <Reference URI="/xl/styles.xml?ContentType=application/vnd.openxmlformats-officedocument.spreadsheetml.styles+xml">
        <DigestMethod Algorithm="http://www.w3.org/2001/04/xmlenc#sha256"/>
        <DigestValue>5tLJMiwxLun5c9B89++IxwtNJP0KHhmc+IFLc5FweoA=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WQcovymq0P6dY3kF8KcXrF7IEqYLbchIqQ+EsIbgbVY=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a3xNlq2RjjBamqpTAmW6Jm+9g2ld+DEMpY1O7pNK/RU=</DigestValue>
      </Reference>
      <Reference URI="/xl/worksheets/sheet2.xml?ContentType=application/vnd.openxmlformats-officedocument.spreadsheetml.worksheet+xml">
        <DigestMethod Algorithm="http://www.w3.org/2001/04/xmlenc#sha256"/>
        <DigestValue>NTghLd2S32ExtGjE0iPSUtCtqOQe/ZOx9vLNYYKDAc8=</DigestValue>
      </Reference>
      <Reference URI="/xl/worksheets/sheet3.xml?ContentType=application/vnd.openxmlformats-officedocument.spreadsheetml.worksheet+xml">
        <DigestMethod Algorithm="http://www.w3.org/2001/04/xmlenc#sha256"/>
        <DigestValue>IT30KtE4N9Gn/7adTEs25r3yMXzCHQDDgQyFuTHcygQ=</DigestValue>
      </Reference>
      <Reference URI="/xl/worksheets/sheet4.xml?ContentType=application/vnd.openxmlformats-officedocument.spreadsheetml.worksheet+xml">
        <DigestMethod Algorithm="http://www.w3.org/2001/04/xmlenc#sha256"/>
        <DigestValue>7RX445T2QAi6t68bhDV/GdwccMEhCEdlOqK7s83Iibg=</DigestValue>
      </Reference>
      <Reference URI="/xl/worksheets/sheet5.xml?ContentType=application/vnd.openxmlformats-officedocument.spreadsheetml.worksheet+xml">
        <DigestMethod Algorithm="http://www.w3.org/2001/04/xmlenc#sha256"/>
        <DigestValue>z20HHBEdXTd0tJ6P8zdhtGIdfm/Gj3dbEAZUHuds27M=</DigestValue>
      </Reference>
      <Reference URI="/xl/worksheets/sheet6.xml?ContentType=application/vnd.openxmlformats-officedocument.spreadsheetml.worksheet+xml">
        <DigestMethod Algorithm="http://www.w3.org/2001/04/xmlenc#sha256"/>
        <DigestValue>urYU75tr0YgeNxKNZh6rpcKHOkZEIBjWr/WXubTwuho=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2024-08-13T14:45:39Z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{83E7880A-F504-40DF-80E3-7B1B3D4A122B}</SetupID>
          <SignatureText>Octavio Sallustro Callizo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2024-08-13T14:45:39Z</xd:SigningTime>
          <xd:SigningCertificate>
            <xd:Cert>
              <xd:CertDigest>
                <DigestMethod Algorithm="http://www.w3.org/2001/04/xmlenc#sha256"/>
                <DigestValue>Dfuuz7x1VLTsNWtyB2jHmLlpyIdCxJwySLODhKdGsc8=</DigestValue>
              </xd:CertDigest>
              <xd:IssuerSerial>
                <X509IssuerName>C=PY, O=DOCUMENTA S.A., SERIALNUMBER=RUC80050172-1, CN=CA-DOCUMENTA S.A.</X509IssuerName>
                <X509SerialNumber>2808483897055515880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Y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QAzAC8AOA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Ep6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OT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ekU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cWw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  <Object Id="idInvalidSigLnImg">AQAAAGwAAAAAAAAAAAAAACQBAAB/AAAAAAAAAAAAAADTHAAAkQwAACBFTUYAAAEA0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3iw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SUQ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Md8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7FI9pfqMtAAriYs2zKmSUzth2dXaIKFk5cZlXPwhCLY=</DigestValue>
    </Reference>
    <Reference Type="http://www.w3.org/2000/09/xmldsig#Object" URI="#idOfficeObject">
      <DigestMethod Algorithm="http://www.w3.org/2001/04/xmlenc#sha256"/>
      <DigestValue>DW1jO7fTqxN+jOSOz7Erh2ZFSmO3KKfFKEt+5eFbkEU=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6MGmo6x4KyNuHTGKXkfTso+keTGt8XZ3SQLH18pheMo=</DigestValue>
    </Reference>
    <Reference Type="http://www.w3.org/2000/09/xmldsig#Object" URI="#idValidSigLnImg">
      <DigestMethod Algorithm="http://www.w3.org/2001/04/xmlenc#sha256"/>
      <DigestValue>+lnWvFTqRVI/pLHB67HwdtwZxQbTKiNisWwOMGXhBiY=</DigestValue>
    </Reference>
    <Reference Type="http://www.w3.org/2000/09/xmldsig#Object" URI="#idInvalidSigLnImg">
      <DigestMethod Algorithm="http://www.w3.org/2001/04/xmlenc#sha256"/>
      <DigestValue>uOVmKAL6iGi1t083WrbrxTuidlLTCIshe+aD0mBYAPA=</DigestValue>
    </Reference>
  </SignedInfo>
  <SignatureValue>CVUnFBJkSHoIgrnr0Ch7TnYwmC219oPubRzKeMNiJiLMtQffxsmqUDzq424Z5Nu40sc6fGxnFAH8
2dx/7hAFZD0JYkOOtSJYVWB75hpBlQnywpKmH0lJt56Oh6OrkLqR00GcgJx0sVvl6d/YgTLSK2WC
Q7gCE5xwvODTmbApwRBKUDVRmpGAxjvS4gvbp5tGKidv50M2VOc1E+ErX+kcC0swJkXFpMJmQvm6
9qy+Lg8Sb8D3TawF7tXIfU3jZFqpYrWDzlMWtWl1UJIMgJMpcnkTxfD0ZF5pVjA88I6nqiY1NkJo
fo89MlMRWvIbfSfSw+wKJzY35i1fzRHJjoNRtg==</SignatureValue>
  <KeyInfo>
    <X509Data>
      <X509Certificate>MIIIkjCCBnqgAwIBAgIISxkbeNlvh8kwDQYJKoZIhvcNAQELBQAwWjEaMBgGA1UEAwwRQ0EtRE9DVU1FTlRBIFMuQS4xFjAUBgNVBAUTDVJVQzgwMDUwMTcyLTExFzAVBgNVBAoMDkRPQ1VNRU5UQSBTLkEuMQswCQYDVQQGEwJQWTAeFw0yMjEyMjYxNDM2MDBaFw0yNDEyMjUxNDM2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M/1uiry2Dmu9VRfQdxTnd+4s8CNNX0r8ymFeQCY5ObdvvFNOp+tGzwud68d0GE026PVXsNRYyokO9cb5Iq+C5d9bnnOcUOTSFLOWy4Iquadf9GEisYdBK1OFDZloEultTmDeg1cplyrZ9+OCsgeAUeA/UMmyvuW/HOPw5Jn161LXH+f3MjpuSPEd63L1Jpzny2m6CWKFg3/hWvvcM1h14PiPvfV/XtYMCeh0s/TAj9O4Iqro6PVHR4MmkmcQfco+RxMFfDjDlIO06mRUqvJe4bju4BH72zo4OKhVE6fZudXR2BxnknL08HLrc2/2ItmOU7l0UChMQid5nRL9BxTym0CAwEAAaOCA+8wggPrMAwGA1UdEwEB/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KhDyoGqj/kXAtPVQsiXtpFGb3DMA4GA1UdDwEB/wQEAwIF4DANBgkqhkiG9w0BAQsFAAOCAgEAk+fr7Ld53bk7n8+k/0M7tlGPBH8aK8axwvRUOHYVyNNhhZnNPSbZk7Ga3VYBpiuMYJjrjZfZlA40KajohqWJEZ7L1xVcY3/CMlGmj5REcXXMi7lMYpZAQATI2ZWBhZLIsd1lPqQP9pcfuqROIZFgdaUcVqr87IMYsIpg/+wFVdwNv4UcQIYm4WK5Yk9naXpoTfU/+b09eCyecN2Vkry9uC65h6Q0I6G5t9lCIvwXLkmEUu0w+MwZ0An6iR7TcGjwer8qICKbRJ8ArTo9KuD4StzPiMb8pV7BEC70mP3oD1NS4BqjTpWTDVpWtn0E9UWqasnqtJ5k7NFyO8Aw8SjS+6TyBY+bO806dmJsmXMGMKQdWmiDiifG1yv6mT0N4/xwuu4+Lkvc6ZM4cZBCZK0A0LT6rvQKYR1hMpaW1wSOrixwCjuwzq0hm3lb61o/z98ETmV4g5mC5EVXpmv0AC6zBM9rk4MWlof3jzMjmyfuTUgkwxqo0Qp7n0g8fqnPxFhtD/1GZTwD5CUqJoO7eAXNrd/T9SAYSqhU+vw5dDH2rQvZWs0I29IR5IiH2Jb20RvQjMVyU8bDWlkDei1v1pvEPv4DYIa2zvoWQthQMKVY2RCHfO5bXIlaP8npX5UJyj8ISJz3w/8Tmy4VklRKKQfxxKkqagNVK9i4AKyXJDrKgh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my6erKnPoqTxRhU+VFMyuRBt+fdqzj1Mt/2PbzbKn74=</DigestValue>
      </Reference>
      <Reference URI="/xl/comments1.xml?ContentType=application/vnd.openxmlformats-officedocument.spreadsheetml.comments+xml">
        <DigestMethod Algorithm="http://www.w3.org/2001/04/xmlenc#sha256"/>
        <DigestValue>gvFAIFu5CrSeJjJcbGRC0dkkXx2IHmoV0tefIl+Sm7I=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tKNTD394nIGWKwPH0/ERf9jgbEirsSbFJCwnnZhAV1E=</DigestValue>
      </Reference>
      <Reference URI="/xl/drawings/drawing2.xml?ContentType=application/vnd.openxmlformats-officedocument.drawing+xml">
        <DigestMethod Algorithm="http://www.w3.org/2001/04/xmlenc#sha256"/>
        <DigestValue>d0Jmjiss4a3iVioYh5vdN+YEF6ZS+dcfdcshKVoYbnI=</DigestValue>
      </Reference>
      <Reference URI="/xl/drawings/drawing3.xml?ContentType=application/vnd.openxmlformats-officedocument.drawing+xml">
        <DigestMethod Algorithm="http://www.w3.org/2001/04/xmlenc#sha256"/>
        <DigestValue>fhQ441+YDUrxH+7h6hjCU3l2ddbZ5oX6pm6mmNYhjWo=</DigestValue>
      </Reference>
      <Reference URI="/xl/drawings/drawing4.xml?ContentType=application/vnd.openxmlformats-officedocument.drawing+xml">
        <DigestMethod Algorithm="http://www.w3.org/2001/04/xmlenc#sha256"/>
        <DigestValue>4Mg9fLIPTfQJpdHWLZTn2sRdbZAE76o0Ua5xoBmSNCs=</DigestValue>
      </Reference>
      <Reference URI="/xl/drawings/drawing5.xml?ContentType=application/vnd.openxmlformats-officedocument.drawing+xml">
        <DigestMethod Algorithm="http://www.w3.org/2001/04/xmlenc#sha256"/>
        <DigestValue>D5XB78sHyVUixUlUA5oPmzn/IXGUjAgx30eIcPjC/90=</DigestValue>
      </Reference>
      <Reference URI="/xl/drawings/vmlDrawing1.vml?ContentType=application/vnd.openxmlformats-officedocument.vmlDrawing">
        <DigestMethod Algorithm="http://www.w3.org/2001/04/xmlenc#sha256"/>
        <DigestValue>913GnlY1lfRPFCBqrtgGVAsSHpRKTXeVdrnsGh5i7/g=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2uOoREkOik70VdWjXJ8cI2FCnJMTfNZeLOIeMOGlKSY=</DigestValue>
      </Reference>
      <Reference URI="/xl/media/image3.emf?ContentType=image/x-emf">
        <DigestMethod Algorithm="http://www.w3.org/2001/04/xmlenc#sha256"/>
        <DigestValue>cIe2OIvIOUw5Dy2kA+CNmjRUa56xcs1jCqOPdnSLqjY=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SK3ve5YjWvCu/bPgXnCB+vXPOFLwdezqOIyUlNYX1Rs=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BRleny2ebBwcIgwXoJlZdL16mBhJsImW39kMqv2O1wQ=</DigestValue>
      </Reference>
      <Reference URI="/xl/styles.xml?ContentType=application/vnd.openxmlformats-officedocument.spreadsheetml.styles+xml">
        <DigestMethod Algorithm="http://www.w3.org/2001/04/xmlenc#sha256"/>
        <DigestValue>5tLJMiwxLun5c9B89++IxwtNJP0KHhmc+IFLc5FweoA=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WQcovymq0P6dY3kF8KcXrF7IEqYLbchIqQ+EsIbgbVY=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a3xNlq2RjjBamqpTAmW6Jm+9g2ld+DEMpY1O7pNK/RU=</DigestValue>
      </Reference>
      <Reference URI="/xl/worksheets/sheet2.xml?ContentType=application/vnd.openxmlformats-officedocument.spreadsheetml.worksheet+xml">
        <DigestMethod Algorithm="http://www.w3.org/2001/04/xmlenc#sha256"/>
        <DigestValue>NTghLd2S32ExtGjE0iPSUtCtqOQe/ZOx9vLNYYKDAc8=</DigestValue>
      </Reference>
      <Reference URI="/xl/worksheets/sheet3.xml?ContentType=application/vnd.openxmlformats-officedocument.spreadsheetml.worksheet+xml">
        <DigestMethod Algorithm="http://www.w3.org/2001/04/xmlenc#sha256"/>
        <DigestValue>IT30KtE4N9Gn/7adTEs25r3yMXzCHQDDgQyFuTHcygQ=</DigestValue>
      </Reference>
      <Reference URI="/xl/worksheets/sheet4.xml?ContentType=application/vnd.openxmlformats-officedocument.spreadsheetml.worksheet+xml">
        <DigestMethod Algorithm="http://www.w3.org/2001/04/xmlenc#sha256"/>
        <DigestValue>7RX445T2QAi6t68bhDV/GdwccMEhCEdlOqK7s83Iibg=</DigestValue>
      </Reference>
      <Reference URI="/xl/worksheets/sheet5.xml?ContentType=application/vnd.openxmlformats-officedocument.spreadsheetml.worksheet+xml">
        <DigestMethod Algorithm="http://www.w3.org/2001/04/xmlenc#sha256"/>
        <DigestValue>z20HHBEdXTd0tJ6P8zdhtGIdfm/Gj3dbEAZUHuds27M=</DigestValue>
      </Reference>
      <Reference URI="/xl/worksheets/sheet6.xml?ContentType=application/vnd.openxmlformats-officedocument.spreadsheetml.worksheet+xml">
        <DigestMethod Algorithm="http://www.w3.org/2001/04/xmlenc#sha256"/>
        <DigestValue>urYU75tr0YgeNxKNZh6rpcKHOkZEIBjWr/WXubTwuho=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2024-08-13T14:47:29Z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{29111F07-EB5D-4FD3-92EB-55B251CC399A}</SetupID>
          <SignatureText>Alberto Sallustro Marín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2024-08-13T14:47:29Z</xd:SigningTime>
          <xd:SigningCertificate>
            <xd:Cert>
              <xd:CertDigest>
                <DigestMethod Algorithm="http://www.w3.org/2001/04/xmlenc#sha256"/>
                <DigestValue>naqSb2333FFudAx8AuDiH0giFpkJy0YiPQx53+STJgg=</DigestValue>
              </xd:CertDigest>
              <xd:IssuerSerial>
                <X509IssuerName>C=PY, O=DOCUMENTA S.A., SERIALNUMBER=RUC80050172-1, CN=CA-DOCUMENTA S.A.</X509IssuerName>
                <X509SerialNumber>5411386633120352201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J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QAzAC8AOA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O0AbgCAPw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AA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  <Object Id="idInvalidSigLnImg">AQAAAGwAAAAAAAAAAAAAACQBAAB/AAAAAAAAAAAAAADTHAAAkQwAACBFTUYAAAEAl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O0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aQ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indice</vt:lpstr>
      <vt:lpstr>DEUDAS FINANCIERAS </vt:lpstr>
      <vt:lpstr>DEUDAS BURSATILES</vt:lpstr>
      <vt:lpstr>DEUDAS COMERCIALES</vt:lpstr>
      <vt:lpstr>PROVISIONES</vt:lpstr>
      <vt:lpstr>OTROS PASIVOS</vt:lpstr>
      <vt:lpstr>'DEUDAS BURSATILES'!Área_de_impresión</vt:lpstr>
      <vt:lpstr>'DEUDAS COMERCIALES'!Área_de_impresión</vt:lpstr>
      <vt:lpstr>'DEUDAS FINANCIERAS '!Área_de_impresión</vt:lpstr>
      <vt:lpstr>indice!Área_de_impresión</vt:lpstr>
      <vt:lpstr>'OTROS PASIVOS'!Área_de_impresión</vt:lpstr>
      <vt:lpstr>'DEUDAS COMERCIALES'!Excel_BuiltIn_Print_Area_3_1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Marite</dc:creator>
  <cp:lastModifiedBy>Marite Insfran</cp:lastModifiedBy>
  <cp:lastPrinted>2023-11-13T19:30:31Z</cp:lastPrinted>
  <dcterms:created xsi:type="dcterms:W3CDTF">2012-02-27T09:56:04Z</dcterms:created>
  <dcterms:modified xsi:type="dcterms:W3CDTF">2024-08-13T12:24:20Z</dcterms:modified>
</cp:coreProperties>
</file>