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2.xml" ContentType="application/vnd.openxmlformats-package.digital-signature-xmlsignature+xml"/>
  <Override PartName="/_xmlsignatures/sig1.xml" ContentType="application/vnd.openxmlformats-package.digital-signature-xmlsignature+xml"/>
  <Override PartName="/_xmlsignatures/sig3.xml" ContentType="application/vnd.openxmlformats-package.digital-signature-xmlsignature+xml"/>
  <Override PartName="/_xmlsignatures/sig5.xml" ContentType="application/vnd.openxmlformats-package.digital-signature-xmlsignature+xml"/>
  <Override PartName="/_xmlsignatures/sig4.xml" ContentType="application/vnd.openxmlformats-package.digital-signature-xmlsignatur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ficbr-my.sharepoint.com/personal/olopez_fic_com_py/Documents/Escritorio/"/>
    </mc:Choice>
  </mc:AlternateContent>
  <xr:revisionPtr revIDLastSave="0" documentId="8_{6FB82B82-9D12-46A8-96F3-9D6390DEC684}" xr6:coauthVersionLast="47" xr6:coauthVersionMax="47" xr10:uidLastSave="{00000000-0000-0000-0000-000000000000}"/>
  <bookViews>
    <workbookView xWindow="-120" yWindow="-120" windowWidth="29040" windowHeight="15720" activeTab="4" xr2:uid="{5307A239-EF44-438A-AFF8-BB0A45F8F649}"/>
  </bookViews>
  <sheets>
    <sheet name="Balance general" sheetId="1" r:id="rId1"/>
    <sheet name="Estado de Resultado" sheetId="2" r:id="rId2"/>
    <sheet name="Flujo de Efectivo" sheetId="3" r:id="rId3"/>
    <sheet name="Evolución Patrimonio Neto" sheetId="4" r:id="rId4"/>
    <sheet name="NOTAS A LOS ESTADOS CONTABLES" sheetId="7" r:id="rId5"/>
  </sheets>
  <definedNames>
    <definedName name="_Hlk128052949" localSheetId="3">'Evolución Patrimonio Neto'!$A$255</definedName>
    <definedName name="_Hlk1638913" localSheetId="3">'Evolución Patrimonio Neto'!$A$256</definedName>
    <definedName name="_Hlk506560471" localSheetId="3">'Evolución Patrimonio Neto'!$B$17</definedName>
    <definedName name="_Hlk65061026" localSheetId="3">'Evolución Patrimonio Neto'!#REF!</definedName>
    <definedName name="_Hlk65070916" localSheetId="3">'Evolución Patrimonio Neto'!$A$116</definedName>
    <definedName name="_Hlk65071009" localSheetId="3">'Evolución Patrimonio Neto'!$A$134</definedName>
    <definedName name="_Hlk96417500" localSheetId="0">'Balance general'!#REF!</definedName>
    <definedName name="_Hlk96421602" localSheetId="0">'Balance general'!#REF!</definedName>
    <definedName name="_Hlk96515525" localSheetId="3">'Evolución Patrimonio Neto'!$A$17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35" i="7" l="1"/>
  <c r="B332" i="7"/>
  <c r="B336" i="7" s="1"/>
  <c r="D42" i="2"/>
  <c r="D40" i="2"/>
  <c r="E100" i="7"/>
  <c r="D100" i="7"/>
  <c r="C88" i="7"/>
  <c r="B88" i="7"/>
  <c r="C72" i="7"/>
  <c r="B72" i="7"/>
  <c r="E31" i="7"/>
  <c r="D31" i="7"/>
  <c r="B31" i="7"/>
  <c r="D13" i="4"/>
  <c r="E13" i="4"/>
  <c r="C13" i="4"/>
  <c r="F12" i="4"/>
  <c r="F10" i="4"/>
  <c r="F9" i="4"/>
  <c r="F8" i="4"/>
  <c r="F7" i="4"/>
  <c r="F5" i="4"/>
  <c r="F13" i="4" l="1"/>
  <c r="D38" i="1" l="1"/>
  <c r="C6" i="1"/>
  <c r="D37" i="2" l="1"/>
  <c r="G39" i="1"/>
  <c r="D26" i="1"/>
  <c r="D20" i="1"/>
  <c r="D14" i="1"/>
  <c r="G9" i="1"/>
  <c r="D9" i="1"/>
  <c r="D3" i="1"/>
  <c r="G3" i="1"/>
  <c r="D29" i="2"/>
  <c r="D23" i="2"/>
  <c r="D19" i="2"/>
  <c r="D15" i="2"/>
  <c r="D9" i="2"/>
  <c r="D3" i="2"/>
  <c r="D33" i="1" l="1"/>
  <c r="D41" i="1" s="1"/>
  <c r="D14" i="2"/>
  <c r="D18" i="2" s="1"/>
  <c r="D22" i="2" s="1"/>
  <c r="D36" i="2" s="1"/>
  <c r="G20" i="1"/>
  <c r="G41" i="1" s="1"/>
  <c r="B27" i="3"/>
  <c r="B20" i="3"/>
  <c r="B16" i="3"/>
  <c r="B29" i="3" l="1"/>
  <c r="B33" i="3" s="1"/>
</calcChain>
</file>

<file path=xl/sharedStrings.xml><?xml version="1.0" encoding="utf-8"?>
<sst xmlns="http://schemas.openxmlformats.org/spreadsheetml/2006/main" count="599" uniqueCount="502">
  <si>
    <t>ACTIVO</t>
  </si>
  <si>
    <t>PASIVO</t>
  </si>
  <si>
    <t>Disponible</t>
  </si>
  <si>
    <t>Caja</t>
  </si>
  <si>
    <t>Sector financiero (Nota c.14)</t>
  </si>
  <si>
    <t>Banco Central del Paraguay (Nota c.3)</t>
  </si>
  <si>
    <t>Otras instituciones financieras</t>
  </si>
  <si>
    <t>Instituciones financieras</t>
  </si>
  <si>
    <t>Operaciones a liquidar</t>
  </si>
  <si>
    <t>Valores públicos y privados (Nota c.4)</t>
  </si>
  <si>
    <t>Acreedores por cargos financ. dev.</t>
  </si>
  <si>
    <t>Créditos vigentes por int. financ. – Sector financiero (Nota c.14)</t>
  </si>
  <si>
    <t>Depósitos – Sector privado</t>
  </si>
  <si>
    <t>Deudores por prod. financ. devengados</t>
  </si>
  <si>
    <t>Obligaciones diversas (Nota c.17)</t>
  </si>
  <si>
    <t>Préstamos (Nota c.6.1)</t>
  </si>
  <si>
    <t>Deud por prod. financ.Dev (Nota c.6.1)</t>
  </si>
  <si>
    <t>Provisiones y previsiones</t>
  </si>
  <si>
    <t xml:space="preserve">Créditos diversos </t>
  </si>
  <si>
    <t>TOTAL PASIVO</t>
  </si>
  <si>
    <t>Cargos Pagados por Anticipado</t>
  </si>
  <si>
    <t>Anticipo de Impuestos Nacionales</t>
  </si>
  <si>
    <t>Gastos a Recuperar</t>
  </si>
  <si>
    <t>Diversos</t>
  </si>
  <si>
    <t>Créditos vencidos por int. Financiera</t>
  </si>
  <si>
    <t>(Nota c.6.2)</t>
  </si>
  <si>
    <t>Sector no financiero</t>
  </si>
  <si>
    <t>Deudores por prod finan, devengado</t>
  </si>
  <si>
    <t>PATRIMONIO</t>
  </si>
  <si>
    <t>Ganancias por Valuación a Realizar</t>
  </si>
  <si>
    <t>(Previsiones) (Nota c.7)</t>
  </si>
  <si>
    <t>Ajuste al Patrimonio</t>
  </si>
  <si>
    <t>Inversiones (Nota c.8)</t>
  </si>
  <si>
    <t>Reservas</t>
  </si>
  <si>
    <t>Títulos valores emitidos por el sector privado</t>
  </si>
  <si>
    <t>Resultado del Ejercicio</t>
  </si>
  <si>
    <t>Otras Inversiones</t>
  </si>
  <si>
    <t>Bienes de uso (Nota c.9)</t>
  </si>
  <si>
    <t>Cargos diferidos (Nota c.10)</t>
  </si>
  <si>
    <t>Otros Cargos diferidos</t>
  </si>
  <si>
    <t>TOTAL PATRIMONIO</t>
  </si>
  <si>
    <t>TOTAL ACTIVO</t>
  </si>
  <si>
    <t>TOTAL PASIVO Y PATRIMONIO</t>
  </si>
  <si>
    <t>G/</t>
  </si>
  <si>
    <t>Total cuentas de contingencias (Nota E)</t>
  </si>
  <si>
    <t>Total cuentas de orden</t>
  </si>
  <si>
    <t>Ganancias financieras</t>
  </si>
  <si>
    <t xml:space="preserve">Por créditos vigentes - Sector financiero </t>
  </si>
  <si>
    <t>Por créditos vigentes - Sector no financiero</t>
  </si>
  <si>
    <t>Por créditos vencidos</t>
  </si>
  <si>
    <t>Ganancias por valuación de otros activos y pasivos ME (Nota F2)</t>
  </si>
  <si>
    <t>Rentas y diferencias de cotización de valores públicos</t>
  </si>
  <si>
    <t>Pérdidas financieras</t>
  </si>
  <si>
    <t>Por obligaciones - Sector financiero</t>
  </si>
  <si>
    <t>Por obligaciones - Sector no financiero</t>
  </si>
  <si>
    <t>Resultado financiero antes de previsiones</t>
  </si>
  <si>
    <t>Previsiones</t>
  </si>
  <si>
    <t>Constitución de previsiones (Nota c.7)</t>
  </si>
  <si>
    <t>Desafectación de previsiones (Nota c.7)</t>
  </si>
  <si>
    <t>Resultado financiero después de previsiones</t>
  </si>
  <si>
    <t>Resultado por servicios</t>
  </si>
  <si>
    <t>Ganancias por servicios</t>
  </si>
  <si>
    <t>Pérdidas por servicios</t>
  </si>
  <si>
    <t>Otras ganancias operativas</t>
  </si>
  <si>
    <t>Ganancias por créditos diversos</t>
  </si>
  <si>
    <t>Ganancias por operaciones</t>
  </si>
  <si>
    <t>Otras ganancias diversas</t>
  </si>
  <si>
    <t>Otras pérdidas operativas</t>
  </si>
  <si>
    <t>Retribuciones al personal y cargas sociales</t>
  </si>
  <si>
    <t>Depreciaciones de bienes de uso</t>
  </si>
  <si>
    <t>Amortización de cargos diferidos</t>
  </si>
  <si>
    <t>Otros Gastos Operativos</t>
  </si>
  <si>
    <t>Por valuación de otros activos y pasivos financ. En M/E (Nota F.2)</t>
  </si>
  <si>
    <t>Resultado operativo neto-Perdida</t>
  </si>
  <si>
    <t>Resultados extraordinarios</t>
  </si>
  <si>
    <t>Ganancias extraordinarias</t>
  </si>
  <si>
    <t>Perdidas extraordinarias</t>
  </si>
  <si>
    <t>Resultado del ejercicio antes del Impuesto a la Renta</t>
  </si>
  <si>
    <t>Impuesto a la Renta</t>
  </si>
  <si>
    <t>Ganancias del ejercicio</t>
  </si>
  <si>
    <t>Las notas A a la H que se acompañan forman parte integrante de estos estados financieros.</t>
  </si>
  <si>
    <t>ESTADO DE FLUJO DE EFECTIVO</t>
  </si>
  <si>
    <t>(En Guaraníes)</t>
  </si>
  <si>
    <t>FLUJO GENERADO POR ACTIVIDADES OPERATIVAS</t>
  </si>
  <si>
    <t>Intereses cobrados</t>
  </si>
  <si>
    <t>Intereses pagados</t>
  </si>
  <si>
    <t>Ingresos netos por servicios</t>
  </si>
  <si>
    <t>Pagos efectuados a proveedores y empleados</t>
  </si>
  <si>
    <t>Otros pagos operativos, netos</t>
  </si>
  <si>
    <t>Pagos de impuestos a la Renta</t>
  </si>
  <si>
    <t>Variación préstamos a clientes y colocaciones sector financiero</t>
  </si>
  <si>
    <t xml:space="preserve">Variación valores públicos y privados e inversiones financieras </t>
  </si>
  <si>
    <t>Variación depósitos recibidos de clientes</t>
  </si>
  <si>
    <t>Flujo neto de caja de actividades operativas</t>
  </si>
  <si>
    <t>FLUJO UTILIZADO EN ACTIVIDADES DE INVERSIÓN</t>
  </si>
  <si>
    <t>Variación neta de bienes de uso, cargos diferidos e intangibles</t>
  </si>
  <si>
    <t>Flujo neto de caja de actividades de inversión</t>
  </si>
  <si>
    <t>FLUJO GENERADO POR ACTIVIDADES FINANCIERAS</t>
  </si>
  <si>
    <t>Incremento/(Disminución) de deudas con otras entidades</t>
  </si>
  <si>
    <t>Incremento de capital en efectivo</t>
  </si>
  <si>
    <t>Dividendos pagados</t>
  </si>
  <si>
    <t>Flujo neto de caja de actividades financieras</t>
  </si>
  <si>
    <t>(Disminución)/incremento neto de disponible</t>
  </si>
  <si>
    <t>Efecto de las variaciones del tipo de cambio sobre disponible</t>
  </si>
  <si>
    <t>Caja y sus equivalentes al inicio del ejercicio</t>
  </si>
  <si>
    <t xml:space="preserve">Caja y sus equivalentes al final del ejercicio </t>
  </si>
  <si>
    <r>
      <t>Concepto</t>
    </r>
    <r>
      <rPr>
        <sz val="10"/>
        <color rgb="FF000000"/>
        <rFont val="Times New Roman"/>
        <family val="1"/>
      </rPr>
      <t> </t>
    </r>
  </si>
  <si>
    <r>
      <t>Saldo al inicio </t>
    </r>
    <r>
      <rPr>
        <sz val="10"/>
        <color rgb="FF000000"/>
        <rFont val="Times New Roman"/>
        <family val="1"/>
      </rPr>
      <t> </t>
    </r>
  </si>
  <si>
    <r>
      <t>G/</t>
    </r>
    <r>
      <rPr>
        <sz val="10"/>
        <rFont val="Times New Roman"/>
        <family val="1"/>
      </rPr>
      <t> </t>
    </r>
  </si>
  <si>
    <r>
      <t>31/12/2023    </t>
    </r>
    <r>
      <rPr>
        <sz val="10"/>
        <color rgb="FF000000"/>
        <rFont val="Times New Roman"/>
        <family val="1"/>
      </rPr>
      <t> </t>
    </r>
  </si>
  <si>
    <r>
      <t xml:space="preserve">Movimientos </t>
    </r>
    <r>
      <rPr>
        <b/>
        <sz val="10"/>
        <rFont val="Times New Roman"/>
        <family val="1"/>
      </rPr>
      <t>G/</t>
    </r>
    <r>
      <rPr>
        <b/>
        <sz val="10"/>
        <color rgb="FF000000"/>
        <rFont val="Times New Roman"/>
        <family val="1"/>
      </rPr>
      <t>    </t>
    </r>
    <r>
      <rPr>
        <sz val="10"/>
        <color rgb="FF000000"/>
        <rFont val="Times New Roman"/>
        <family val="1"/>
      </rPr>
      <t> </t>
    </r>
  </si>
  <si>
    <r>
      <t>Aumento</t>
    </r>
    <r>
      <rPr>
        <sz val="11"/>
        <color rgb="FF000000"/>
        <rFont val="Times New Roman"/>
        <family val="1"/>
      </rPr>
      <t> </t>
    </r>
  </si>
  <si>
    <r>
      <t>Disminución</t>
    </r>
    <r>
      <rPr>
        <sz val="11"/>
        <color rgb="FF000000"/>
        <rFont val="Times New Roman"/>
        <family val="1"/>
      </rPr>
      <t> </t>
    </r>
  </si>
  <si>
    <t>Capital integrado </t>
  </si>
  <si>
    <t> -    </t>
  </si>
  <si>
    <t>Aportes No Capitalizados </t>
  </si>
  <si>
    <t>Reserva de Revalúo </t>
  </si>
  <si>
    <t>Reserva Especial </t>
  </si>
  <si>
    <t>Reservas Legal </t>
  </si>
  <si>
    <t>Otras Reservas </t>
  </si>
  <si>
    <t>Resultados acumulados </t>
  </si>
  <si>
    <t>Resultados del ejercicio </t>
  </si>
  <si>
    <r>
      <t>Totales</t>
    </r>
    <r>
      <rPr>
        <sz val="10"/>
        <color rgb="FF000000"/>
        <rFont val="Times New Roman"/>
        <family val="1"/>
      </rPr>
      <t> </t>
    </r>
  </si>
  <si>
    <t>Incremento de Bonos Subordinados</t>
  </si>
  <si>
    <t>Perdida por valuación de otros activos y pasivos en M E  (Nota F2)</t>
  </si>
  <si>
    <t>Diferencias de Cotización de Val. Públicos y Privados (Nota F2)</t>
  </si>
  <si>
    <t>Resultado bruto – Ganancia</t>
  </si>
  <si>
    <t>Ganancias venta de Cartera</t>
  </si>
  <si>
    <t>Por valuación de otros activos y pasivos en moneda extranjera (Nota F2)</t>
  </si>
  <si>
    <t xml:space="preserve"> </t>
  </si>
  <si>
    <t xml:space="preserve">Obligaciones por int. financ.  </t>
  </si>
  <si>
    <t xml:space="preserve">Operaciones a Liquidar </t>
  </si>
  <si>
    <t>(Previsiones) (Nota c7)</t>
  </si>
  <si>
    <t>Préstamos de Entidades Financieras</t>
  </si>
  <si>
    <t>Obligaciones por int. financ.  - Sector no financiero (Nota c.14)</t>
  </si>
  <si>
    <t>Bonos Emitidos</t>
  </si>
  <si>
    <t>Acreedores por cargos financ. dev</t>
  </si>
  <si>
    <t>Créditos vigentes por int. financ. –Sector no financiero (Nota  c.14)</t>
  </si>
  <si>
    <t xml:space="preserve">                   </t>
  </si>
  <si>
    <t xml:space="preserve">                         </t>
  </si>
  <si>
    <t xml:space="preserve">(Previsiones) (Nota c.7)                                                                             </t>
  </si>
  <si>
    <t>Venta a Plazo de Bienes Inmuebles</t>
  </si>
  <si>
    <t xml:space="preserve">Capital integrado (Nota b.5)                                 </t>
  </si>
  <si>
    <t>Aporte Irrevocable</t>
  </si>
  <si>
    <t xml:space="preserve">Cuentas de contingencias y de orden                                                 </t>
  </si>
  <si>
    <t>NOTA A - CONSIDERACION POR LA ASAMBLEA DE ACCIONISTAS</t>
  </si>
  <si>
    <t xml:space="preserve">Los estados contables al cierre del ejercicio serán puestos a consideración de la Asamblea Ordinaria de Accionistas, dentro del plazo establecido por el Artículo 18º de los Estatutos Sociales en concordancia con las disposiciones del Código Civil Paraguayo. </t>
  </si>
  <si>
    <t>NOTA B - INFORMACION BASICA SOBRE LA ENTIDAD FINANCIERA</t>
  </si>
  <si>
    <t>b.1.   Naturaleza jurídica</t>
  </si>
  <si>
    <r>
      <t>La FINANCIERA FIC S.A.E.C.A., con Cédula Tributaria Nº 80081330-8, fue constituida originariamente como "FIC" SOCIEDAD ANONIMA DE FINANZAS</t>
    </r>
    <r>
      <rPr>
        <sz val="11"/>
        <color rgb="FFFF0000"/>
        <rFont val="Times New Roman"/>
        <family val="1"/>
      </rPr>
      <t xml:space="preserve"> </t>
    </r>
    <r>
      <rPr>
        <sz val="11"/>
        <color theme="1"/>
        <rFont val="Times New Roman"/>
        <family val="1"/>
      </rPr>
      <t>por Escritura Pública Nº 33 de fecha 2 de julio de 2013, pasada ante la Notaria Pública Mercedes Pérez Dos Santos. Dicha escritura ha sido inscripta en la Dirección General de los Registros Públicos, Sección Personas Jurídicas y Asociaciones en fecha 27 de setiembre de 2013, bajo el Nº 776, folio Nº 12.610, serie A; y en el Registro Público de Comercio en fecha 27 de setiembre de 2013, bajo el Nº 409, serie I, folio 5114 y sgtes.</t>
    </r>
  </si>
  <si>
    <t>Ha sido autorizada por el Directorio del Banco Central del Paraguay para operar como Financiera, según Resolución Nº 2, Acta Nº 64 de fecha 10 de setiembre de 2013 y ha iniciado efectivamente sus operaciones el 25 de julio de 2014.</t>
  </si>
  <si>
    <t>La Entidad se encuentra ubicada en la Avenida España e/ Dr. Morra y O’Higgins de la ciudad de Asunción.</t>
  </si>
  <si>
    <t>b.2.   Base de preparación de los estados contables</t>
  </si>
  <si>
    <r>
      <t xml:space="preserve">b.2.a) </t>
    </r>
    <r>
      <rPr>
        <sz val="11"/>
        <color theme="1"/>
        <rFont val="Times New Roman"/>
        <family val="1"/>
      </rPr>
      <t>Los presentes estados contables han sido confeccionados de acuerdo con las normas, reglamentaciones e instrucciones contables establecidas por el Banco Central del</t>
    </r>
    <r>
      <rPr>
        <b/>
        <sz val="11"/>
        <color theme="1"/>
        <rFont val="Times New Roman"/>
        <family val="1"/>
      </rPr>
      <t xml:space="preserve"> </t>
    </r>
    <r>
      <rPr>
        <sz val="11"/>
        <color theme="1"/>
        <rFont val="Times New Roman"/>
        <family val="1"/>
      </rPr>
      <t xml:space="preserve">Paraguay y en los aspectos no reglamentados por éstas, con normas contables generalmente aceptadas en Paraguay. La Resolución Nº 723/1995 de la Superintendencia del Banco Central, que establece el modelo de los estados contables y sus notas aclaratorias a ser publicadas por las entidades financieras existentes en el país, no requiere la emisión de estados contables con saldos comparativos con el periodo precedente. </t>
    </r>
  </si>
  <si>
    <t>b.3.   Sucursales en el exterior</t>
  </si>
  <si>
    <t>La Entidad no cuenta con sucursales en el exterior.</t>
  </si>
  <si>
    <t>b.4.   Participación en otras sociedades</t>
  </si>
  <si>
    <t>La Entidad no cuenta con participación en otras sociedades.</t>
  </si>
  <si>
    <t>b.5.   Composición del capital y características de las acciones</t>
  </si>
  <si>
    <r>
      <t>Composición del capital y</t>
    </r>
    <r>
      <rPr>
        <sz val="11"/>
        <color rgb="FF000000"/>
        <rFont val="Times New Roman"/>
        <family val="1"/>
      </rPr>
      <t xml:space="preserve"> características de las acciones</t>
    </r>
  </si>
  <si>
    <t>Accionista</t>
  </si>
  <si>
    <t>Cantidad de Acciones</t>
  </si>
  <si>
    <t>Valor por Acción en</t>
  </si>
  <si>
    <t>Valor total en</t>
  </si>
  <si>
    <t>Porcentaje de participación en votos</t>
  </si>
  <si>
    <t>Nacionalidad</t>
  </si>
  <si>
    <t>Miguel Ángel Ortega Echeverria</t>
  </si>
  <si>
    <t>Paraguaya</t>
  </si>
  <si>
    <t>Luis Ortega Echeverría</t>
  </si>
  <si>
    <t>María Verónica Ortega Morínigo</t>
  </si>
  <si>
    <t>Total</t>
  </si>
  <si>
    <t>El capital integrado de la Entidad debe mantenerse y ajustarse periódicamente de conformidad al capital mínimo exigido por la Ley Nº 861/96, sus leyes modificatorias, y las resoluciones dictadas por el Banco Central del Paraguay.</t>
  </si>
  <si>
    <t>b.6.   Nómina del Directorio y Plana Ejecutiva</t>
  </si>
  <si>
    <t>DIRECTORIO</t>
  </si>
  <si>
    <t>PLANA EJECUTIVA</t>
  </si>
  <si>
    <t>Presidente:</t>
  </si>
  <si>
    <t>Gerente General:</t>
  </si>
  <si>
    <t>María del Carmen Fernandez</t>
  </si>
  <si>
    <t>Vicepresidente:</t>
  </si>
  <si>
    <t xml:space="preserve">María Verónica Ortega Morinigo </t>
  </si>
  <si>
    <t>Gerente de Créditos:</t>
  </si>
  <si>
    <t>Daniel Sosa</t>
  </si>
  <si>
    <t>Gerente de Administración y Finanzas:</t>
  </si>
  <si>
    <t>Francisco Bogado</t>
  </si>
  <si>
    <t xml:space="preserve">Directores </t>
  </si>
  <si>
    <t>Eduardo De Gásperi Camacho</t>
  </si>
  <si>
    <t>Gerente RRHH y RSE:</t>
  </si>
  <si>
    <t>Claudia Galeano</t>
  </si>
  <si>
    <t>Titulares:</t>
  </si>
  <si>
    <t>Luis Fernando Ortega Sosa</t>
  </si>
  <si>
    <t>Gerente de TI:</t>
  </si>
  <si>
    <t>Pedro Larrosa Cabrera</t>
  </si>
  <si>
    <t>Cora Montórfano</t>
  </si>
  <si>
    <t>Gerente de Operaciones:</t>
  </si>
  <si>
    <t>Jose Rodriguez Leguizamón</t>
  </si>
  <si>
    <t>Gerente de Riesgo Integral:</t>
  </si>
  <si>
    <t>Paul Gastón</t>
  </si>
  <si>
    <t>Directores </t>
  </si>
  <si>
    <t>Miguel Ortega Morinigo</t>
  </si>
  <si>
    <t>Gerente Comercial:</t>
  </si>
  <si>
    <t>Mario Gonzalez</t>
  </si>
  <si>
    <t>Suplentes:</t>
  </si>
  <si>
    <t>Miguel Ortega Echeverria</t>
  </si>
  <si>
    <t>Gerente de Auditoria Interna:</t>
  </si>
  <si>
    <t>Jhonathan Quiñonez</t>
  </si>
  <si>
    <t xml:space="preserve">                                    </t>
  </si>
  <si>
    <t>Oficial de Cumplimiento:</t>
  </si>
  <si>
    <t>Matías Ramírez</t>
  </si>
  <si>
    <t>Gerente de Asesoría Jurídica:</t>
  </si>
  <si>
    <t>Leticia Abad</t>
  </si>
  <si>
    <t>Síndico Titular:</t>
  </si>
  <si>
    <t>Manuel Benjamín Gamarra Stark</t>
  </si>
  <si>
    <t>Contador General:</t>
  </si>
  <si>
    <t>Oscar López Rodríguez</t>
  </si>
  <si>
    <t>Síndico Suplente:</t>
  </si>
  <si>
    <t>Cristhian Calabró Serafini</t>
  </si>
  <si>
    <t>Encargado de Seguridad Lógica y Física:</t>
  </si>
  <si>
    <t>Noelia Gonzalez</t>
  </si>
  <si>
    <t>Auditor Informático:         </t>
  </si>
  <si>
    <t>Diego Escurra</t>
  </si>
  <si>
    <t xml:space="preserve">NOTA C - INFORMACION REFERENTE A LOS PRINCIPALES ACTIVOS Y PASIVOS </t>
  </si>
  <si>
    <t>c.1.   Valuación de moneda extranjera</t>
  </si>
  <si>
    <t>Moneda</t>
  </si>
  <si>
    <t xml:space="preserve">1 Dólar Estadounidense </t>
  </si>
  <si>
    <t>1 Euro</t>
  </si>
  <si>
    <t>1 Peso Argentino</t>
  </si>
  <si>
    <t>1 Real</t>
  </si>
  <si>
    <r>
      <t>(*)</t>
    </r>
    <r>
      <rPr>
        <sz val="11"/>
        <color theme="1"/>
        <rFont val="Times New Roman"/>
        <family val="1"/>
      </rPr>
      <t xml:space="preserve"> Guaraníes por cada unidad de moneda extranjera. Se considera el tipo de cambio del último día hábil del mes.</t>
    </r>
  </si>
  <si>
    <t>Las diferencias de cambios originadas por fluctuaciones en los tipos de cambio, entre las fechas de concertación de las operaciones y su liquidación o valuación al cierre del ejercicio, son reconocidas en los resultados del ejercicio, con las excepciones señaladas en la nota f.1.</t>
  </si>
  <si>
    <t>c.2.   Posición en moneda extranjera</t>
  </si>
  <si>
    <t>Concepto</t>
  </si>
  <si>
    <t>Importe arbitrado a US$</t>
  </si>
  <si>
    <r>
      <t>Importe equivalente en G/</t>
    </r>
    <r>
      <rPr>
        <sz val="10"/>
        <color rgb="FF000000"/>
        <rFont val="Times New Roman"/>
        <family val="1"/>
      </rPr>
      <t xml:space="preserve">   </t>
    </r>
  </si>
  <si>
    <t>Activos totales en moneda extranjera</t>
  </si>
  <si>
    <t>Pasivos totales en moneda extranjera</t>
  </si>
  <si>
    <t>Posición neta en moneda extranjera</t>
  </si>
  <si>
    <t>La posición en moneda extranjera no excede el tope de posición fijado por el Banco Central del Paraguay.</t>
  </si>
  <si>
    <t>c.3.   Depósitos en el Banco Central del Paraguay</t>
  </si>
  <si>
    <t>Descripción</t>
  </si>
  <si>
    <t>M/E</t>
  </si>
  <si>
    <t>M/N</t>
  </si>
  <si>
    <t>Encaje Especial– Guaraníes (*)</t>
  </si>
  <si>
    <t>Encaje legal – Dólares (*)</t>
  </si>
  <si>
    <t>Encaje Especial</t>
  </si>
  <si>
    <t>Cuentas corrientes – Guaraníes</t>
  </si>
  <si>
    <t>Cuentas corrientes – Dólares</t>
  </si>
  <si>
    <t>Depósitos Operaciones Monetarias BCP</t>
  </si>
  <si>
    <t xml:space="preserve">(*) Ver adicionalmente apartado a) de la nota c.12. </t>
  </si>
  <si>
    <t>c.4.   Valores públicos y privados</t>
  </si>
  <si>
    <t>Los valores públicos adquiridos por la Entidad corresponden a Letras de Regulación Monetaria sin cotización en los mercados de valores y se valúan a su valor de costo más la renta devengada a percibir al cierre del ejercicio. Cabe señalar que la intención de la Gerencia es mantener los valores hasta su vencimiento. El Directorio y la Gerencia de la Entidad estiman que el importe así computado no excede su valor estimado de realización.</t>
  </si>
  <si>
    <t>Valores Públicos y Privados</t>
  </si>
  <si>
    <t>Moneda de emisión</t>
  </si>
  <si>
    <t>Importe en moneda de emisión</t>
  </si>
  <si>
    <t>Importe en Guaraníes</t>
  </si>
  <si>
    <t>Valor nominal</t>
  </si>
  <si>
    <t>Valor contable</t>
  </si>
  <si>
    <t>Letra de Regulación Monetaria</t>
  </si>
  <si>
    <t>Guaraníes</t>
  </si>
  <si>
    <t>Bono Ministerio de Hacienda</t>
  </si>
  <si>
    <t>Bono AFD</t>
  </si>
  <si>
    <t>Rentas de Valores Públicos</t>
  </si>
  <si>
    <t>-</t>
  </si>
  <si>
    <t xml:space="preserve">                </t>
  </si>
  <si>
    <t>c.5.   Activos y pasivos con cláusulas de reajuste</t>
  </si>
  <si>
    <t>No existen activos ni pasivos con cláusulas de reajustes.</t>
  </si>
  <si>
    <t>c.6.   Cartera de créditos</t>
  </si>
  <si>
    <t>El riesgo crediticio es controlado por el Directorio y la Gerencia de Riesgos de la Entidad, principalmente a través de la evaluación y análisis de las transacciones individuales, para lo cual se consideran ciertos aspectos claramente definidos en las políticas de crédito de la Entidad, tales como: la capacidad de pago demostrada y el endeudamiento del deudor, la concentración crediticia de grupos económicos, límites individuales de otorgamiento de créditos, evaluación de sectores económicos, garantías computables y el requerimiento de capital de trabajo, de acuerdo con los riesgos de mercado.</t>
  </si>
  <si>
    <r>
      <t>a)</t>
    </r>
    <r>
      <rPr>
        <sz val="7"/>
        <color theme="1"/>
        <rFont val="Times New Roman"/>
        <family val="1"/>
      </rPr>
      <t xml:space="preserve">       </t>
    </r>
    <r>
      <rPr>
        <sz val="11"/>
        <color rgb="FF000000"/>
        <rFont val="Times New Roman"/>
        <family val="1"/>
      </rPr>
      <t>Los deudores se segmentaron en los siguientes grupos: i) grandes deudores; ii) medianos y pequeños deudores; iii) deudores personales (de consumo y de vivienda), y iv) microcréditos.</t>
    </r>
  </si>
  <si>
    <r>
      <t>b)</t>
    </r>
    <r>
      <rPr>
        <sz val="7"/>
        <color theme="1"/>
        <rFont val="Times New Roman"/>
        <family val="1"/>
      </rPr>
      <t xml:space="preserve">      </t>
    </r>
    <r>
      <rPr>
        <sz val="11"/>
        <color rgb="FF000000"/>
        <rFont val="Times New Roman"/>
        <family val="1"/>
      </rPr>
      <t>Los deudores han sido clasificados en base a la evaluación y calificación de la capacidad de pago de un deudor o de un grupo de deudores compuesto por personas vinculadas, con respecto a la totalidad de sus obligaciones, en seis categorías de riesgo, de las cuales la primera de ellas (categoría 1) se disgrega en tres subcategorías a los efectos del cómputo de tales previsiones.</t>
    </r>
  </si>
  <si>
    <r>
      <t>c)</t>
    </r>
    <r>
      <rPr>
        <sz val="7"/>
        <color theme="1"/>
        <rFont val="Times New Roman"/>
        <family val="1"/>
      </rPr>
      <t xml:space="preserve">       </t>
    </r>
    <r>
      <rPr>
        <sz val="11"/>
        <color rgb="FF000000"/>
        <rFont val="Times New Roman"/>
        <family val="1"/>
      </rPr>
      <t xml:space="preserve">Los intereses devengados sobre los créditos vigentes clasificados en las categorías de riesgo menor a “2” por mora, se han imputado a ganancias en su totalidad. </t>
    </r>
    <r>
      <rPr>
        <sz val="11"/>
        <color theme="1"/>
        <rFont val="Times New Roman"/>
        <family val="1"/>
      </rPr>
      <t xml:space="preserve">Los intereses devengados y no cobrados a la fecha de cierre sobre los créditos vencidos y/o vigentes clasificados en categorías superiores a “2”, si existieran, que hubieran sido reconocidos como ganancia hasta su entrada en mora, hubieran sido previsionadas por el 100% de su saldo. </t>
    </r>
  </si>
  <si>
    <r>
      <t>d)</t>
    </r>
    <r>
      <rPr>
        <sz val="7"/>
        <color theme="1"/>
        <rFont val="Times New Roman"/>
        <family val="1"/>
      </rPr>
      <t xml:space="preserve">      </t>
    </r>
    <r>
      <rPr>
        <sz val="11"/>
        <color theme="1"/>
        <rFont val="Times New Roman"/>
        <family val="1"/>
      </rPr>
      <t xml:space="preserve">Las ganancias por valuación y los intereses devengados y no cobrados de deudores con créditos vencidos y/o vigentes clasificados en las categorías “2”, 3”, “4”, “5” y “6”, si existieran, hubieran sido mantenidos en suspenso y se reconocerían como ganancia en el momento de su cobro. </t>
    </r>
  </si>
  <si>
    <r>
      <t>e)</t>
    </r>
    <r>
      <rPr>
        <sz val="7"/>
        <color theme="1"/>
        <rFont val="Times New Roman"/>
        <family val="1"/>
      </rPr>
      <t xml:space="preserve">       </t>
    </r>
    <r>
      <rPr>
        <sz val="11"/>
        <color theme="1"/>
        <rFont val="Times New Roman"/>
        <family val="1"/>
      </rPr>
      <t>Los créditos amortizables se consideran vencidos a partir de los 61 días de mora de alguna de sus cuotas, y los créditos a plazo fijo o de vencimiento único, al día siguiente de su vencimiento.</t>
    </r>
  </si>
  <si>
    <r>
      <t>f)</t>
    </r>
    <r>
      <rPr>
        <sz val="7"/>
        <color theme="1"/>
        <rFont val="Times New Roman"/>
        <family val="1"/>
      </rPr>
      <t xml:space="preserve">       </t>
    </r>
    <r>
      <rPr>
        <sz val="11"/>
        <color rgb="FF000000"/>
        <rFont val="Times New Roman"/>
        <family val="1"/>
      </rPr>
      <t>Se han constituido las previsiones necesarias para cubrir las eventuales pérdidas que pueden derivarse de la no recuperación de la cartera, siguiendo la metodología incluida en las Resoluciones antes citadas.</t>
    </r>
  </si>
  <si>
    <r>
      <t>h)</t>
    </r>
    <r>
      <rPr>
        <sz val="7"/>
        <color theme="1"/>
        <rFont val="Times New Roman"/>
        <family val="1"/>
      </rPr>
      <t xml:space="preserve">      </t>
    </r>
    <r>
      <rPr>
        <sz val="11"/>
        <color theme="1"/>
        <rFont val="Times New Roman"/>
        <family val="1"/>
      </rPr>
      <t xml:space="preserve">Los créditos incobrables que son desafectados del activo, en las condiciones establecidas en la normativa del Banco Central del Paraguay aplicable en la materia se registrarán y se exponen en cuentas de orden. </t>
    </r>
  </si>
  <si>
    <r>
      <t>c.6.1</t>
    </r>
    <r>
      <rPr>
        <sz val="11"/>
        <color theme="1"/>
        <rFont val="Times New Roman"/>
        <family val="1"/>
      </rPr>
      <t xml:space="preserve">   </t>
    </r>
    <r>
      <rPr>
        <b/>
        <sz val="11"/>
        <color theme="1"/>
        <rFont val="Times New Roman"/>
        <family val="1"/>
      </rPr>
      <t xml:space="preserve">Créditos vigentes al sector no financiero </t>
    </r>
  </si>
  <si>
    <t>Categoría de riesgo</t>
  </si>
  <si>
    <r>
      <t xml:space="preserve">Garantías computables para previsiones </t>
    </r>
    <r>
      <rPr>
        <sz val="10"/>
        <color rgb="FF000000"/>
        <rFont val="Times New Roman"/>
        <family val="1"/>
      </rPr>
      <t xml:space="preserve">G/    </t>
    </r>
  </si>
  <si>
    <t>Previsiones específicas</t>
  </si>
  <si>
    <r>
      <t xml:space="preserve">Saldo contable después de previsiones </t>
    </r>
    <r>
      <rPr>
        <sz val="10"/>
        <color rgb="FF000000"/>
        <rFont val="Times New Roman"/>
        <family val="1"/>
      </rPr>
      <t xml:space="preserve">G/    </t>
    </r>
  </si>
  <si>
    <t xml:space="preserve">% Mínimo </t>
  </si>
  <si>
    <t>Constituidas</t>
  </si>
  <si>
    <t>Categoría 1</t>
  </si>
  <si>
    <t>Categoría 1 a</t>
  </si>
  <si>
    <t>Categoría 1 b</t>
  </si>
  <si>
    <t>Categoría 2</t>
  </si>
  <si>
    <t>Categoría 3</t>
  </si>
  <si>
    <t>Categoría 4</t>
  </si>
  <si>
    <t>Categoría 5</t>
  </si>
  <si>
    <t>Categoría 6</t>
  </si>
  <si>
    <t xml:space="preserve">Previsiones Genéricas </t>
  </si>
  <si>
    <t>TOTAL</t>
  </si>
  <si>
    <t xml:space="preserve">(a) Incluye capital e interés devengados no cobrados, no incluye operación a liquidar. </t>
  </si>
  <si>
    <t>(b) No incluye Ganancias por valuación en suspenso Gs. 742.517</t>
  </si>
  <si>
    <t>c.6.2   Créditos vencidos</t>
  </si>
  <si>
    <r>
      <t xml:space="preserve">Saldo contable antes de previsiones </t>
    </r>
    <r>
      <rPr>
        <sz val="10"/>
        <color rgb="FF000000"/>
        <rFont val="Times New Roman"/>
        <family val="1"/>
      </rPr>
      <t>G/ (</t>
    </r>
    <r>
      <rPr>
        <b/>
        <sz val="10"/>
        <color rgb="FF000000"/>
        <rFont val="Times New Roman"/>
        <family val="1"/>
      </rPr>
      <t>a)</t>
    </r>
  </si>
  <si>
    <t>Categoría 1b</t>
  </si>
  <si>
    <t>Previsiones Genéricas</t>
  </si>
  <si>
    <r>
      <t>(a)</t>
    </r>
    <r>
      <rPr>
        <sz val="7"/>
        <color theme="1"/>
        <rFont val="Times New Roman"/>
        <family val="1"/>
      </rPr>
      <t xml:space="preserve">    </t>
    </r>
    <r>
      <rPr>
        <sz val="11"/>
        <color theme="1"/>
        <rFont val="Times New Roman"/>
        <family val="1"/>
      </rPr>
      <t>Incluye capital e interés devengados no cobrados.</t>
    </r>
  </si>
  <si>
    <r>
      <t xml:space="preserve"> </t>
    </r>
    <r>
      <rPr>
        <b/>
        <sz val="11"/>
        <color theme="1"/>
        <rFont val="Times New Roman"/>
        <family val="1"/>
      </rPr>
      <t>c.7.   Previsiones sobre riesgos directos y contingentes</t>
    </r>
  </si>
  <si>
    <t>Las previsiones sobre préstamos dudosos y otros activos se determinan al fin de cada período en base al estudio de la cartera realizado con el objeto de determinar la porción no recuperable de los mismos y considerando lo establecido, para cada tipo de riesgo crediticio, en la Resolución del Directorio del Banco Central del Paraguay N.º 1, Acta N.º 60 de fecha 28 de setiembre de 2007.</t>
  </si>
  <si>
    <t xml:space="preserve">Periódicamente la Gerencia de la entidad efectúa, en función a las normas de valuación de créditos establecidas por la Superintendencia de Bancos del Banco Central del Paraguay y con criterios y políticas propias de la Entidad, revisiones y análisis de la cartera de créditos a los efectos de ajustar las previsiones para cuentas de dudoso cobro. Se han constituido todas las previsiones necesarias para cubrir eventuales pérdidas sobre riesgos directos y contingentes, conforme al criterio de la Gerencia de la Entidad y con lo exigido por la Resolución Nº 1 del Directorio del Banco Central del Paraguay, Acta Nº 60 de fecha 28 de setiembre de 2007 y sus modificatorias. </t>
  </si>
  <si>
    <t>Saldo al inicio del periodo</t>
  </si>
  <si>
    <t>Constitución de previsiones en el periodo</t>
  </si>
  <si>
    <t>Aplicación de previsión en el periodo</t>
  </si>
  <si>
    <t>Desafectación de previsiones en el periodo</t>
  </si>
  <si>
    <t xml:space="preserve">Variación por valuación en M/E </t>
  </si>
  <si>
    <t xml:space="preserve">G/  </t>
  </si>
  <si>
    <r>
      <t xml:space="preserve"> </t>
    </r>
    <r>
      <rPr>
        <sz val="10"/>
        <color rgb="FF000000"/>
        <rFont val="Times New Roman"/>
        <family val="1"/>
      </rPr>
      <t xml:space="preserve">G/    </t>
    </r>
  </si>
  <si>
    <t xml:space="preserve">G/    </t>
  </si>
  <si>
    <t>Créditos vigentes</t>
  </si>
  <si>
    <t>Créditos vencidos</t>
  </si>
  <si>
    <t>Inversiones</t>
  </si>
  <si>
    <t>c.8.   Inversiones</t>
  </si>
  <si>
    <t>El capítulo inversiones prevé incluir la tenencia de títulos representativos de capital emitidos por el sector privado nacional y títulos de deuda del sector privado, y los bienes recibidos en recuperación de créditos.</t>
  </si>
  <si>
    <t xml:space="preserve">Concepto </t>
  </si>
  <si>
    <t xml:space="preserve"> Saldo Contable </t>
  </si>
  <si>
    <t xml:space="preserve"> Previsiones </t>
  </si>
  <si>
    <t xml:space="preserve">  después de </t>
  </si>
  <si>
    <t xml:space="preserve">antes de </t>
  </si>
  <si>
    <t xml:space="preserve">Bienes Adjudicados por Dación de Pago </t>
  </si>
  <si>
    <t>Fondos Mutuos Investor</t>
  </si>
  <si>
    <t>Fondos Mutuos Avalon</t>
  </si>
  <si>
    <t>Fondos Mutuos Puente</t>
  </si>
  <si>
    <t>Fondos Mutuos Basa Capital</t>
  </si>
  <si>
    <t>Fondos Mutuos Cadiem Casa de Bolsa</t>
  </si>
  <si>
    <t>Fondos Mutuos Atlas Casa de Bolsa</t>
  </si>
  <si>
    <t>Fondos Mutuos Itau Invest</t>
  </si>
  <si>
    <t>Fondos Mutuos Familiar Casa de Bolsa</t>
  </si>
  <si>
    <t>Bonos Tigo</t>
  </si>
  <si>
    <t>c.9.   Bienes de uso</t>
  </si>
  <si>
    <t xml:space="preserve">A partir del ejercicio 2020 los bienes de uso se exponen a su valor de costo de adquisición menos la correspondiente depreciación acumulada estimada de acuerdo con la vida útil y el valor residual para cada clase de activo determinada por el Ley Nº 6.380/19 y el Decreto Nº 3.182/19. </t>
  </si>
  <si>
    <t xml:space="preserve">Hasta el ejercicio 2019 el saldo de Bienes de uso se exponía a su costo histórico revaluado, deducidas las depreciaciones acumuladas sobre la base de las tasas determinadas por la Ley 125/91 y sus modificaciones realizadas por la Ley 2421/04 a partir del ejercicio siguiente al de su incorporación, de acuerdo con lo establecido en el artículo 12 de la Ley Nº 125/91, menos la correspondiente depreciación acumulada. El incremento neto por revalúo anual se acreditaba a la cuenta patrimonial. </t>
  </si>
  <si>
    <r>
      <t xml:space="preserve">Saldo al Inicio </t>
    </r>
    <r>
      <rPr>
        <sz val="10"/>
        <color rgb="FF000000"/>
        <rFont val="Times New Roman"/>
        <family val="1"/>
      </rPr>
      <t xml:space="preserve">G/    </t>
    </r>
  </si>
  <si>
    <t>Alta y Bajas</t>
  </si>
  <si>
    <t>Revalúo</t>
  </si>
  <si>
    <t>Depreciación</t>
  </si>
  <si>
    <t>Saldo al cierre</t>
  </si>
  <si>
    <t>Equipos de Informática</t>
  </si>
  <si>
    <t>Maquinarias y Equipos</t>
  </si>
  <si>
    <t>Muebles y Útiles</t>
  </si>
  <si>
    <t>Material de Trasporte</t>
  </si>
  <si>
    <t>Totales</t>
  </si>
  <si>
    <t>c.10.   Cargos diferidos</t>
  </si>
  <si>
    <t>Saldo neto inicial</t>
  </si>
  <si>
    <t>Aumentos</t>
  </si>
  <si>
    <t>Amortizaciones / Consumos</t>
  </si>
  <si>
    <r>
      <t xml:space="preserve">Saldo neto final </t>
    </r>
    <r>
      <rPr>
        <sz val="10"/>
        <color rgb="FF000000"/>
        <rFont val="Times New Roman"/>
        <family val="1"/>
      </rPr>
      <t xml:space="preserve">G/    </t>
    </r>
  </si>
  <si>
    <r>
      <t xml:space="preserve"> </t>
    </r>
    <r>
      <rPr>
        <sz val="10"/>
        <color rgb="FF000000"/>
        <rFont val="Times New Roman"/>
        <family val="1"/>
      </rPr>
      <t>G/</t>
    </r>
    <r>
      <rPr>
        <b/>
        <sz val="10"/>
        <color rgb="FF000000"/>
        <rFont val="Times New Roman"/>
        <family val="1"/>
      </rPr>
      <t xml:space="preserve">    </t>
    </r>
  </si>
  <si>
    <t>Bienes Intangibles – Licencias</t>
  </si>
  <si>
    <t>Mejoras en Inmuebles Arrendados</t>
  </si>
  <si>
    <t>Cardos diferidos varios</t>
  </si>
  <si>
    <t>Gtos. Dif. Firmas Digitales / Certificados</t>
  </si>
  <si>
    <t>Materiales de Escritorios y Otros</t>
  </si>
  <si>
    <r>
      <t xml:space="preserve"> </t>
    </r>
    <r>
      <rPr>
        <b/>
        <sz val="11"/>
        <color theme="1"/>
        <rFont val="Times New Roman"/>
        <family val="1"/>
      </rPr>
      <t>c.11.   Pasivos subordinados</t>
    </r>
  </si>
  <si>
    <t>c.12.  Limitaciones a la libre disponibilidad de los activos o del patrimonio y cualquier restricción al derecho de propiedad</t>
  </si>
  <si>
    <r>
      <t>a)</t>
    </r>
    <r>
      <rPr>
        <b/>
        <sz val="7"/>
        <color theme="1"/>
        <rFont val="Times New Roman"/>
        <family val="1"/>
      </rPr>
      <t xml:space="preserve">             </t>
    </r>
    <r>
      <rPr>
        <b/>
        <sz val="11"/>
        <color theme="1"/>
        <rFont val="Times New Roman"/>
        <family val="1"/>
      </rPr>
      <t>Encaje legal:</t>
    </r>
  </si>
  <si>
    <r>
      <t>b)</t>
    </r>
    <r>
      <rPr>
        <b/>
        <sz val="7"/>
        <color theme="1"/>
        <rFont val="Times New Roman"/>
        <family val="1"/>
      </rPr>
      <t xml:space="preserve">             </t>
    </r>
    <r>
      <rPr>
        <b/>
        <sz val="11"/>
        <color theme="1"/>
        <rFont val="Times New Roman"/>
        <family val="1"/>
      </rPr>
      <t>Reserva legal:</t>
    </r>
  </si>
  <si>
    <t xml:space="preserve">De acuerdo al Artículo Nº 27 de la Ley Nº 861 “General de Bancos, Financieras y Otras Entidades de Crédito”, de fecha 24/06/1996, las entidades financieras deberán contar con una reserva no menor al equivalente del cien por ciento (100%) de su capital, la cual se constituirá transfiriendo anualmente no menos del 20% de las utilidades netas de cada ejercicio financiero. </t>
  </si>
  <si>
    <t xml:space="preserve">El Art. N.º 28 de la mencionada Ley establece que los recursos de la reserva legal se aplicarán automáticamente a la cobertura de pérdidas registradas en el ejercicio financiero. En los siguientes ejercicios, el total de las utilidades deberá destinarse a la reserva legal hasta tanto se alcance nuevamente el monto mínimo de la misma, o el más alto que hubiere obtenido en el proceso de su constitución. </t>
  </si>
  <si>
    <t>En cualquier momento, el monto de la reserva podrá ser incrementado con aportes de dinero en efectivo.</t>
  </si>
  <si>
    <r>
      <t>c)</t>
    </r>
    <r>
      <rPr>
        <b/>
        <sz val="7"/>
        <color theme="1"/>
        <rFont val="Times New Roman"/>
        <family val="1"/>
      </rPr>
      <t xml:space="preserve">              </t>
    </r>
    <r>
      <rPr>
        <b/>
        <sz val="11"/>
        <color theme="1"/>
        <rFont val="Times New Roman"/>
        <family val="1"/>
      </rPr>
      <t>Corrección monetaria del capital:</t>
    </r>
  </si>
  <si>
    <t xml:space="preserve">De acuerdo con el artículo 11 de la Ley Nº 861/96, las entidades financieras deben actualizar anualmente su capital en función al Índice de Precios del Consumidor (IPC) calculado por el Banco Central del Paraguay. El valor del capital mínimo legalmente exigido para el ejercicio 2024 es de G/     33.915.000.000, de acuerdo con la Circular SB.SG. Nº 00001/2024. </t>
  </si>
  <si>
    <r>
      <t>d)</t>
    </r>
    <r>
      <rPr>
        <b/>
        <sz val="7"/>
        <color theme="1"/>
        <rFont val="Times New Roman"/>
        <family val="1"/>
      </rPr>
      <t xml:space="preserve">             </t>
    </r>
    <r>
      <rPr>
        <b/>
        <sz val="11"/>
        <color theme="1"/>
        <rFont val="Times New Roman"/>
        <family val="1"/>
      </rPr>
      <t>Garantías otorgadas a favor de Bancard S.A.:</t>
    </r>
  </si>
  <si>
    <t xml:space="preserve">Para garantizar las obligaciones que puedan derivarse con Bancard S.A. y/o Visa Internacional y/o los establecimientos adheridos como consecuencia de su condición de Entidad Emisora de Tarjetas de Crédito y por los saldos que resultan de transacciones de usuarios de cajeros automáticos, Financiera FIC S.A.E.C.A. ha entregado a Bancard S.A., Dos Certificados de Depósitos de Ahorro por valor de              G/     500.000.000, librados por Tu Financiera S.A.E.C.A. a la orden de Financiera FIC S.A.E.C.A., identificados como Series AA Nº 9249 y AA N°9248. </t>
  </si>
  <si>
    <t>No existen otras limitaciones a la libre disponibilidad de los activos o del patrimonio y cualquier otra restricción al derecho de propiedad, adicionales a las mencionadas en este capítulo.</t>
  </si>
  <si>
    <t>c.13.    Garantías otorgadas respecto a pasivos</t>
  </si>
  <si>
    <t>c.14.   Distribución de créditos y obligaciones por intermediación financiera según sus vencimientos</t>
  </si>
  <si>
    <r>
      <t>La distribución de los créditos y obligaciones por intermediación financiera, abierta según sus vencimientos, se halla compuesta de la siguiente forma:</t>
    </r>
    <r>
      <rPr>
        <sz val="11"/>
        <color theme="1"/>
        <rFont val="Calibri"/>
        <family val="2"/>
      </rPr>
      <t xml:space="preserve"> </t>
    </r>
  </si>
  <si>
    <t xml:space="preserve">Hasta 30 días G/    </t>
  </si>
  <si>
    <t xml:space="preserve">De 31 hasta 180 días G/    </t>
  </si>
  <si>
    <t xml:space="preserve">De 181 hasta 1 año G/    </t>
  </si>
  <si>
    <t xml:space="preserve">Más de 1 año y hasta 3 años G/    </t>
  </si>
  <si>
    <t xml:space="preserve">Más de 3 años G/    </t>
  </si>
  <si>
    <t xml:space="preserve">Valor contable neto G/    </t>
  </si>
  <si>
    <t>Créditos vigentes sector financiero</t>
  </si>
  <si>
    <t>Créditos vigentes sector no financiero</t>
  </si>
  <si>
    <t xml:space="preserve">Total de créditos vigentes </t>
  </si>
  <si>
    <t>Obligaciones sector financiero</t>
  </si>
  <si>
    <t>Obligaciones sector no financiero</t>
  </si>
  <si>
    <t>Total de obligaciones</t>
  </si>
  <si>
    <r>
      <t xml:space="preserve"> </t>
    </r>
    <r>
      <rPr>
        <sz val="11"/>
        <color theme="1"/>
        <rFont val="Times New Roman"/>
        <family val="1"/>
      </rPr>
      <t xml:space="preserve">(*) Saldo neto de previsiones </t>
    </r>
  </si>
  <si>
    <t>c.15.     Concentración de la cartera (sector no financiero) por número de clientes</t>
  </si>
  <si>
    <t>Número de clientes</t>
  </si>
  <si>
    <t>%</t>
  </si>
  <si>
    <t>10 Mayores Deudores</t>
  </si>
  <si>
    <t>50 Mayores Deudores</t>
  </si>
  <si>
    <t>100 Mayores Deudores</t>
  </si>
  <si>
    <t>Otros Deudores subsiguientes</t>
  </si>
  <si>
    <t>Total cartera</t>
  </si>
  <si>
    <t xml:space="preserve">(3) No incluye Valuación en Suspenso       G/               742.517 </t>
  </si>
  <si>
    <t>c.16.   Créditos y contingencias con personas y empresas vinculadas</t>
  </si>
  <si>
    <t>c. 17.   Obligaciones diversas</t>
  </si>
  <si>
    <t>Acreedores Sociales</t>
  </si>
  <si>
    <t>Cuentas a Pagar</t>
  </si>
  <si>
    <t>Otras obligaciones diversas</t>
  </si>
  <si>
    <t>NOTA D – PATRIMONIO</t>
  </si>
  <si>
    <t>Evolución del patrimonio</t>
  </si>
  <si>
    <t xml:space="preserve">Saldo al inicio </t>
  </si>
  <si>
    <t xml:space="preserve">Movimientos G/    </t>
  </si>
  <si>
    <t>Aumento</t>
  </si>
  <si>
    <t>Disminución</t>
  </si>
  <si>
    <t>Capital integrado</t>
  </si>
  <si>
    <t>Aportes No Capitalizados</t>
  </si>
  <si>
    <t>Reserva de Revalúo</t>
  </si>
  <si>
    <t>Reserva Especial</t>
  </si>
  <si>
    <t>Reservas Legal</t>
  </si>
  <si>
    <t>Otras Reservas</t>
  </si>
  <si>
    <t>Resultados acumulados</t>
  </si>
  <si>
    <t>Resultados del ejercicio</t>
  </si>
  <si>
    <t>NOTA E - INFORMACION REFERENTE A LAS CONTINGENCIAS</t>
  </si>
  <si>
    <t>NOTA F - INFORMACION REFERENTE A RESULTADOS</t>
  </si>
  <si>
    <t>f.1.   Reconocimiento de las ganancias y pérdidas</t>
  </si>
  <si>
    <t>La Entidad aplicó el principio de lo devengado a los efectos del reconocimiento de ingresos e imputación de egresos o costos incurridos, con las siguientes excepciones referidas a que los ingresos se reconocen como ganancia en el momento de su percepción o cobro, según lo establecido por la Resolución Nº 1, Acta Nº 60 del Banco Central del Paraguay, de fecha 28 de setiembre de 2007:</t>
  </si>
  <si>
    <r>
      <t>a)</t>
    </r>
    <r>
      <rPr>
        <sz val="7"/>
        <color theme="1"/>
        <rFont val="Times New Roman"/>
        <family val="1"/>
      </rPr>
      <t xml:space="preserve">       </t>
    </r>
    <r>
      <rPr>
        <sz val="11"/>
        <color theme="1"/>
        <rFont val="Times New Roman"/>
        <family val="1"/>
      </rPr>
      <t>Los productos financieros devengados y no percibidos de deudores con créditos vencidos.</t>
    </r>
  </si>
  <si>
    <r>
      <t>b)</t>
    </r>
    <r>
      <rPr>
        <sz val="7"/>
        <color theme="1"/>
        <rFont val="Times New Roman"/>
        <family val="1"/>
      </rPr>
      <t xml:space="preserve">      </t>
    </r>
    <r>
      <rPr>
        <sz val="11"/>
        <color theme="1"/>
        <rFont val="Times New Roman"/>
        <family val="1"/>
      </rPr>
      <t xml:space="preserve">Los productos financieros devengados y no percibidos correspondientes a deudores y créditos clasificados en categorías de riesgos superiores a la categoría 2. </t>
    </r>
  </si>
  <si>
    <r>
      <t>c)</t>
    </r>
    <r>
      <rPr>
        <sz val="7"/>
        <color theme="1"/>
        <rFont val="Times New Roman"/>
        <family val="1"/>
      </rPr>
      <t xml:space="preserve">       </t>
    </r>
    <r>
      <rPr>
        <sz val="11"/>
        <color theme="1"/>
        <rFont val="Times New Roman"/>
        <family val="1"/>
      </rPr>
      <t>Las ganancias por valuación de deudores con créditos vencidos.</t>
    </r>
  </si>
  <si>
    <r>
      <t>d)</t>
    </r>
    <r>
      <rPr>
        <sz val="7"/>
        <color theme="1"/>
        <rFont val="Times New Roman"/>
        <family val="1"/>
      </rPr>
      <t xml:space="preserve">      </t>
    </r>
    <r>
      <rPr>
        <sz val="11"/>
        <color theme="1"/>
        <rFont val="Times New Roman"/>
        <family val="1"/>
      </rPr>
      <t>Las ganancias a realizar por venta de bienes a plazo.</t>
    </r>
  </si>
  <si>
    <r>
      <t>e)</t>
    </r>
    <r>
      <rPr>
        <sz val="7"/>
        <color theme="1"/>
        <rFont val="Times New Roman"/>
        <family val="1"/>
      </rPr>
      <t xml:space="preserve">       </t>
    </r>
    <r>
      <rPr>
        <sz val="11"/>
        <color theme="1"/>
        <rFont val="Times New Roman"/>
        <family val="1"/>
      </rPr>
      <t>Las ganancias por valuación de operaciones por venta de bienes a plazo.</t>
    </r>
  </si>
  <si>
    <r>
      <t>f)</t>
    </r>
    <r>
      <rPr>
        <sz val="7"/>
        <color theme="1"/>
        <rFont val="Times New Roman"/>
        <family val="1"/>
      </rPr>
      <t xml:space="preserve">       </t>
    </r>
    <r>
      <rPr>
        <sz val="11"/>
        <color theme="1"/>
        <rFont val="Times New Roman"/>
        <family val="1"/>
      </rPr>
      <t>Ciertas comisiones por servicios financieros.</t>
    </r>
  </si>
  <si>
    <t>f.2.   Diferencias de cambio en moneda extranjera</t>
  </si>
  <si>
    <r>
      <t>Las diferencias de cambio correspondientes al mantenimiento de activos y pasivos en moneda extranjera se muestran en las líneas del estado de resultado denominadas “Valuación de activos y pasivos en moneda extranjera”</t>
    </r>
    <r>
      <rPr>
        <b/>
        <sz val="11"/>
        <color theme="1"/>
        <rFont val="Times New Roman"/>
        <family val="1"/>
      </rPr>
      <t xml:space="preserve"> </t>
    </r>
    <r>
      <rPr>
        <sz val="11"/>
        <color theme="1"/>
        <rFont val="Times New Roman"/>
        <family val="1"/>
      </rPr>
      <t>y su apertura se expone a continuación:</t>
    </r>
  </si>
  <si>
    <t>Importe en G/</t>
  </si>
  <si>
    <t>Ganancias por valuación de activos y pasivos en M/E</t>
  </si>
  <si>
    <t>Pérdidas por valuación de activos y pasivos en M/E</t>
  </si>
  <si>
    <t>Diferencia de cambio neta sobre activos y pasivos en M/E</t>
  </si>
  <si>
    <t>Ganancias por valuación de otros activos y pasivos en M/E</t>
  </si>
  <si>
    <t>Pérdidas por valuación de otros activos y pasivos en M/E</t>
  </si>
  <si>
    <t>Diferencia de cambio neta sobre otros activos y pasivos en M/E</t>
  </si>
  <si>
    <t>Diferencia de cambio neta sobre total activos y pasivos en M/E</t>
  </si>
  <si>
    <t>NOTA G - EFECTOS INFLACIONARIOS</t>
  </si>
  <si>
    <t>No se han efectuado ajustes por inflación sobre los mencionados estados contables (ver nota c.9).</t>
  </si>
  <si>
    <t>NOTA H - IMPUESTO A LA RENTA EMPRESARIAL</t>
  </si>
  <si>
    <r>
      <t>De acuerdo con la Ley Nº 125/91 modificada y actualizada por la Ley Nº 6380/19, e</t>
    </r>
    <r>
      <rPr>
        <sz val="11"/>
        <color theme="1"/>
        <rFont val="Times New Roman"/>
        <family val="1"/>
      </rPr>
      <t xml:space="preserve">l Impuesto a la Renta Empresarial </t>
    </r>
    <r>
      <rPr>
        <sz val="11"/>
        <color rgb="FF000000"/>
        <rFont val="Times New Roman"/>
        <family val="1"/>
      </rPr>
      <t xml:space="preserve">(IRE) </t>
    </r>
    <r>
      <rPr>
        <sz val="11"/>
        <color theme="1"/>
        <rFont val="Times New Roman"/>
        <family val="1"/>
      </rPr>
      <t>que se carga a los resultados del año es determinado a la tasa del 10%, y se basa en la utilidad contable antes de este concepto, ajustada por las partidas que la Ley y sus reglamentaciones incluyen o excluyen para la determinación de la renta neta imponible.</t>
    </r>
  </si>
  <si>
    <t>BALANCE AL 31 DE DICIEMBRE DEL 2024</t>
  </si>
  <si>
    <t>ESTADO DE RESULTADO AL 3I DE DICIEMBRE DEL 2024</t>
  </si>
  <si>
    <t>AL 31 DE DICIEMBRE DEL 2024</t>
  </si>
  <si>
    <t>Perdidas por Operaciónes</t>
  </si>
  <si>
    <t xml:space="preserve"> 31.12.2024</t>
  </si>
  <si>
    <r>
      <rPr>
        <b/>
        <sz val="11"/>
        <color rgb="FF000000"/>
        <rFont val="Times New Roman"/>
        <family val="1"/>
      </rPr>
      <t xml:space="preserve">b.2.b) </t>
    </r>
    <r>
      <rPr>
        <sz val="11"/>
        <color rgb="FF000000"/>
        <rFont val="Times New Roman"/>
        <family val="1"/>
      </rPr>
      <t>Los saldos incluidos en los estados contables se han preparado sobre la base de costos históricos, excepto para el caso de las cuentas en moneda extranjera, según se explica en los apartados c.1 de la nota C, y no reconocen en forma integral los efectos de la inflación en la situación patrimonial de la Entidad ni en los resultados de sus operaciones y sobre los flujos de efectivo. Según el Índice General de Precios al Consumo publicado por el Banco Central del Paraguay, la inflación acumulada al 31/12/2024 fue del 3,8%.</t>
    </r>
  </si>
  <si>
    <t>La composición del capital suscripto e integrado al 31 de diciembre de 2024 es la siguiente:</t>
  </si>
  <si>
    <t>El capital social asciende a la suma de Gs. 300.000 millones y el capital suscripto e integrado a Gs. 133.770 millones, representado por 13.377 acciones por un valor nominal de Gs. 10 millones cada una.</t>
  </si>
  <si>
    <t xml:space="preserve">De las acciones, 3.300 corresponden a acciones preferidas y 10.077 a acciones ordinarias, y se distribuyen como sigue: </t>
  </si>
  <si>
    <t>Al 31 de Diciembre de 2024 la Nómina del Directorio y Plana Ejecutiva es la siguiente:</t>
  </si>
  <si>
    <t>Los activos y pasivos expresados en moneda extranjera se encuentran valuados a los tipos de cambios vigentes al 31 de Diciembre de 2024, proporcionados por la Mesa de Cambios del Departamento de Operaciones Internacionales del Banco Central del Paraguay, y no difieren significativamente de los tipos de cambios vigentes en el mercado libre de cambios:</t>
  </si>
  <si>
    <t>Tipo de cambio al 30.12.24. (*)</t>
  </si>
  <si>
    <t>La posición de cambios al 30 diciembre de 2024 es la siguiente:</t>
  </si>
  <si>
    <t>30 de diciembre de 2024</t>
  </si>
  <si>
    <t xml:space="preserve">La Entidad ha adecuado su política de posición de cambios según lo establece la Resolución del Banco Central del Paraguay Nº 14, Acta Nº 42 de fecha 11 de junio de 2019, cuya ratio define la posición neta en moneda extranjera con relación al Patrimonio Efectivo que podrán mantener las entidades del sistema financiero. La posición de cambios de la Entidad al 31 de diciembre de 2024 es de 2,89%. </t>
  </si>
  <si>
    <t>Los depósitos en el Banco Central del Paraguay al 31 de diciembre de 2024 son los siguientes:</t>
  </si>
  <si>
    <t>Al 31 de diciembre de 2024</t>
  </si>
  <si>
    <t xml:space="preserve">La cartera de créditos ha sido valuada a su valor nominal más los intereses devengados al 31 de diciembre de 2024, neto de previsiones, las cuales han sido calculadas de acuerdo con lo dispuesto por la Resolución Nº 1, Acta Nº 60 de fecha 28 de setiembre de 2007 y Resolución N°37, Acta 72 de fecha 29 de noviembre de 2011 del Directorio del Banco Central del Paraguay para lo cual: </t>
  </si>
  <si>
    <r>
      <rPr>
        <sz val="11"/>
        <color rgb="FF000000"/>
        <rFont val="Times New Roman"/>
        <family val="1"/>
      </rPr>
      <t>g)</t>
    </r>
    <r>
      <rPr>
        <sz val="7"/>
        <color rgb="FF000000"/>
        <rFont val="Times New Roman"/>
        <family val="1"/>
      </rPr>
      <t xml:space="preserve">      </t>
    </r>
    <r>
      <rPr>
        <sz val="11"/>
        <color rgb="FF000000"/>
        <rFont val="Times New Roman"/>
        <family val="1"/>
      </rPr>
      <t>Se han constituido previsiones genéricas sobre la cartera de créditos neta de previsiones específicas. Al 31 de diciembre de 2024, la Entidad mantiene constituidas previsiones genéricas sobre su cartera de riesgos crediticios de conformidad con la normativa del Banco Central del Paraguay.</t>
    </r>
  </si>
  <si>
    <r>
      <t xml:space="preserve">Saldo contable antes de previsiones </t>
    </r>
    <r>
      <rPr>
        <sz val="10"/>
        <color rgb="FF000000"/>
        <rFont val="Times New Roman"/>
        <family val="1"/>
      </rPr>
      <t xml:space="preserve">G/ </t>
    </r>
  </si>
  <si>
    <t>(c) Para el caso de los deudores que no cuentan con garantías computables, el porcentaje se aplica sobre el riesgo total (deuda dineraria más deuda contingente). Para los demás deudores, la previsión es calculada en dos tramos, computándose las garantías solamente para el segundo tramo. (c) Este monto incluye las previsiones genéricas al 31 de diciembre de 2024 de acuerdo con los requerimientos de la Resolución Nº 1, Acta Nº 60 del Directorio del BCP de fecha 28 de septiembre de 2007.</t>
  </si>
  <si>
    <t>El movimiento registrado durante el periodo terminado 31 de diciembre de 2024 en las cuentas de previsiones se resume como sigue:</t>
  </si>
  <si>
    <t>Al 31 de diciembre de 2024 la composición de inversiones es la siguiente:</t>
  </si>
  <si>
    <t>Fondos Mutuos Regional Casa de Bolsa</t>
  </si>
  <si>
    <r>
      <t>La composición de los bienes de uso al 31 de diciembre de 2024 es la siguiente:</t>
    </r>
    <r>
      <rPr>
        <sz val="11"/>
        <color theme="1"/>
        <rFont val="Calibri"/>
        <family val="2"/>
      </rPr>
      <t xml:space="preserve"> </t>
    </r>
  </si>
  <si>
    <t>La composición del rubro al 31 de diciembre de 2024 es la siguiente:</t>
  </si>
  <si>
    <t>Gtos. Dif. Patente Municipal</t>
  </si>
  <si>
    <t>Ctos Dif. Premios – Promociones</t>
  </si>
  <si>
    <t>Al 31 de diciembre de 2024 no existen pasivos subordinados.</t>
  </si>
  <si>
    <t>Al 31 de diciembre de 2024 existen las siguientes limitaciones:</t>
  </si>
  <si>
    <t>Dentro del total de G/ 65.289.265.658 que se muestran en la cuenta mantenida en el Banco Central del Paraguay en el rubro Disponible, se incluyen G/ 35.304.604.618 que corresponden a cuentas de disponibilidad restringida mantenidas en el BCP en concepto de Encaje Legal.  </t>
  </si>
  <si>
    <t>Al 31 de diciembre de 2024 la reserva constituida asciende a Gs. 9.880.171.385</t>
  </si>
  <si>
    <t>Al 31 de diciembre de 2024 no existen garantías otorgadas respecto a pasivos.</t>
  </si>
  <si>
    <t>(1) No incluyen previsiones por                  G/    5.947.364.571</t>
  </si>
  <si>
    <t>(2) No incluyen previsiones por                  G/     6.174.030.790</t>
  </si>
  <si>
    <t>Su composición al 31 de diciembre de 2024 es como sigue:</t>
  </si>
  <si>
    <t>Saldo al 31.12.24</t>
  </si>
  <si>
    <t>0</t>
  </si>
  <si>
    <t>El saldo de las cuentas de contingencias al 31 de diciembre de 2024 por G/     35.080.023.020, está compuesto por líneas de créditos a utilizar mediante tarjetas de créditos.</t>
  </si>
  <si>
    <t xml:space="preserve">Saldo al 31.12.2024. </t>
  </si>
  <si>
    <t>El capital integrado al 31 de diciembre de 2024 asciende a G/     133.770.000.000 (ver nota b.5.), el cual excede el referido capital mínimo.</t>
  </si>
  <si>
    <t xml:space="preserve">Al 31 de diciembre de 2024 la composición por número de clientes es como sigue: </t>
  </si>
  <si>
    <t>Previsiones sobre disponibilidades</t>
  </si>
  <si>
    <r>
      <t>31/12/2024    </t>
    </r>
    <r>
      <rPr>
        <sz val="10"/>
        <color rgb="FF000000"/>
        <rFont val="Times New Roman"/>
        <family val="1"/>
      </rPr>
      <t> </t>
    </r>
  </si>
  <si>
    <t xml:space="preserve"> - </t>
  </si>
  <si>
    <t xml:space="preserve">Previsiones G/    </t>
  </si>
  <si>
    <t>Bonos Enersur S.A.</t>
  </si>
  <si>
    <t>Bonos Cementos Concepción S.A.E.</t>
  </si>
  <si>
    <t>Bonos Banco Rio</t>
  </si>
  <si>
    <t>Bonos Sudameris Bank</t>
  </si>
  <si>
    <t>Fondos Mutuos Bnb Invest</t>
  </si>
  <si>
    <r>
      <t xml:space="preserve">Vigentes </t>
    </r>
    <r>
      <rPr>
        <sz val="10"/>
        <color rgb="FF000000"/>
        <rFont val="Times New Roman"/>
        <family val="1"/>
      </rPr>
      <t>G/</t>
    </r>
  </si>
  <si>
    <r>
      <t xml:space="preserve">Vencidos </t>
    </r>
    <r>
      <rPr>
        <sz val="10"/>
        <color rgb="FF000000"/>
        <rFont val="Times New Roman"/>
        <family val="1"/>
      </rPr>
      <t>G/</t>
    </r>
  </si>
  <si>
    <r>
      <t xml:space="preserve">Totales </t>
    </r>
    <r>
      <rPr>
        <sz val="10"/>
        <color rgb="FF000000"/>
        <rFont val="Times New Roman"/>
        <family val="1"/>
      </rPr>
      <t>G/</t>
    </r>
  </si>
  <si>
    <t>16.98%</t>
  </si>
  <si>
    <t>32.48%</t>
  </si>
  <si>
    <t>17.23%</t>
  </si>
  <si>
    <t>29.86%</t>
  </si>
  <si>
    <t>31.55%</t>
  </si>
  <si>
    <t>29.89%</t>
  </si>
  <si>
    <t>15.67%</t>
  </si>
  <si>
    <t>26.33%</t>
  </si>
  <si>
    <t>15.84%</t>
  </si>
  <si>
    <t>37.49%</t>
  </si>
  <si>
    <t>9.64%</t>
  </si>
  <si>
    <t>37.05%</t>
  </si>
  <si>
    <t>100.00%</t>
  </si>
  <si>
    <t>Diferencias de Cotización de Valores Públicos y Privados</t>
  </si>
  <si>
    <t>Al 31 de diciembre de 2024 el saldo de créditos con personas vinculadas asciende a Gs. 187.788.665.117 y contingencias por Gs. 2.388.984.055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</si>
</sst>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_-* #,##0.00_-;\-* #,##0.00_-;_-* &quot;-&quot;??_-;_-@_-"/>
  </numFmts>
  <fonts count="35" x14ac:knownFonts="1">
    <font>
      <sz val="11"/>
      <color theme="1"/>
      <name val="Calibri"/>
      <family val="2"/>
      <scheme val="minor"/>
    </font>
    <font>
      <b/>
      <sz val="12"/>
      <color theme="1"/>
      <name val="Times New Roman"/>
      <family val="1"/>
    </font>
    <font>
      <b/>
      <sz val="11"/>
      <color theme="1"/>
      <name val="Times New Roman"/>
      <family val="1"/>
    </font>
    <font>
      <sz val="8"/>
      <color rgb="FF000000"/>
      <name val="Times New Roman"/>
      <family val="1"/>
    </font>
    <font>
      <b/>
      <sz val="8"/>
      <color rgb="FF000000"/>
      <name val="Times New Roman"/>
      <family val="1"/>
    </font>
    <font>
      <b/>
      <sz val="8"/>
      <color theme="1"/>
      <name val="Times New Roman"/>
      <family val="1"/>
    </font>
    <font>
      <sz val="8"/>
      <color theme="1"/>
      <name val="Times New Roman"/>
      <family val="1"/>
    </font>
    <font>
      <sz val="10"/>
      <color theme="1"/>
      <name val="Times New Roman"/>
      <family val="1"/>
    </font>
    <font>
      <sz val="9"/>
      <color rgb="FF000000"/>
      <name val="Times New Roman"/>
      <family val="1"/>
    </font>
    <font>
      <sz val="12"/>
      <color theme="1"/>
      <name val="Times New Roman"/>
      <family val="1"/>
    </font>
    <font>
      <b/>
      <u/>
      <sz val="9"/>
      <color rgb="FF000000"/>
      <name val="Times New Roman"/>
      <family val="1"/>
    </font>
    <font>
      <b/>
      <sz val="9"/>
      <color rgb="FF000000"/>
      <name val="Times New Roman"/>
      <family val="1"/>
    </font>
    <font>
      <b/>
      <sz val="10"/>
      <color theme="1"/>
      <name val="Times New Roman"/>
      <family val="1"/>
    </font>
    <font>
      <sz val="11"/>
      <color theme="1"/>
      <name val="Calibri"/>
      <family val="2"/>
      <scheme val="minor"/>
    </font>
    <font>
      <b/>
      <sz val="11"/>
      <color theme="1"/>
      <name val="Calibri"/>
      <family val="2"/>
      <scheme val="minor"/>
    </font>
    <font>
      <sz val="11"/>
      <color theme="1"/>
      <name val="Calibri"/>
      <family val="2"/>
    </font>
    <font>
      <b/>
      <sz val="10"/>
      <color rgb="FF000000"/>
      <name val="Times New Roman"/>
      <family val="1"/>
    </font>
    <font>
      <sz val="10"/>
      <color rgb="FF000000"/>
      <name val="Times New Roman"/>
      <family val="1"/>
    </font>
    <font>
      <b/>
      <sz val="10"/>
      <name val="Times New Roman"/>
      <family val="1"/>
    </font>
    <font>
      <sz val="10"/>
      <name val="Times New Roman"/>
      <family val="1"/>
    </font>
    <font>
      <b/>
      <sz val="11"/>
      <color rgb="FF000000"/>
      <name val="Times New Roman"/>
      <family val="1"/>
    </font>
    <font>
      <sz val="11"/>
      <color rgb="FF000000"/>
      <name val="Times New Roman"/>
      <family val="1"/>
    </font>
    <font>
      <sz val="11"/>
      <color theme="1"/>
      <name val="Times New Roman"/>
      <family val="1"/>
    </font>
    <font>
      <sz val="11"/>
      <color rgb="FFFF0000"/>
      <name val="Times New Roman"/>
      <family val="1"/>
    </font>
    <font>
      <sz val="3"/>
      <color rgb="FF000000"/>
      <name val="Times New Roman"/>
      <family val="1"/>
    </font>
    <font>
      <sz val="4"/>
      <color theme="1"/>
      <name val="Times New Roman"/>
      <family val="1"/>
    </font>
    <font>
      <sz val="7"/>
      <color theme="1"/>
      <name val="Times New Roman"/>
      <family val="1"/>
    </font>
    <font>
      <sz val="7"/>
      <color rgb="FF000000"/>
      <name val="Times New Roman"/>
      <family val="1"/>
    </font>
    <font>
      <sz val="3"/>
      <color theme="1"/>
      <name val="Times New Roman"/>
      <family val="1"/>
    </font>
    <font>
      <b/>
      <sz val="3"/>
      <color theme="1"/>
      <name val="Times New Roman"/>
      <family val="1"/>
    </font>
    <font>
      <b/>
      <sz val="7"/>
      <color theme="1"/>
      <name val="Times New Roman"/>
      <family val="1"/>
    </font>
    <font>
      <b/>
      <sz val="4"/>
      <color theme="1"/>
      <name val="Times New Roman"/>
      <family val="1"/>
    </font>
    <font>
      <sz val="8"/>
      <color rgb="FF000000"/>
      <name val="Aptos Narrow"/>
      <family val="2"/>
    </font>
    <font>
      <sz val="9"/>
      <color theme="1"/>
      <name val="Times New Roman"/>
      <family val="1"/>
    </font>
    <font>
      <b/>
      <sz val="9"/>
      <color theme="1"/>
      <name val="Times New Roman"/>
      <family val="1"/>
    </font>
  </fonts>
  <fills count="5">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rgb="FFD9D9D9"/>
        <bgColor indexed="64"/>
      </patternFill>
    </fill>
  </fills>
  <borders count="36">
    <border>
      <left/>
      <right/>
      <top/>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double">
        <color indexed="64"/>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rgb="FF000000"/>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right style="medium">
        <color rgb="FF000000"/>
      </right>
      <top style="medium">
        <color indexed="64"/>
      </top>
      <bottom/>
      <diagonal/>
    </border>
    <border>
      <left/>
      <right style="medium">
        <color rgb="FF000000"/>
      </right>
      <top/>
      <bottom style="medium">
        <color indexed="64"/>
      </bottom>
      <diagonal/>
    </border>
    <border>
      <left/>
      <right style="thin">
        <color indexed="64"/>
      </right>
      <top style="double">
        <color indexed="64"/>
      </top>
      <bottom style="medium">
        <color indexed="64"/>
      </bottom>
      <diagonal/>
    </border>
    <border>
      <left style="medium">
        <color rgb="FF000000"/>
      </left>
      <right style="medium">
        <color rgb="FF000000"/>
      </right>
      <top style="medium">
        <color indexed="64"/>
      </top>
      <bottom style="medium">
        <color rgb="FF000000"/>
      </bottom>
      <diagonal/>
    </border>
  </borders>
  <cellStyleXfs count="2">
    <xf numFmtId="0" fontId="0" fillId="0" borderId="0"/>
    <xf numFmtId="165" fontId="13" fillId="0" borderId="0" applyFont="0" applyFill="0" applyBorder="0" applyAlignment="0" applyProtection="0"/>
  </cellStyleXfs>
  <cellXfs count="263">
    <xf numFmtId="0" fontId="0" fillId="0" borderId="0" xfId="0"/>
    <xf numFmtId="0" fontId="1" fillId="0" borderId="0" xfId="0" applyFont="1" applyAlignment="1">
      <alignment horizontal="center" vertical="center"/>
    </xf>
    <xf numFmtId="0" fontId="2" fillId="0" borderId="0" xfId="0" applyFont="1" applyAlignment="1">
      <alignment horizontal="justify" vertical="center"/>
    </xf>
    <xf numFmtId="0" fontId="10" fillId="0" borderId="2" xfId="0" applyFont="1" applyBorder="1" applyAlignment="1">
      <alignment vertical="center" wrapText="1"/>
    </xf>
    <xf numFmtId="3" fontId="11" fillId="0" borderId="3" xfId="0" applyNumberFormat="1" applyFont="1" applyBorder="1" applyAlignment="1">
      <alignment horizontal="right" vertical="center" wrapText="1"/>
    </xf>
    <xf numFmtId="0" fontId="8" fillId="0" borderId="2" xfId="0" applyFont="1" applyBorder="1" applyAlignment="1">
      <alignment vertical="center" wrapText="1"/>
    </xf>
    <xf numFmtId="3" fontId="8" fillId="0" borderId="3" xfId="0" applyNumberFormat="1" applyFont="1" applyBorder="1" applyAlignment="1">
      <alignment horizontal="right" vertical="center" wrapText="1"/>
    </xf>
    <xf numFmtId="0" fontId="8" fillId="0" borderId="3" xfId="0" applyFont="1" applyBorder="1" applyAlignment="1">
      <alignment horizontal="right" vertical="center" wrapText="1"/>
    </xf>
    <xf numFmtId="0" fontId="8" fillId="0" borderId="3" xfId="0" applyFont="1" applyBorder="1" applyAlignment="1">
      <alignment vertical="center" wrapText="1"/>
    </xf>
    <xf numFmtId="3" fontId="8" fillId="0" borderId="0" xfId="0" applyNumberFormat="1" applyFont="1" applyAlignment="1">
      <alignment horizontal="right" vertical="center" wrapText="1"/>
    </xf>
    <xf numFmtId="0" fontId="8" fillId="0" borderId="2" xfId="0" applyFont="1" applyBorder="1" applyAlignment="1">
      <alignment horizontal="right" vertical="center" wrapText="1"/>
    </xf>
    <xf numFmtId="0" fontId="11" fillId="0" borderId="2" xfId="0" applyFont="1" applyBorder="1" applyAlignment="1">
      <alignment vertical="center" wrapText="1"/>
    </xf>
    <xf numFmtId="0" fontId="7" fillId="0" borderId="0" xfId="0" applyFont="1"/>
    <xf numFmtId="0" fontId="7" fillId="0" borderId="0" xfId="0" applyFont="1" applyAlignment="1">
      <alignment vertical="center" wrapText="1"/>
    </xf>
    <xf numFmtId="3" fontId="11" fillId="0" borderId="4" xfId="0" applyNumberFormat="1" applyFont="1" applyBorder="1" applyAlignment="1">
      <alignment horizontal="right" vertical="center" wrapText="1"/>
    </xf>
    <xf numFmtId="0" fontId="7" fillId="0" borderId="0" xfId="0" applyFont="1" applyAlignment="1">
      <alignment wrapText="1"/>
    </xf>
    <xf numFmtId="3" fontId="11" fillId="0" borderId="2" xfId="0" applyNumberFormat="1" applyFont="1" applyBorder="1" applyAlignment="1">
      <alignment horizontal="right" vertical="center" wrapText="1"/>
    </xf>
    <xf numFmtId="0" fontId="11" fillId="0" borderId="2" xfId="0" applyFont="1" applyBorder="1" applyAlignment="1">
      <alignment horizontal="right" vertical="center" wrapText="1"/>
    </xf>
    <xf numFmtId="0" fontId="11" fillId="4" borderId="5" xfId="0" applyFont="1" applyFill="1" applyBorder="1" applyAlignment="1">
      <alignment vertical="center" wrapText="1"/>
    </xf>
    <xf numFmtId="0" fontId="8" fillId="4" borderId="6" xfId="0" applyFont="1" applyFill="1" applyBorder="1" applyAlignment="1">
      <alignment horizontal="right" vertical="center" wrapText="1"/>
    </xf>
    <xf numFmtId="3" fontId="11" fillId="4" borderId="7" xfId="0" applyNumberFormat="1" applyFont="1" applyFill="1" applyBorder="1" applyAlignment="1">
      <alignment horizontal="right" vertical="center" wrapText="1"/>
    </xf>
    <xf numFmtId="0" fontId="9" fillId="0" borderId="0" xfId="0" applyFont="1" applyAlignment="1">
      <alignment vertical="center"/>
    </xf>
    <xf numFmtId="0" fontId="7" fillId="0" borderId="0" xfId="0" applyFont="1" applyAlignment="1">
      <alignment vertical="center"/>
    </xf>
    <xf numFmtId="0" fontId="2" fillId="0" borderId="0" xfId="0" applyFont="1" applyAlignment="1">
      <alignment horizontal="center" vertical="center"/>
    </xf>
    <xf numFmtId="0" fontId="12" fillId="0" borderId="0" xfId="0" applyFont="1" applyAlignment="1">
      <alignment horizontal="left" vertical="center" indent="2"/>
    </xf>
    <xf numFmtId="0" fontId="12" fillId="0" borderId="1" xfId="0" applyFont="1" applyBorder="1" applyAlignment="1">
      <alignment horizontal="center" vertical="center"/>
    </xf>
    <xf numFmtId="0" fontId="7" fillId="0" borderId="0" xfId="0" applyFont="1" applyAlignment="1">
      <alignment horizontal="justify" vertical="center"/>
    </xf>
    <xf numFmtId="3" fontId="7" fillId="0" borderId="0" xfId="0" applyNumberFormat="1" applyFont="1" applyAlignment="1">
      <alignment horizontal="right" vertical="center"/>
    </xf>
    <xf numFmtId="3" fontId="12" fillId="0" borderId="6" xfId="0" applyNumberFormat="1" applyFont="1" applyBorder="1" applyAlignment="1">
      <alignment horizontal="right" vertical="center"/>
    </xf>
    <xf numFmtId="0" fontId="7" fillId="0" borderId="0" xfId="0" applyFont="1" applyAlignment="1">
      <alignment horizontal="left" vertical="center" indent="2"/>
    </xf>
    <xf numFmtId="0" fontId="7" fillId="0" borderId="0" xfId="0" applyFont="1" applyAlignment="1">
      <alignment horizontal="right" vertical="center"/>
    </xf>
    <xf numFmtId="0" fontId="7" fillId="0" borderId="0" xfId="0" applyFont="1" applyAlignment="1">
      <alignment horizontal="center" vertical="center"/>
    </xf>
    <xf numFmtId="3" fontId="7" fillId="0" borderId="8" xfId="0" applyNumberFormat="1" applyFont="1" applyBorder="1" applyAlignment="1">
      <alignment horizontal="right" vertical="center"/>
    </xf>
    <xf numFmtId="3" fontId="12" fillId="0" borderId="1" xfId="0" applyNumberFormat="1" applyFont="1" applyBorder="1" applyAlignment="1">
      <alignment horizontal="right" vertical="center"/>
    </xf>
    <xf numFmtId="0" fontId="16" fillId="4" borderId="12"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20" fillId="4" borderId="12" xfId="0" applyFont="1" applyFill="1" applyBorder="1" applyAlignment="1">
      <alignment horizontal="center" vertical="center" wrapText="1"/>
    </xf>
    <xf numFmtId="164" fontId="7" fillId="0" borderId="0" xfId="0" applyNumberFormat="1" applyFont="1" applyAlignment="1">
      <alignment horizontal="right" vertical="center"/>
    </xf>
    <xf numFmtId="0" fontId="10" fillId="0" borderId="4" xfId="0" applyFont="1" applyBorder="1" applyAlignment="1">
      <alignment vertical="center" wrapText="1"/>
    </xf>
    <xf numFmtId="0" fontId="11" fillId="0" borderId="13" xfId="0" applyFont="1" applyBorder="1" applyAlignment="1">
      <alignment horizontal="right" vertical="center" wrapText="1"/>
    </xf>
    <xf numFmtId="3" fontId="11" fillId="0" borderId="13" xfId="0" applyNumberFormat="1" applyFont="1" applyBorder="1" applyAlignment="1">
      <alignment horizontal="right" vertical="center" wrapText="1"/>
    </xf>
    <xf numFmtId="3" fontId="11" fillId="0" borderId="14" xfId="0" applyNumberFormat="1" applyFont="1" applyBorder="1" applyAlignment="1">
      <alignment horizontal="right" vertical="center" wrapText="1"/>
    </xf>
    <xf numFmtId="0" fontId="4" fillId="2" borderId="5" xfId="0" applyFont="1" applyFill="1" applyBorder="1" applyAlignment="1">
      <alignment vertical="center" wrapText="1"/>
    </xf>
    <xf numFmtId="0" fontId="4" fillId="2" borderId="6" xfId="0" applyFont="1" applyFill="1" applyBorder="1" applyAlignment="1">
      <alignment vertical="center" wrapText="1"/>
    </xf>
    <xf numFmtId="0" fontId="3" fillId="2" borderId="15" xfId="0" applyFont="1" applyFill="1" applyBorder="1" applyAlignment="1">
      <alignment vertical="center" wrapText="1"/>
    </xf>
    <xf numFmtId="3" fontId="4" fillId="2" borderId="6" xfId="0" applyNumberFormat="1" applyFont="1" applyFill="1" applyBorder="1" applyAlignment="1">
      <alignment vertical="center" wrapText="1"/>
    </xf>
    <xf numFmtId="0" fontId="4" fillId="2" borderId="15" xfId="0" applyFont="1" applyFill="1" applyBorder="1" applyAlignment="1">
      <alignment vertical="center" wrapText="1"/>
    </xf>
    <xf numFmtId="0" fontId="4" fillId="0" borderId="2" xfId="0" applyFont="1" applyBorder="1" applyAlignment="1">
      <alignment vertical="center" wrapText="1"/>
    </xf>
    <xf numFmtId="0" fontId="3" fillId="0" borderId="3" xfId="0" applyFont="1" applyBorder="1" applyAlignment="1">
      <alignment vertical="center" wrapText="1"/>
    </xf>
    <xf numFmtId="3" fontId="4" fillId="0" borderId="0" xfId="0" applyNumberFormat="1" applyFont="1" applyAlignment="1">
      <alignment horizontal="right" vertical="center" wrapText="1"/>
    </xf>
    <xf numFmtId="3" fontId="4" fillId="0" borderId="3" xfId="0" applyNumberFormat="1" applyFont="1" applyBorder="1" applyAlignment="1">
      <alignment horizontal="right" vertical="center" wrapText="1"/>
    </xf>
    <xf numFmtId="0" fontId="3" fillId="0" borderId="2" xfId="0" applyFont="1" applyBorder="1" applyAlignment="1">
      <alignment vertical="center" wrapText="1"/>
    </xf>
    <xf numFmtId="3" fontId="3" fillId="0" borderId="3" xfId="0" applyNumberFormat="1" applyFont="1" applyBorder="1" applyAlignment="1">
      <alignment horizontal="right" vertical="center" wrapText="1"/>
    </xf>
    <xf numFmtId="0" fontId="7" fillId="0" borderId="3" xfId="0" applyFont="1" applyBorder="1" applyAlignment="1">
      <alignment vertical="center" wrapText="1"/>
    </xf>
    <xf numFmtId="0" fontId="3" fillId="0" borderId="3" xfId="0" applyFont="1" applyBorder="1" applyAlignment="1">
      <alignment horizontal="right" vertical="center" wrapText="1"/>
    </xf>
    <xf numFmtId="0" fontId="3" fillId="0" borderId="0" xfId="0" applyFont="1" applyAlignment="1">
      <alignment horizontal="right" vertical="center" wrapText="1"/>
    </xf>
    <xf numFmtId="3" fontId="7" fillId="0" borderId="3" xfId="0" applyNumberFormat="1" applyFont="1" applyBorder="1" applyAlignment="1">
      <alignment wrapText="1"/>
    </xf>
    <xf numFmtId="0" fontId="4" fillId="0" borderId="0" xfId="0" applyFont="1" applyAlignment="1">
      <alignment horizontal="right" vertical="center" wrapText="1"/>
    </xf>
    <xf numFmtId="0" fontId="4" fillId="0" borderId="3" xfId="0" applyFont="1" applyBorder="1" applyAlignment="1">
      <alignment horizontal="right" vertical="center" wrapText="1"/>
    </xf>
    <xf numFmtId="3" fontId="3" fillId="0" borderId="3" xfId="0" applyNumberFormat="1" applyFont="1" applyBorder="1" applyAlignment="1">
      <alignment vertical="center" wrapText="1"/>
    </xf>
    <xf numFmtId="0" fontId="4" fillId="2" borderId="2" xfId="0" applyFont="1" applyFill="1" applyBorder="1" applyAlignment="1">
      <alignment vertical="center" wrapText="1"/>
    </xf>
    <xf numFmtId="3" fontId="3" fillId="2" borderId="3" xfId="0" applyNumberFormat="1" applyFont="1" applyFill="1" applyBorder="1" applyAlignment="1">
      <alignment vertical="center" wrapText="1"/>
    </xf>
    <xf numFmtId="0" fontId="3" fillId="2" borderId="3" xfId="0" applyFont="1" applyFill="1" applyBorder="1" applyAlignment="1">
      <alignment vertical="center" wrapText="1"/>
    </xf>
    <xf numFmtId="0" fontId="7" fillId="0" borderId="2" xfId="0" applyFont="1" applyBorder="1" applyAlignment="1">
      <alignment wrapText="1"/>
    </xf>
    <xf numFmtId="3" fontId="4" fillId="0" borderId="3" xfId="0" applyNumberFormat="1" applyFont="1" applyBorder="1" applyAlignment="1">
      <alignment vertical="center" wrapText="1"/>
    </xf>
    <xf numFmtId="0" fontId="7" fillId="0" borderId="3" xfId="0" applyFont="1" applyBorder="1" applyAlignment="1">
      <alignment wrapText="1"/>
    </xf>
    <xf numFmtId="0" fontId="3" fillId="0" borderId="14" xfId="0" applyFont="1" applyBorder="1" applyAlignment="1">
      <alignment vertical="center" wrapText="1"/>
    </xf>
    <xf numFmtId="0" fontId="3" fillId="0" borderId="16" xfId="0" applyFont="1" applyBorder="1" applyAlignment="1">
      <alignment horizontal="right" vertical="center" wrapText="1"/>
    </xf>
    <xf numFmtId="0" fontId="3" fillId="0" borderId="1" xfId="0" applyFont="1" applyBorder="1" applyAlignment="1">
      <alignment horizontal="right" vertical="center" wrapText="1"/>
    </xf>
    <xf numFmtId="0" fontId="4" fillId="0" borderId="14" xfId="0" applyFont="1" applyBorder="1" applyAlignment="1">
      <alignment vertical="center" wrapText="1"/>
    </xf>
    <xf numFmtId="3" fontId="4" fillId="0" borderId="16" xfId="0" applyNumberFormat="1" applyFont="1" applyBorder="1" applyAlignment="1">
      <alignment vertical="center" wrapText="1"/>
    </xf>
    <xf numFmtId="0" fontId="4" fillId="0" borderId="16" xfId="0" applyFont="1" applyBorder="1" applyAlignment="1">
      <alignment vertical="center" wrapText="1"/>
    </xf>
    <xf numFmtId="0" fontId="4" fillId="2" borderId="17" xfId="0" applyFont="1" applyFill="1" applyBorder="1" applyAlignment="1">
      <alignment vertical="center" wrapText="1"/>
    </xf>
    <xf numFmtId="0" fontId="4" fillId="2" borderId="16" xfId="0" applyFont="1" applyFill="1" applyBorder="1" applyAlignment="1">
      <alignment horizontal="right" vertical="center" wrapText="1"/>
    </xf>
    <xf numFmtId="3" fontId="4" fillId="2" borderId="1" xfId="0" applyNumberFormat="1" applyFont="1" applyFill="1" applyBorder="1" applyAlignment="1">
      <alignment horizontal="right" vertical="center" wrapText="1"/>
    </xf>
    <xf numFmtId="3" fontId="4" fillId="2" borderId="16" xfId="0" applyNumberFormat="1" applyFont="1" applyFill="1" applyBorder="1" applyAlignment="1">
      <alignment horizontal="right" vertical="center" wrapText="1"/>
    </xf>
    <xf numFmtId="0" fontId="22" fillId="0" borderId="0" xfId="0" applyFont="1" applyAlignment="1">
      <alignment vertical="center"/>
    </xf>
    <xf numFmtId="3" fontId="0" fillId="0" borderId="0" xfId="0" applyNumberFormat="1"/>
    <xf numFmtId="0" fontId="5" fillId="0" borderId="5" xfId="0" applyFont="1" applyBorder="1" applyAlignment="1">
      <alignment vertical="center" wrapText="1"/>
    </xf>
    <xf numFmtId="0" fontId="5" fillId="0" borderId="15" xfId="0" applyFont="1" applyBorder="1" applyAlignment="1">
      <alignment horizontal="center" vertical="center" wrapText="1"/>
    </xf>
    <xf numFmtId="0" fontId="6" fillId="0" borderId="19" xfId="0" applyFont="1" applyBorder="1" applyAlignment="1">
      <alignment vertical="center" wrapText="1"/>
    </xf>
    <xf numFmtId="3" fontId="6" fillId="0" borderId="3" xfId="0" applyNumberFormat="1" applyFont="1" applyBorder="1" applyAlignment="1">
      <alignment horizontal="right" vertical="center" wrapText="1"/>
    </xf>
    <xf numFmtId="0" fontId="6" fillId="0" borderId="17" xfId="0" applyFont="1" applyBorder="1" applyAlignment="1">
      <alignment vertical="center" wrapText="1"/>
    </xf>
    <xf numFmtId="3" fontId="6" fillId="0" borderId="16" xfId="0" applyNumberFormat="1" applyFont="1" applyBorder="1" applyAlignment="1">
      <alignment horizontal="right" vertical="center" wrapText="1"/>
    </xf>
    <xf numFmtId="0" fontId="16" fillId="4" borderId="22"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6" fillId="4" borderId="25" xfId="0" applyFont="1" applyFill="1" applyBorder="1" applyAlignment="1">
      <alignment horizontal="center" vertical="center" wrapText="1"/>
    </xf>
    <xf numFmtId="0" fontId="17" fillId="0" borderId="24" xfId="0" applyFont="1" applyBorder="1" applyAlignment="1">
      <alignment horizontal="center" vertical="center" wrapText="1"/>
    </xf>
    <xf numFmtId="0" fontId="16" fillId="0" borderId="26" xfId="0" applyFont="1" applyBorder="1" applyAlignment="1">
      <alignment horizontal="center" vertical="center" wrapText="1"/>
    </xf>
    <xf numFmtId="0" fontId="2" fillId="0" borderId="0" xfId="0" applyFont="1" applyAlignment="1">
      <alignment vertical="center"/>
    </xf>
    <xf numFmtId="0" fontId="22" fillId="0" borderId="0" xfId="0" applyFont="1" applyAlignment="1">
      <alignment horizontal="justify" vertical="center"/>
    </xf>
    <xf numFmtId="0" fontId="2" fillId="0" borderId="0" xfId="0" applyFont="1" applyAlignment="1">
      <alignment horizontal="left" vertical="center"/>
    </xf>
    <xf numFmtId="0" fontId="24" fillId="0" borderId="0" xfId="0" applyFont="1" applyAlignment="1">
      <alignment horizontal="justify" vertical="center"/>
    </xf>
    <xf numFmtId="0" fontId="16" fillId="4" borderId="4"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7" fillId="4" borderId="16" xfId="0" applyFont="1" applyFill="1" applyBorder="1" applyAlignment="1">
      <alignment horizontal="center" vertical="center" wrapText="1"/>
    </xf>
    <xf numFmtId="0" fontId="17" fillId="0" borderId="14" xfId="0" applyFont="1" applyBorder="1" applyAlignment="1">
      <alignment vertical="center" wrapText="1"/>
    </xf>
    <xf numFmtId="3" fontId="17" fillId="0" borderId="16" xfId="0" applyNumberFormat="1" applyFont="1" applyBorder="1" applyAlignment="1">
      <alignment horizontal="right" vertical="center" wrapText="1"/>
    </xf>
    <xf numFmtId="10" fontId="17" fillId="0" borderId="16" xfId="0" applyNumberFormat="1" applyFont="1" applyBorder="1" applyAlignment="1">
      <alignment horizontal="center" vertical="center"/>
    </xf>
    <xf numFmtId="0" fontId="17" fillId="0" borderId="16" xfId="0" applyFont="1" applyBorder="1" applyAlignment="1">
      <alignment horizontal="center" vertical="center" wrapText="1"/>
    </xf>
    <xf numFmtId="0" fontId="17" fillId="0" borderId="16" xfId="0" applyFont="1" applyBorder="1" applyAlignment="1">
      <alignment horizontal="right" vertical="center" wrapText="1"/>
    </xf>
    <xf numFmtId="0" fontId="16" fillId="0" borderId="14" xfId="0" applyFont="1" applyBorder="1" applyAlignment="1">
      <alignment vertical="center" wrapText="1"/>
    </xf>
    <xf numFmtId="3" fontId="16" fillId="0" borderId="16" xfId="0" applyNumberFormat="1" applyFont="1" applyBorder="1" applyAlignment="1">
      <alignment horizontal="right" vertical="center" wrapText="1"/>
    </xf>
    <xf numFmtId="0" fontId="16" fillId="0" borderId="16" xfId="0" applyFont="1" applyBorder="1" applyAlignment="1">
      <alignment horizontal="right" vertical="center" wrapText="1"/>
    </xf>
    <xf numFmtId="9" fontId="16" fillId="0" borderId="16" xfId="0" applyNumberFormat="1" applyFont="1" applyBorder="1" applyAlignment="1">
      <alignment horizontal="center" vertical="center"/>
    </xf>
    <xf numFmtId="0" fontId="16" fillId="0" borderId="16" xfId="0" applyFont="1" applyBorder="1" applyAlignment="1">
      <alignment vertical="center"/>
    </xf>
    <xf numFmtId="0" fontId="16" fillId="4" borderId="15" xfId="0" applyFont="1" applyFill="1" applyBorder="1" applyAlignment="1">
      <alignment horizontal="center" vertical="center" wrapText="1"/>
    </xf>
    <xf numFmtId="0" fontId="17" fillId="0" borderId="28" xfId="0" applyFont="1" applyBorder="1" applyAlignment="1">
      <alignment horizontal="justify" vertical="center" wrapText="1"/>
    </xf>
    <xf numFmtId="0" fontId="17" fillId="0" borderId="29" xfId="0" applyFont="1" applyBorder="1" applyAlignment="1">
      <alignment vertical="center" wrapText="1"/>
    </xf>
    <xf numFmtId="0" fontId="17" fillId="0" borderId="19" xfId="0" applyFont="1" applyBorder="1" applyAlignment="1">
      <alignment horizontal="justify" vertical="center" wrapText="1"/>
    </xf>
    <xf numFmtId="0" fontId="17" fillId="0" borderId="0" xfId="0" applyFont="1" applyAlignment="1">
      <alignment horizontal="justify" vertical="center" wrapText="1"/>
    </xf>
    <xf numFmtId="0" fontId="17" fillId="0" borderId="3" xfId="0" applyFont="1" applyBorder="1" applyAlignment="1">
      <alignment horizontal="justify" vertical="center"/>
    </xf>
    <xf numFmtId="0" fontId="17" fillId="0" borderId="19" xfId="0" applyFont="1" applyBorder="1" applyAlignment="1">
      <alignment vertical="center" wrapText="1"/>
    </xf>
    <xf numFmtId="0" fontId="17" fillId="0" borderId="0" xfId="0" applyFont="1" applyAlignment="1">
      <alignment vertical="center" wrapText="1"/>
    </xf>
    <xf numFmtId="0" fontId="17" fillId="0" borderId="19" xfId="0" applyFont="1" applyBorder="1" applyAlignment="1">
      <alignment vertical="center"/>
    </xf>
    <xf numFmtId="0" fontId="17" fillId="0" borderId="17" xfId="0" applyFont="1" applyBorder="1" applyAlignment="1">
      <alignment vertical="center" wrapText="1"/>
    </xf>
    <xf numFmtId="0" fontId="17" fillId="0" borderId="1" xfId="0" applyFont="1" applyBorder="1" applyAlignment="1">
      <alignment vertical="center" wrapText="1"/>
    </xf>
    <xf numFmtId="0" fontId="17" fillId="0" borderId="16" xfId="0" applyFont="1" applyBorder="1" applyAlignment="1">
      <alignment vertical="center"/>
    </xf>
    <xf numFmtId="0" fontId="15" fillId="0" borderId="0" xfId="0" applyFont="1" applyAlignment="1">
      <alignment vertical="center" wrapText="1"/>
    </xf>
    <xf numFmtId="0" fontId="7" fillId="0" borderId="5" xfId="0" applyFont="1" applyBorder="1" applyAlignment="1">
      <alignment vertical="center" wrapText="1"/>
    </xf>
    <xf numFmtId="4" fontId="7" fillId="0" borderId="20" xfId="0" applyNumberFormat="1" applyFont="1" applyBorder="1" applyAlignment="1">
      <alignment horizontal="right" vertical="center" wrapText="1"/>
    </xf>
    <xf numFmtId="0" fontId="7" fillId="0" borderId="17" xfId="0" applyFont="1" applyBorder="1" applyAlignment="1">
      <alignment vertical="center" wrapText="1"/>
    </xf>
    <xf numFmtId="4" fontId="7" fillId="0" borderId="14" xfId="0" applyNumberFormat="1" applyFont="1" applyBorder="1" applyAlignment="1">
      <alignment horizontal="right" vertical="center" wrapText="1"/>
    </xf>
    <xf numFmtId="0" fontId="16" fillId="4" borderId="30" xfId="0" applyFont="1" applyFill="1" applyBorder="1" applyAlignment="1">
      <alignment horizontal="center" vertical="center" wrapText="1"/>
    </xf>
    <xf numFmtId="0" fontId="16" fillId="4" borderId="31" xfId="0" applyFont="1" applyFill="1" applyBorder="1" applyAlignment="1">
      <alignment horizontal="center" vertical="center" wrapText="1"/>
    </xf>
    <xf numFmtId="0" fontId="17" fillId="3" borderId="20" xfId="0" applyFont="1" applyFill="1" applyBorder="1" applyAlignment="1">
      <alignment vertical="center"/>
    </xf>
    <xf numFmtId="4" fontId="17" fillId="3" borderId="16" xfId="0" applyNumberFormat="1" applyFont="1" applyFill="1" applyBorder="1" applyAlignment="1">
      <alignment horizontal="right" vertical="center"/>
    </xf>
    <xf numFmtId="3" fontId="17" fillId="3" borderId="16" xfId="0" applyNumberFormat="1" applyFont="1" applyFill="1" applyBorder="1" applyAlignment="1">
      <alignment horizontal="right" vertical="center"/>
    </xf>
    <xf numFmtId="0" fontId="17" fillId="3" borderId="14" xfId="0" applyFont="1" applyFill="1" applyBorder="1" applyAlignment="1">
      <alignment vertical="center"/>
    </xf>
    <xf numFmtId="4" fontId="7" fillId="0" borderId="16" xfId="0" applyNumberFormat="1" applyFont="1" applyBorder="1" applyAlignment="1">
      <alignment horizontal="right" vertical="center"/>
    </xf>
    <xf numFmtId="3" fontId="7" fillId="0" borderId="16" xfId="0" applyNumberFormat="1" applyFont="1" applyBorder="1" applyAlignment="1">
      <alignment horizontal="right" vertical="center"/>
    </xf>
    <xf numFmtId="0" fontId="16" fillId="3" borderId="17" xfId="0" applyFont="1" applyFill="1" applyBorder="1" applyAlignment="1">
      <alignment vertical="center"/>
    </xf>
    <xf numFmtId="4" fontId="16" fillId="3" borderId="14" xfId="0" applyNumberFormat="1" applyFont="1" applyFill="1" applyBorder="1" applyAlignment="1">
      <alignment horizontal="right" vertical="center"/>
    </xf>
    <xf numFmtId="0" fontId="25" fillId="0" borderId="0" xfId="0" applyFont="1" applyAlignment="1">
      <alignment horizontal="justify" vertical="center"/>
    </xf>
    <xf numFmtId="0" fontId="16" fillId="4" borderId="15" xfId="0" applyFont="1" applyFill="1" applyBorder="1" applyAlignment="1">
      <alignment horizontal="center" vertical="center"/>
    </xf>
    <xf numFmtId="0" fontId="16" fillId="4" borderId="16" xfId="0" applyFont="1" applyFill="1" applyBorder="1" applyAlignment="1">
      <alignment horizontal="center" vertical="center"/>
    </xf>
    <xf numFmtId="0" fontId="7" fillId="0" borderId="14" xfId="0" applyFont="1" applyBorder="1" applyAlignment="1">
      <alignment vertical="center"/>
    </xf>
    <xf numFmtId="0" fontId="7" fillId="0" borderId="16" xfId="0" applyFont="1" applyBorder="1" applyAlignment="1">
      <alignment horizontal="right" vertical="center"/>
    </xf>
    <xf numFmtId="3" fontId="17" fillId="0" borderId="16" xfId="0" applyNumberFormat="1" applyFont="1" applyBorder="1" applyAlignment="1">
      <alignment horizontal="right" vertical="center"/>
    </xf>
    <xf numFmtId="0" fontId="12" fillId="0" borderId="14" xfId="0" applyFont="1" applyBorder="1" applyAlignment="1">
      <alignment vertical="center"/>
    </xf>
    <xf numFmtId="0" fontId="12" fillId="0" borderId="16" xfId="0" applyFont="1" applyBorder="1" applyAlignment="1">
      <alignment horizontal="right" vertical="center"/>
    </xf>
    <xf numFmtId="3" fontId="12" fillId="0" borderId="16" xfId="0" applyNumberFormat="1" applyFont="1" applyBorder="1" applyAlignment="1">
      <alignment horizontal="right" vertical="center"/>
    </xf>
    <xf numFmtId="0" fontId="16" fillId="4" borderId="16" xfId="0" applyFont="1" applyFill="1" applyBorder="1" applyAlignment="1">
      <alignment horizontal="center" vertical="center" wrapText="1"/>
    </xf>
    <xf numFmtId="0" fontId="17" fillId="0" borderId="14" xfId="0" applyFont="1" applyBorder="1" applyAlignment="1">
      <alignment vertical="center"/>
    </xf>
    <xf numFmtId="9" fontId="17" fillId="0" borderId="16" xfId="0" applyNumberFormat="1" applyFont="1" applyBorder="1" applyAlignment="1">
      <alignment horizontal="right" vertical="center"/>
    </xf>
    <xf numFmtId="0" fontId="17" fillId="0" borderId="16" xfId="0" applyFont="1" applyBorder="1" applyAlignment="1">
      <alignment horizontal="right" vertical="center"/>
    </xf>
    <xf numFmtId="10" fontId="17" fillId="0" borderId="16" xfId="0" applyNumberFormat="1" applyFont="1" applyBorder="1" applyAlignment="1">
      <alignment horizontal="right" vertical="center"/>
    </xf>
    <xf numFmtId="0" fontId="16" fillId="0" borderId="14" xfId="0" applyFont="1" applyBorder="1" applyAlignment="1">
      <alignment vertical="center"/>
    </xf>
    <xf numFmtId="3" fontId="16" fillId="0" borderId="16" xfId="0" applyNumberFormat="1" applyFont="1" applyBorder="1" applyAlignment="1">
      <alignment horizontal="right" vertical="center"/>
    </xf>
    <xf numFmtId="0" fontId="16" fillId="0" borderId="16" xfId="0" applyFont="1" applyBorder="1" applyAlignment="1">
      <alignment horizontal="right" vertical="center"/>
    </xf>
    <xf numFmtId="0" fontId="6" fillId="0" borderId="0" xfId="0" applyFont="1" applyAlignment="1">
      <alignment vertical="center"/>
    </xf>
    <xf numFmtId="0" fontId="28" fillId="0" borderId="0" xfId="0" applyFont="1" applyAlignment="1">
      <alignment horizontal="justify" vertical="center"/>
    </xf>
    <xf numFmtId="0" fontId="29" fillId="0" borderId="0" xfId="0" applyFont="1" applyAlignment="1">
      <alignment horizontal="justify" vertical="center"/>
    </xf>
    <xf numFmtId="0" fontId="17" fillId="4" borderId="31" xfId="0" applyFont="1" applyFill="1" applyBorder="1" applyAlignment="1">
      <alignment horizontal="center" vertical="center" wrapText="1"/>
    </xf>
    <xf numFmtId="0" fontId="16" fillId="4" borderId="13" xfId="0" applyFont="1" applyFill="1" applyBorder="1" applyAlignment="1">
      <alignment horizontal="center" vertical="center"/>
    </xf>
    <xf numFmtId="3" fontId="12" fillId="0" borderId="16" xfId="0" applyNumberFormat="1" applyFont="1" applyBorder="1" applyAlignment="1">
      <alignment vertical="center"/>
    </xf>
    <xf numFmtId="0" fontId="2" fillId="0" borderId="0" xfId="0" applyFont="1" applyAlignment="1">
      <alignment horizontal="left" vertical="center" indent="4"/>
    </xf>
    <xf numFmtId="0" fontId="15" fillId="0" borderId="0" xfId="0" applyFont="1"/>
    <xf numFmtId="0" fontId="8" fillId="0" borderId="14" xfId="0" applyFont="1" applyBorder="1" applyAlignment="1">
      <alignment vertical="center" wrapText="1"/>
    </xf>
    <xf numFmtId="3" fontId="8" fillId="0" borderId="16" xfId="0" applyNumberFormat="1" applyFont="1" applyBorder="1" applyAlignment="1">
      <alignment horizontal="right" vertical="center"/>
    </xf>
    <xf numFmtId="0" fontId="8" fillId="0" borderId="16" xfId="0" applyFont="1" applyBorder="1" applyAlignment="1">
      <alignment horizontal="right" vertical="center"/>
    </xf>
    <xf numFmtId="0" fontId="11" fillId="4" borderId="14" xfId="0" applyFont="1" applyFill="1" applyBorder="1" applyAlignment="1">
      <alignment vertical="center" wrapText="1"/>
    </xf>
    <xf numFmtId="3" fontId="11" fillId="4" borderId="16" xfId="0" applyNumberFormat="1" applyFont="1" applyFill="1" applyBorder="1" applyAlignment="1">
      <alignment horizontal="right" vertical="center" wrapText="1"/>
    </xf>
    <xf numFmtId="0" fontId="23" fillId="0" borderId="0" xfId="0" applyFont="1" applyAlignment="1">
      <alignment vertical="center"/>
    </xf>
    <xf numFmtId="0" fontId="17" fillId="3" borderId="14" xfId="0" applyFont="1" applyFill="1" applyBorder="1" applyAlignment="1">
      <alignment vertical="center" wrapText="1"/>
    </xf>
    <xf numFmtId="3" fontId="17" fillId="3" borderId="16" xfId="0" applyNumberFormat="1" applyFont="1" applyFill="1" applyBorder="1" applyAlignment="1">
      <alignment horizontal="right" vertical="center" wrapText="1"/>
    </xf>
    <xf numFmtId="0" fontId="16" fillId="3" borderId="14" xfId="0" applyFont="1" applyFill="1" applyBorder="1" applyAlignment="1">
      <alignment vertical="center" wrapText="1"/>
    </xf>
    <xf numFmtId="0" fontId="20" fillId="4" borderId="16" xfId="0" applyFont="1" applyFill="1" applyBorder="1" applyAlignment="1">
      <alignment horizontal="center" vertical="center"/>
    </xf>
    <xf numFmtId="3" fontId="7" fillId="0" borderId="16" xfId="0" applyNumberFormat="1" applyFont="1" applyBorder="1" applyAlignment="1">
      <alignment horizontal="right" vertical="center" wrapText="1"/>
    </xf>
    <xf numFmtId="0" fontId="7" fillId="0" borderId="16" xfId="0" applyFont="1" applyBorder="1" applyAlignment="1">
      <alignment horizontal="right" vertical="center" wrapText="1"/>
    </xf>
    <xf numFmtId="0" fontId="31" fillId="0" borderId="0" xfId="0" applyFont="1" applyAlignment="1">
      <alignment vertical="center"/>
    </xf>
    <xf numFmtId="0" fontId="22" fillId="0" borderId="0" xfId="0" applyFont="1" applyAlignment="1">
      <alignment horizontal="left" vertical="center" indent="5"/>
    </xf>
    <xf numFmtId="0" fontId="29" fillId="0" borderId="0" xfId="0" applyFont="1" applyAlignment="1">
      <alignment vertical="center"/>
    </xf>
    <xf numFmtId="0" fontId="16" fillId="4" borderId="20" xfId="0" applyFont="1" applyFill="1" applyBorder="1" applyAlignment="1">
      <alignment horizontal="center" vertical="center" wrapText="1"/>
    </xf>
    <xf numFmtId="3" fontId="17" fillId="0" borderId="16" xfId="0" applyNumberFormat="1" applyFont="1" applyBorder="1" applyAlignment="1">
      <alignment horizontal="center" vertical="center" wrapText="1"/>
    </xf>
    <xf numFmtId="3" fontId="18" fillId="0" borderId="27" xfId="0" applyNumberFormat="1" applyFont="1" applyBorder="1" applyAlignment="1">
      <alignment horizontal="center" vertical="center" wrapText="1"/>
    </xf>
    <xf numFmtId="2" fontId="7" fillId="0" borderId="14" xfId="0" applyNumberFormat="1" applyFont="1" applyBorder="1" applyAlignment="1">
      <alignment horizontal="right" vertical="center" wrapText="1"/>
    </xf>
    <xf numFmtId="3" fontId="16" fillId="3" borderId="14" xfId="0" applyNumberFormat="1" applyFont="1" applyFill="1" applyBorder="1" applyAlignment="1">
      <alignment horizontal="right" vertical="center"/>
    </xf>
    <xf numFmtId="3" fontId="16" fillId="3" borderId="16" xfId="0" applyNumberFormat="1" applyFont="1" applyFill="1" applyBorder="1" applyAlignment="1">
      <alignment horizontal="right" vertical="center" wrapText="1"/>
    </xf>
    <xf numFmtId="0" fontId="16" fillId="4" borderId="3" xfId="0" applyFont="1" applyFill="1" applyBorder="1" applyAlignment="1">
      <alignment horizontal="center" vertical="center" wrapText="1"/>
    </xf>
    <xf numFmtId="14" fontId="16" fillId="4" borderId="16" xfId="0" applyNumberFormat="1" applyFont="1" applyFill="1" applyBorder="1" applyAlignment="1">
      <alignment horizontal="center" vertical="center" wrapText="1"/>
    </xf>
    <xf numFmtId="0" fontId="8" fillId="0" borderId="0" xfId="0" applyFont="1"/>
    <xf numFmtId="3" fontId="11" fillId="0" borderId="0" xfId="0" applyNumberFormat="1" applyFont="1"/>
    <xf numFmtId="3" fontId="8" fillId="0" borderId="34" xfId="0" applyNumberFormat="1" applyFont="1" applyBorder="1" applyAlignment="1">
      <alignment horizontal="right" vertical="center" wrapText="1"/>
    </xf>
    <xf numFmtId="0" fontId="4" fillId="4" borderId="13" xfId="0" applyFont="1" applyFill="1" applyBorder="1" applyAlignment="1">
      <alignment horizontal="center" vertical="center"/>
    </xf>
    <xf numFmtId="0" fontId="4" fillId="4" borderId="3" xfId="0" applyFont="1" applyFill="1" applyBorder="1" applyAlignment="1">
      <alignment horizontal="center" vertical="center"/>
    </xf>
    <xf numFmtId="0" fontId="3" fillId="4" borderId="3" xfId="0" applyFont="1" applyFill="1" applyBorder="1" applyAlignment="1">
      <alignment horizontal="center" vertical="center"/>
    </xf>
    <xf numFmtId="0" fontId="0" fillId="4" borderId="16" xfId="0" applyFill="1" applyBorder="1" applyAlignment="1">
      <alignment vertical="center"/>
    </xf>
    <xf numFmtId="0" fontId="32" fillId="4" borderId="3" xfId="0" applyFont="1" applyFill="1" applyBorder="1" applyAlignment="1">
      <alignment vertical="center"/>
    </xf>
    <xf numFmtId="0" fontId="32" fillId="4" borderId="16" xfId="0" applyFont="1" applyFill="1" applyBorder="1" applyAlignment="1">
      <alignment vertical="center"/>
    </xf>
    <xf numFmtId="0" fontId="3" fillId="0" borderId="9" xfId="0" applyFont="1" applyBorder="1" applyAlignment="1">
      <alignment vertical="center"/>
    </xf>
    <xf numFmtId="3" fontId="3" fillId="0" borderId="16" xfId="0" applyNumberFormat="1" applyFont="1" applyBorder="1" applyAlignment="1">
      <alignment horizontal="right" vertical="center"/>
    </xf>
    <xf numFmtId="0" fontId="3" fillId="0" borderId="16" xfId="0" applyFont="1" applyBorder="1" applyAlignment="1">
      <alignment horizontal="right" vertical="center"/>
    </xf>
    <xf numFmtId="0" fontId="3" fillId="0" borderId="35" xfId="0" applyFont="1" applyBorder="1" applyAlignment="1">
      <alignment vertical="center"/>
    </xf>
    <xf numFmtId="3" fontId="3" fillId="0" borderId="15" xfId="0" applyNumberFormat="1" applyFont="1" applyBorder="1" applyAlignment="1">
      <alignment horizontal="right" vertical="center"/>
    </xf>
    <xf numFmtId="0" fontId="3" fillId="0" borderId="15" xfId="0" applyFont="1" applyBorder="1" applyAlignment="1">
      <alignment horizontal="right" vertical="center"/>
    </xf>
    <xf numFmtId="0" fontId="4" fillId="4" borderId="11" xfId="0" applyFont="1" applyFill="1" applyBorder="1" applyAlignment="1">
      <alignment vertical="center"/>
    </xf>
    <xf numFmtId="3" fontId="4" fillId="4" borderId="9" xfId="0" applyNumberFormat="1" applyFont="1" applyFill="1" applyBorder="1" applyAlignment="1">
      <alignment horizontal="right" vertical="center"/>
    </xf>
    <xf numFmtId="0" fontId="3" fillId="4" borderId="10" xfId="0" applyFont="1" applyFill="1" applyBorder="1" applyAlignment="1">
      <alignment horizontal="right" vertical="center"/>
    </xf>
    <xf numFmtId="3" fontId="4" fillId="4" borderId="10" xfId="0" applyNumberFormat="1" applyFont="1" applyFill="1" applyBorder="1" applyAlignment="1">
      <alignment horizontal="right" vertical="center"/>
    </xf>
    <xf numFmtId="0" fontId="33" fillId="0" borderId="9" xfId="0" applyFont="1" applyBorder="1" applyAlignment="1">
      <alignment vertical="center" wrapText="1"/>
    </xf>
    <xf numFmtId="3" fontId="8" fillId="0" borderId="10" xfId="0" applyNumberFormat="1" applyFont="1" applyBorder="1" applyAlignment="1">
      <alignment horizontal="right" vertical="center" wrapText="1"/>
    </xf>
    <xf numFmtId="0" fontId="8" fillId="0" borderId="10" xfId="0" applyFont="1" applyBorder="1" applyAlignment="1">
      <alignment horizontal="right" vertical="center" wrapText="1"/>
    </xf>
    <xf numFmtId="3" fontId="33" fillId="0" borderId="10" xfId="0" applyNumberFormat="1" applyFont="1" applyBorder="1" applyAlignment="1">
      <alignment horizontal="right" vertical="center" wrapText="1"/>
    </xf>
    <xf numFmtId="0" fontId="34" fillId="0" borderId="9" xfId="0" applyFont="1" applyBorder="1" applyAlignment="1">
      <alignment vertical="center" wrapText="1"/>
    </xf>
    <xf numFmtId="3" fontId="11" fillId="0" borderId="10" xfId="0" applyNumberFormat="1" applyFont="1" applyBorder="1" applyAlignment="1">
      <alignment horizontal="right" vertical="center" wrapText="1"/>
    </xf>
    <xf numFmtId="9" fontId="11" fillId="0" borderId="10" xfId="0" applyNumberFormat="1" applyFont="1" applyBorder="1" applyAlignment="1">
      <alignment horizontal="right" vertical="center" wrapText="1"/>
    </xf>
    <xf numFmtId="0" fontId="11" fillId="0" borderId="10" xfId="0" applyFont="1" applyBorder="1" applyAlignment="1">
      <alignment horizontal="right" vertical="center" wrapText="1"/>
    </xf>
    <xf numFmtId="3" fontId="34" fillId="0" borderId="10" xfId="0" applyNumberFormat="1" applyFont="1" applyBorder="1" applyAlignment="1">
      <alignment horizontal="right" vertical="center" wrapText="1"/>
    </xf>
    <xf numFmtId="3" fontId="22" fillId="0" borderId="0" xfId="0" applyNumberFormat="1" applyFont="1"/>
    <xf numFmtId="0" fontId="4" fillId="2" borderId="5" xfId="0" applyFont="1" applyFill="1" applyBorder="1" applyAlignment="1">
      <alignment vertical="center" wrapText="1"/>
    </xf>
    <xf numFmtId="0" fontId="4" fillId="2" borderId="18" xfId="0" applyFont="1" applyFill="1" applyBorder="1" applyAlignment="1">
      <alignment vertical="center" wrapText="1"/>
    </xf>
    <xf numFmtId="0" fontId="14" fillId="0" borderId="1" xfId="0" applyFont="1" applyBorder="1" applyAlignment="1">
      <alignment horizontal="center"/>
    </xf>
    <xf numFmtId="0" fontId="3" fillId="0" borderId="2" xfId="0" applyFont="1" applyBorder="1" applyAlignment="1">
      <alignment horizontal="right" vertical="center" wrapText="1"/>
    </xf>
    <xf numFmtId="3" fontId="4" fillId="0" borderId="2" xfId="0" applyNumberFormat="1" applyFont="1" applyBorder="1" applyAlignment="1">
      <alignment horizontal="right" vertical="center" wrapText="1"/>
    </xf>
    <xf numFmtId="0" fontId="4" fillId="0" borderId="2" xfId="0" applyFont="1" applyBorder="1" applyAlignment="1">
      <alignment vertical="center" wrapText="1"/>
    </xf>
    <xf numFmtId="3" fontId="3" fillId="0" borderId="2" xfId="0" applyNumberFormat="1" applyFont="1" applyBorder="1" applyAlignment="1">
      <alignment horizontal="right" vertical="center" wrapText="1"/>
    </xf>
    <xf numFmtId="0" fontId="4" fillId="0" borderId="2" xfId="0" applyFont="1" applyBorder="1" applyAlignment="1">
      <alignment horizontal="right" vertical="center" wrapText="1"/>
    </xf>
    <xf numFmtId="0" fontId="16" fillId="4" borderId="21"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4" fillId="0" borderId="0" xfId="0" applyFont="1" applyAlignment="1">
      <alignment horizontal="center"/>
    </xf>
    <xf numFmtId="0" fontId="11" fillId="4" borderId="4"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22" fillId="0" borderId="0" xfId="0" applyFont="1" applyAlignment="1">
      <alignment horizontal="left" vertical="center" wrapText="1"/>
    </xf>
    <xf numFmtId="0" fontId="22"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21" fillId="0" borderId="0" xfId="0" applyFont="1" applyAlignment="1">
      <alignment horizontal="left" vertical="center" wrapText="1"/>
    </xf>
    <xf numFmtId="0" fontId="16" fillId="4" borderId="4"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6" fillId="4" borderId="4" xfId="0" applyFont="1" applyFill="1" applyBorder="1" applyAlignment="1">
      <alignment horizontal="center" vertical="center"/>
    </xf>
    <xf numFmtId="0" fontId="16" fillId="4" borderId="14" xfId="0" applyFont="1" applyFill="1" applyBorder="1" applyAlignment="1">
      <alignment horizontal="center" vertical="center"/>
    </xf>
    <xf numFmtId="0" fontId="2" fillId="0" borderId="0" xfId="0" applyFont="1" applyAlignment="1">
      <alignment horizontal="left" vertical="center"/>
    </xf>
    <xf numFmtId="0" fontId="17" fillId="0" borderId="19" xfId="0" applyFont="1" applyBorder="1" applyAlignment="1">
      <alignment vertical="center" wrapText="1"/>
    </xf>
    <xf numFmtId="0" fontId="17" fillId="0" borderId="0" xfId="0" applyFont="1" applyAlignment="1">
      <alignment vertical="center" wrapText="1"/>
    </xf>
    <xf numFmtId="0" fontId="17" fillId="0" borderId="19" xfId="0" applyFont="1" applyBorder="1" applyAlignment="1">
      <alignment horizontal="justify" vertical="center" wrapText="1"/>
    </xf>
    <xf numFmtId="0" fontId="17" fillId="0" borderId="0" xfId="0" applyFont="1" applyAlignment="1">
      <alignment horizontal="justify" vertical="center" wrapText="1"/>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5" xfId="0" applyFont="1" applyFill="1" applyBorder="1" applyAlignment="1">
      <alignment horizontal="center" vertical="center"/>
    </xf>
    <xf numFmtId="0" fontId="16" fillId="4" borderId="15" xfId="0" applyFont="1" applyFill="1" applyBorder="1" applyAlignment="1">
      <alignment horizontal="center" vertical="center"/>
    </xf>
    <xf numFmtId="0" fontId="17" fillId="0" borderId="17" xfId="0" applyFont="1" applyBorder="1" applyAlignment="1">
      <alignment horizontal="justify" vertical="center" wrapText="1"/>
    </xf>
    <xf numFmtId="0" fontId="17" fillId="0" borderId="1" xfId="0" applyFont="1" applyBorder="1" applyAlignment="1">
      <alignment horizontal="justify" vertical="center" wrapText="1"/>
    </xf>
    <xf numFmtId="0" fontId="16" fillId="4" borderId="4" xfId="0" applyFont="1" applyFill="1" applyBorder="1" applyAlignment="1">
      <alignment vertical="center"/>
    </xf>
    <xf numFmtId="0" fontId="16" fillId="4" borderId="14" xfId="0" applyFont="1" applyFill="1" applyBorder="1" applyAlignment="1">
      <alignment vertical="center"/>
    </xf>
    <xf numFmtId="0" fontId="16" fillId="4" borderId="30"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31" xfId="0" applyFont="1" applyFill="1" applyBorder="1" applyAlignment="1">
      <alignment horizontal="center" vertical="center" wrapText="1"/>
    </xf>
    <xf numFmtId="0" fontId="4" fillId="4" borderId="4"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14" xfId="0" applyFont="1" applyFill="1" applyBorder="1" applyAlignment="1">
      <alignment horizontal="center" vertical="center"/>
    </xf>
    <xf numFmtId="0" fontId="22" fillId="0" borderId="0" xfId="0" applyFont="1" applyAlignment="1">
      <alignment horizontal="center" vertical="center"/>
    </xf>
    <xf numFmtId="0" fontId="16" fillId="4" borderId="2" xfId="0" applyFont="1" applyFill="1" applyBorder="1" applyAlignment="1">
      <alignment horizontal="center" vertical="center"/>
    </xf>
    <xf numFmtId="0" fontId="16" fillId="4" borderId="30" xfId="0" applyFont="1" applyFill="1" applyBorder="1" applyAlignment="1">
      <alignment horizontal="center" vertical="center"/>
    </xf>
    <xf numFmtId="0" fontId="16" fillId="4" borderId="28" xfId="0" applyFont="1" applyFill="1" applyBorder="1" applyAlignment="1">
      <alignment horizontal="center" vertical="center"/>
    </xf>
    <xf numFmtId="0" fontId="16" fillId="4" borderId="32" xfId="0" applyFont="1" applyFill="1" applyBorder="1" applyAlignment="1">
      <alignment horizontal="center" vertical="center"/>
    </xf>
    <xf numFmtId="0" fontId="16" fillId="4" borderId="17" xfId="0" applyFont="1" applyFill="1" applyBorder="1" applyAlignment="1">
      <alignment horizontal="center" vertical="center"/>
    </xf>
    <xf numFmtId="0" fontId="16" fillId="4" borderId="33" xfId="0" applyFont="1" applyFill="1" applyBorder="1" applyAlignment="1">
      <alignment horizontal="center" vertical="center"/>
    </xf>
  </cellXfs>
  <cellStyles count="2">
    <cellStyle name="Millares 2" xfId="1" xr:uid="{61CFBEB4-1C45-492D-B315-0639070E24C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D1300-008F-4409-A831-1C3B63C65BCE}">
  <dimension ref="B1:I45"/>
  <sheetViews>
    <sheetView topLeftCell="A26" zoomScale="130" zoomScaleNormal="130" workbookViewId="0">
      <selection activeCell="G41" sqref="G41"/>
    </sheetView>
  </sheetViews>
  <sheetFormatPr baseColWidth="10" defaultRowHeight="15" x14ac:dyDescent="0.25"/>
  <cols>
    <col min="2" max="2" width="33.42578125" customWidth="1"/>
    <col min="3" max="3" width="17.85546875" customWidth="1"/>
    <col min="4" max="4" width="29.5703125" customWidth="1"/>
    <col min="5" max="5" width="22.140625" customWidth="1"/>
    <col min="6" max="6" width="31.7109375" customWidth="1"/>
    <col min="7" max="7" width="15.85546875" customWidth="1"/>
    <col min="9" max="9" width="15.85546875" style="77" bestFit="1" customWidth="1"/>
  </cols>
  <sheetData>
    <row r="1" spans="2:7" ht="15.75" thickBot="1" x14ac:dyDescent="0.3">
      <c r="B1" s="213" t="s">
        <v>433</v>
      </c>
      <c r="C1" s="213"/>
      <c r="D1" s="213"/>
      <c r="E1" s="213"/>
      <c r="F1" s="213"/>
      <c r="G1" s="213"/>
    </row>
    <row r="2" spans="2:7" ht="15.75" thickBot="1" x14ac:dyDescent="0.3">
      <c r="B2" s="42" t="s">
        <v>0</v>
      </c>
      <c r="C2" s="43"/>
      <c r="D2" s="44" t="s">
        <v>129</v>
      </c>
      <c r="E2" s="43" t="s">
        <v>1</v>
      </c>
      <c r="F2" s="45"/>
      <c r="G2" s="46"/>
    </row>
    <row r="3" spans="2:7" ht="21" x14ac:dyDescent="0.25">
      <c r="B3" s="47" t="s">
        <v>2</v>
      </c>
      <c r="C3" s="48"/>
      <c r="D3" s="49">
        <f>SUM(C4+C5+C6+C7)</f>
        <v>103935466383</v>
      </c>
      <c r="E3" s="47" t="s">
        <v>130</v>
      </c>
      <c r="F3" s="50"/>
      <c r="G3" s="50">
        <f>F5+F6+F7+F8</f>
        <v>280536180447</v>
      </c>
    </row>
    <row r="4" spans="2:7" ht="21" x14ac:dyDescent="0.25">
      <c r="B4" s="51" t="s">
        <v>3</v>
      </c>
      <c r="C4" s="52">
        <v>30543827028</v>
      </c>
      <c r="D4" s="13"/>
      <c r="E4" s="47" t="s">
        <v>4</v>
      </c>
      <c r="F4" s="52"/>
      <c r="G4" s="53"/>
    </row>
    <row r="5" spans="2:7" ht="22.5" x14ac:dyDescent="0.25">
      <c r="B5" s="51" t="s">
        <v>5</v>
      </c>
      <c r="C5" s="52">
        <v>65289265658</v>
      </c>
      <c r="D5" s="13"/>
      <c r="E5" s="51" t="s">
        <v>6</v>
      </c>
      <c r="F5" s="52">
        <v>179142110203</v>
      </c>
      <c r="G5" s="54"/>
    </row>
    <row r="6" spans="2:7" x14ac:dyDescent="0.25">
      <c r="B6" s="51" t="s">
        <v>7</v>
      </c>
      <c r="C6" s="52">
        <f>3412254112+4717474538</f>
        <v>8129728650</v>
      </c>
      <c r="D6" s="55"/>
      <c r="E6" s="51" t="s">
        <v>131</v>
      </c>
      <c r="F6" s="52">
        <v>20304314406</v>
      </c>
      <c r="G6" s="54"/>
    </row>
    <row r="7" spans="2:7" ht="22.5" x14ac:dyDescent="0.25">
      <c r="B7" s="51" t="s">
        <v>132</v>
      </c>
      <c r="C7" s="52">
        <v>-27354953</v>
      </c>
      <c r="D7" s="13"/>
      <c r="E7" s="51" t="s">
        <v>133</v>
      </c>
      <c r="F7" s="52">
        <v>74257899814</v>
      </c>
      <c r="G7" s="54"/>
    </row>
    <row r="8" spans="2:7" ht="22.5" x14ac:dyDescent="0.25">
      <c r="B8" s="47" t="s">
        <v>9</v>
      </c>
      <c r="C8" s="54"/>
      <c r="D8" s="49">
        <v>50610687731</v>
      </c>
      <c r="E8" s="51" t="s">
        <v>10</v>
      </c>
      <c r="F8" s="52">
        <v>6831856024</v>
      </c>
      <c r="G8" s="54"/>
    </row>
    <row r="9" spans="2:7" ht="31.5" x14ac:dyDescent="0.25">
      <c r="B9" s="47" t="s">
        <v>11</v>
      </c>
      <c r="C9" s="54"/>
      <c r="D9" s="49">
        <f>C10+C11+C12+C13</f>
        <v>53355979567</v>
      </c>
      <c r="E9" s="47" t="s">
        <v>134</v>
      </c>
      <c r="F9" s="56"/>
      <c r="G9" s="50">
        <f>F10+F11+F12</f>
        <v>764126228379</v>
      </c>
    </row>
    <row r="10" spans="2:7" x14ac:dyDescent="0.25">
      <c r="B10" s="51" t="s">
        <v>6</v>
      </c>
      <c r="C10" s="52">
        <v>51733866159</v>
      </c>
      <c r="D10" s="57"/>
      <c r="E10" s="51" t="s">
        <v>12</v>
      </c>
      <c r="F10" s="52">
        <v>686858779270</v>
      </c>
      <c r="G10" s="54"/>
    </row>
    <row r="11" spans="2:7" x14ac:dyDescent="0.25">
      <c r="B11" s="51" t="s">
        <v>8</v>
      </c>
      <c r="C11" s="52">
        <v>0</v>
      </c>
      <c r="D11" s="57"/>
      <c r="E11" s="51" t="s">
        <v>135</v>
      </c>
      <c r="F11" s="52">
        <v>60000000000</v>
      </c>
      <c r="G11" s="54"/>
    </row>
    <row r="12" spans="2:7" ht="22.5" x14ac:dyDescent="0.25">
      <c r="B12" s="51" t="s">
        <v>13</v>
      </c>
      <c r="C12" s="52">
        <v>1622113408</v>
      </c>
      <c r="D12" s="55"/>
      <c r="E12" s="51" t="s">
        <v>136</v>
      </c>
      <c r="F12" s="52">
        <v>17267449109</v>
      </c>
      <c r="G12" s="54"/>
    </row>
    <row r="13" spans="2:7" x14ac:dyDescent="0.25">
      <c r="B13" s="51" t="s">
        <v>132</v>
      </c>
      <c r="C13" s="52"/>
      <c r="D13" s="57"/>
      <c r="E13" s="47"/>
      <c r="F13" s="52"/>
      <c r="G13" s="58"/>
    </row>
    <row r="14" spans="2:7" ht="21" x14ac:dyDescent="0.25">
      <c r="B14" s="47" t="s">
        <v>137</v>
      </c>
      <c r="C14" s="54"/>
      <c r="D14" s="49">
        <f>C15+C16+C17+C18+C19</f>
        <v>923484800828</v>
      </c>
      <c r="E14" s="47" t="s">
        <v>14</v>
      </c>
      <c r="F14" s="52" t="s">
        <v>138</v>
      </c>
      <c r="G14" s="50">
        <v>12345021704</v>
      </c>
    </row>
    <row r="15" spans="2:7" x14ac:dyDescent="0.25">
      <c r="B15" s="51" t="s">
        <v>15</v>
      </c>
      <c r="C15" s="52">
        <v>892846225476</v>
      </c>
      <c r="D15" s="57"/>
      <c r="E15" s="51"/>
      <c r="F15" s="52" t="s">
        <v>139</v>
      </c>
      <c r="G15" s="58"/>
    </row>
    <row r="16" spans="2:7" x14ac:dyDescent="0.25">
      <c r="B16" s="51" t="s">
        <v>29</v>
      </c>
      <c r="C16" s="52">
        <v>-742517</v>
      </c>
      <c r="D16" s="55"/>
      <c r="E16" s="51"/>
      <c r="F16" s="52"/>
      <c r="G16" s="58"/>
    </row>
    <row r="17" spans="2:7" x14ac:dyDescent="0.25">
      <c r="B17" s="51" t="s">
        <v>8</v>
      </c>
      <c r="C17" s="52">
        <v>20304314406</v>
      </c>
      <c r="D17" s="55"/>
      <c r="E17" s="51"/>
      <c r="F17" s="52"/>
      <c r="G17" s="58"/>
    </row>
    <row r="18" spans="2:7" x14ac:dyDescent="0.25">
      <c r="B18" s="51" t="s">
        <v>16</v>
      </c>
      <c r="C18" s="52">
        <v>16282368034</v>
      </c>
      <c r="D18" s="55"/>
      <c r="E18" s="47" t="s">
        <v>17</v>
      </c>
      <c r="F18" s="52"/>
      <c r="G18" s="50">
        <v>3041012509</v>
      </c>
    </row>
    <row r="19" spans="2:7" x14ac:dyDescent="0.25">
      <c r="B19" s="51" t="s">
        <v>140</v>
      </c>
      <c r="C19" s="52">
        <v>-5947364571</v>
      </c>
      <c r="D19" s="57"/>
      <c r="E19" s="51"/>
      <c r="F19" s="52"/>
      <c r="G19" s="58"/>
    </row>
    <row r="20" spans="2:7" x14ac:dyDescent="0.25">
      <c r="B20" s="47" t="s">
        <v>18</v>
      </c>
      <c r="C20" s="54"/>
      <c r="D20" s="49">
        <f>C21+C22+C23+C24+C25</f>
        <v>31649368775</v>
      </c>
      <c r="E20" s="47" t="s">
        <v>19</v>
      </c>
      <c r="F20" s="59"/>
      <c r="G20" s="50">
        <f>G18+G14+G9+G3</f>
        <v>1060048443039</v>
      </c>
    </row>
    <row r="21" spans="2:7" x14ac:dyDescent="0.25">
      <c r="B21" s="51" t="s">
        <v>20</v>
      </c>
      <c r="C21" s="52">
        <v>1809561635</v>
      </c>
      <c r="D21" s="57"/>
      <c r="E21" s="47"/>
      <c r="F21" s="52"/>
      <c r="G21" s="58"/>
    </row>
    <row r="22" spans="2:7" x14ac:dyDescent="0.25">
      <c r="B22" s="51" t="s">
        <v>141</v>
      </c>
      <c r="C22" s="52">
        <v>12152013268</v>
      </c>
      <c r="D22" s="55"/>
      <c r="E22" s="47"/>
      <c r="F22" s="52"/>
      <c r="G22" s="58"/>
    </row>
    <row r="23" spans="2:7" x14ac:dyDescent="0.25">
      <c r="B23" s="51" t="s">
        <v>21</v>
      </c>
      <c r="C23" s="52">
        <v>496565274</v>
      </c>
      <c r="D23" s="55"/>
      <c r="E23" s="47"/>
      <c r="F23" s="52"/>
      <c r="G23" s="58"/>
    </row>
    <row r="24" spans="2:7" x14ac:dyDescent="0.25">
      <c r="B24" s="51" t="s">
        <v>22</v>
      </c>
      <c r="C24" s="52">
        <v>551133681</v>
      </c>
      <c r="D24" s="55"/>
      <c r="E24" s="47"/>
      <c r="F24" s="52"/>
      <c r="G24" s="58"/>
    </row>
    <row r="25" spans="2:7" x14ac:dyDescent="0.25">
      <c r="B25" s="51" t="s">
        <v>23</v>
      </c>
      <c r="C25" s="52">
        <v>16640094917</v>
      </c>
      <c r="D25" s="55"/>
      <c r="E25" s="47"/>
      <c r="F25" s="52"/>
      <c r="G25" s="58"/>
    </row>
    <row r="26" spans="2:7" x14ac:dyDescent="0.25">
      <c r="B26" s="47" t="s">
        <v>24</v>
      </c>
      <c r="C26" s="214"/>
      <c r="D26" s="215">
        <f>C28+C29+C30+C31</f>
        <v>8404752065</v>
      </c>
      <c r="E26" s="216"/>
      <c r="F26" s="217"/>
      <c r="G26" s="218"/>
    </row>
    <row r="27" spans="2:7" x14ac:dyDescent="0.25">
      <c r="B27" s="47" t="s">
        <v>25</v>
      </c>
      <c r="C27" s="214"/>
      <c r="D27" s="215"/>
      <c r="E27" s="216"/>
      <c r="F27" s="217"/>
      <c r="G27" s="218"/>
    </row>
    <row r="28" spans="2:7" x14ac:dyDescent="0.25">
      <c r="B28" s="51" t="s">
        <v>26</v>
      </c>
      <c r="C28" s="52">
        <v>14102746354</v>
      </c>
      <c r="D28" s="57"/>
      <c r="E28" s="47"/>
      <c r="F28" s="52"/>
      <c r="G28" s="58"/>
    </row>
    <row r="29" spans="2:7" x14ac:dyDescent="0.25">
      <c r="B29" s="51" t="s">
        <v>27</v>
      </c>
      <c r="C29" s="52">
        <v>476036501</v>
      </c>
      <c r="D29" s="57"/>
      <c r="E29" s="60" t="s">
        <v>28</v>
      </c>
      <c r="F29" s="61"/>
      <c r="G29" s="62"/>
    </row>
    <row r="30" spans="2:7" x14ac:dyDescent="0.25">
      <c r="B30" s="51" t="s">
        <v>29</v>
      </c>
      <c r="C30" s="52">
        <v>0</v>
      </c>
      <c r="D30" s="57"/>
      <c r="E30" s="60"/>
      <c r="F30" s="61"/>
      <c r="G30" s="62"/>
    </row>
    <row r="31" spans="2:7" x14ac:dyDescent="0.25">
      <c r="B31" s="51" t="s">
        <v>30</v>
      </c>
      <c r="C31" s="52">
        <v>-6174030790</v>
      </c>
      <c r="D31" s="55"/>
      <c r="E31" s="51" t="s">
        <v>142</v>
      </c>
      <c r="F31" s="59"/>
      <c r="G31" s="52">
        <v>133770000000</v>
      </c>
    </row>
    <row r="32" spans="2:7" x14ac:dyDescent="0.25">
      <c r="B32" s="51"/>
      <c r="C32" s="54"/>
      <c r="D32" s="55"/>
      <c r="E32" s="51"/>
      <c r="F32" s="59"/>
      <c r="G32" s="54"/>
    </row>
    <row r="33" spans="2:7" x14ac:dyDescent="0.25">
      <c r="B33" s="47" t="s">
        <v>32</v>
      </c>
      <c r="C33" s="54"/>
      <c r="D33" s="49">
        <f>C34+C35</f>
        <v>23874621434</v>
      </c>
      <c r="E33" s="51" t="s">
        <v>31</v>
      </c>
      <c r="F33" s="59"/>
      <c r="G33" s="52">
        <v>353190980</v>
      </c>
    </row>
    <row r="34" spans="2:7" x14ac:dyDescent="0.25">
      <c r="B34" s="51" t="s">
        <v>34</v>
      </c>
      <c r="C34" s="52">
        <v>20353206586</v>
      </c>
      <c r="D34" s="13"/>
      <c r="E34" s="51" t="s">
        <v>33</v>
      </c>
      <c r="F34" s="59"/>
      <c r="G34" s="52">
        <v>9891924703</v>
      </c>
    </row>
    <row r="35" spans="2:7" x14ac:dyDescent="0.25">
      <c r="B35" s="51" t="s">
        <v>36</v>
      </c>
      <c r="C35" s="52">
        <v>3521414848</v>
      </c>
      <c r="D35" s="57"/>
      <c r="E35" s="51" t="s">
        <v>143</v>
      </c>
      <c r="F35" s="59"/>
      <c r="G35" s="52">
        <v>0</v>
      </c>
    </row>
    <row r="36" spans="2:7" x14ac:dyDescent="0.25">
      <c r="B36" s="51" t="s">
        <v>30</v>
      </c>
      <c r="C36" s="52"/>
      <c r="D36" s="57"/>
      <c r="E36" s="51" t="s">
        <v>35</v>
      </c>
      <c r="F36" s="59"/>
      <c r="G36" s="52">
        <v>5156546159</v>
      </c>
    </row>
    <row r="37" spans="2:7" x14ac:dyDescent="0.25">
      <c r="B37" s="47" t="s">
        <v>37</v>
      </c>
      <c r="C37" s="58"/>
      <c r="D37" s="49">
        <v>7719706495</v>
      </c>
      <c r="E37" s="51"/>
      <c r="F37" s="59"/>
      <c r="G37" s="54"/>
    </row>
    <row r="38" spans="2:7" x14ac:dyDescent="0.25">
      <c r="B38" s="47" t="s">
        <v>38</v>
      </c>
      <c r="C38" s="54"/>
      <c r="D38" s="49">
        <f>C39</f>
        <v>6184721603</v>
      </c>
      <c r="E38" s="63"/>
      <c r="F38" s="64"/>
      <c r="G38" s="65"/>
    </row>
    <row r="39" spans="2:7" x14ac:dyDescent="0.25">
      <c r="B39" s="51" t="s">
        <v>39</v>
      </c>
      <c r="C39" s="52">
        <v>6184721603</v>
      </c>
      <c r="D39" s="13"/>
      <c r="E39" s="47" t="s">
        <v>40</v>
      </c>
      <c r="F39" s="64"/>
      <c r="G39" s="50">
        <f>G31+G33+G34+G35+G36</f>
        <v>149171661842</v>
      </c>
    </row>
    <row r="40" spans="2:7" ht="15.75" thickBot="1" x14ac:dyDescent="0.3">
      <c r="B40" s="66"/>
      <c r="C40" s="67"/>
      <c r="D40" s="68"/>
      <c r="E40" s="69"/>
      <c r="F40" s="70"/>
      <c r="G40" s="71"/>
    </row>
    <row r="41" spans="2:7" ht="21" customHeight="1" thickBot="1" x14ac:dyDescent="0.3">
      <c r="B41" s="72" t="s">
        <v>41</v>
      </c>
      <c r="C41" s="73"/>
      <c r="D41" s="74">
        <f>D38+D37+D33+D26+D20+D14+D9+D8+D3</f>
        <v>1209220104881</v>
      </c>
      <c r="E41" s="211" t="s">
        <v>42</v>
      </c>
      <c r="F41" s="212"/>
      <c r="G41" s="75">
        <f>G39+G20</f>
        <v>1209220104881</v>
      </c>
    </row>
    <row r="42" spans="2:7" ht="15.75" thickBot="1" x14ac:dyDescent="0.3">
      <c r="B42" s="76"/>
      <c r="F42" s="77"/>
    </row>
    <row r="43" spans="2:7" ht="15.75" thickBot="1" x14ac:dyDescent="0.3">
      <c r="B43" s="78" t="s">
        <v>144</v>
      </c>
      <c r="C43" s="79" t="s">
        <v>43</v>
      </c>
      <c r="F43" s="77"/>
    </row>
    <row r="44" spans="2:7" x14ac:dyDescent="0.25">
      <c r="B44" s="80" t="s">
        <v>44</v>
      </c>
      <c r="C44" s="81">
        <v>35080023020</v>
      </c>
      <c r="F44" s="77"/>
      <c r="G44" s="77"/>
    </row>
    <row r="45" spans="2:7" ht="15.75" thickBot="1" x14ac:dyDescent="0.3">
      <c r="B45" s="82" t="s">
        <v>45</v>
      </c>
      <c r="C45" s="83">
        <v>1092872560009</v>
      </c>
      <c r="F45" s="77"/>
    </row>
  </sheetData>
  <mergeCells count="7">
    <mergeCell ref="E41:F41"/>
    <mergeCell ref="B1:G1"/>
    <mergeCell ref="C26:C27"/>
    <mergeCell ref="D26:D27"/>
    <mergeCell ref="E26:E27"/>
    <mergeCell ref="F26:F27"/>
    <mergeCell ref="G26:G27"/>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06D22-802A-4689-A91A-A414198B7690}">
  <dimension ref="B2:I47"/>
  <sheetViews>
    <sheetView workbookViewId="0">
      <selection activeCell="D42" sqref="D42"/>
    </sheetView>
  </sheetViews>
  <sheetFormatPr baseColWidth="10" defaultRowHeight="15" x14ac:dyDescent="0.25"/>
  <cols>
    <col min="2" max="2" width="47.28515625" customWidth="1"/>
    <col min="3" max="3" width="28.7109375" customWidth="1"/>
    <col min="4" max="4" width="19.28515625" customWidth="1"/>
    <col min="8" max="8" width="13.7109375" bestFit="1" customWidth="1"/>
    <col min="9" max="9" width="13.42578125" bestFit="1" customWidth="1"/>
  </cols>
  <sheetData>
    <row r="2" spans="2:4" ht="15.75" thickBot="1" x14ac:dyDescent="0.3">
      <c r="B2" s="213" t="s">
        <v>434</v>
      </c>
      <c r="C2" s="213"/>
      <c r="D2" s="213"/>
    </row>
    <row r="3" spans="2:4" ht="28.5" customHeight="1" x14ac:dyDescent="0.25">
      <c r="B3" s="38" t="s">
        <v>46</v>
      </c>
      <c r="C3" s="39"/>
      <c r="D3" s="40">
        <f>C4+C5+C6+C7+C8</f>
        <v>254590595804</v>
      </c>
    </row>
    <row r="4" spans="2:4" x14ac:dyDescent="0.25">
      <c r="B4" s="5" t="s">
        <v>47</v>
      </c>
      <c r="C4" s="6">
        <v>9405473653</v>
      </c>
      <c r="D4" s="7"/>
    </row>
    <row r="5" spans="2:4" x14ac:dyDescent="0.25">
      <c r="B5" s="5" t="s">
        <v>48</v>
      </c>
      <c r="C5" s="6">
        <v>90641648748</v>
      </c>
      <c r="D5" s="7"/>
    </row>
    <row r="6" spans="2:4" x14ac:dyDescent="0.25">
      <c r="B6" s="5" t="s">
        <v>49</v>
      </c>
      <c r="C6" s="6">
        <v>140706445</v>
      </c>
      <c r="D6" s="7"/>
    </row>
    <row r="7" spans="2:4" ht="24" x14ac:dyDescent="0.25">
      <c r="B7" s="5" t="s">
        <v>50</v>
      </c>
      <c r="C7" s="6">
        <v>153463982811</v>
      </c>
      <c r="D7" s="7"/>
    </row>
    <row r="8" spans="2:4" x14ac:dyDescent="0.25">
      <c r="B8" s="5" t="s">
        <v>51</v>
      </c>
      <c r="C8" s="6">
        <v>938784147</v>
      </c>
      <c r="D8" s="7"/>
    </row>
    <row r="9" spans="2:4" x14ac:dyDescent="0.25">
      <c r="B9" s="3" t="s">
        <v>52</v>
      </c>
      <c r="C9" s="8"/>
      <c r="D9" s="4">
        <f>C10+C11+C12+C13</f>
        <v>-177113410422</v>
      </c>
    </row>
    <row r="10" spans="2:4" x14ac:dyDescent="0.25">
      <c r="B10" s="5" t="s">
        <v>53</v>
      </c>
      <c r="C10" s="9">
        <v>-18018627470</v>
      </c>
      <c r="D10" s="10"/>
    </row>
    <row r="11" spans="2:4" x14ac:dyDescent="0.25">
      <c r="B11" s="5" t="s">
        <v>54</v>
      </c>
      <c r="C11" s="9">
        <v>-45444753271</v>
      </c>
      <c r="D11" s="10"/>
    </row>
    <row r="12" spans="2:4" ht="24" x14ac:dyDescent="0.25">
      <c r="B12" s="5" t="s">
        <v>124</v>
      </c>
      <c r="C12" s="9">
        <v>-113624445263</v>
      </c>
      <c r="D12" s="10"/>
    </row>
    <row r="13" spans="2:4" ht="15.75" thickBot="1" x14ac:dyDescent="0.3">
      <c r="B13" s="5" t="s">
        <v>125</v>
      </c>
      <c r="C13" s="9">
        <v>-25584418</v>
      </c>
      <c r="D13" s="10"/>
    </row>
    <row r="14" spans="2:4" x14ac:dyDescent="0.25">
      <c r="B14" s="11" t="s">
        <v>55</v>
      </c>
      <c r="C14" s="13"/>
      <c r="D14" s="14">
        <f>D3+D9</f>
        <v>77477185382</v>
      </c>
    </row>
    <row r="15" spans="2:4" x14ac:dyDescent="0.25">
      <c r="B15" s="3" t="s">
        <v>56</v>
      </c>
      <c r="C15" s="15"/>
      <c r="D15" s="16">
        <f>C16+C17</f>
        <v>-1528884755</v>
      </c>
    </row>
    <row r="16" spans="2:4" x14ac:dyDescent="0.25">
      <c r="B16" s="5" t="s">
        <v>57</v>
      </c>
      <c r="C16" s="9">
        <v>-43284819994</v>
      </c>
      <c r="D16" s="17"/>
    </row>
    <row r="17" spans="2:8" ht="15.75" thickBot="1" x14ac:dyDescent="0.3">
      <c r="B17" s="5" t="s">
        <v>58</v>
      </c>
      <c r="C17" s="9">
        <v>41755935239</v>
      </c>
      <c r="D17" s="17"/>
    </row>
    <row r="18" spans="2:8" x14ac:dyDescent="0.25">
      <c r="B18" s="11" t="s">
        <v>59</v>
      </c>
      <c r="C18" s="13"/>
      <c r="D18" s="14">
        <f>D14+D15</f>
        <v>75948300627</v>
      </c>
    </row>
    <row r="19" spans="2:8" x14ac:dyDescent="0.25">
      <c r="B19" s="3" t="s">
        <v>60</v>
      </c>
      <c r="C19" s="15"/>
      <c r="D19" s="16">
        <f>C20+C21</f>
        <v>6590505390</v>
      </c>
    </row>
    <row r="20" spans="2:8" x14ac:dyDescent="0.25">
      <c r="B20" s="5" t="s">
        <v>61</v>
      </c>
      <c r="C20" s="9">
        <v>12416820298</v>
      </c>
      <c r="D20" s="17"/>
    </row>
    <row r="21" spans="2:8" ht="15.75" thickBot="1" x14ac:dyDescent="0.3">
      <c r="B21" s="5" t="s">
        <v>62</v>
      </c>
      <c r="C21" s="9">
        <v>-5826314908</v>
      </c>
      <c r="D21" s="17"/>
    </row>
    <row r="22" spans="2:8" x14ac:dyDescent="0.25">
      <c r="B22" s="11" t="s">
        <v>126</v>
      </c>
      <c r="C22" s="13"/>
      <c r="D22" s="14">
        <f>D18+D19</f>
        <v>82538806017</v>
      </c>
    </row>
    <row r="23" spans="2:8" x14ac:dyDescent="0.25">
      <c r="B23" s="3" t="s">
        <v>63</v>
      </c>
      <c r="C23" s="15"/>
      <c r="D23" s="16">
        <f>C24+C25+C26+C27+C28</f>
        <v>139669460013</v>
      </c>
    </row>
    <row r="24" spans="2:8" x14ac:dyDescent="0.25">
      <c r="B24" s="5" t="s">
        <v>64</v>
      </c>
      <c r="C24" s="9">
        <v>675431957</v>
      </c>
      <c r="D24" s="17"/>
    </row>
    <row r="25" spans="2:8" x14ac:dyDescent="0.25">
      <c r="B25" s="5" t="s">
        <v>65</v>
      </c>
      <c r="C25" s="9">
        <v>3941642701</v>
      </c>
      <c r="D25" s="17"/>
    </row>
    <row r="26" spans="2:8" x14ac:dyDescent="0.25">
      <c r="B26" s="5" t="s">
        <v>127</v>
      </c>
      <c r="C26" s="9">
        <v>15693486609</v>
      </c>
      <c r="D26" s="17"/>
    </row>
    <row r="27" spans="2:8" x14ac:dyDescent="0.25">
      <c r="B27" s="5" t="s">
        <v>66</v>
      </c>
      <c r="C27" s="9">
        <v>5862086917</v>
      </c>
      <c r="D27" s="17"/>
    </row>
    <row r="28" spans="2:8" ht="24" x14ac:dyDescent="0.25">
      <c r="B28" s="5" t="s">
        <v>128</v>
      </c>
      <c r="C28" s="9">
        <v>113496811829</v>
      </c>
      <c r="D28" s="17"/>
    </row>
    <row r="29" spans="2:8" x14ac:dyDescent="0.25">
      <c r="B29" s="3" t="s">
        <v>67</v>
      </c>
      <c r="C29" s="13"/>
      <c r="D29" s="16">
        <f>C30+C31+C32+C33+C34+C35</f>
        <v>-219456155443</v>
      </c>
    </row>
    <row r="30" spans="2:8" x14ac:dyDescent="0.25">
      <c r="B30" s="5" t="s">
        <v>68</v>
      </c>
      <c r="C30" s="9">
        <v>-15858632085</v>
      </c>
      <c r="D30" s="17"/>
    </row>
    <row r="31" spans="2:8" x14ac:dyDescent="0.25">
      <c r="B31" s="5" t="s">
        <v>69</v>
      </c>
      <c r="C31" s="9">
        <v>-1546553022</v>
      </c>
      <c r="D31" s="17"/>
    </row>
    <row r="32" spans="2:8" x14ac:dyDescent="0.25">
      <c r="B32" s="5" t="s">
        <v>70</v>
      </c>
      <c r="C32" s="9">
        <v>-446798145</v>
      </c>
      <c r="D32" s="17"/>
      <c r="H32" s="77"/>
    </row>
    <row r="33" spans="2:9" x14ac:dyDescent="0.25">
      <c r="B33" s="5" t="s">
        <v>71</v>
      </c>
      <c r="C33" s="9">
        <v>-39609654076</v>
      </c>
      <c r="D33" s="11"/>
    </row>
    <row r="34" spans="2:9" x14ac:dyDescent="0.25">
      <c r="B34" s="5" t="s">
        <v>436</v>
      </c>
      <c r="C34" s="9">
        <v>-8542653060</v>
      </c>
      <c r="D34" s="11"/>
      <c r="I34" s="77"/>
    </row>
    <row r="35" spans="2:9" ht="24.75" thickBot="1" x14ac:dyDescent="0.3">
      <c r="B35" s="5" t="s">
        <v>72</v>
      </c>
      <c r="C35" s="9">
        <v>-153451865055</v>
      </c>
      <c r="D35" s="11"/>
      <c r="F35" s="182"/>
    </row>
    <row r="36" spans="2:9" x14ac:dyDescent="0.25">
      <c r="B36" s="11" t="s">
        <v>73</v>
      </c>
      <c r="C36" s="13"/>
      <c r="D36" s="14">
        <f>D22+D23+D29</f>
        <v>2752110587</v>
      </c>
      <c r="I36" s="77"/>
    </row>
    <row r="37" spans="2:9" ht="15.75" thickBot="1" x14ac:dyDescent="0.3">
      <c r="B37" s="3" t="s">
        <v>74</v>
      </c>
      <c r="C37" s="15"/>
      <c r="D37" s="41">
        <f>C38+C39</f>
        <v>3736810226</v>
      </c>
      <c r="I37" s="77"/>
    </row>
    <row r="38" spans="2:9" x14ac:dyDescent="0.25">
      <c r="B38" s="5" t="s">
        <v>75</v>
      </c>
      <c r="C38" s="9">
        <v>4550998904</v>
      </c>
      <c r="D38" s="11"/>
      <c r="I38" s="77"/>
    </row>
    <row r="39" spans="2:9" ht="15.75" thickBot="1" x14ac:dyDescent="0.3">
      <c r="B39" s="5" t="s">
        <v>76</v>
      </c>
      <c r="C39" s="9">
        <v>-814188678</v>
      </c>
      <c r="D39" s="11"/>
      <c r="I39" s="77"/>
    </row>
    <row r="40" spans="2:9" ht="15.75" thickBot="1" x14ac:dyDescent="0.3">
      <c r="B40" s="5" t="s">
        <v>77</v>
      </c>
      <c r="C40" s="13"/>
      <c r="D40" s="20">
        <f>D36+D37</f>
        <v>6488920813</v>
      </c>
      <c r="I40" s="77"/>
    </row>
    <row r="41" spans="2:9" ht="16.5" thickTop="1" thickBot="1" x14ac:dyDescent="0.3">
      <c r="B41" s="5" t="s">
        <v>78</v>
      </c>
      <c r="C41" s="13"/>
      <c r="D41" s="184">
        <v>1332374654</v>
      </c>
      <c r="I41" s="77"/>
    </row>
    <row r="42" spans="2:9" ht="15.75" thickBot="1" x14ac:dyDescent="0.3">
      <c r="B42" s="18" t="s">
        <v>79</v>
      </c>
      <c r="C42" s="19"/>
      <c r="D42" s="20">
        <f>D40-D41</f>
        <v>5156546159</v>
      </c>
      <c r="G42" s="183"/>
    </row>
    <row r="47" spans="2:9" x14ac:dyDescent="0.25">
      <c r="D47" s="77"/>
    </row>
  </sheetData>
  <mergeCells count="1">
    <mergeCell ref="B2:D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6D2EB-36E2-4AAB-AA1E-B627A52C0688}">
  <dimension ref="A1:E38"/>
  <sheetViews>
    <sheetView topLeftCell="A9" workbookViewId="0">
      <selection activeCell="E10" sqref="E10"/>
    </sheetView>
  </sheetViews>
  <sheetFormatPr baseColWidth="10" defaultRowHeight="15" x14ac:dyDescent="0.25"/>
  <cols>
    <col min="1" max="1" width="71.85546875" bestFit="1" customWidth="1"/>
    <col min="2" max="2" width="15" bestFit="1" customWidth="1"/>
    <col min="5" max="5" width="14.7109375" style="77" bestFit="1" customWidth="1"/>
  </cols>
  <sheetData>
    <row r="1" spans="1:5" ht="15.75" x14ac:dyDescent="0.25">
      <c r="A1" s="1" t="s">
        <v>81</v>
      </c>
    </row>
    <row r="2" spans="1:5" x14ac:dyDescent="0.25">
      <c r="A2" s="23" t="s">
        <v>435</v>
      </c>
    </row>
    <row r="3" spans="1:5" x14ac:dyDescent="0.25">
      <c r="A3" s="23" t="s">
        <v>82</v>
      </c>
    </row>
    <row r="4" spans="1:5" x14ac:dyDescent="0.25">
      <c r="A4" s="22"/>
    </row>
    <row r="5" spans="1:5" x14ac:dyDescent="0.25">
      <c r="A5" s="22"/>
    </row>
    <row r="6" spans="1:5" ht="15.75" thickBot="1" x14ac:dyDescent="0.3">
      <c r="A6" s="24" t="s">
        <v>83</v>
      </c>
      <c r="B6" s="25" t="s">
        <v>437</v>
      </c>
    </row>
    <row r="7" spans="1:5" x14ac:dyDescent="0.25">
      <c r="A7" s="26" t="s">
        <v>84</v>
      </c>
      <c r="B7" s="37">
        <v>93456895721</v>
      </c>
    </row>
    <row r="8" spans="1:5" x14ac:dyDescent="0.25">
      <c r="A8" s="26" t="s">
        <v>85</v>
      </c>
      <c r="B8" s="27">
        <v>-50364845244</v>
      </c>
    </row>
    <row r="9" spans="1:5" x14ac:dyDescent="0.25">
      <c r="A9" s="26" t="s">
        <v>86</v>
      </c>
      <c r="B9" s="27">
        <v>6590505390</v>
      </c>
    </row>
    <row r="10" spans="1:5" x14ac:dyDescent="0.25">
      <c r="A10" s="26" t="s">
        <v>87</v>
      </c>
      <c r="B10" s="27">
        <v>-58937476816</v>
      </c>
      <c r="E10" s="27"/>
    </row>
    <row r="11" spans="1:5" x14ac:dyDescent="0.25">
      <c r="A11" s="26" t="s">
        <v>88</v>
      </c>
      <c r="B11" s="27">
        <v>21093992457</v>
      </c>
    </row>
    <row r="12" spans="1:5" x14ac:dyDescent="0.25">
      <c r="A12" s="26" t="s">
        <v>89</v>
      </c>
      <c r="B12" s="27">
        <v>-1411539260</v>
      </c>
    </row>
    <row r="13" spans="1:5" x14ac:dyDescent="0.25">
      <c r="A13" s="26" t="s">
        <v>90</v>
      </c>
      <c r="B13" s="27">
        <v>-291761014605</v>
      </c>
    </row>
    <row r="14" spans="1:5" x14ac:dyDescent="0.25">
      <c r="A14" s="26" t="s">
        <v>91</v>
      </c>
      <c r="B14" s="27">
        <v>-38304206994</v>
      </c>
    </row>
    <row r="15" spans="1:5" ht="15.75" thickBot="1" x14ac:dyDescent="0.3">
      <c r="A15" s="26" t="s">
        <v>92</v>
      </c>
      <c r="B15" s="27">
        <v>224485600492</v>
      </c>
    </row>
    <row r="16" spans="1:5" ht="15.75" thickBot="1" x14ac:dyDescent="0.3">
      <c r="A16" s="24" t="s">
        <v>93</v>
      </c>
      <c r="B16" s="28">
        <f>SUM(B7:B15)</f>
        <v>-95152088859</v>
      </c>
    </row>
    <row r="17" spans="1:4" x14ac:dyDescent="0.25">
      <c r="A17" s="12"/>
      <c r="B17" s="12"/>
    </row>
    <row r="18" spans="1:4" x14ac:dyDescent="0.25">
      <c r="A18" s="24" t="s">
        <v>94</v>
      </c>
      <c r="B18" s="12"/>
    </row>
    <row r="19" spans="1:4" ht="15.75" thickBot="1" x14ac:dyDescent="0.3">
      <c r="A19" s="22" t="s">
        <v>95</v>
      </c>
      <c r="B19" s="37">
        <v>-2386758417</v>
      </c>
    </row>
    <row r="20" spans="1:4" ht="15.75" thickBot="1" x14ac:dyDescent="0.3">
      <c r="A20" s="24" t="s">
        <v>96</v>
      </c>
      <c r="B20" s="28">
        <f>SUM(B19)</f>
        <v>-2386758417</v>
      </c>
    </row>
    <row r="21" spans="1:4" x14ac:dyDescent="0.25">
      <c r="A21" s="12"/>
      <c r="B21" s="12"/>
    </row>
    <row r="22" spans="1:4" x14ac:dyDescent="0.25">
      <c r="A22" s="24" t="s">
        <v>97</v>
      </c>
      <c r="B22" s="12"/>
    </row>
    <row r="23" spans="1:4" x14ac:dyDescent="0.25">
      <c r="A23" s="29" t="s">
        <v>98</v>
      </c>
      <c r="B23" s="27">
        <v>15200137211</v>
      </c>
    </row>
    <row r="24" spans="1:4" x14ac:dyDescent="0.25">
      <c r="A24" s="29" t="s">
        <v>123</v>
      </c>
      <c r="B24" s="27">
        <v>60000000000</v>
      </c>
    </row>
    <row r="25" spans="1:4" x14ac:dyDescent="0.25">
      <c r="A25" s="29" t="s">
        <v>99</v>
      </c>
      <c r="B25" s="27">
        <v>45000000000</v>
      </c>
    </row>
    <row r="26" spans="1:4" ht="15.75" thickBot="1" x14ac:dyDescent="0.3">
      <c r="A26" s="29" t="s">
        <v>100</v>
      </c>
      <c r="B26" s="30">
        <v>0</v>
      </c>
    </row>
    <row r="27" spans="1:4" ht="15.75" thickBot="1" x14ac:dyDescent="0.3">
      <c r="A27" s="24" t="s">
        <v>101</v>
      </c>
      <c r="B27" s="28">
        <f>SUM(B23:B26)</f>
        <v>120200137211</v>
      </c>
    </row>
    <row r="28" spans="1:4" x14ac:dyDescent="0.25">
      <c r="A28" s="29"/>
      <c r="B28" s="31"/>
    </row>
    <row r="29" spans="1:4" x14ac:dyDescent="0.25">
      <c r="A29" s="22" t="s">
        <v>102</v>
      </c>
      <c r="B29" s="27">
        <f>B16+B20+B27</f>
        <v>22661289935</v>
      </c>
    </row>
    <row r="30" spans="1:4" x14ac:dyDescent="0.25">
      <c r="A30" s="22" t="s">
        <v>103</v>
      </c>
      <c r="B30" s="27">
        <v>17369955312</v>
      </c>
    </row>
    <row r="31" spans="1:4" x14ac:dyDescent="0.25">
      <c r="A31" s="22" t="s">
        <v>475</v>
      </c>
      <c r="B31" s="27">
        <v>-27354953</v>
      </c>
      <c r="D31" s="27"/>
    </row>
    <row r="32" spans="1:4" ht="15.75" thickBot="1" x14ac:dyDescent="0.3">
      <c r="A32" s="22" t="s">
        <v>104</v>
      </c>
      <c r="B32" s="32">
        <v>63931576089</v>
      </c>
    </row>
    <row r="33" spans="1:2" ht="15.75" thickBot="1" x14ac:dyDescent="0.3">
      <c r="A33" s="24" t="s">
        <v>105</v>
      </c>
      <c r="B33" s="33">
        <f>SUM(B29:B32)</f>
        <v>103935466383</v>
      </c>
    </row>
    <row r="34" spans="1:2" x14ac:dyDescent="0.25">
      <c r="A34" s="22"/>
    </row>
    <row r="35" spans="1:2" ht="15.75" x14ac:dyDescent="0.25">
      <c r="A35" s="21"/>
    </row>
    <row r="36" spans="1:2" x14ac:dyDescent="0.25">
      <c r="A36" s="22" t="s">
        <v>80</v>
      </c>
    </row>
    <row r="37" spans="1:2" ht="15.75" x14ac:dyDescent="0.25">
      <c r="A37" s="21"/>
    </row>
    <row r="38" spans="1:2" ht="15.75" x14ac:dyDescent="0.25">
      <c r="A38" s="2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25FB2-5673-4F1C-9A7C-8352C1B120C3}">
  <dimension ref="B1:F19"/>
  <sheetViews>
    <sheetView zoomScale="115" zoomScaleNormal="115" workbookViewId="0">
      <selection activeCell="E23" sqref="E23"/>
    </sheetView>
  </sheetViews>
  <sheetFormatPr baseColWidth="10" defaultRowHeight="15" x14ac:dyDescent="0.25"/>
  <cols>
    <col min="2" max="2" width="29.42578125" customWidth="1"/>
    <col min="3" max="3" width="22" customWidth="1"/>
    <col min="4" max="4" width="24.5703125" customWidth="1"/>
    <col min="5" max="5" width="18.85546875" customWidth="1"/>
    <col min="6" max="6" width="17.140625" customWidth="1"/>
  </cols>
  <sheetData>
    <row r="1" spans="2:6" ht="15.75" thickBot="1" x14ac:dyDescent="0.3">
      <c r="B1" s="223" t="s">
        <v>435</v>
      </c>
      <c r="C1" s="223"/>
      <c r="D1" s="223"/>
      <c r="E1" s="223"/>
      <c r="F1" s="223"/>
    </row>
    <row r="2" spans="2:6" x14ac:dyDescent="0.25">
      <c r="B2" s="219" t="s">
        <v>106</v>
      </c>
      <c r="C2" s="84" t="s">
        <v>107</v>
      </c>
      <c r="D2" s="221" t="s">
        <v>110</v>
      </c>
      <c r="E2" s="221"/>
      <c r="F2" s="85" t="s">
        <v>107</v>
      </c>
    </row>
    <row r="3" spans="2:6" x14ac:dyDescent="0.25">
      <c r="B3" s="220"/>
      <c r="C3" s="35" t="s">
        <v>108</v>
      </c>
      <c r="D3" s="222"/>
      <c r="E3" s="222"/>
      <c r="F3" s="86" t="s">
        <v>108</v>
      </c>
    </row>
    <row r="4" spans="2:6" x14ac:dyDescent="0.25">
      <c r="B4" s="220"/>
      <c r="C4" s="34" t="s">
        <v>109</v>
      </c>
      <c r="D4" s="36" t="s">
        <v>111</v>
      </c>
      <c r="E4" s="36" t="s">
        <v>112</v>
      </c>
      <c r="F4" s="87" t="s">
        <v>476</v>
      </c>
    </row>
    <row r="5" spans="2:6" ht="15.75" thickBot="1" x14ac:dyDescent="0.3">
      <c r="B5" s="88" t="s">
        <v>113</v>
      </c>
      <c r="C5" s="175">
        <v>84670000000</v>
      </c>
      <c r="D5" s="175">
        <v>49100000000</v>
      </c>
      <c r="E5" s="175" t="s">
        <v>114</v>
      </c>
      <c r="F5" s="175">
        <f>SUM(C5:E5)</f>
        <v>133770000000</v>
      </c>
    </row>
    <row r="6" spans="2:6" ht="15.75" thickBot="1" x14ac:dyDescent="0.3">
      <c r="B6" s="88" t="s">
        <v>115</v>
      </c>
      <c r="C6" s="175" t="s">
        <v>114</v>
      </c>
      <c r="D6" s="175" t="s">
        <v>114</v>
      </c>
      <c r="E6" s="175" t="s">
        <v>114</v>
      </c>
      <c r="F6" s="175" t="s">
        <v>114</v>
      </c>
    </row>
    <row r="7" spans="2:6" ht="15.75" thickBot="1" x14ac:dyDescent="0.3">
      <c r="B7" s="88" t="s">
        <v>116</v>
      </c>
      <c r="C7" s="175">
        <v>353190980</v>
      </c>
      <c r="D7" s="175" t="s">
        <v>114</v>
      </c>
      <c r="E7" s="175" t="s">
        <v>114</v>
      </c>
      <c r="F7" s="175">
        <f t="shared" ref="F7:F12" si="0">SUM(C7:E7)</f>
        <v>353190980</v>
      </c>
    </row>
    <row r="8" spans="2:6" ht="15.75" thickBot="1" x14ac:dyDescent="0.3">
      <c r="B8" s="88" t="s">
        <v>117</v>
      </c>
      <c r="C8" s="175">
        <v>1163661933</v>
      </c>
      <c r="D8" s="175" t="s">
        <v>114</v>
      </c>
      <c r="E8" s="175">
        <v>-1163661933</v>
      </c>
      <c r="F8" s="175">
        <f t="shared" si="0"/>
        <v>0</v>
      </c>
    </row>
    <row r="9" spans="2:6" ht="15.75" thickBot="1" x14ac:dyDescent="0.3">
      <c r="B9" s="88" t="s">
        <v>118</v>
      </c>
      <c r="C9" s="175">
        <v>8988158333</v>
      </c>
      <c r="D9" s="175">
        <v>892013052</v>
      </c>
      <c r="E9" s="175" t="s">
        <v>114</v>
      </c>
      <c r="F9" s="175">
        <f t="shared" si="0"/>
        <v>9880171385</v>
      </c>
    </row>
    <row r="10" spans="2:6" ht="15.75" thickBot="1" x14ac:dyDescent="0.3">
      <c r="B10" s="88" t="s">
        <v>119</v>
      </c>
      <c r="C10" s="175">
        <v>19033666</v>
      </c>
      <c r="D10" s="175" t="s">
        <v>114</v>
      </c>
      <c r="E10" s="175">
        <v>-7280348</v>
      </c>
      <c r="F10" s="175">
        <f t="shared" si="0"/>
        <v>11753318</v>
      </c>
    </row>
    <row r="11" spans="2:6" ht="15.75" thickBot="1" x14ac:dyDescent="0.3">
      <c r="B11" s="88" t="s">
        <v>120</v>
      </c>
      <c r="C11" s="175" t="s">
        <v>114</v>
      </c>
      <c r="D11" s="175" t="s">
        <v>114</v>
      </c>
      <c r="E11" s="175" t="s">
        <v>114</v>
      </c>
      <c r="F11" s="175" t="s">
        <v>114</v>
      </c>
    </row>
    <row r="12" spans="2:6" ht="15.75" thickBot="1" x14ac:dyDescent="0.3">
      <c r="B12" s="88" t="s">
        <v>121</v>
      </c>
      <c r="C12" s="175">
        <v>4097302469</v>
      </c>
      <c r="D12" s="175">
        <v>1059243690</v>
      </c>
      <c r="E12" s="175" t="s">
        <v>114</v>
      </c>
      <c r="F12" s="175">
        <f t="shared" si="0"/>
        <v>5156546159</v>
      </c>
    </row>
    <row r="13" spans="2:6" ht="15.75" thickBot="1" x14ac:dyDescent="0.3">
      <c r="B13" s="89" t="s">
        <v>122</v>
      </c>
      <c r="C13" s="176">
        <f>SUM(C5:C12)</f>
        <v>99291347381</v>
      </c>
      <c r="D13" s="176">
        <f>SUM(D5:D12)</f>
        <v>51051256742</v>
      </c>
      <c r="E13" s="176">
        <f t="shared" ref="E13:F13" si="1">SUM(E5:E12)</f>
        <v>-1170942281</v>
      </c>
      <c r="F13" s="176">
        <f t="shared" si="1"/>
        <v>149171661842</v>
      </c>
    </row>
    <row r="19" spans="2:2" x14ac:dyDescent="0.25">
      <c r="B19" s="90"/>
    </row>
  </sheetData>
  <mergeCells count="3">
    <mergeCell ref="B2:B4"/>
    <mergeCell ref="D2:E3"/>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B48A8-176A-45F9-89ED-C4BBE3D55C29}">
  <dimension ref="A1:I344"/>
  <sheetViews>
    <sheetView tabSelected="1" topLeftCell="A287" workbookViewId="0">
      <selection activeCell="F281" sqref="F281"/>
    </sheetView>
  </sheetViews>
  <sheetFormatPr baseColWidth="10" defaultColWidth="11.42578125" defaultRowHeight="15" x14ac:dyDescent="0.25"/>
  <cols>
    <col min="1" max="1" width="31.28515625" customWidth="1"/>
    <col min="2" max="2" width="25.5703125" customWidth="1"/>
    <col min="3" max="3" width="26" customWidth="1"/>
    <col min="4" max="4" width="27.42578125" customWidth="1"/>
    <col min="5" max="5" width="17.28515625" customWidth="1"/>
    <col min="6" max="6" width="15.140625" customWidth="1"/>
    <col min="7" max="7" width="17.85546875" bestFit="1" customWidth="1"/>
    <col min="9" max="9" width="24.7109375" bestFit="1" customWidth="1"/>
    <col min="10" max="10" width="14.28515625" bestFit="1" customWidth="1"/>
    <col min="11" max="11" width="14.42578125" bestFit="1" customWidth="1"/>
    <col min="12" max="13" width="13.28515625" bestFit="1" customWidth="1"/>
    <col min="14" max="14" width="14.28515625" bestFit="1" customWidth="1"/>
  </cols>
  <sheetData>
    <row r="1" spans="1:7" x14ac:dyDescent="0.25">
      <c r="A1" s="90" t="s">
        <v>145</v>
      </c>
    </row>
    <row r="2" spans="1:7" ht="15" customHeight="1" x14ac:dyDescent="0.25">
      <c r="A2" s="226" t="s">
        <v>146</v>
      </c>
      <c r="B2" s="226"/>
      <c r="C2" s="226"/>
      <c r="D2" s="226"/>
      <c r="E2" s="226"/>
      <c r="F2" s="226"/>
      <c r="G2" s="226"/>
    </row>
    <row r="3" spans="1:7" x14ac:dyDescent="0.25">
      <c r="A3" s="226"/>
      <c r="B3" s="226"/>
      <c r="C3" s="226"/>
      <c r="D3" s="226"/>
      <c r="E3" s="226"/>
      <c r="F3" s="226"/>
      <c r="G3" s="226"/>
    </row>
    <row r="4" spans="1:7" x14ac:dyDescent="0.25">
      <c r="A4" s="226"/>
      <c r="B4" s="226"/>
      <c r="C4" s="226"/>
      <c r="D4" s="226"/>
      <c r="E4" s="226"/>
      <c r="F4" s="226"/>
      <c r="G4" s="226"/>
    </row>
    <row r="5" spans="1:7" x14ac:dyDescent="0.25">
      <c r="A5" s="90" t="s">
        <v>147</v>
      </c>
    </row>
    <row r="6" spans="1:7" x14ac:dyDescent="0.25">
      <c r="A6" s="90" t="s">
        <v>148</v>
      </c>
    </row>
    <row r="7" spans="1:7" ht="93" customHeight="1" x14ac:dyDescent="0.25">
      <c r="A7" s="226" t="s">
        <v>149</v>
      </c>
      <c r="B7" s="226"/>
      <c r="C7" s="226"/>
      <c r="D7" s="226"/>
      <c r="E7" s="226"/>
      <c r="F7" s="226"/>
      <c r="G7" s="226"/>
    </row>
    <row r="8" spans="1:7" ht="54.75" customHeight="1" x14ac:dyDescent="0.25">
      <c r="A8" s="226" t="s">
        <v>150</v>
      </c>
      <c r="B8" s="226"/>
      <c r="C8" s="226"/>
      <c r="D8" s="226"/>
      <c r="E8" s="226"/>
      <c r="F8" s="226"/>
      <c r="G8" s="226"/>
    </row>
    <row r="9" spans="1:7" x14ac:dyDescent="0.25">
      <c r="A9" s="227" t="s">
        <v>151</v>
      </c>
      <c r="B9" s="227"/>
      <c r="C9" s="227"/>
      <c r="D9" s="227"/>
      <c r="E9" s="227"/>
      <c r="F9" s="227"/>
      <c r="G9" s="227"/>
    </row>
    <row r="10" spans="1:7" x14ac:dyDescent="0.25">
      <c r="A10" s="76"/>
    </row>
    <row r="11" spans="1:7" x14ac:dyDescent="0.25">
      <c r="A11" s="90" t="s">
        <v>152</v>
      </c>
    </row>
    <row r="12" spans="1:7" ht="90.75" customHeight="1" x14ac:dyDescent="0.25">
      <c r="A12" s="228" t="s">
        <v>153</v>
      </c>
      <c r="B12" s="228"/>
      <c r="C12" s="228"/>
      <c r="D12" s="228"/>
      <c r="E12" s="228"/>
      <c r="F12" s="228"/>
      <c r="G12" s="228"/>
    </row>
    <row r="13" spans="1:7" ht="81.75" customHeight="1" x14ac:dyDescent="0.25">
      <c r="A13" s="229" t="s">
        <v>438</v>
      </c>
      <c r="B13" s="228"/>
      <c r="C13" s="228"/>
      <c r="D13" s="228"/>
      <c r="E13" s="228"/>
      <c r="F13" s="228"/>
      <c r="G13" s="228"/>
    </row>
    <row r="14" spans="1:7" x14ac:dyDescent="0.25">
      <c r="A14" s="2"/>
    </row>
    <row r="15" spans="1:7" ht="28.5" x14ac:dyDescent="0.25">
      <c r="A15" s="2" t="s">
        <v>154</v>
      </c>
    </row>
    <row r="16" spans="1:7" x14ac:dyDescent="0.25">
      <c r="A16" s="227" t="s">
        <v>155</v>
      </c>
      <c r="B16" s="227"/>
      <c r="C16" s="227"/>
      <c r="D16" s="227"/>
      <c r="E16" s="227"/>
      <c r="F16" s="227"/>
      <c r="G16" s="227"/>
    </row>
    <row r="17" spans="1:7" x14ac:dyDescent="0.25">
      <c r="A17" s="91"/>
    </row>
    <row r="18" spans="1:7" x14ac:dyDescent="0.25">
      <c r="A18" s="92" t="s">
        <v>156</v>
      </c>
    </row>
    <row r="19" spans="1:7" ht="17.25" customHeight="1" x14ac:dyDescent="0.25">
      <c r="A19" s="226" t="s">
        <v>157</v>
      </c>
      <c r="B19" s="226"/>
      <c r="C19" s="226"/>
      <c r="D19" s="226"/>
      <c r="E19" s="226"/>
      <c r="F19" s="226"/>
      <c r="G19" s="226"/>
    </row>
    <row r="20" spans="1:7" x14ac:dyDescent="0.25">
      <c r="A20" s="235" t="s">
        <v>158</v>
      </c>
      <c r="B20" s="235"/>
      <c r="C20" s="235"/>
      <c r="D20" s="235"/>
      <c r="E20" s="235"/>
      <c r="F20" s="235"/>
      <c r="G20" s="235"/>
    </row>
    <row r="21" spans="1:7" ht="24" customHeight="1" x14ac:dyDescent="0.25">
      <c r="A21" s="227" t="s">
        <v>439</v>
      </c>
      <c r="B21" s="227"/>
      <c r="C21" s="227"/>
      <c r="D21" s="227"/>
      <c r="E21" s="227"/>
      <c r="F21" s="227"/>
      <c r="G21" s="227"/>
    </row>
    <row r="22" spans="1:7" x14ac:dyDescent="0.25">
      <c r="A22" s="227" t="s">
        <v>159</v>
      </c>
      <c r="B22" s="227"/>
      <c r="C22" s="227"/>
      <c r="D22" s="227"/>
      <c r="E22" s="227"/>
      <c r="F22" s="227"/>
      <c r="G22" s="227"/>
    </row>
    <row r="23" spans="1:7" ht="30.75" customHeight="1" x14ac:dyDescent="0.25">
      <c r="A23" s="230" t="s">
        <v>440</v>
      </c>
      <c r="B23" s="230"/>
      <c r="C23" s="230"/>
      <c r="D23" s="230"/>
      <c r="E23" s="230"/>
      <c r="F23" s="230"/>
      <c r="G23" s="230"/>
    </row>
    <row r="24" spans="1:7" ht="31.5" customHeight="1" x14ac:dyDescent="0.25">
      <c r="A24" s="230" t="s">
        <v>441</v>
      </c>
      <c r="B24" s="230"/>
      <c r="C24" s="230"/>
      <c r="D24" s="230"/>
      <c r="E24" s="230"/>
      <c r="F24" s="230"/>
      <c r="G24" s="230"/>
    </row>
    <row r="25" spans="1:7" ht="15.75" thickBot="1" x14ac:dyDescent="0.3">
      <c r="A25" s="93"/>
    </row>
    <row r="26" spans="1:7" x14ac:dyDescent="0.25">
      <c r="A26" s="231" t="s">
        <v>160</v>
      </c>
      <c r="B26" s="231" t="s">
        <v>161</v>
      </c>
      <c r="C26" s="95" t="s">
        <v>162</v>
      </c>
      <c r="D26" s="95" t="s">
        <v>163</v>
      </c>
      <c r="E26" s="231" t="s">
        <v>164</v>
      </c>
      <c r="F26" s="233" t="s">
        <v>165</v>
      </c>
    </row>
    <row r="27" spans="1:7" ht="15.75" thickBot="1" x14ac:dyDescent="0.3">
      <c r="A27" s="232"/>
      <c r="B27" s="232"/>
      <c r="C27" s="96" t="s">
        <v>43</v>
      </c>
      <c r="D27" s="96" t="s">
        <v>43</v>
      </c>
      <c r="E27" s="232"/>
      <c r="F27" s="234"/>
    </row>
    <row r="28" spans="1:7" ht="15.75" thickBot="1" x14ac:dyDescent="0.3">
      <c r="A28" s="97" t="s">
        <v>166</v>
      </c>
      <c r="B28" s="98">
        <v>6641</v>
      </c>
      <c r="C28" s="98">
        <v>10000000</v>
      </c>
      <c r="D28" s="98">
        <v>66410000000</v>
      </c>
      <c r="E28" s="99">
        <v>0.49821274033939122</v>
      </c>
      <c r="F28" s="100" t="s">
        <v>167</v>
      </c>
    </row>
    <row r="29" spans="1:7" ht="15.75" thickBot="1" x14ac:dyDescent="0.3">
      <c r="A29" s="97" t="s">
        <v>168</v>
      </c>
      <c r="B29" s="98">
        <v>6689</v>
      </c>
      <c r="C29" s="98">
        <v>10000000</v>
      </c>
      <c r="D29" s="98">
        <v>66890000000</v>
      </c>
      <c r="E29" s="99">
        <v>0.5000188132595853</v>
      </c>
      <c r="F29" s="100" t="s">
        <v>167</v>
      </c>
    </row>
    <row r="30" spans="1:7" ht="15.75" thickBot="1" x14ac:dyDescent="0.3">
      <c r="A30" s="97" t="s">
        <v>169</v>
      </c>
      <c r="B30" s="101">
        <v>47</v>
      </c>
      <c r="C30" s="98">
        <v>10000000</v>
      </c>
      <c r="D30" s="98">
        <v>470000000</v>
      </c>
      <c r="E30" s="99">
        <v>1.7684464010234414E-3</v>
      </c>
      <c r="F30" s="100" t="s">
        <v>167</v>
      </c>
    </row>
    <row r="31" spans="1:7" ht="15.75" thickBot="1" x14ac:dyDescent="0.3">
      <c r="A31" s="102" t="s">
        <v>170</v>
      </c>
      <c r="B31" s="103">
        <f>SUM(B28:B30)</f>
        <v>13377</v>
      </c>
      <c r="C31" s="104"/>
      <c r="D31" s="103">
        <f>SUM(D28:D30)</f>
        <v>133770000000</v>
      </c>
      <c r="E31" s="105">
        <f>SUM(E28:E30)</f>
        <v>1</v>
      </c>
      <c r="F31" s="106"/>
    </row>
    <row r="32" spans="1:7" x14ac:dyDescent="0.25">
      <c r="A32" s="76"/>
    </row>
    <row r="33" spans="1:7" ht="30.75" customHeight="1" x14ac:dyDescent="0.25">
      <c r="A33" s="230" t="s">
        <v>171</v>
      </c>
      <c r="B33" s="230"/>
      <c r="C33" s="230"/>
      <c r="D33" s="230"/>
      <c r="E33" s="230"/>
      <c r="F33" s="230"/>
      <c r="G33" s="230"/>
    </row>
    <row r="34" spans="1:7" x14ac:dyDescent="0.25">
      <c r="A34" s="90"/>
    </row>
    <row r="35" spans="1:7" ht="15.75" thickBot="1" x14ac:dyDescent="0.3">
      <c r="A35" s="90" t="s">
        <v>172</v>
      </c>
    </row>
    <row r="36" spans="1:7" ht="15.75" customHeight="1" thickBot="1" x14ac:dyDescent="0.3">
      <c r="A36" s="240" t="s">
        <v>173</v>
      </c>
      <c r="B36" s="241"/>
      <c r="C36" s="240" t="s">
        <v>174</v>
      </c>
      <c r="D36" s="241"/>
      <c r="E36" s="242"/>
    </row>
    <row r="37" spans="1:7" ht="25.5" x14ac:dyDescent="0.25">
      <c r="A37" s="108" t="s">
        <v>175</v>
      </c>
      <c r="B37" s="109" t="s">
        <v>168</v>
      </c>
      <c r="C37" s="238" t="s">
        <v>176</v>
      </c>
      <c r="D37" s="239"/>
      <c r="E37" s="112" t="s">
        <v>177</v>
      </c>
    </row>
    <row r="38" spans="1:7" ht="25.5" x14ac:dyDescent="0.25">
      <c r="A38" s="110" t="s">
        <v>178</v>
      </c>
      <c r="B38" s="111" t="s">
        <v>179</v>
      </c>
      <c r="C38" s="238" t="s">
        <v>180</v>
      </c>
      <c r="D38" s="239"/>
      <c r="E38" s="112" t="s">
        <v>181</v>
      </c>
    </row>
    <row r="39" spans="1:7" ht="35.25" customHeight="1" x14ac:dyDescent="0.25">
      <c r="A39" s="113"/>
      <c r="B39" s="114"/>
      <c r="C39" s="238" t="s">
        <v>182</v>
      </c>
      <c r="D39" s="239"/>
      <c r="E39" s="112" t="s">
        <v>183</v>
      </c>
    </row>
    <row r="40" spans="1:7" x14ac:dyDescent="0.25">
      <c r="A40" s="115" t="s">
        <v>184</v>
      </c>
      <c r="B40" s="111" t="s">
        <v>185</v>
      </c>
      <c r="C40" s="236" t="s">
        <v>186</v>
      </c>
      <c r="D40" s="237"/>
      <c r="E40" s="112" t="s">
        <v>187</v>
      </c>
    </row>
    <row r="41" spans="1:7" ht="25.5" x14ac:dyDescent="0.25">
      <c r="A41" s="115" t="s">
        <v>188</v>
      </c>
      <c r="B41" s="111" t="s">
        <v>189</v>
      </c>
      <c r="C41" s="236" t="s">
        <v>190</v>
      </c>
      <c r="D41" s="237"/>
      <c r="E41" s="112" t="s">
        <v>191</v>
      </c>
    </row>
    <row r="42" spans="1:7" ht="25.5" x14ac:dyDescent="0.25">
      <c r="A42" s="115"/>
      <c r="B42" s="114" t="s">
        <v>192</v>
      </c>
      <c r="C42" s="236" t="s">
        <v>193</v>
      </c>
      <c r="D42" s="237"/>
      <c r="E42" s="112" t="s">
        <v>194</v>
      </c>
    </row>
    <row r="43" spans="1:7" x14ac:dyDescent="0.25">
      <c r="A43" s="115"/>
      <c r="B43" s="111"/>
      <c r="C43" s="238" t="s">
        <v>195</v>
      </c>
      <c r="D43" s="239"/>
      <c r="E43" s="112" t="s">
        <v>196</v>
      </c>
    </row>
    <row r="44" spans="1:7" x14ac:dyDescent="0.25">
      <c r="A44" s="110" t="s">
        <v>197</v>
      </c>
      <c r="B44" s="111" t="s">
        <v>198</v>
      </c>
      <c r="C44" s="238" t="s">
        <v>199</v>
      </c>
      <c r="D44" s="239"/>
      <c r="E44" s="112" t="s">
        <v>200</v>
      </c>
    </row>
    <row r="45" spans="1:7" x14ac:dyDescent="0.25">
      <c r="A45" s="115" t="s">
        <v>201</v>
      </c>
      <c r="B45" s="111" t="s">
        <v>202</v>
      </c>
      <c r="C45" s="238" t="s">
        <v>203</v>
      </c>
      <c r="D45" s="239"/>
      <c r="E45" s="112" t="s">
        <v>204</v>
      </c>
    </row>
    <row r="46" spans="1:7" x14ac:dyDescent="0.25">
      <c r="A46" s="110" t="s">
        <v>205</v>
      </c>
      <c r="B46" s="111"/>
      <c r="C46" s="238" t="s">
        <v>206</v>
      </c>
      <c r="D46" s="239"/>
      <c r="E46" s="112" t="s">
        <v>207</v>
      </c>
    </row>
    <row r="47" spans="1:7" x14ac:dyDescent="0.25">
      <c r="A47" s="110"/>
      <c r="B47" s="111"/>
      <c r="C47" s="238" t="s">
        <v>208</v>
      </c>
      <c r="D47" s="239"/>
      <c r="E47" s="112" t="s">
        <v>209</v>
      </c>
    </row>
    <row r="48" spans="1:7" ht="25.5" x14ac:dyDescent="0.25">
      <c r="A48" s="110" t="s">
        <v>210</v>
      </c>
      <c r="B48" s="111" t="s">
        <v>211</v>
      </c>
      <c r="C48" s="238" t="s">
        <v>212</v>
      </c>
      <c r="D48" s="239"/>
      <c r="E48" s="112" t="s">
        <v>213</v>
      </c>
    </row>
    <row r="49" spans="1:7" ht="27" customHeight="1" x14ac:dyDescent="0.25">
      <c r="A49" s="113" t="s">
        <v>214</v>
      </c>
      <c r="B49" s="114" t="s">
        <v>215</v>
      </c>
      <c r="C49" s="238" t="s">
        <v>216</v>
      </c>
      <c r="D49" s="239"/>
      <c r="E49" s="112" t="s">
        <v>217</v>
      </c>
    </row>
    <row r="50" spans="1:7" ht="15.75" thickBot="1" x14ac:dyDescent="0.3">
      <c r="A50" s="116"/>
      <c r="B50" s="117"/>
      <c r="C50" s="245" t="s">
        <v>218</v>
      </c>
      <c r="D50" s="246"/>
      <c r="E50" s="118" t="s">
        <v>219</v>
      </c>
    </row>
    <row r="51" spans="1:7" x14ac:dyDescent="0.25">
      <c r="A51" s="119"/>
      <c r="B51" s="119"/>
      <c r="C51" s="119"/>
      <c r="D51" s="119"/>
      <c r="E51" s="119"/>
    </row>
    <row r="52" spans="1:7" x14ac:dyDescent="0.25">
      <c r="A52" s="76" t="s">
        <v>442</v>
      </c>
    </row>
    <row r="53" spans="1:7" x14ac:dyDescent="0.25">
      <c r="A53" s="90"/>
    </row>
    <row r="54" spans="1:7" x14ac:dyDescent="0.25">
      <c r="A54" s="90" t="s">
        <v>220</v>
      </c>
    </row>
    <row r="55" spans="1:7" x14ac:dyDescent="0.25">
      <c r="A55" s="90" t="s">
        <v>221</v>
      </c>
    </row>
    <row r="56" spans="1:7" ht="54" customHeight="1" thickBot="1" x14ac:dyDescent="0.3">
      <c r="A56" s="226" t="s">
        <v>443</v>
      </c>
      <c r="B56" s="226"/>
      <c r="C56" s="226"/>
      <c r="D56" s="226"/>
      <c r="E56" s="226"/>
      <c r="F56" s="226"/>
      <c r="G56" s="226"/>
    </row>
    <row r="57" spans="1:7" ht="26.25" thickBot="1" x14ac:dyDescent="0.3">
      <c r="A57" s="94" t="s">
        <v>222</v>
      </c>
      <c r="B57" s="95" t="s">
        <v>444</v>
      </c>
    </row>
    <row r="58" spans="1:7" ht="15.75" thickBot="1" x14ac:dyDescent="0.3">
      <c r="A58" s="120" t="s">
        <v>223</v>
      </c>
      <c r="B58" s="121">
        <v>7831.26</v>
      </c>
    </row>
    <row r="59" spans="1:7" ht="15.75" thickBot="1" x14ac:dyDescent="0.3">
      <c r="A59" s="122" t="s">
        <v>224</v>
      </c>
      <c r="B59" s="123">
        <v>8145.29</v>
      </c>
    </row>
    <row r="60" spans="1:7" ht="15.75" thickBot="1" x14ac:dyDescent="0.3">
      <c r="A60" s="122" t="s">
        <v>225</v>
      </c>
      <c r="B60" s="177">
        <v>7.6</v>
      </c>
    </row>
    <row r="61" spans="1:7" ht="15.75" thickBot="1" x14ac:dyDescent="0.3">
      <c r="A61" s="122" t="s">
        <v>226</v>
      </c>
      <c r="B61" s="123">
        <v>1267.3399999999999</v>
      </c>
    </row>
    <row r="62" spans="1:7" x14ac:dyDescent="0.25">
      <c r="A62" s="90"/>
    </row>
    <row r="63" spans="1:7" x14ac:dyDescent="0.25">
      <c r="A63" s="90" t="s">
        <v>227</v>
      </c>
    </row>
    <row r="64" spans="1:7" ht="38.25" customHeight="1" x14ac:dyDescent="0.25">
      <c r="A64" s="226" t="s">
        <v>228</v>
      </c>
      <c r="B64" s="226"/>
      <c r="C64" s="226"/>
      <c r="D64" s="226"/>
      <c r="E64" s="226"/>
      <c r="F64" s="226"/>
      <c r="G64" s="226"/>
    </row>
    <row r="65" spans="1:7" x14ac:dyDescent="0.25">
      <c r="A65" s="91"/>
    </row>
    <row r="66" spans="1:7" x14ac:dyDescent="0.25">
      <c r="A66" s="90" t="s">
        <v>229</v>
      </c>
    </row>
    <row r="67" spans="1:7" ht="15.75" thickBot="1" x14ac:dyDescent="0.3">
      <c r="A67" s="76" t="s">
        <v>445</v>
      </c>
    </row>
    <row r="68" spans="1:7" ht="15.75" thickBot="1" x14ac:dyDescent="0.3">
      <c r="A68" s="231" t="s">
        <v>230</v>
      </c>
      <c r="B68" s="240" t="s">
        <v>446</v>
      </c>
      <c r="C68" s="242"/>
    </row>
    <row r="69" spans="1:7" ht="15.75" thickBot="1" x14ac:dyDescent="0.3">
      <c r="A69" s="232"/>
      <c r="B69" s="124" t="s">
        <v>231</v>
      </c>
      <c r="C69" s="125" t="s">
        <v>232</v>
      </c>
    </row>
    <row r="70" spans="1:7" ht="15.75" thickBot="1" x14ac:dyDescent="0.3">
      <c r="A70" s="126" t="s">
        <v>233</v>
      </c>
      <c r="B70" s="127">
        <v>47959520.850000001</v>
      </c>
      <c r="C70" s="128">
        <v>375583477252</v>
      </c>
    </row>
    <row r="71" spans="1:7" ht="15.75" thickBot="1" x14ac:dyDescent="0.3">
      <c r="A71" s="129" t="s">
        <v>234</v>
      </c>
      <c r="B71" s="130">
        <v>-47427822.280000001</v>
      </c>
      <c r="C71" s="131">
        <v>-371419607508</v>
      </c>
    </row>
    <row r="72" spans="1:7" ht="15.75" thickBot="1" x14ac:dyDescent="0.3">
      <c r="A72" s="132" t="s">
        <v>235</v>
      </c>
      <c r="B72" s="133">
        <f>SUM(B70:B71)</f>
        <v>531698.5700000003</v>
      </c>
      <c r="C72" s="178">
        <f>SUM(C70:C71)</f>
        <v>4163869744</v>
      </c>
    </row>
    <row r="73" spans="1:7" x14ac:dyDescent="0.25">
      <c r="A73" s="134"/>
    </row>
    <row r="74" spans="1:7" x14ac:dyDescent="0.25">
      <c r="A74" s="227" t="s">
        <v>236</v>
      </c>
      <c r="B74" s="227"/>
      <c r="C74" s="227"/>
      <c r="D74" s="227"/>
      <c r="E74" s="227"/>
      <c r="F74" s="227"/>
      <c r="G74" s="227"/>
    </row>
    <row r="75" spans="1:7" x14ac:dyDescent="0.25">
      <c r="A75" s="91"/>
    </row>
    <row r="76" spans="1:7" ht="54.75" customHeight="1" x14ac:dyDescent="0.25">
      <c r="A76" s="226" t="s">
        <v>447</v>
      </c>
      <c r="B76" s="226"/>
      <c r="C76" s="226"/>
      <c r="D76" s="226"/>
      <c r="E76" s="226"/>
      <c r="F76" s="226"/>
      <c r="G76" s="226"/>
    </row>
    <row r="77" spans="1:7" x14ac:dyDescent="0.25">
      <c r="A77" s="228" t="s">
        <v>237</v>
      </c>
      <c r="B77" s="228"/>
      <c r="C77" s="228"/>
      <c r="D77" s="228"/>
      <c r="E77" s="228"/>
      <c r="F77" s="228"/>
      <c r="G77" s="228"/>
    </row>
    <row r="78" spans="1:7" ht="15.75" thickBot="1" x14ac:dyDescent="0.3">
      <c r="A78" s="76" t="s">
        <v>448</v>
      </c>
    </row>
    <row r="79" spans="1:7" ht="15.75" customHeight="1" thickBot="1" x14ac:dyDescent="0.3">
      <c r="A79" s="233" t="s">
        <v>238</v>
      </c>
      <c r="B79" s="243" t="s">
        <v>449</v>
      </c>
      <c r="C79" s="244"/>
    </row>
    <row r="80" spans="1:7" ht="15.75" customHeight="1" thickBot="1" x14ac:dyDescent="0.3">
      <c r="A80" s="234"/>
      <c r="B80" s="136" t="s">
        <v>239</v>
      </c>
      <c r="C80" s="135" t="s">
        <v>240</v>
      </c>
    </row>
    <row r="81" spans="1:7" ht="15.75" customHeight="1" thickBot="1" x14ac:dyDescent="0.3">
      <c r="A81" s="137" t="s">
        <v>241</v>
      </c>
      <c r="B81" s="130">
        <v>0</v>
      </c>
      <c r="C81" s="131">
        <v>20853908007</v>
      </c>
    </row>
    <row r="82" spans="1:7" ht="15.75" customHeight="1" thickBot="1" x14ac:dyDescent="0.3">
      <c r="A82" s="137" t="s">
        <v>242</v>
      </c>
      <c r="B82" s="130">
        <v>0</v>
      </c>
      <c r="C82" s="131">
        <v>322200000</v>
      </c>
    </row>
    <row r="83" spans="1:7" ht="15.75" customHeight="1" thickBot="1" x14ac:dyDescent="0.3">
      <c r="A83" s="137" t="s">
        <v>243</v>
      </c>
      <c r="B83" s="130">
        <v>1792915.38</v>
      </c>
      <c r="C83" s="131">
        <v>14040786499</v>
      </c>
    </row>
    <row r="84" spans="1:7" ht="15.75" customHeight="1" thickBot="1" x14ac:dyDescent="0.3">
      <c r="A84" s="137" t="s">
        <v>244</v>
      </c>
      <c r="B84" s="130">
        <v>11200</v>
      </c>
      <c r="C84" s="131">
        <v>87710112</v>
      </c>
    </row>
    <row r="85" spans="1:7" ht="15.75" customHeight="1" thickBot="1" x14ac:dyDescent="0.3">
      <c r="A85" s="137" t="s">
        <v>245</v>
      </c>
      <c r="B85" s="130">
        <v>0</v>
      </c>
      <c r="C85" s="138">
        <v>0</v>
      </c>
    </row>
    <row r="86" spans="1:7" ht="15.75" customHeight="1" thickBot="1" x14ac:dyDescent="0.3">
      <c r="A86" s="137" t="s">
        <v>246</v>
      </c>
      <c r="B86" s="130">
        <v>1207587.22</v>
      </c>
      <c r="C86" s="131">
        <v>9456929492</v>
      </c>
    </row>
    <row r="87" spans="1:7" ht="15.75" customHeight="1" thickBot="1" x14ac:dyDescent="0.3">
      <c r="A87" s="137" t="s">
        <v>246</v>
      </c>
      <c r="B87" s="130">
        <v>0</v>
      </c>
      <c r="C87" s="131">
        <v>20527731548</v>
      </c>
    </row>
    <row r="88" spans="1:7" ht="15.75" customHeight="1" thickBot="1" x14ac:dyDescent="0.3">
      <c r="A88" s="132" t="s">
        <v>170</v>
      </c>
      <c r="B88" s="133">
        <f>SUM(B81:B87)</f>
        <v>3011702.5999999996</v>
      </c>
      <c r="C88" s="178">
        <f>SUM(C81:C87)</f>
        <v>65289265658</v>
      </c>
    </row>
    <row r="89" spans="1:7" x14ac:dyDescent="0.25">
      <c r="A89" s="76"/>
    </row>
    <row r="90" spans="1:7" x14ac:dyDescent="0.25">
      <c r="A90" s="76" t="s">
        <v>247</v>
      </c>
    </row>
    <row r="91" spans="1:7" x14ac:dyDescent="0.25">
      <c r="A91" s="90"/>
    </row>
    <row r="92" spans="1:7" x14ac:dyDescent="0.25">
      <c r="A92" s="90" t="s">
        <v>248</v>
      </c>
    </row>
    <row r="93" spans="1:7" ht="64.5" customHeight="1" thickBot="1" x14ac:dyDescent="0.3">
      <c r="A93" s="226" t="s">
        <v>249</v>
      </c>
      <c r="B93" s="226"/>
      <c r="C93" s="226"/>
      <c r="D93" s="226"/>
      <c r="E93" s="226"/>
      <c r="F93" s="226"/>
      <c r="G93" s="226"/>
    </row>
    <row r="94" spans="1:7" ht="15.75" thickBot="1" x14ac:dyDescent="0.3">
      <c r="A94" s="247" t="s">
        <v>250</v>
      </c>
      <c r="B94" s="231" t="s">
        <v>251</v>
      </c>
      <c r="C94" s="231" t="s">
        <v>252</v>
      </c>
      <c r="D94" s="243" t="s">
        <v>253</v>
      </c>
      <c r="E94" s="244"/>
    </row>
    <row r="95" spans="1:7" ht="22.5" customHeight="1" thickBot="1" x14ac:dyDescent="0.3">
      <c r="A95" s="248"/>
      <c r="B95" s="232"/>
      <c r="C95" s="232"/>
      <c r="D95" s="136" t="s">
        <v>254</v>
      </c>
      <c r="E95" s="136" t="s">
        <v>255</v>
      </c>
    </row>
    <row r="96" spans="1:7" ht="15.75" thickBot="1" x14ac:dyDescent="0.3">
      <c r="A96" s="137" t="s">
        <v>256</v>
      </c>
      <c r="B96" s="138" t="s">
        <v>257</v>
      </c>
      <c r="C96" s="131">
        <v>26500000000</v>
      </c>
      <c r="D96" s="131">
        <v>26500000000</v>
      </c>
      <c r="E96" s="131">
        <v>24382244957</v>
      </c>
    </row>
    <row r="97" spans="1:7" ht="15.75" thickBot="1" x14ac:dyDescent="0.3">
      <c r="A97" s="137" t="s">
        <v>258</v>
      </c>
      <c r="B97" s="138" t="s">
        <v>257</v>
      </c>
      <c r="C97" s="131">
        <v>22897319950</v>
      </c>
      <c r="D97" s="131">
        <v>22897319950</v>
      </c>
      <c r="E97" s="131">
        <v>17292990626</v>
      </c>
    </row>
    <row r="98" spans="1:7" ht="15.75" thickBot="1" x14ac:dyDescent="0.3">
      <c r="A98" s="137" t="s">
        <v>259</v>
      </c>
      <c r="B98" s="138" t="s">
        <v>257</v>
      </c>
      <c r="C98" s="131">
        <v>4961000000</v>
      </c>
      <c r="D98" s="131">
        <v>4961000000</v>
      </c>
      <c r="E98" s="131">
        <v>4961000000</v>
      </c>
    </row>
    <row r="99" spans="1:7" ht="15.75" thickBot="1" x14ac:dyDescent="0.3">
      <c r="A99" s="137" t="s">
        <v>260</v>
      </c>
      <c r="B99" s="138" t="s">
        <v>257</v>
      </c>
      <c r="C99" s="138" t="s">
        <v>261</v>
      </c>
      <c r="D99" s="138" t="s">
        <v>261</v>
      </c>
      <c r="E99" s="131">
        <v>3974452148</v>
      </c>
    </row>
    <row r="100" spans="1:7" ht="15.75" thickBot="1" x14ac:dyDescent="0.3">
      <c r="A100" s="140" t="s">
        <v>170</v>
      </c>
      <c r="B100" s="141"/>
      <c r="C100" s="141" t="s">
        <v>262</v>
      </c>
      <c r="D100" s="142">
        <f>SUM(D96:D99)</f>
        <v>54358319950</v>
      </c>
      <c r="E100" s="142">
        <f>SUM(E96:E99)</f>
        <v>50610687731</v>
      </c>
    </row>
    <row r="101" spans="1:7" x14ac:dyDescent="0.25">
      <c r="A101" s="90"/>
    </row>
    <row r="102" spans="1:7" x14ac:dyDescent="0.25">
      <c r="A102" s="90" t="s">
        <v>263</v>
      </c>
    </row>
    <row r="103" spans="1:7" x14ac:dyDescent="0.25">
      <c r="A103" s="76" t="s">
        <v>264</v>
      </c>
    </row>
    <row r="104" spans="1:7" x14ac:dyDescent="0.25">
      <c r="A104" s="90"/>
    </row>
    <row r="105" spans="1:7" x14ac:dyDescent="0.25">
      <c r="A105" s="90" t="s">
        <v>265</v>
      </c>
    </row>
    <row r="106" spans="1:7" ht="67.5" customHeight="1" x14ac:dyDescent="0.25">
      <c r="A106" s="226" t="s">
        <v>266</v>
      </c>
      <c r="B106" s="226"/>
      <c r="C106" s="226"/>
      <c r="D106" s="226"/>
      <c r="E106" s="226"/>
      <c r="F106" s="226"/>
      <c r="G106" s="226"/>
    </row>
    <row r="107" spans="1:7" ht="49.5" customHeight="1" x14ac:dyDescent="0.25">
      <c r="A107" s="226" t="s">
        <v>450</v>
      </c>
      <c r="B107" s="226"/>
      <c r="C107" s="226"/>
      <c r="D107" s="226"/>
      <c r="E107" s="226"/>
      <c r="F107" s="226"/>
      <c r="G107" s="226"/>
    </row>
    <row r="108" spans="1:7" ht="38.25" customHeight="1" x14ac:dyDescent="0.25">
      <c r="A108" s="226" t="s">
        <v>267</v>
      </c>
      <c r="B108" s="226"/>
      <c r="C108" s="226"/>
      <c r="D108" s="226"/>
      <c r="E108" s="226"/>
      <c r="F108" s="226"/>
      <c r="G108" s="226"/>
    </row>
    <row r="109" spans="1:7" ht="51" customHeight="1" x14ac:dyDescent="0.25">
      <c r="A109" s="226" t="s">
        <v>268</v>
      </c>
      <c r="B109" s="226"/>
      <c r="C109" s="226"/>
      <c r="D109" s="226"/>
      <c r="E109" s="226"/>
      <c r="F109" s="226"/>
      <c r="G109" s="226"/>
    </row>
    <row r="110" spans="1:7" ht="55.5" customHeight="1" x14ac:dyDescent="0.25">
      <c r="A110" s="226" t="s">
        <v>269</v>
      </c>
      <c r="B110" s="226"/>
      <c r="C110" s="226"/>
      <c r="D110" s="226"/>
      <c r="E110" s="226"/>
      <c r="F110" s="226"/>
      <c r="G110" s="226"/>
    </row>
    <row r="111" spans="1:7" ht="34.5" customHeight="1" x14ac:dyDescent="0.25">
      <c r="A111" s="226" t="s">
        <v>270</v>
      </c>
      <c r="B111" s="226"/>
      <c r="C111" s="226"/>
      <c r="D111" s="226"/>
      <c r="E111" s="226"/>
      <c r="F111" s="226"/>
      <c r="G111" s="226"/>
    </row>
    <row r="112" spans="1:7" ht="33" customHeight="1" x14ac:dyDescent="0.25">
      <c r="A112" s="226" t="s">
        <v>271</v>
      </c>
      <c r="B112" s="226"/>
      <c r="C112" s="226"/>
      <c r="D112" s="226"/>
      <c r="E112" s="226"/>
      <c r="F112" s="226"/>
      <c r="G112" s="226"/>
    </row>
    <row r="113" spans="1:7" ht="33" customHeight="1" x14ac:dyDescent="0.25">
      <c r="A113" s="226" t="s">
        <v>272</v>
      </c>
      <c r="B113" s="226"/>
      <c r="C113" s="226"/>
      <c r="D113" s="226"/>
      <c r="E113" s="226"/>
      <c r="F113" s="226"/>
      <c r="G113" s="226"/>
    </row>
    <row r="114" spans="1:7" ht="32.25" customHeight="1" x14ac:dyDescent="0.25">
      <c r="A114" s="230" t="s">
        <v>451</v>
      </c>
      <c r="B114" s="226"/>
      <c r="C114" s="226"/>
      <c r="D114" s="226"/>
      <c r="E114" s="226"/>
      <c r="F114" s="226"/>
      <c r="G114" s="226"/>
    </row>
    <row r="115" spans="1:7" ht="31.5" customHeight="1" x14ac:dyDescent="0.25">
      <c r="A115" s="226" t="s">
        <v>273</v>
      </c>
      <c r="B115" s="226"/>
      <c r="C115" s="226"/>
      <c r="D115" s="226"/>
      <c r="E115" s="226"/>
      <c r="F115" s="226"/>
      <c r="G115" s="226"/>
    </row>
    <row r="116" spans="1:7" x14ac:dyDescent="0.25">
      <c r="A116" s="91"/>
    </row>
    <row r="117" spans="1:7" ht="15.75" thickBot="1" x14ac:dyDescent="0.3">
      <c r="A117" s="90" t="s">
        <v>274</v>
      </c>
    </row>
    <row r="118" spans="1:7" ht="41.25" customHeight="1" thickBot="1" x14ac:dyDescent="0.3">
      <c r="A118" s="231" t="s">
        <v>275</v>
      </c>
      <c r="B118" s="231" t="s">
        <v>452</v>
      </c>
      <c r="C118" s="231" t="s">
        <v>276</v>
      </c>
      <c r="D118" s="240" t="s">
        <v>277</v>
      </c>
      <c r="E118" s="250"/>
      <c r="F118" s="251" t="s">
        <v>278</v>
      </c>
    </row>
    <row r="119" spans="1:7" ht="22.5" customHeight="1" thickBot="1" x14ac:dyDescent="0.3">
      <c r="A119" s="249"/>
      <c r="B119" s="249"/>
      <c r="C119" s="249"/>
      <c r="D119" s="143" t="s">
        <v>279</v>
      </c>
      <c r="E119" s="143" t="s">
        <v>280</v>
      </c>
      <c r="F119" s="252"/>
    </row>
    <row r="120" spans="1:7" ht="15.75" thickBot="1" x14ac:dyDescent="0.3">
      <c r="A120" s="144" t="s">
        <v>281</v>
      </c>
      <c r="B120" s="139">
        <v>823701294784</v>
      </c>
      <c r="C120" s="139">
        <v>50097490743</v>
      </c>
      <c r="D120" s="145">
        <v>0</v>
      </c>
      <c r="E120" s="146" t="s">
        <v>261</v>
      </c>
      <c r="F120" s="139">
        <v>823701294784</v>
      </c>
    </row>
    <row r="121" spans="1:7" ht="15.75" thickBot="1" x14ac:dyDescent="0.3">
      <c r="A121" s="144" t="s">
        <v>282</v>
      </c>
      <c r="B121" s="139">
        <v>68260687469</v>
      </c>
      <c r="C121" s="139">
        <v>11107079757</v>
      </c>
      <c r="D121" s="147">
        <v>5.0000000000000001E-3</v>
      </c>
      <c r="E121" s="139">
        <v>-193660503</v>
      </c>
      <c r="F121" s="139">
        <v>68067026966</v>
      </c>
    </row>
    <row r="122" spans="1:7" ht="15.75" thickBot="1" x14ac:dyDescent="0.3">
      <c r="A122" s="144" t="s">
        <v>283</v>
      </c>
      <c r="B122" s="139">
        <v>15244970724</v>
      </c>
      <c r="C122" s="139">
        <v>1083581943</v>
      </c>
      <c r="D122" s="147">
        <v>1.4999999999999999E-2</v>
      </c>
      <c r="E122" s="139">
        <v>-197815942</v>
      </c>
      <c r="F122" s="139">
        <v>15047154782</v>
      </c>
    </row>
    <row r="123" spans="1:7" ht="15.75" thickBot="1" x14ac:dyDescent="0.3">
      <c r="A123" s="144" t="s">
        <v>284</v>
      </c>
      <c r="B123" s="139">
        <v>1558251099</v>
      </c>
      <c r="C123" s="139">
        <v>70770000</v>
      </c>
      <c r="D123" s="147">
        <v>0.05</v>
      </c>
      <c r="E123" s="139">
        <v>-148882668</v>
      </c>
      <c r="F123" s="139">
        <v>1409368431</v>
      </c>
    </row>
    <row r="124" spans="1:7" ht="15.75" thickBot="1" x14ac:dyDescent="0.3">
      <c r="A124" s="144" t="s">
        <v>285</v>
      </c>
      <c r="B124" s="139">
        <v>24070303</v>
      </c>
      <c r="C124" s="146" t="s">
        <v>477</v>
      </c>
      <c r="D124" s="147">
        <v>0.25</v>
      </c>
      <c r="E124" s="139">
        <v>-33613162</v>
      </c>
      <c r="F124" s="139">
        <v>-9542859</v>
      </c>
    </row>
    <row r="125" spans="1:7" ht="15.75" thickBot="1" x14ac:dyDescent="0.3">
      <c r="A125" s="144" t="s">
        <v>286</v>
      </c>
      <c r="B125" s="139">
        <v>96660279</v>
      </c>
      <c r="C125" s="139">
        <v>56431520</v>
      </c>
      <c r="D125" s="147">
        <v>0.5</v>
      </c>
      <c r="E125" s="139">
        <v>-38831143</v>
      </c>
      <c r="F125" s="139">
        <v>57829136</v>
      </c>
    </row>
    <row r="126" spans="1:7" ht="15.75" thickBot="1" x14ac:dyDescent="0.3">
      <c r="A126" s="144" t="s">
        <v>287</v>
      </c>
      <c r="B126" s="139">
        <v>196502113</v>
      </c>
      <c r="C126" s="139">
        <v>141540000</v>
      </c>
      <c r="D126" s="147">
        <v>0.75</v>
      </c>
      <c r="E126" s="139">
        <v>-88024717</v>
      </c>
      <c r="F126" s="139">
        <v>108477396</v>
      </c>
    </row>
    <row r="127" spans="1:7" ht="15.75" thickBot="1" x14ac:dyDescent="0.3">
      <c r="A127" s="144" t="s">
        <v>288</v>
      </c>
      <c r="B127" s="139">
        <v>46156739</v>
      </c>
      <c r="C127" s="139">
        <v>40800000</v>
      </c>
      <c r="D127" s="147">
        <v>1</v>
      </c>
      <c r="E127" s="139">
        <v>-24299955</v>
      </c>
      <c r="F127" s="139">
        <v>21856784</v>
      </c>
    </row>
    <row r="128" spans="1:7" ht="15.75" thickBot="1" x14ac:dyDescent="0.3">
      <c r="A128" s="144" t="s">
        <v>289</v>
      </c>
      <c r="B128" s="146" t="s">
        <v>261</v>
      </c>
      <c r="C128" s="146" t="s">
        <v>261</v>
      </c>
      <c r="D128" s="146" t="s">
        <v>261</v>
      </c>
      <c r="E128" s="139">
        <v>-5222236481</v>
      </c>
      <c r="F128" s="139">
        <v>-5222236481</v>
      </c>
    </row>
    <row r="129" spans="1:6" ht="15.75" thickBot="1" x14ac:dyDescent="0.3">
      <c r="A129" s="148" t="s">
        <v>290</v>
      </c>
      <c r="B129" s="149">
        <v>909128593510</v>
      </c>
      <c r="C129" s="149">
        <v>62597693963</v>
      </c>
      <c r="D129" s="150" t="s">
        <v>261</v>
      </c>
      <c r="E129" s="149">
        <v>-5947364571</v>
      </c>
      <c r="F129" s="149">
        <v>903181228939</v>
      </c>
    </row>
    <row r="130" spans="1:6" x14ac:dyDescent="0.25">
      <c r="A130" s="151"/>
    </row>
    <row r="131" spans="1:6" x14ac:dyDescent="0.25">
      <c r="A131" s="226" t="s">
        <v>291</v>
      </c>
      <c r="B131" s="226"/>
      <c r="C131" s="226"/>
      <c r="D131" s="226"/>
      <c r="E131" s="226"/>
      <c r="F131" s="226"/>
    </row>
    <row r="132" spans="1:6" x14ac:dyDescent="0.25">
      <c r="A132" s="226" t="s">
        <v>292</v>
      </c>
      <c r="B132" s="226"/>
      <c r="C132" s="226"/>
      <c r="D132" s="226"/>
      <c r="E132" s="226"/>
      <c r="F132" s="226"/>
    </row>
    <row r="133" spans="1:6" ht="60" customHeight="1" x14ac:dyDescent="0.25">
      <c r="A133" s="226" t="s">
        <v>453</v>
      </c>
      <c r="B133" s="226"/>
      <c r="C133" s="226"/>
      <c r="D133" s="226"/>
      <c r="E133" s="226"/>
      <c r="F133" s="226"/>
    </row>
    <row r="134" spans="1:6" x14ac:dyDescent="0.25">
      <c r="A134" s="91"/>
    </row>
    <row r="135" spans="1:6" x14ac:dyDescent="0.25">
      <c r="A135" s="91"/>
    </row>
    <row r="136" spans="1:6" ht="15.75" thickBot="1" x14ac:dyDescent="0.3">
      <c r="A136" s="2" t="s">
        <v>293</v>
      </c>
    </row>
    <row r="137" spans="1:6" ht="15.75" customHeight="1" thickBot="1" x14ac:dyDescent="0.3">
      <c r="A137" s="231" t="s">
        <v>275</v>
      </c>
      <c r="B137" s="231" t="s">
        <v>294</v>
      </c>
      <c r="C137" s="231" t="s">
        <v>276</v>
      </c>
      <c r="D137" s="240" t="s">
        <v>277</v>
      </c>
      <c r="E137" s="250"/>
      <c r="F137" s="251" t="s">
        <v>278</v>
      </c>
    </row>
    <row r="138" spans="1:6" ht="24" customHeight="1" thickBot="1" x14ac:dyDescent="0.3">
      <c r="A138" s="249"/>
      <c r="B138" s="249"/>
      <c r="C138" s="249"/>
      <c r="D138" s="143" t="s">
        <v>279</v>
      </c>
      <c r="E138" s="143" t="s">
        <v>280</v>
      </c>
      <c r="F138" s="252"/>
    </row>
    <row r="139" spans="1:6" ht="15.75" thickBot="1" x14ac:dyDescent="0.3">
      <c r="A139" s="144" t="s">
        <v>281</v>
      </c>
      <c r="B139" s="146">
        <v>0</v>
      </c>
      <c r="C139" s="146">
        <v>0</v>
      </c>
      <c r="D139" s="146">
        <v>0</v>
      </c>
      <c r="E139" s="146">
        <v>0</v>
      </c>
      <c r="F139" s="146">
        <v>0</v>
      </c>
    </row>
    <row r="140" spans="1:6" ht="15.75" thickBot="1" x14ac:dyDescent="0.3">
      <c r="A140" s="144" t="s">
        <v>282</v>
      </c>
      <c r="B140" s="146">
        <v>0</v>
      </c>
      <c r="C140" s="146">
        <v>0</v>
      </c>
      <c r="D140" s="146">
        <v>0</v>
      </c>
      <c r="E140" s="146">
        <v>0</v>
      </c>
      <c r="F140" s="146">
        <v>0</v>
      </c>
    </row>
    <row r="141" spans="1:6" ht="15.75" thickBot="1" x14ac:dyDescent="0.3">
      <c r="A141" s="144" t="s">
        <v>295</v>
      </c>
      <c r="B141" s="139">
        <v>325107346</v>
      </c>
      <c r="C141" s="146">
        <v>0</v>
      </c>
      <c r="D141" s="146">
        <v>0</v>
      </c>
      <c r="E141" s="139">
        <v>103377073</v>
      </c>
      <c r="F141" s="139">
        <v>221730273</v>
      </c>
    </row>
    <row r="142" spans="1:6" ht="15.75" thickBot="1" x14ac:dyDescent="0.3">
      <c r="A142" s="144" t="s">
        <v>284</v>
      </c>
      <c r="B142" s="139">
        <v>4565879912</v>
      </c>
      <c r="C142" s="139">
        <v>137051796</v>
      </c>
      <c r="D142" s="147">
        <v>0.05</v>
      </c>
      <c r="E142" s="139">
        <v>396423215</v>
      </c>
      <c r="F142" s="139">
        <v>4169456697</v>
      </c>
    </row>
    <row r="143" spans="1:6" ht="15.75" thickBot="1" x14ac:dyDescent="0.3">
      <c r="A143" s="144" t="s">
        <v>285</v>
      </c>
      <c r="B143" s="139">
        <v>3238755519</v>
      </c>
      <c r="C143" s="146">
        <v>0</v>
      </c>
      <c r="D143" s="147">
        <v>0.25</v>
      </c>
      <c r="E143" s="139">
        <v>887754854</v>
      </c>
      <c r="F143" s="139">
        <v>2351000665</v>
      </c>
    </row>
    <row r="144" spans="1:6" ht="15.75" thickBot="1" x14ac:dyDescent="0.3">
      <c r="A144" s="144" t="s">
        <v>286</v>
      </c>
      <c r="B144" s="139">
        <v>1535846143</v>
      </c>
      <c r="C144" s="139">
        <v>0</v>
      </c>
      <c r="D144" s="147">
        <v>0.5</v>
      </c>
      <c r="E144" s="139">
        <v>815116446</v>
      </c>
      <c r="F144" s="139">
        <v>720729697</v>
      </c>
    </row>
    <row r="145" spans="1:7" ht="15.75" thickBot="1" x14ac:dyDescent="0.3">
      <c r="A145" s="144" t="s">
        <v>287</v>
      </c>
      <c r="B145" s="139">
        <v>3786420001</v>
      </c>
      <c r="C145" s="139">
        <v>136277849</v>
      </c>
      <c r="D145" s="147">
        <v>0.75</v>
      </c>
      <c r="E145" s="139">
        <v>2844585268</v>
      </c>
      <c r="F145" s="139">
        <v>941834733</v>
      </c>
    </row>
    <row r="146" spans="1:7" ht="15.75" thickBot="1" x14ac:dyDescent="0.3">
      <c r="A146" s="144" t="s">
        <v>288</v>
      </c>
      <c r="B146" s="139">
        <v>1126773934</v>
      </c>
      <c r="C146" s="146">
        <v>0</v>
      </c>
      <c r="D146" s="147">
        <v>1</v>
      </c>
      <c r="E146" s="139">
        <v>1126773934</v>
      </c>
      <c r="F146" s="146">
        <v>0</v>
      </c>
    </row>
    <row r="147" spans="1:7" ht="15.75" thickBot="1" x14ac:dyDescent="0.3">
      <c r="A147" s="144" t="s">
        <v>296</v>
      </c>
      <c r="B147" s="146">
        <v>0</v>
      </c>
      <c r="C147" s="146">
        <v>0</v>
      </c>
      <c r="D147" s="147">
        <v>0</v>
      </c>
      <c r="E147" s="146">
        <v>0</v>
      </c>
      <c r="F147" s="146">
        <v>0</v>
      </c>
    </row>
    <row r="148" spans="1:7" ht="15.75" thickBot="1" x14ac:dyDescent="0.3">
      <c r="A148" s="148" t="s">
        <v>290</v>
      </c>
      <c r="B148" s="149">
        <v>14578782855</v>
      </c>
      <c r="C148" s="149">
        <v>273329645</v>
      </c>
      <c r="D148" s="150">
        <v>0</v>
      </c>
      <c r="E148" s="149">
        <v>6174030790</v>
      </c>
      <c r="F148" s="149">
        <v>8404752065</v>
      </c>
    </row>
    <row r="149" spans="1:7" x14ac:dyDescent="0.25">
      <c r="A149" s="91"/>
    </row>
    <row r="150" spans="1:7" x14ac:dyDescent="0.25">
      <c r="A150" s="226" t="s">
        <v>297</v>
      </c>
      <c r="B150" s="226"/>
      <c r="C150" s="226"/>
      <c r="D150" s="226"/>
      <c r="E150" s="226"/>
      <c r="F150" s="226"/>
      <c r="G150" s="226"/>
    </row>
    <row r="151" spans="1:7" ht="15" customHeight="1" x14ac:dyDescent="0.25">
      <c r="A151" s="226"/>
      <c r="B151" s="226"/>
      <c r="C151" s="226"/>
      <c r="D151" s="226"/>
      <c r="E151" s="226"/>
      <c r="F151" s="226"/>
      <c r="G151" s="226"/>
    </row>
    <row r="152" spans="1:7" x14ac:dyDescent="0.25">
      <c r="A152" s="91"/>
    </row>
    <row r="153" spans="1:7" x14ac:dyDescent="0.25">
      <c r="A153" s="256" t="s">
        <v>298</v>
      </c>
      <c r="B153" s="256"/>
      <c r="C153" s="256"/>
    </row>
    <row r="154" spans="1:7" x14ac:dyDescent="0.25">
      <c r="A154" s="152"/>
    </row>
    <row r="155" spans="1:7" ht="44.25" customHeight="1" x14ac:dyDescent="0.25">
      <c r="A155" s="226" t="s">
        <v>299</v>
      </c>
      <c r="B155" s="226"/>
      <c r="C155" s="226"/>
      <c r="D155" s="226"/>
      <c r="E155" s="226"/>
      <c r="F155" s="226"/>
      <c r="G155" s="226"/>
    </row>
    <row r="156" spans="1:7" x14ac:dyDescent="0.25">
      <c r="A156" s="153"/>
    </row>
    <row r="157" spans="1:7" ht="74.25" customHeight="1" x14ac:dyDescent="0.25">
      <c r="A157" s="226" t="s">
        <v>300</v>
      </c>
      <c r="B157" s="226"/>
      <c r="C157" s="226"/>
      <c r="D157" s="226"/>
      <c r="E157" s="226"/>
      <c r="F157" s="226"/>
      <c r="G157" s="226"/>
    </row>
    <row r="158" spans="1:7" x14ac:dyDescent="0.25">
      <c r="A158" s="152"/>
    </row>
    <row r="159" spans="1:7" ht="18" customHeight="1" x14ac:dyDescent="0.25">
      <c r="A159" s="226" t="s">
        <v>454</v>
      </c>
      <c r="B159" s="226"/>
      <c r="C159" s="226"/>
      <c r="D159" s="226"/>
      <c r="E159" s="226"/>
      <c r="F159" s="226"/>
      <c r="G159" s="226"/>
    </row>
    <row r="160" spans="1:7" ht="15.75" thickBot="1" x14ac:dyDescent="0.3">
      <c r="A160" s="91"/>
    </row>
    <row r="161" spans="1:7" ht="38.25" x14ac:dyDescent="0.25">
      <c r="A161" s="231" t="s">
        <v>56</v>
      </c>
      <c r="B161" s="231" t="s">
        <v>301</v>
      </c>
      <c r="C161" s="231" t="s">
        <v>302</v>
      </c>
      <c r="D161" s="95" t="s">
        <v>303</v>
      </c>
      <c r="E161" s="95" t="s">
        <v>304</v>
      </c>
      <c r="F161" s="95" t="s">
        <v>305</v>
      </c>
      <c r="G161" s="95" t="s">
        <v>472</v>
      </c>
    </row>
    <row r="162" spans="1:7" ht="15.75" thickBot="1" x14ac:dyDescent="0.3">
      <c r="A162" s="249"/>
      <c r="B162" s="249"/>
      <c r="C162" s="249"/>
      <c r="D162" s="154" t="s">
        <v>306</v>
      </c>
      <c r="E162" s="125" t="s">
        <v>307</v>
      </c>
      <c r="F162" s="154" t="s">
        <v>308</v>
      </c>
      <c r="G162" s="154" t="s">
        <v>308</v>
      </c>
    </row>
    <row r="163" spans="1:7" ht="15.75" thickBot="1" x14ac:dyDescent="0.3">
      <c r="A163" s="97" t="s">
        <v>2</v>
      </c>
      <c r="B163" s="139">
        <v>0</v>
      </c>
      <c r="C163" s="139">
        <v>27354953</v>
      </c>
      <c r="D163" s="139">
        <v>0</v>
      </c>
      <c r="E163" s="139">
        <v>0</v>
      </c>
      <c r="F163" s="139">
        <v>0</v>
      </c>
      <c r="G163" s="139">
        <v>27354953</v>
      </c>
    </row>
    <row r="164" spans="1:7" ht="15.75" thickBot="1" x14ac:dyDescent="0.3">
      <c r="A164" s="97" t="s">
        <v>309</v>
      </c>
      <c r="B164" s="139">
        <v>6693133208</v>
      </c>
      <c r="C164" s="139">
        <v>16794805890</v>
      </c>
      <c r="D164" s="139">
        <v>8954470146</v>
      </c>
      <c r="E164" s="139">
        <v>-26506609286</v>
      </c>
      <c r="F164" s="139">
        <v>11564613</v>
      </c>
      <c r="G164" s="139">
        <v>5947364571</v>
      </c>
    </row>
    <row r="165" spans="1:7" ht="15.75" thickBot="1" x14ac:dyDescent="0.3">
      <c r="A165" s="97" t="s">
        <v>310</v>
      </c>
      <c r="B165" s="139">
        <v>21098120081</v>
      </c>
      <c r="C165" s="139">
        <v>26438638242</v>
      </c>
      <c r="D165" s="139">
        <v>-26183281891</v>
      </c>
      <c r="E165" s="139">
        <v>-15179445642</v>
      </c>
      <c r="F165" s="139">
        <v>0</v>
      </c>
      <c r="G165" s="139">
        <v>6174030790</v>
      </c>
    </row>
    <row r="166" spans="1:7" ht="15.75" thickBot="1" x14ac:dyDescent="0.3">
      <c r="A166" s="97" t="s">
        <v>311</v>
      </c>
      <c r="B166" s="139">
        <v>531912411</v>
      </c>
      <c r="C166" s="139">
        <v>24020909</v>
      </c>
      <c r="D166" s="139">
        <v>-479339833</v>
      </c>
      <c r="E166" s="139">
        <v>-69880311</v>
      </c>
      <c r="F166" s="139">
        <v>-6713176</v>
      </c>
      <c r="G166" s="139">
        <v>0</v>
      </c>
    </row>
    <row r="167" spans="1:7" ht="15.75" thickBot="1" x14ac:dyDescent="0.3">
      <c r="A167" s="148" t="s">
        <v>170</v>
      </c>
      <c r="B167" s="149">
        <v>28323165700</v>
      </c>
      <c r="C167" s="149">
        <v>43284819994</v>
      </c>
      <c r="D167" s="149">
        <v>-17708151578</v>
      </c>
      <c r="E167" s="149">
        <v>-41755935239</v>
      </c>
      <c r="F167" s="149">
        <v>4851437</v>
      </c>
      <c r="G167" s="149">
        <v>12148750314</v>
      </c>
    </row>
    <row r="168" spans="1:7" x14ac:dyDescent="0.25">
      <c r="A168" s="76"/>
    </row>
    <row r="169" spans="1:7" x14ac:dyDescent="0.25">
      <c r="A169" s="90" t="s">
        <v>312</v>
      </c>
    </row>
    <row r="170" spans="1:7" x14ac:dyDescent="0.25">
      <c r="A170" s="152"/>
    </row>
    <row r="171" spans="1:7" ht="33" customHeight="1" x14ac:dyDescent="0.25">
      <c r="A171" s="226" t="s">
        <v>313</v>
      </c>
      <c r="B171" s="226"/>
      <c r="C171" s="226"/>
      <c r="D171" s="226"/>
      <c r="E171" s="226"/>
      <c r="F171" s="226"/>
      <c r="G171" s="226"/>
    </row>
    <row r="172" spans="1:7" x14ac:dyDescent="0.25">
      <c r="A172" s="152"/>
    </row>
    <row r="173" spans="1:7" x14ac:dyDescent="0.25">
      <c r="A173" s="227" t="s">
        <v>455</v>
      </c>
      <c r="B173" s="227"/>
      <c r="C173" s="227"/>
      <c r="D173" s="227"/>
      <c r="E173" s="227"/>
      <c r="F173" s="227"/>
      <c r="G173" s="227"/>
    </row>
    <row r="174" spans="1:7" ht="15.75" thickBot="1" x14ac:dyDescent="0.3">
      <c r="A174" s="152"/>
    </row>
    <row r="175" spans="1:7" x14ac:dyDescent="0.25">
      <c r="A175" s="253" t="s">
        <v>314</v>
      </c>
      <c r="B175" s="185" t="s">
        <v>315</v>
      </c>
      <c r="C175" s="185" t="s">
        <v>316</v>
      </c>
      <c r="D175" s="185" t="s">
        <v>315</v>
      </c>
    </row>
    <row r="176" spans="1:7" x14ac:dyDescent="0.25">
      <c r="A176" s="254"/>
      <c r="B176" s="186" t="s">
        <v>318</v>
      </c>
      <c r="C176" s="187" t="s">
        <v>308</v>
      </c>
      <c r="D176" s="186" t="s">
        <v>317</v>
      </c>
    </row>
    <row r="177" spans="1:4" x14ac:dyDescent="0.25">
      <c r="A177" s="254"/>
      <c r="B177" s="186" t="s">
        <v>316</v>
      </c>
      <c r="C177" s="189"/>
      <c r="D177" s="186" t="s">
        <v>478</v>
      </c>
    </row>
    <row r="178" spans="1:4" x14ac:dyDescent="0.25">
      <c r="A178" s="254"/>
      <c r="B178" s="187" t="s">
        <v>308</v>
      </c>
      <c r="C178" s="189"/>
      <c r="D178" s="186" t="s">
        <v>129</v>
      </c>
    </row>
    <row r="179" spans="1:4" ht="15.75" thickBot="1" x14ac:dyDescent="0.3">
      <c r="A179" s="255"/>
      <c r="B179" s="188"/>
      <c r="C179" s="190"/>
      <c r="D179" s="190"/>
    </row>
    <row r="180" spans="1:4" ht="15.75" thickBot="1" x14ac:dyDescent="0.3">
      <c r="A180" s="191" t="s">
        <v>319</v>
      </c>
      <c r="B180" s="192">
        <v>3521414848</v>
      </c>
      <c r="C180" s="193" t="s">
        <v>261</v>
      </c>
      <c r="D180" s="192">
        <v>3521414848</v>
      </c>
    </row>
    <row r="181" spans="1:4" ht="15.75" thickBot="1" x14ac:dyDescent="0.3">
      <c r="A181" s="191" t="s">
        <v>320</v>
      </c>
      <c r="B181" s="192">
        <v>37799846</v>
      </c>
      <c r="C181" s="193" t="s">
        <v>261</v>
      </c>
      <c r="D181" s="192">
        <v>37799846</v>
      </c>
    </row>
    <row r="182" spans="1:4" ht="15.75" thickBot="1" x14ac:dyDescent="0.3">
      <c r="A182" s="191" t="s">
        <v>321</v>
      </c>
      <c r="B182" s="192">
        <v>4223214536</v>
      </c>
      <c r="C182" s="193" t="s">
        <v>261</v>
      </c>
      <c r="D182" s="192">
        <v>4223214536</v>
      </c>
    </row>
    <row r="183" spans="1:4" ht="15.75" thickBot="1" x14ac:dyDescent="0.3">
      <c r="A183" s="191" t="s">
        <v>322</v>
      </c>
      <c r="B183" s="192">
        <v>14030781</v>
      </c>
      <c r="C183" s="193" t="s">
        <v>261</v>
      </c>
      <c r="D183" s="192">
        <v>14030781</v>
      </c>
    </row>
    <row r="184" spans="1:4" ht="15.75" thickBot="1" x14ac:dyDescent="0.3">
      <c r="A184" s="191" t="s">
        <v>323</v>
      </c>
      <c r="B184" s="192">
        <v>3141986343</v>
      </c>
      <c r="C184" s="193" t="s">
        <v>261</v>
      </c>
      <c r="D184" s="192">
        <v>3141986343</v>
      </c>
    </row>
    <row r="185" spans="1:4" ht="15.75" thickBot="1" x14ac:dyDescent="0.3">
      <c r="A185" s="191" t="s">
        <v>456</v>
      </c>
      <c r="B185" s="192">
        <v>13417756</v>
      </c>
      <c r="C185" s="193" t="s">
        <v>261</v>
      </c>
      <c r="D185" s="192">
        <v>13417756</v>
      </c>
    </row>
    <row r="186" spans="1:4" ht="15.75" thickBot="1" x14ac:dyDescent="0.3">
      <c r="A186" s="191" t="s">
        <v>324</v>
      </c>
      <c r="B186" s="192">
        <v>3181090636</v>
      </c>
      <c r="C186" s="193" t="s">
        <v>261</v>
      </c>
      <c r="D186" s="192">
        <v>3181090636</v>
      </c>
    </row>
    <row r="187" spans="1:4" ht="15.75" thickBot="1" x14ac:dyDescent="0.3">
      <c r="A187" s="191" t="s">
        <v>325</v>
      </c>
      <c r="B187" s="192">
        <v>1819581013</v>
      </c>
      <c r="C187" s="193" t="s">
        <v>261</v>
      </c>
      <c r="D187" s="192">
        <v>1819581013</v>
      </c>
    </row>
    <row r="188" spans="1:4" ht="15.75" thickBot="1" x14ac:dyDescent="0.3">
      <c r="A188" s="191" t="s">
        <v>326</v>
      </c>
      <c r="B188" s="192">
        <v>2600803539</v>
      </c>
      <c r="C188" s="193" t="s">
        <v>261</v>
      </c>
      <c r="D188" s="192">
        <v>2600803539</v>
      </c>
    </row>
    <row r="189" spans="1:4" ht="15.75" thickBot="1" x14ac:dyDescent="0.3">
      <c r="A189" s="191" t="s">
        <v>327</v>
      </c>
      <c r="B189" s="192">
        <v>4138686</v>
      </c>
      <c r="C189" s="193" t="s">
        <v>261</v>
      </c>
      <c r="D189" s="192">
        <v>4138686</v>
      </c>
    </row>
    <row r="190" spans="1:4" ht="15.75" thickBot="1" x14ac:dyDescent="0.3">
      <c r="A190" s="191" t="s">
        <v>328</v>
      </c>
      <c r="B190" s="192">
        <v>1117999808</v>
      </c>
      <c r="C190" s="193" t="s">
        <v>261</v>
      </c>
      <c r="D190" s="192">
        <v>1117999808</v>
      </c>
    </row>
    <row r="191" spans="1:4" ht="15.75" thickBot="1" x14ac:dyDescent="0.3">
      <c r="A191" s="194" t="s">
        <v>479</v>
      </c>
      <c r="B191" s="195">
        <v>757553425</v>
      </c>
      <c r="C191" s="196" t="s">
        <v>261</v>
      </c>
      <c r="D191" s="195">
        <v>757553425</v>
      </c>
    </row>
    <row r="192" spans="1:4" ht="15.75" thickBot="1" x14ac:dyDescent="0.3">
      <c r="A192" s="191" t="s">
        <v>480</v>
      </c>
      <c r="B192" s="192">
        <v>134514969</v>
      </c>
      <c r="C192" s="193" t="s">
        <v>261</v>
      </c>
      <c r="D192" s="192">
        <v>134514969</v>
      </c>
    </row>
    <row r="193" spans="1:7" ht="15.75" thickBot="1" x14ac:dyDescent="0.3">
      <c r="A193" s="191" t="s">
        <v>481</v>
      </c>
      <c r="B193" s="192">
        <v>938803304</v>
      </c>
      <c r="C193" s="193" t="s">
        <v>261</v>
      </c>
      <c r="D193" s="192">
        <v>938803304</v>
      </c>
    </row>
    <row r="194" spans="1:7" ht="15.75" thickBot="1" x14ac:dyDescent="0.3">
      <c r="A194" s="191" t="s">
        <v>482</v>
      </c>
      <c r="B194" s="192">
        <v>1559073710</v>
      </c>
      <c r="C194" s="193" t="s">
        <v>261</v>
      </c>
      <c r="D194" s="192">
        <v>1559073710</v>
      </c>
    </row>
    <row r="195" spans="1:7" ht="15.75" thickBot="1" x14ac:dyDescent="0.3">
      <c r="A195" s="191" t="s">
        <v>483</v>
      </c>
      <c r="B195" s="192">
        <v>809198233</v>
      </c>
      <c r="C195" s="193" t="s">
        <v>261</v>
      </c>
      <c r="D195" s="192">
        <v>809198233</v>
      </c>
    </row>
    <row r="196" spans="1:7" ht="15.75" thickBot="1" x14ac:dyDescent="0.3">
      <c r="A196" s="197" t="s">
        <v>170</v>
      </c>
      <c r="B196" s="198">
        <v>23874621434</v>
      </c>
      <c r="C196" s="199" t="s">
        <v>261</v>
      </c>
      <c r="D196" s="200">
        <v>23874621434</v>
      </c>
    </row>
    <row r="197" spans="1:7" x14ac:dyDescent="0.25">
      <c r="A197" s="90"/>
    </row>
    <row r="198" spans="1:7" x14ac:dyDescent="0.25">
      <c r="A198" s="90"/>
    </row>
    <row r="199" spans="1:7" x14ac:dyDescent="0.25">
      <c r="A199" s="228" t="s">
        <v>329</v>
      </c>
      <c r="B199" s="228"/>
      <c r="C199" s="228"/>
      <c r="D199" s="228"/>
      <c r="E199" s="228"/>
      <c r="F199" s="228"/>
      <c r="G199" s="228"/>
    </row>
    <row r="200" spans="1:7" ht="39.75" customHeight="1" x14ac:dyDescent="0.25">
      <c r="A200" s="226" t="s">
        <v>330</v>
      </c>
      <c r="B200" s="226"/>
      <c r="C200" s="226"/>
      <c r="D200" s="226"/>
      <c r="E200" s="226"/>
      <c r="F200" s="226"/>
      <c r="G200" s="226"/>
    </row>
    <row r="201" spans="1:7" ht="61.5" customHeight="1" x14ac:dyDescent="0.25">
      <c r="A201" s="226" t="s">
        <v>331</v>
      </c>
      <c r="B201" s="226"/>
      <c r="C201" s="226"/>
      <c r="D201" s="226"/>
      <c r="E201" s="226"/>
      <c r="F201" s="226"/>
    </row>
    <row r="202" spans="1:7" x14ac:dyDescent="0.25">
      <c r="A202" s="76" t="s">
        <v>457</v>
      </c>
    </row>
    <row r="203" spans="1:7" ht="15.75" thickBot="1" x14ac:dyDescent="0.3">
      <c r="A203" s="76"/>
    </row>
    <row r="204" spans="1:7" x14ac:dyDescent="0.25">
      <c r="A204" s="233" t="s">
        <v>230</v>
      </c>
      <c r="B204" s="233" t="s">
        <v>332</v>
      </c>
      <c r="C204" s="233" t="s">
        <v>333</v>
      </c>
      <c r="D204" s="233" t="s">
        <v>334</v>
      </c>
      <c r="E204" s="233" t="s">
        <v>335</v>
      </c>
      <c r="F204" s="155" t="s">
        <v>336</v>
      </c>
    </row>
    <row r="205" spans="1:7" ht="15.75" thickBot="1" x14ac:dyDescent="0.3">
      <c r="A205" s="234"/>
      <c r="B205" s="234"/>
      <c r="C205" s="234"/>
      <c r="D205" s="234"/>
      <c r="E205" s="234"/>
      <c r="F205" s="136" t="s">
        <v>307</v>
      </c>
    </row>
    <row r="206" spans="1:7" ht="15.75" thickBot="1" x14ac:dyDescent="0.3">
      <c r="A206" s="144" t="s">
        <v>337</v>
      </c>
      <c r="B206" s="131">
        <v>5271934880</v>
      </c>
      <c r="C206" s="131">
        <v>5658694246</v>
      </c>
      <c r="D206" s="138">
        <v>0</v>
      </c>
      <c r="E206" s="131">
        <v>-4422328464</v>
      </c>
      <c r="F206" s="131">
        <v>6508300662</v>
      </c>
    </row>
    <row r="207" spans="1:7" ht="15.75" thickBot="1" x14ac:dyDescent="0.3">
      <c r="A207" s="144" t="s">
        <v>338</v>
      </c>
      <c r="B207" s="131">
        <v>354904132</v>
      </c>
      <c r="C207" s="131">
        <v>1219433805</v>
      </c>
      <c r="D207" s="138">
        <v>0</v>
      </c>
      <c r="E207" s="131">
        <v>-1269384612</v>
      </c>
      <c r="F207" s="131">
        <v>304953325</v>
      </c>
    </row>
    <row r="208" spans="1:7" ht="15.75" thickBot="1" x14ac:dyDescent="0.3">
      <c r="A208" s="144" t="s">
        <v>339</v>
      </c>
      <c r="B208" s="131">
        <v>1032665454</v>
      </c>
      <c r="C208" s="131">
        <v>1201649316</v>
      </c>
      <c r="D208" s="138">
        <v>0</v>
      </c>
      <c r="E208" s="131">
        <v>-1334820444</v>
      </c>
      <c r="F208" s="131">
        <v>899494326</v>
      </c>
    </row>
    <row r="209" spans="1:6" ht="15.75" thickBot="1" x14ac:dyDescent="0.3">
      <c r="A209" s="144" t="s">
        <v>340</v>
      </c>
      <c r="B209" s="138">
        <v>0</v>
      </c>
      <c r="C209" s="131">
        <v>6958182</v>
      </c>
      <c r="D209" s="138">
        <v>0</v>
      </c>
      <c r="E209" s="138">
        <v>0</v>
      </c>
      <c r="F209" s="131">
        <v>6958182</v>
      </c>
    </row>
    <row r="210" spans="1:6" ht="15.75" thickBot="1" x14ac:dyDescent="0.3">
      <c r="A210" s="148" t="s">
        <v>341</v>
      </c>
      <c r="B210" s="142">
        <v>6659504466</v>
      </c>
      <c r="C210" s="142">
        <v>8086735549</v>
      </c>
      <c r="D210" s="141">
        <v>0</v>
      </c>
      <c r="E210" s="142">
        <v>-7026533520</v>
      </c>
      <c r="F210" s="142">
        <v>7719706495</v>
      </c>
    </row>
    <row r="211" spans="1:6" x14ac:dyDescent="0.25">
      <c r="A211" s="90"/>
    </row>
    <row r="212" spans="1:6" x14ac:dyDescent="0.25">
      <c r="A212" s="90" t="s">
        <v>342</v>
      </c>
    </row>
    <row r="213" spans="1:6" x14ac:dyDescent="0.25">
      <c r="A213" s="76" t="s">
        <v>458</v>
      </c>
    </row>
    <row r="214" spans="1:6" ht="15.75" thickBot="1" x14ac:dyDescent="0.3">
      <c r="A214" s="76"/>
    </row>
    <row r="215" spans="1:6" x14ac:dyDescent="0.25">
      <c r="A215" s="231" t="s">
        <v>230</v>
      </c>
      <c r="B215" s="95" t="s">
        <v>343</v>
      </c>
      <c r="C215" s="231" t="s">
        <v>344</v>
      </c>
      <c r="D215" s="95" t="s">
        <v>345</v>
      </c>
      <c r="E215" s="231" t="s">
        <v>346</v>
      </c>
      <c r="F215" s="119"/>
    </row>
    <row r="216" spans="1:6" ht="15.75" thickBot="1" x14ac:dyDescent="0.3">
      <c r="A216" s="249"/>
      <c r="B216" s="125" t="s">
        <v>347</v>
      </c>
      <c r="C216" s="249"/>
      <c r="D216" s="125" t="s">
        <v>307</v>
      </c>
      <c r="E216" s="249"/>
      <c r="F216" s="119"/>
    </row>
    <row r="217" spans="1:6" ht="15.75" thickBot="1" x14ac:dyDescent="0.3">
      <c r="A217" s="97" t="s">
        <v>348</v>
      </c>
      <c r="B217" s="131">
        <v>4865372640</v>
      </c>
      <c r="C217" s="131">
        <v>1481770290</v>
      </c>
      <c r="D217" s="131">
        <v>-2307028237</v>
      </c>
      <c r="E217" s="131">
        <v>4040114693</v>
      </c>
      <c r="F217" s="119"/>
    </row>
    <row r="218" spans="1:6" ht="26.25" thickBot="1" x14ac:dyDescent="0.3">
      <c r="A218" s="97" t="s">
        <v>349</v>
      </c>
      <c r="B218" s="131">
        <v>1600040144</v>
      </c>
      <c r="C218" s="131">
        <v>697704613</v>
      </c>
      <c r="D218" s="131">
        <v>-446798145</v>
      </c>
      <c r="E218" s="131">
        <v>1850946612</v>
      </c>
      <c r="F218" s="119"/>
    </row>
    <row r="219" spans="1:6" ht="15.75" thickBot="1" x14ac:dyDescent="0.3">
      <c r="A219" s="97" t="s">
        <v>350</v>
      </c>
      <c r="B219" s="131">
        <v>106214235</v>
      </c>
      <c r="C219" s="131">
        <v>78163075</v>
      </c>
      <c r="D219" s="131">
        <v>-157933225</v>
      </c>
      <c r="E219" s="131">
        <v>26444085</v>
      </c>
      <c r="F219" s="119"/>
    </row>
    <row r="220" spans="1:6" ht="26.25" thickBot="1" x14ac:dyDescent="0.3">
      <c r="A220" s="97" t="s">
        <v>351</v>
      </c>
      <c r="B220" s="131">
        <v>9309093</v>
      </c>
      <c r="C220" s="131">
        <v>981819</v>
      </c>
      <c r="D220" s="131">
        <v>-10290912</v>
      </c>
      <c r="E220" s="131">
        <v>0</v>
      </c>
      <c r="F220" s="119"/>
    </row>
    <row r="221" spans="1:6" ht="15.75" thickBot="1" x14ac:dyDescent="0.3">
      <c r="A221" s="97" t="s">
        <v>459</v>
      </c>
      <c r="B221" s="138">
        <v>0</v>
      </c>
      <c r="C221" s="131">
        <v>352116822</v>
      </c>
      <c r="D221" s="138">
        <v>-352116822</v>
      </c>
      <c r="E221" s="131">
        <v>0</v>
      </c>
      <c r="F221" s="119"/>
    </row>
    <row r="222" spans="1:6" ht="15.75" thickBot="1" x14ac:dyDescent="0.3">
      <c r="A222" s="97" t="s">
        <v>460</v>
      </c>
      <c r="B222" s="138">
        <v>0</v>
      </c>
      <c r="C222" s="131">
        <v>6512880053</v>
      </c>
      <c r="D222" s="131">
        <v>-6512880053</v>
      </c>
      <c r="E222" s="131">
        <v>0</v>
      </c>
      <c r="F222" s="119"/>
    </row>
    <row r="223" spans="1:6" ht="26.25" thickBot="1" x14ac:dyDescent="0.3">
      <c r="A223" s="97" t="s">
        <v>352</v>
      </c>
      <c r="B223" s="131">
        <v>270580270</v>
      </c>
      <c r="C223" s="138">
        <v>54163303</v>
      </c>
      <c r="D223" s="131">
        <v>-57527360</v>
      </c>
      <c r="E223" s="131">
        <v>267216213</v>
      </c>
      <c r="F223" s="119"/>
    </row>
    <row r="224" spans="1:6" ht="15.75" thickBot="1" x14ac:dyDescent="0.3">
      <c r="A224" s="148" t="s">
        <v>341</v>
      </c>
      <c r="B224" s="142">
        <v>6851516382</v>
      </c>
      <c r="C224" s="142">
        <v>9177779975</v>
      </c>
      <c r="D224" s="142">
        <v>-9844574754</v>
      </c>
      <c r="E224" s="156">
        <v>6184721603</v>
      </c>
      <c r="F224" s="119"/>
    </row>
    <row r="225" spans="1:7" x14ac:dyDescent="0.25">
      <c r="A225" s="76"/>
    </row>
    <row r="226" spans="1:7" x14ac:dyDescent="0.25">
      <c r="A226" s="76" t="s">
        <v>353</v>
      </c>
    </row>
    <row r="227" spans="1:7" x14ac:dyDescent="0.25">
      <c r="A227" s="76" t="s">
        <v>461</v>
      </c>
    </row>
    <row r="228" spans="1:7" x14ac:dyDescent="0.25">
      <c r="A228" s="76"/>
    </row>
    <row r="229" spans="1:7" x14ac:dyDescent="0.25">
      <c r="A229" s="90" t="s">
        <v>354</v>
      </c>
    </row>
    <row r="230" spans="1:7" x14ac:dyDescent="0.25">
      <c r="A230" s="76" t="s">
        <v>462</v>
      </c>
    </row>
    <row r="231" spans="1:7" x14ac:dyDescent="0.25">
      <c r="A231" s="157" t="s">
        <v>355</v>
      </c>
    </row>
    <row r="232" spans="1:7" ht="36.75" customHeight="1" x14ac:dyDescent="0.25">
      <c r="A232" s="226" t="s">
        <v>463</v>
      </c>
      <c r="B232" s="226"/>
      <c r="C232" s="226"/>
      <c r="D232" s="226"/>
      <c r="E232" s="226"/>
      <c r="F232" s="226"/>
      <c r="G232" s="226"/>
    </row>
    <row r="233" spans="1:7" x14ac:dyDescent="0.25">
      <c r="A233" s="157" t="s">
        <v>356</v>
      </c>
    </row>
    <row r="234" spans="1:7" ht="49.5" customHeight="1" x14ac:dyDescent="0.25">
      <c r="A234" s="226" t="s">
        <v>357</v>
      </c>
      <c r="B234" s="226"/>
      <c r="C234" s="226"/>
      <c r="D234" s="226"/>
      <c r="E234" s="226"/>
      <c r="F234" s="226"/>
      <c r="G234" s="226"/>
    </row>
    <row r="235" spans="1:7" ht="48.75" customHeight="1" x14ac:dyDescent="0.25">
      <c r="A235" s="226" t="s">
        <v>358</v>
      </c>
      <c r="B235" s="226"/>
      <c r="C235" s="226"/>
      <c r="D235" s="226"/>
      <c r="E235" s="226"/>
      <c r="F235" s="226"/>
      <c r="G235" s="226"/>
    </row>
    <row r="236" spans="1:7" ht="20.25" customHeight="1" x14ac:dyDescent="0.25">
      <c r="A236" s="226" t="s">
        <v>359</v>
      </c>
      <c r="B236" s="226"/>
      <c r="C236" s="226"/>
      <c r="D236" s="226"/>
      <c r="E236" s="226"/>
      <c r="F236" s="226"/>
      <c r="G236" s="226"/>
    </row>
    <row r="237" spans="1:7" x14ac:dyDescent="0.25">
      <c r="A237" s="76" t="s">
        <v>464</v>
      </c>
    </row>
    <row r="238" spans="1:7" x14ac:dyDescent="0.25">
      <c r="A238" s="157" t="s">
        <v>360</v>
      </c>
    </row>
    <row r="239" spans="1:7" ht="44.25" customHeight="1" x14ac:dyDescent="0.25">
      <c r="A239" s="226" t="s">
        <v>361</v>
      </c>
      <c r="B239" s="226"/>
      <c r="C239" s="226"/>
      <c r="D239" s="226"/>
      <c r="E239" s="226"/>
      <c r="F239" s="226"/>
      <c r="G239" s="226"/>
    </row>
    <row r="240" spans="1:7" x14ac:dyDescent="0.25">
      <c r="A240" s="226" t="s">
        <v>473</v>
      </c>
      <c r="B240" s="226"/>
      <c r="C240" s="226"/>
      <c r="D240" s="226"/>
      <c r="E240" s="226"/>
      <c r="F240" s="226"/>
      <c r="G240" s="226"/>
    </row>
    <row r="241" spans="1:9" x14ac:dyDescent="0.25">
      <c r="A241" s="157" t="s">
        <v>362</v>
      </c>
    </row>
    <row r="242" spans="1:9" x14ac:dyDescent="0.25">
      <c r="A242" s="226" t="s">
        <v>363</v>
      </c>
      <c r="B242" s="226"/>
      <c r="C242" s="226"/>
      <c r="D242" s="226"/>
      <c r="E242" s="226"/>
      <c r="F242" s="226"/>
      <c r="G242" s="226"/>
    </row>
    <row r="243" spans="1:9" ht="47.25" customHeight="1" x14ac:dyDescent="0.25">
      <c r="A243" s="226"/>
      <c r="B243" s="226"/>
      <c r="C243" s="226"/>
      <c r="D243" s="226"/>
      <c r="E243" s="226"/>
      <c r="F243" s="226"/>
      <c r="G243" s="226"/>
    </row>
    <row r="244" spans="1:9" ht="29.25" customHeight="1" x14ac:dyDescent="0.25">
      <c r="A244" s="226" t="s">
        <v>364</v>
      </c>
      <c r="B244" s="226"/>
      <c r="C244" s="226"/>
      <c r="D244" s="226"/>
      <c r="E244" s="226"/>
      <c r="F244" s="226"/>
      <c r="G244" s="226"/>
    </row>
    <row r="245" spans="1:9" x14ac:dyDescent="0.25">
      <c r="A245" s="91"/>
    </row>
    <row r="246" spans="1:9" x14ac:dyDescent="0.25">
      <c r="A246" s="90" t="s">
        <v>365</v>
      </c>
    </row>
    <row r="247" spans="1:9" x14ac:dyDescent="0.25">
      <c r="A247" s="76" t="s">
        <v>465</v>
      </c>
    </row>
    <row r="248" spans="1:9" x14ac:dyDescent="0.25">
      <c r="A248" s="76"/>
    </row>
    <row r="249" spans="1:9" x14ac:dyDescent="0.25">
      <c r="A249" s="90" t="s">
        <v>366</v>
      </c>
    </row>
    <row r="250" spans="1:9" x14ac:dyDescent="0.25">
      <c r="A250" s="76" t="s">
        <v>367</v>
      </c>
    </row>
    <row r="251" spans="1:9" ht="15.75" thickBot="1" x14ac:dyDescent="0.3">
      <c r="A251" s="76"/>
    </row>
    <row r="252" spans="1:9" x14ac:dyDescent="0.25">
      <c r="A252" s="224" t="s">
        <v>230</v>
      </c>
      <c r="B252" s="224" t="s">
        <v>368</v>
      </c>
      <c r="C252" s="224" t="s">
        <v>369</v>
      </c>
      <c r="D252" s="224" t="s">
        <v>370</v>
      </c>
      <c r="E252" s="224" t="s">
        <v>371</v>
      </c>
      <c r="F252" s="224" t="s">
        <v>372</v>
      </c>
      <c r="G252" s="224" t="s">
        <v>373</v>
      </c>
      <c r="H252" s="119"/>
      <c r="I252" s="119"/>
    </row>
    <row r="253" spans="1:9" ht="15.75" thickBot="1" x14ac:dyDescent="0.3">
      <c r="A253" s="225"/>
      <c r="B253" s="225"/>
      <c r="C253" s="225"/>
      <c r="D253" s="225"/>
      <c r="E253" s="225"/>
      <c r="F253" s="225"/>
      <c r="G253" s="225"/>
      <c r="H253" s="158"/>
      <c r="I253" s="119"/>
    </row>
    <row r="254" spans="1:9" ht="15.75" thickBot="1" x14ac:dyDescent="0.3">
      <c r="A254" s="159" t="s">
        <v>374</v>
      </c>
      <c r="B254" s="160">
        <v>13114981339</v>
      </c>
      <c r="C254" s="160">
        <v>4159373861</v>
      </c>
      <c r="D254" s="160">
        <v>24023883271</v>
      </c>
      <c r="E254" s="160">
        <v>12057741098</v>
      </c>
      <c r="F254" s="161">
        <v>0</v>
      </c>
      <c r="G254" s="160">
        <v>53355979569</v>
      </c>
      <c r="H254" s="119"/>
      <c r="I254" s="119"/>
    </row>
    <row r="255" spans="1:9" ht="15.75" thickBot="1" x14ac:dyDescent="0.3">
      <c r="A255" s="159" t="s">
        <v>375</v>
      </c>
      <c r="B255" s="160">
        <v>91376027951</v>
      </c>
      <c r="C255" s="160">
        <v>333103414359</v>
      </c>
      <c r="D255" s="160">
        <v>240325586514</v>
      </c>
      <c r="E255" s="160">
        <v>172466088812</v>
      </c>
      <c r="F255" s="160">
        <v>86213683192</v>
      </c>
      <c r="G255" s="160">
        <v>923484800828</v>
      </c>
      <c r="H255" s="119"/>
      <c r="I255" s="119"/>
    </row>
    <row r="256" spans="1:9" ht="15.75" thickBot="1" x14ac:dyDescent="0.3">
      <c r="A256" s="162" t="s">
        <v>376</v>
      </c>
      <c r="B256" s="163">
        <v>104491009290</v>
      </c>
      <c r="C256" s="163">
        <v>337262788220</v>
      </c>
      <c r="D256" s="163">
        <v>264349469785</v>
      </c>
      <c r="E256" s="163">
        <v>184523829910</v>
      </c>
      <c r="F256" s="163">
        <v>86213683192</v>
      </c>
      <c r="G256" s="163">
        <v>976840780397</v>
      </c>
      <c r="H256" s="119"/>
      <c r="I256" s="119"/>
    </row>
    <row r="257" spans="1:9" ht="15.75" thickBot="1" x14ac:dyDescent="0.3">
      <c r="A257" s="159" t="s">
        <v>377</v>
      </c>
      <c r="B257" s="160">
        <v>54408623485</v>
      </c>
      <c r="C257" s="160">
        <v>31958533111</v>
      </c>
      <c r="D257" s="160">
        <v>55852617973</v>
      </c>
      <c r="E257" s="160">
        <v>98080959357</v>
      </c>
      <c r="F257" s="160">
        <v>40235446521</v>
      </c>
      <c r="G257" s="160">
        <v>280536180447</v>
      </c>
      <c r="H257" s="119"/>
      <c r="I257" s="119"/>
    </row>
    <row r="258" spans="1:9" ht="24.75" thickBot="1" x14ac:dyDescent="0.3">
      <c r="A258" s="159" t="s">
        <v>378</v>
      </c>
      <c r="B258" s="160">
        <v>158975597022</v>
      </c>
      <c r="C258" s="160">
        <v>113537732413</v>
      </c>
      <c r="D258" s="160">
        <v>117445333932</v>
      </c>
      <c r="E258" s="160">
        <v>323740297276</v>
      </c>
      <c r="F258" s="160">
        <v>50427267736</v>
      </c>
      <c r="G258" s="160">
        <v>764126228379</v>
      </c>
      <c r="H258" s="119"/>
      <c r="I258" s="119"/>
    </row>
    <row r="259" spans="1:9" ht="15.75" thickBot="1" x14ac:dyDescent="0.3">
      <c r="A259" s="162" t="s">
        <v>379</v>
      </c>
      <c r="B259" s="163">
        <v>213384220507</v>
      </c>
      <c r="C259" s="163">
        <v>145496265524</v>
      </c>
      <c r="D259" s="163">
        <v>173297951905</v>
      </c>
      <c r="E259" s="163">
        <v>421821256633</v>
      </c>
      <c r="F259" s="163">
        <v>90662714257</v>
      </c>
      <c r="G259" s="163">
        <v>1044662408826</v>
      </c>
      <c r="H259" s="119"/>
      <c r="I259" s="119"/>
    </row>
    <row r="260" spans="1:9" x14ac:dyDescent="0.25">
      <c r="A260" s="164" t="s">
        <v>380</v>
      </c>
    </row>
    <row r="261" spans="1:9" x14ac:dyDescent="0.25">
      <c r="A261" s="76"/>
    </row>
    <row r="262" spans="1:9" x14ac:dyDescent="0.25">
      <c r="A262" s="90" t="s">
        <v>381</v>
      </c>
    </row>
    <row r="263" spans="1:9" x14ac:dyDescent="0.25">
      <c r="A263" s="76" t="s">
        <v>474</v>
      </c>
    </row>
    <row r="264" spans="1:9" ht="15.75" thickBot="1" x14ac:dyDescent="0.3">
      <c r="A264" s="76"/>
    </row>
    <row r="265" spans="1:9" x14ac:dyDescent="0.25">
      <c r="A265" s="224" t="s">
        <v>382</v>
      </c>
      <c r="B265" s="224" t="s">
        <v>484</v>
      </c>
      <c r="C265" s="224" t="s">
        <v>383</v>
      </c>
      <c r="D265" s="224" t="s">
        <v>485</v>
      </c>
      <c r="E265" s="224" t="s">
        <v>383</v>
      </c>
      <c r="F265" s="224" t="s">
        <v>486</v>
      </c>
      <c r="G265" s="224" t="s">
        <v>383</v>
      </c>
    </row>
    <row r="266" spans="1:9" ht="15.75" thickBot="1" x14ac:dyDescent="0.3">
      <c r="A266" s="225"/>
      <c r="B266" s="225">
        <v>-1</v>
      </c>
      <c r="C266" s="225"/>
      <c r="D266" s="225">
        <v>-2</v>
      </c>
      <c r="E266" s="225"/>
      <c r="F266" s="225"/>
      <c r="G266" s="225"/>
    </row>
    <row r="267" spans="1:9" ht="15.75" thickBot="1" x14ac:dyDescent="0.3">
      <c r="A267" s="201" t="s">
        <v>384</v>
      </c>
      <c r="B267" s="202">
        <v>154378291937</v>
      </c>
      <c r="C267" s="203" t="s">
        <v>487</v>
      </c>
      <c r="D267" s="202">
        <v>4734992795</v>
      </c>
      <c r="E267" s="203" t="s">
        <v>488</v>
      </c>
      <c r="F267" s="204">
        <v>159113284734</v>
      </c>
      <c r="G267" s="203" t="s">
        <v>489</v>
      </c>
    </row>
    <row r="268" spans="1:9" ht="15.75" thickBot="1" x14ac:dyDescent="0.3">
      <c r="A268" s="201" t="s">
        <v>385</v>
      </c>
      <c r="B268" s="202">
        <v>271473392720</v>
      </c>
      <c r="C268" s="203" t="s">
        <v>490</v>
      </c>
      <c r="D268" s="202">
        <v>4599723218</v>
      </c>
      <c r="E268" s="203" t="s">
        <v>491</v>
      </c>
      <c r="F268" s="204">
        <v>276073115938</v>
      </c>
      <c r="G268" s="203" t="s">
        <v>492</v>
      </c>
    </row>
    <row r="269" spans="1:9" ht="15.75" thickBot="1" x14ac:dyDescent="0.3">
      <c r="A269" s="201" t="s">
        <v>386</v>
      </c>
      <c r="B269" s="202">
        <v>142443216659</v>
      </c>
      <c r="C269" s="203" t="s">
        <v>493</v>
      </c>
      <c r="D269" s="202">
        <v>3839204622</v>
      </c>
      <c r="E269" s="203" t="s">
        <v>494</v>
      </c>
      <c r="F269" s="204">
        <v>146282421281</v>
      </c>
      <c r="G269" s="203" t="s">
        <v>495</v>
      </c>
    </row>
    <row r="270" spans="1:9" ht="26.25" customHeight="1" thickBot="1" x14ac:dyDescent="0.3">
      <c r="A270" s="201" t="s">
        <v>387</v>
      </c>
      <c r="B270" s="202">
        <v>340833692195</v>
      </c>
      <c r="C270" s="203" t="s">
        <v>496</v>
      </c>
      <c r="D270" s="202">
        <v>1404862220</v>
      </c>
      <c r="E270" s="203" t="s">
        <v>497</v>
      </c>
      <c r="F270" s="204">
        <v>342238554415</v>
      </c>
      <c r="G270" s="203" t="s">
        <v>498</v>
      </c>
    </row>
    <row r="271" spans="1:9" ht="15.75" thickBot="1" x14ac:dyDescent="0.3">
      <c r="A271" s="205" t="s">
        <v>388</v>
      </c>
      <c r="B271" s="206">
        <v>909128593510</v>
      </c>
      <c r="C271" s="207">
        <v>1</v>
      </c>
      <c r="D271" s="206">
        <v>14578782855</v>
      </c>
      <c r="E271" s="208" t="s">
        <v>499</v>
      </c>
      <c r="F271" s="209">
        <v>923707376368</v>
      </c>
      <c r="G271" s="207">
        <v>1</v>
      </c>
    </row>
    <row r="272" spans="1:9" x14ac:dyDescent="0.25">
      <c r="A272" s="76"/>
    </row>
    <row r="273" spans="1:6" x14ac:dyDescent="0.25">
      <c r="A273" s="76" t="s">
        <v>466</v>
      </c>
    </row>
    <row r="274" spans="1:6" x14ac:dyDescent="0.25">
      <c r="A274" s="76" t="s">
        <v>467</v>
      </c>
    </row>
    <row r="275" spans="1:6" x14ac:dyDescent="0.25">
      <c r="A275" s="76" t="s">
        <v>389</v>
      </c>
    </row>
    <row r="276" spans="1:6" x14ac:dyDescent="0.25">
      <c r="A276" s="76"/>
    </row>
    <row r="277" spans="1:6" x14ac:dyDescent="0.25">
      <c r="A277" s="76"/>
    </row>
    <row r="278" spans="1:6" x14ac:dyDescent="0.25">
      <c r="A278" s="90" t="s">
        <v>390</v>
      </c>
    </row>
    <row r="279" spans="1:6" x14ac:dyDescent="0.25">
      <c r="A279" s="76" t="s">
        <v>501</v>
      </c>
    </row>
    <row r="280" spans="1:6" x14ac:dyDescent="0.25">
      <c r="A280" s="76"/>
    </row>
    <row r="281" spans="1:6" x14ac:dyDescent="0.25">
      <c r="A281" s="90" t="s">
        <v>391</v>
      </c>
      <c r="F281" s="210"/>
    </row>
    <row r="282" spans="1:6" x14ac:dyDescent="0.25">
      <c r="A282" s="76" t="s">
        <v>468</v>
      </c>
    </row>
    <row r="283" spans="1:6" ht="15.75" thickBot="1" x14ac:dyDescent="0.3">
      <c r="A283" s="76"/>
    </row>
    <row r="284" spans="1:6" x14ac:dyDescent="0.25">
      <c r="A284" s="231" t="s">
        <v>230</v>
      </c>
      <c r="B284" s="155" t="s">
        <v>469</v>
      </c>
    </row>
    <row r="285" spans="1:6" ht="15.75" thickBot="1" x14ac:dyDescent="0.3">
      <c r="A285" s="232"/>
      <c r="B285" s="136" t="s">
        <v>43</v>
      </c>
    </row>
    <row r="286" spans="1:6" ht="15.75" thickBot="1" x14ac:dyDescent="0.3">
      <c r="A286" s="165" t="s">
        <v>392</v>
      </c>
      <c r="B286" s="166" t="s">
        <v>470</v>
      </c>
    </row>
    <row r="287" spans="1:6" ht="15.75" thickBot="1" x14ac:dyDescent="0.3">
      <c r="A287" s="165" t="s">
        <v>393</v>
      </c>
      <c r="B287" s="166">
        <v>10795140581</v>
      </c>
    </row>
    <row r="288" spans="1:6" ht="15.75" thickBot="1" x14ac:dyDescent="0.3">
      <c r="A288" s="165" t="s">
        <v>394</v>
      </c>
      <c r="B288" s="166">
        <v>1549881123</v>
      </c>
    </row>
    <row r="289" spans="1:5" ht="15.75" thickBot="1" x14ac:dyDescent="0.3">
      <c r="A289" s="167" t="s">
        <v>170</v>
      </c>
      <c r="B289" s="179">
        <v>12345021704</v>
      </c>
    </row>
    <row r="290" spans="1:5" x14ac:dyDescent="0.25">
      <c r="A290" s="90"/>
    </row>
    <row r="291" spans="1:5" x14ac:dyDescent="0.25">
      <c r="A291" s="90" t="s">
        <v>395</v>
      </c>
    </row>
    <row r="292" spans="1:5" x14ac:dyDescent="0.25">
      <c r="A292" s="90" t="s">
        <v>396</v>
      </c>
    </row>
    <row r="293" spans="1:5" ht="15.75" thickBot="1" x14ac:dyDescent="0.3">
      <c r="A293" s="90"/>
    </row>
    <row r="294" spans="1:5" x14ac:dyDescent="0.25">
      <c r="A294" s="233" t="s">
        <v>230</v>
      </c>
      <c r="B294" s="95" t="s">
        <v>397</v>
      </c>
      <c r="C294" s="259" t="s">
        <v>398</v>
      </c>
      <c r="D294" s="260"/>
      <c r="E294" s="95" t="s">
        <v>397</v>
      </c>
    </row>
    <row r="295" spans="1:5" ht="15.75" thickBot="1" x14ac:dyDescent="0.3">
      <c r="A295" s="257"/>
      <c r="B295" s="180" t="s">
        <v>43</v>
      </c>
      <c r="C295" s="261"/>
      <c r="D295" s="262"/>
      <c r="E295" s="180" t="s">
        <v>43</v>
      </c>
    </row>
    <row r="296" spans="1:5" ht="15.75" thickBot="1" x14ac:dyDescent="0.3">
      <c r="A296" s="258"/>
      <c r="B296" s="181">
        <v>45291</v>
      </c>
      <c r="C296" s="168" t="s">
        <v>399</v>
      </c>
      <c r="D296" s="168" t="s">
        <v>400</v>
      </c>
      <c r="E296" s="181">
        <v>45657</v>
      </c>
    </row>
    <row r="297" spans="1:5" ht="15.75" thickBot="1" x14ac:dyDescent="0.3">
      <c r="A297" s="144" t="s">
        <v>401</v>
      </c>
      <c r="B297" s="169">
        <v>84670000000</v>
      </c>
      <c r="C297" s="169">
        <v>49100000000</v>
      </c>
      <c r="D297" s="170">
        <v>0</v>
      </c>
      <c r="E297" s="169">
        <v>133770000000</v>
      </c>
    </row>
    <row r="298" spans="1:5" ht="15.75" thickBot="1" x14ac:dyDescent="0.3">
      <c r="A298" s="144" t="s">
        <v>402</v>
      </c>
      <c r="B298" s="170">
        <v>0</v>
      </c>
      <c r="C298" s="169">
        <v>0</v>
      </c>
      <c r="D298" s="169">
        <v>0</v>
      </c>
      <c r="E298" s="169">
        <v>0</v>
      </c>
    </row>
    <row r="299" spans="1:5" ht="15.75" thickBot="1" x14ac:dyDescent="0.3">
      <c r="A299" s="144" t="s">
        <v>403</v>
      </c>
      <c r="B299" s="169">
        <v>353190980</v>
      </c>
      <c r="C299" s="170">
        <v>0</v>
      </c>
      <c r="D299" s="170">
        <v>0</v>
      </c>
      <c r="E299" s="169">
        <v>353190980</v>
      </c>
    </row>
    <row r="300" spans="1:5" ht="15.75" thickBot="1" x14ac:dyDescent="0.3">
      <c r="A300" s="144" t="s">
        <v>404</v>
      </c>
      <c r="B300" s="169">
        <v>1163661933</v>
      </c>
      <c r="C300" s="170">
        <v>0</v>
      </c>
      <c r="D300" s="169">
        <v>1163661933</v>
      </c>
      <c r="E300" s="170">
        <v>0</v>
      </c>
    </row>
    <row r="301" spans="1:5" ht="15.75" thickBot="1" x14ac:dyDescent="0.3">
      <c r="A301" s="144" t="s">
        <v>405</v>
      </c>
      <c r="B301" s="169">
        <v>8988158333</v>
      </c>
      <c r="C301" s="169">
        <v>892013052</v>
      </c>
      <c r="D301" s="170">
        <v>0</v>
      </c>
      <c r="E301" s="169">
        <v>9880171385</v>
      </c>
    </row>
    <row r="302" spans="1:5" ht="15.75" thickBot="1" x14ac:dyDescent="0.3">
      <c r="A302" s="144" t="s">
        <v>406</v>
      </c>
      <c r="B302" s="169">
        <v>19033666</v>
      </c>
      <c r="C302" s="170">
        <v>0</v>
      </c>
      <c r="D302" s="169">
        <v>7280348</v>
      </c>
      <c r="E302" s="169">
        <v>11753318</v>
      </c>
    </row>
    <row r="303" spans="1:5" ht="15.75" thickBot="1" x14ac:dyDescent="0.3">
      <c r="A303" s="144" t="s">
        <v>407</v>
      </c>
      <c r="B303" s="138">
        <v>0</v>
      </c>
      <c r="C303" s="131">
        <v>0</v>
      </c>
      <c r="D303" s="131">
        <v>0</v>
      </c>
      <c r="E303" s="170">
        <v>0</v>
      </c>
    </row>
    <row r="304" spans="1:5" ht="15.75" thickBot="1" x14ac:dyDescent="0.3">
      <c r="A304" s="144" t="s">
        <v>408</v>
      </c>
      <c r="B304" s="131">
        <v>4097302469</v>
      </c>
      <c r="C304" s="169">
        <v>1059243690</v>
      </c>
      <c r="D304" s="131">
        <v>0</v>
      </c>
      <c r="E304" s="169">
        <v>5156546159</v>
      </c>
    </row>
    <row r="305" spans="1:7" ht="15.75" thickBot="1" x14ac:dyDescent="0.3">
      <c r="A305" s="148" t="s">
        <v>341</v>
      </c>
      <c r="B305" s="142">
        <v>99291347381</v>
      </c>
      <c r="C305" s="156">
        <v>51051256742</v>
      </c>
      <c r="D305" s="142">
        <v>1170942281</v>
      </c>
      <c r="E305" s="142">
        <v>149171661842</v>
      </c>
    </row>
    <row r="306" spans="1:7" x14ac:dyDescent="0.25">
      <c r="A306" s="90"/>
    </row>
    <row r="307" spans="1:7" x14ac:dyDescent="0.25">
      <c r="A307" s="171"/>
    </row>
    <row r="308" spans="1:7" x14ac:dyDescent="0.25">
      <c r="A308" s="90" t="s">
        <v>409</v>
      </c>
    </row>
    <row r="309" spans="1:7" ht="30" customHeight="1" x14ac:dyDescent="0.25">
      <c r="A309" s="226" t="s">
        <v>471</v>
      </c>
      <c r="B309" s="226"/>
      <c r="C309" s="226"/>
      <c r="D309" s="226"/>
      <c r="E309" s="226"/>
      <c r="F309" s="226"/>
      <c r="G309" s="226"/>
    </row>
    <row r="310" spans="1:7" x14ac:dyDescent="0.25">
      <c r="A310" s="76"/>
    </row>
    <row r="311" spans="1:7" x14ac:dyDescent="0.25">
      <c r="A311" s="90" t="s">
        <v>410</v>
      </c>
    </row>
    <row r="312" spans="1:7" x14ac:dyDescent="0.25">
      <c r="A312" s="90" t="s">
        <v>411</v>
      </c>
    </row>
    <row r="313" spans="1:7" ht="47.25" customHeight="1" x14ac:dyDescent="0.25">
      <c r="A313" s="226" t="s">
        <v>412</v>
      </c>
      <c r="B313" s="226"/>
      <c r="C313" s="226"/>
      <c r="D313" s="226"/>
      <c r="E313" s="226"/>
      <c r="F313" s="226"/>
      <c r="G313" s="226"/>
    </row>
    <row r="314" spans="1:7" x14ac:dyDescent="0.25">
      <c r="A314" s="134"/>
    </row>
    <row r="315" spans="1:7" x14ac:dyDescent="0.25">
      <c r="A315" s="172" t="s">
        <v>413</v>
      </c>
    </row>
    <row r="316" spans="1:7" x14ac:dyDescent="0.25">
      <c r="A316" s="172" t="s">
        <v>414</v>
      </c>
    </row>
    <row r="317" spans="1:7" x14ac:dyDescent="0.25">
      <c r="A317" s="172" t="s">
        <v>415</v>
      </c>
    </row>
    <row r="318" spans="1:7" x14ac:dyDescent="0.25">
      <c r="A318" s="172" t="s">
        <v>416</v>
      </c>
    </row>
    <row r="319" spans="1:7" x14ac:dyDescent="0.25">
      <c r="A319" s="172" t="s">
        <v>417</v>
      </c>
    </row>
    <row r="320" spans="1:7" x14ac:dyDescent="0.25">
      <c r="A320" s="172" t="s">
        <v>418</v>
      </c>
    </row>
    <row r="321" spans="1:7" x14ac:dyDescent="0.25">
      <c r="A321" s="90"/>
    </row>
    <row r="322" spans="1:7" x14ac:dyDescent="0.25">
      <c r="A322" s="90"/>
    </row>
    <row r="323" spans="1:7" x14ac:dyDescent="0.25">
      <c r="A323" s="90"/>
    </row>
    <row r="324" spans="1:7" x14ac:dyDescent="0.25">
      <c r="A324" s="90" t="s">
        <v>419</v>
      </c>
    </row>
    <row r="325" spans="1:7" x14ac:dyDescent="0.25">
      <c r="A325" s="173"/>
    </row>
    <row r="326" spans="1:7" ht="33.75" customHeight="1" x14ac:dyDescent="0.25">
      <c r="A326" s="226" t="s">
        <v>420</v>
      </c>
      <c r="B326" s="226"/>
      <c r="C326" s="226"/>
      <c r="D326" s="226"/>
      <c r="E326" s="226"/>
      <c r="F326" s="226"/>
      <c r="G326" s="226"/>
    </row>
    <row r="327" spans="1:7" ht="15.75" thickBot="1" x14ac:dyDescent="0.3">
      <c r="A327" s="91"/>
    </row>
    <row r="328" spans="1:7" ht="15.75" thickBot="1" x14ac:dyDescent="0.3">
      <c r="A328" s="174" t="s">
        <v>230</v>
      </c>
      <c r="B328" s="107" t="s">
        <v>421</v>
      </c>
    </row>
    <row r="329" spans="1:7" ht="26.25" thickBot="1" x14ac:dyDescent="0.3">
      <c r="A329" s="97" t="s">
        <v>422</v>
      </c>
      <c r="B329" s="139">
        <v>153463982811</v>
      </c>
    </row>
    <row r="330" spans="1:7" ht="26.25" thickBot="1" x14ac:dyDescent="0.3">
      <c r="A330" s="97" t="s">
        <v>423</v>
      </c>
      <c r="B330" s="139">
        <v>-113624445263</v>
      </c>
    </row>
    <row r="331" spans="1:7" ht="26.25" thickBot="1" x14ac:dyDescent="0.3">
      <c r="A331" s="97" t="s">
        <v>500</v>
      </c>
      <c r="B331" s="139">
        <v>-25584418</v>
      </c>
    </row>
    <row r="332" spans="1:7" ht="26.25" thickBot="1" x14ac:dyDescent="0.3">
      <c r="A332" s="102" t="s">
        <v>424</v>
      </c>
      <c r="B332" s="149">
        <f>SUM(B329:B331)</f>
        <v>39813953130</v>
      </c>
    </row>
    <row r="333" spans="1:7" ht="26.25" thickBot="1" x14ac:dyDescent="0.3">
      <c r="A333" s="97" t="s">
        <v>425</v>
      </c>
      <c r="B333" s="139">
        <v>113496811829</v>
      </c>
    </row>
    <row r="334" spans="1:7" ht="26.25" thickBot="1" x14ac:dyDescent="0.3">
      <c r="A334" s="97" t="s">
        <v>426</v>
      </c>
      <c r="B334" s="139">
        <v>-153451865055</v>
      </c>
    </row>
    <row r="335" spans="1:7" ht="26.25" thickBot="1" x14ac:dyDescent="0.3">
      <c r="A335" s="102" t="s">
        <v>427</v>
      </c>
      <c r="B335" s="149">
        <f>SUM(B333:B334)</f>
        <v>-39955053226</v>
      </c>
    </row>
    <row r="336" spans="1:7" ht="26.25" thickBot="1" x14ac:dyDescent="0.3">
      <c r="A336" s="102" t="s">
        <v>428</v>
      </c>
      <c r="B336" s="149">
        <f>B332+B335</f>
        <v>-141100096</v>
      </c>
    </row>
    <row r="337" spans="1:7" x14ac:dyDescent="0.25">
      <c r="A337" s="76"/>
    </row>
    <row r="338" spans="1:7" x14ac:dyDescent="0.25">
      <c r="A338" s="90" t="s">
        <v>429</v>
      </c>
    </row>
    <row r="339" spans="1:7" x14ac:dyDescent="0.25">
      <c r="A339" s="76" t="s">
        <v>430</v>
      </c>
    </row>
    <row r="340" spans="1:7" x14ac:dyDescent="0.25">
      <c r="A340" s="76"/>
    </row>
    <row r="341" spans="1:7" x14ac:dyDescent="0.25">
      <c r="A341" s="76"/>
    </row>
    <row r="342" spans="1:7" x14ac:dyDescent="0.25">
      <c r="A342" s="76"/>
    </row>
    <row r="343" spans="1:7" x14ac:dyDescent="0.25">
      <c r="A343" s="90" t="s">
        <v>431</v>
      </c>
    </row>
    <row r="344" spans="1:7" ht="51" customHeight="1" x14ac:dyDescent="0.25">
      <c r="A344" s="230" t="s">
        <v>432</v>
      </c>
      <c r="B344" s="230"/>
      <c r="C344" s="230"/>
      <c r="D344" s="230"/>
      <c r="E344" s="230"/>
      <c r="F344" s="230"/>
      <c r="G344" s="230"/>
    </row>
  </sheetData>
  <mergeCells count="123">
    <mergeCell ref="A344:G344"/>
    <mergeCell ref="A284:A285"/>
    <mergeCell ref="A294:A296"/>
    <mergeCell ref="C294:D295"/>
    <mergeCell ref="A309:G309"/>
    <mergeCell ref="A313:G313"/>
    <mergeCell ref="A326:G326"/>
    <mergeCell ref="F252:F253"/>
    <mergeCell ref="G252:G253"/>
    <mergeCell ref="A265:A266"/>
    <mergeCell ref="C265:C266"/>
    <mergeCell ref="E265:E266"/>
    <mergeCell ref="F265:F266"/>
    <mergeCell ref="G265:G266"/>
    <mergeCell ref="A236:G236"/>
    <mergeCell ref="A239:G239"/>
    <mergeCell ref="A240:G240"/>
    <mergeCell ref="A242:G243"/>
    <mergeCell ref="A244:G244"/>
    <mergeCell ref="A252:A253"/>
    <mergeCell ref="B252:B253"/>
    <mergeCell ref="C252:C253"/>
    <mergeCell ref="D252:D253"/>
    <mergeCell ref="E252:E253"/>
    <mergeCell ref="A215:A216"/>
    <mergeCell ref="C215:C216"/>
    <mergeCell ref="E215:E216"/>
    <mergeCell ref="A232:G232"/>
    <mergeCell ref="A234:G234"/>
    <mergeCell ref="A235:G235"/>
    <mergeCell ref="A201:F201"/>
    <mergeCell ref="A204:A205"/>
    <mergeCell ref="B204:B205"/>
    <mergeCell ref="C204:C205"/>
    <mergeCell ref="D204:D205"/>
    <mergeCell ref="E204:E205"/>
    <mergeCell ref="A171:G171"/>
    <mergeCell ref="A173:G173"/>
    <mergeCell ref="A175:A179"/>
    <mergeCell ref="A199:G199"/>
    <mergeCell ref="A200:G200"/>
    <mergeCell ref="A150:G150"/>
    <mergeCell ref="A151:G151"/>
    <mergeCell ref="A155:G155"/>
    <mergeCell ref="A157:G157"/>
    <mergeCell ref="A159:G159"/>
    <mergeCell ref="A161:A162"/>
    <mergeCell ref="B161:B162"/>
    <mergeCell ref="C161:C162"/>
    <mergeCell ref="A153:C153"/>
    <mergeCell ref="A131:F131"/>
    <mergeCell ref="A132:F132"/>
    <mergeCell ref="A133:F133"/>
    <mergeCell ref="A137:A138"/>
    <mergeCell ref="B137:B138"/>
    <mergeCell ref="C137:C138"/>
    <mergeCell ref="D137:E137"/>
    <mergeCell ref="F137:F138"/>
    <mergeCell ref="A113:G113"/>
    <mergeCell ref="A114:G114"/>
    <mergeCell ref="A115:G115"/>
    <mergeCell ref="A118:A119"/>
    <mergeCell ref="B118:B119"/>
    <mergeCell ref="C118:C119"/>
    <mergeCell ref="D118:E118"/>
    <mergeCell ref="F118:F119"/>
    <mergeCell ref="A107:G107"/>
    <mergeCell ref="A108:G108"/>
    <mergeCell ref="A109:G109"/>
    <mergeCell ref="A110:G110"/>
    <mergeCell ref="A111:G111"/>
    <mergeCell ref="A112:G112"/>
    <mergeCell ref="A93:G93"/>
    <mergeCell ref="A94:A95"/>
    <mergeCell ref="B94:B95"/>
    <mergeCell ref="C94:C95"/>
    <mergeCell ref="D94:E94"/>
    <mergeCell ref="A106:G106"/>
    <mergeCell ref="A74:G74"/>
    <mergeCell ref="A76:G76"/>
    <mergeCell ref="A77:G77"/>
    <mergeCell ref="A79:A80"/>
    <mergeCell ref="B79:C79"/>
    <mergeCell ref="C47:D47"/>
    <mergeCell ref="C48:D48"/>
    <mergeCell ref="C49:D49"/>
    <mergeCell ref="C50:D50"/>
    <mergeCell ref="A56:G56"/>
    <mergeCell ref="A64:G64"/>
    <mergeCell ref="C45:D45"/>
    <mergeCell ref="C46:D46"/>
    <mergeCell ref="A36:B36"/>
    <mergeCell ref="C36:E36"/>
    <mergeCell ref="C37:D37"/>
    <mergeCell ref="C38:D38"/>
    <mergeCell ref="C39:D39"/>
    <mergeCell ref="C40:D40"/>
    <mergeCell ref="A68:A69"/>
    <mergeCell ref="B68:C68"/>
    <mergeCell ref="B265:B266"/>
    <mergeCell ref="D265:D266"/>
    <mergeCell ref="A2:G4"/>
    <mergeCell ref="A7:G7"/>
    <mergeCell ref="A8:G8"/>
    <mergeCell ref="A9:G9"/>
    <mergeCell ref="A12:G12"/>
    <mergeCell ref="A13:G13"/>
    <mergeCell ref="A24:G24"/>
    <mergeCell ref="A26:A27"/>
    <mergeCell ref="B26:B27"/>
    <mergeCell ref="E26:E27"/>
    <mergeCell ref="F26:F27"/>
    <mergeCell ref="A33:G33"/>
    <mergeCell ref="A16:G16"/>
    <mergeCell ref="A19:G19"/>
    <mergeCell ref="A20:G20"/>
    <mergeCell ref="A21:G21"/>
    <mergeCell ref="A22:G22"/>
    <mergeCell ref="A23:G23"/>
    <mergeCell ref="C41:D41"/>
    <mergeCell ref="C42:D42"/>
    <mergeCell ref="C43:D43"/>
    <mergeCell ref="C44:D44"/>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1.xml"/><Relationship Id="rId7" Type="http://schemas.openxmlformats.org/package/2006/relationships/digital-signature/signature" Target="sig4.xml"/><Relationship Id="rId2" Type="http://schemas.openxmlformats.org/package/2006/relationships/digital-signature/signature" Target="sig2.xml"/><Relationship Id="rId6" Type="http://schemas.openxmlformats.org/package/2006/relationships/digital-signature/signature" Target="sig5.xml"/><Relationship Id="rId4" Type="http://schemas.openxmlformats.org/package/2006/relationships/digital-signature/signature" Target="sig3.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uE5wirBm/I/S7cycA2C44LW2japuWI8wAvdeSTeNIKfBIX38Sfbte+biX50qiUldWFWeX5nt13Jk
qOp8NzTnAQ==</DigestValue>
    </Reference>
    <Reference Type="http://www.w3.org/2000/09/xmldsig#Object" URI="#idOfficeObject">
      <DigestMethod Algorithm="http://www.w3.org/2001/04/xmlenc#sha512"/>
      <DigestValue>HAIGVR6VfLVtugMwOgO4JyCh9UjPh73ea91NT4DBQmEECB3GnWft2TX56kW40aM4Y9o83d30cogK
7ZOA+vpWVw==</DigestValue>
    </Reference>
    <Reference Type="http://uri.etsi.org/01903#SignedProperties" URI="#idSignedProperties">
      <Transforms>
        <Transform Algorithm="http://www.w3.org/TR/2001/REC-xml-c14n-20010315"/>
      </Transforms>
      <DigestMethod Algorithm="http://www.w3.org/2001/04/xmlenc#sha512"/>
      <DigestValue>tXDg5ziNe30BuvnmfVzVu+zKDCl4uVgiH3wker3Gqk3TvLTO7eS5oBE6txukk0DMZeeaOFkL3ntt
ndwh0wudFQ==</DigestValue>
    </Reference>
  </SignedInfo>
  <SignatureValue>ldlLbVP1IUFrewLlGUlhCBJG1x2bpJvo9+ZeBcHi7EyuVJnqTA3+Nn2rBhMFKjyvi4eoU3P26rnz
l4FE8GgUBFFtFTKsvtQPgg7S15gkH7hmdMtd5fPHtbAKoqzlUdRPn1/Kmkse9QcQwlmPPZyNt/c2
D6Od87vpRPjtJTt3gl/SlYim32NT6VhyHuSp/DXKJLqSmSAOJIvSEwn2QUME84H7a+PfFgnWBLaC
CpN5orwhfdJAICgqogW3+7awi34I2LSnIBBJwfpZDLW5aISMPZzVBp7AZnbnt4SwRN170Ie0Ma47
ykKYthKEpe1SzYakxcrYHXeUOwxvCB3vFJPPAQ==</SignatureValue>
  <KeyInfo>
    <X509Data>
      <X509Certificate>MIIHpDCCBYygAwIBAgIRAIi85grQppOcQtGDWKIoWdQwDQYJKoZIhvcNAQENBQAwgYUxCzAJBgNVBAYTAlBZMQ0wCwYDVQQKEwRJQ1BQMTgwNgYDVQQLEy9QcmVzdGFkb3IgQ3VhbGlmaWNhZG8gZGUgU2VydmljaW9zIGRlIENvbmZpYW56YTEVMBMGA1UEAxMMQ09ERTEwMCBTLkEuMRYwFAYDVQQFEw1SVUM4MDA4MDYxMC03MB4XDTIzMDgyNDEzNDcyN1oXDTI1MDgyNDEzNDcyN1owgb4xCzAJBgNVBAYTAlBZMTYwNAYDVQQKDC1DRVJUSUZJQ0FETyBDVUFMSUZJQ0FETyBERSBGSVJNQSBFTEVDVFLDk05JQ0ExCzAJBgNVBAsTAkYyMRgwFgYDVQQEEw9MT1BFWiBST0RSSUdVRVoxFTATBgNVBCoTDE9TQ0FSIEpBVklFUjElMCMGA1UEAxMcT1NDQVIgSkFWSUVSIExPUEVaIFJPRFJJR1VFWjESMBAGA1UEBRMJQ0kyMzcwOTA0MIIBIjANBgkqhkiG9w0BAQEFAAOCAQ8AMIIBCgKCAQEA+PpgPxH3FS8l1yDEAjPPs+oC9ceL4cU1TLWBV1sVgTB7OtYtjkfdL4ZK1cPXA+W03oqHIFhrsXqozpZHRTl4JSocDRg2lQ8xqskkEouAF/AretZm9ye8J736cc7LlsiaNLcrQjWBbRT553r07AP+6Okx/GKwc3PteLaC26beFR8TgpfMIWeI0DLzwJDhvjs5ujrD7RqJjINJYp8WGp7AiVEFmFWLDn5RyBdRVy/adFpXy5HHvlBnc2MszurGEJ7eve1Jy6NDB265od1X7lWO1ELqXLE+VvWlyQjPoWsNJVjfx5VKGuZ6/X9BaaWuoZYqK+E+I2FQ+viYCbRkyqhElQIDAQABo4IC0jCCAs4wDAYDVR0TAQH/BAIwADAdBgNVHQ4EFgQUUc77047ogegBH3jkgiYuhK6ZQQ4wHwYDVR0jBBgwFoAUvjVUYmhg5ybTMcFfl7Hi9mTOB/UwDgYDVR0PAQH/BAQDAgXgMEkGA1UdEQRCMECBEU9MT1BFWkBGSUM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AMFSmjaLvjVeK8R57EEqA9aIlbYFfAleMebVCAV371v7x22kLGuNwupkkLSGIFb5z0LyMT1APDDq5aLEz+0Oo8X2S9TizCwyFhhZ7eg5EA7rTeSZRE1Bh21Xq8GICLOFxgEpjvNjwNp3M0H017/vZ9FO0fXP+/4QMIu+nqCG20cN6bGX3szTMIhKHn/LFRhGNUOBPZeDbDabxZDSLIRplYXaVuhce8bUTBSCpfKbsl0VixrdsaK9HzalI9o8sEaeUDZ4qcQKtKxbbhtwnNL/L323tZyseG1lPKx5F8VPvYLw0nPVxzIpQmX8M63ZLO2pVj9d3iuE1hIvSEsECSuJ3onceqfERANpmTUBf8ZOmna2sL1stVZ1JPrvouYCu6SCNucttZRB+m/oFtFoqYzPGhr4cqczxj0OYsizuGOenenCM3+sE1tnRtm6dPgdB801pi8SqbNZC2Un4f5MQ7LgQoWejiR23QL+pX0KxnsbcqdPj5XicXlSLvl+ckz6CpGGWz0YikfzWXpgowv1tERWabGLU3F1EhfLisoc50h9ooz4TlqzaCGPdLAs+t5MdiB2XUtd9m4L0k4mI9nrjaPyTLT6pa2wxmmLXzseor6vKkL0XHYN+/keyyUOxKxcAlrX6Dale006cK/qU1VB7CxZf+CDkQTRassNP0ZB7NrC9+p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LAvp7QXCsqme5nUZQXwM9FRDxRkAQiLG9X2bqBW5+rD5giHfTVkpSuMWrTlenhvs8ofuX29q6RwJ+m260WKYKA==</DigestValue>
      </Reference>
      <Reference URI="/xl/calcChain.xml?ContentType=application/vnd.openxmlformats-officedocument.spreadsheetml.calcChain+xml">
        <DigestMethod Algorithm="http://www.w3.org/2001/04/xmlenc#sha512"/>
        <DigestValue>dNja2OpXd1fgIvfcH0dp4toBEwFm7IMraKXhO5MdS5KUssuXR5ygTdmA8BDLbra2zm35cszEMpyrAxNdg9yzXA==</DigestValue>
      </Reference>
      <Reference URI="/xl/printerSettings/printerSettings1.bin?ContentType=application/vnd.openxmlformats-officedocument.spreadsheetml.printerSettings">
        <DigestMethod Algorithm="http://www.w3.org/2001/04/xmlenc#sha512"/>
        <DigestValue>XISlCWLS2BEaw+BerFak8mgtlHT+CeJPaG2avjA9GuvwTjXTtMnv9K1txt5PxPSpifMEt0s58bUa5/TXCSUN1A==</DigestValue>
      </Reference>
      <Reference URI="/xl/printerSettings/printerSettings2.bin?ContentType=application/vnd.openxmlformats-officedocument.spreadsheetml.printerSettings">
        <DigestMethod Algorithm="http://www.w3.org/2001/04/xmlenc#sha512"/>
        <DigestValue>XISlCWLS2BEaw+BerFak8mgtlHT+CeJPaG2avjA9GuvwTjXTtMnv9K1txt5PxPSpifMEt0s58bUa5/TXCSUN1A==</DigestValue>
      </Reference>
      <Reference URI="/xl/sharedStrings.xml?ContentType=application/vnd.openxmlformats-officedocument.spreadsheetml.sharedStrings+xml">
        <DigestMethod Algorithm="http://www.w3.org/2001/04/xmlenc#sha512"/>
        <DigestValue>SteyBqoy7kyIIkFJitN8fk8GvKVzB7rl5TxrPT+SoaYoUi7I+nTrZDydd2U1PAwbdgPARaLwk6n+RSarnBEetQ==</DigestValue>
      </Reference>
      <Reference URI="/xl/styles.xml?ContentType=application/vnd.openxmlformats-officedocument.spreadsheetml.styles+xml">
        <DigestMethod Algorithm="http://www.w3.org/2001/04/xmlenc#sha512"/>
        <DigestValue>0QFAWV78dvI0+4P0NLdsDLr/Iy2/dWyy7KiYHyPmCubFlWv9yN4d+u46YEP7E5eltw+Xqei9J1rQMw9hK7xNhA==</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y0PVSS8ncCUh/2oYG6B1+XxCh5Va3SzeY6MSzlXMMXSUbQD6upDAaqm5+EvoA1K+w0XJC6CdOBOM3ZYtvI4HTQ==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sheet1.xml?ContentType=application/vnd.openxmlformats-officedocument.spreadsheetml.worksheet+xml">
        <DigestMethod Algorithm="http://www.w3.org/2001/04/xmlenc#sha512"/>
        <DigestValue>3xNiAQS3ByeBbulsuIEbvWNnZcQaA9LWOZg1jHDzxW+ud3lUSah+kksXbSFLe+zDvtYDuN8NFsB3HRhZsnwGmA==</DigestValue>
      </Reference>
      <Reference URI="/xl/worksheets/sheet2.xml?ContentType=application/vnd.openxmlformats-officedocument.spreadsheetml.worksheet+xml">
        <DigestMethod Algorithm="http://www.w3.org/2001/04/xmlenc#sha512"/>
        <DigestValue>M18bo/ou+QU4yi4y1WUoDufMVcO5czirp/H/Pvq6rIiMpNDJqA6OjSFlwWo633V+jSHu/CfjF+Vfn1iabCVakg==</DigestValue>
      </Reference>
      <Reference URI="/xl/worksheets/sheet3.xml?ContentType=application/vnd.openxmlformats-officedocument.spreadsheetml.worksheet+xml">
        <DigestMethod Algorithm="http://www.w3.org/2001/04/xmlenc#sha512"/>
        <DigestValue>huGZbJr8nOW3se1jEzsWzPOrsaNuZR0si1zPnV9l5wUnJzmxsGilbc8xQ629HPYkAWZbamNoypNWVT3jFzQOVQ==</DigestValue>
      </Reference>
      <Reference URI="/xl/worksheets/sheet4.xml?ContentType=application/vnd.openxmlformats-officedocument.spreadsheetml.worksheet+xml">
        <DigestMethod Algorithm="http://www.w3.org/2001/04/xmlenc#sha512"/>
        <DigestValue>G3LNY4RJfXPqCYB5ddd+Anln/Y05AVbiG/Le8AdD3FsodcTBZG1ldnek2mqVVK+UAwZlzzZRQLQWPdoBY9kMPw==</DigestValue>
      </Reference>
      <Reference URI="/xl/worksheets/sheet5.xml?ContentType=application/vnd.openxmlformats-officedocument.spreadsheetml.worksheet+xml">
        <DigestMethod Algorithm="http://www.w3.org/2001/04/xmlenc#sha512"/>
        <DigestValue>S5VqjIB/OY3m6LpCWzdRZwQLh5ILo0p7pdZB1CaA/5LRq7yTJAQI2B8h0YcrJP9J/FofEf4n67S+y4Jj3hVcAg==</DigestValue>
      </Reference>
    </Manifest>
    <SignatureProperties>
      <SignatureProperty Id="idSignatureTime" Target="#idPackageSignature">
        <mdssi:SignatureTime xmlns:mdssi="http://schemas.openxmlformats.org/package/2006/digital-signature">
          <mdssi:Format>YYYY-MM-DDThh:mm:ssTZD</mdssi:Format>
          <mdssi:Value>2025-02-26T17:36:36Z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2025-02-26T17:36:36Z</xd:SigningTime>
          <xd:SigningCertificate>
            <xd:Cert>
              <xd:CertDigest>
                <DigestMethod Algorithm="http://www.w3.org/2001/04/xmlenc#sha512"/>
                <DigestValue>Aqj6b2OHy8PIvSliJ0CrCuj0tzjixtvVuIOdStZ5TtJ1TjxkvwI5+2lOv3oHZk1eIKyOG6ZQwPbJEFErj7ia1A==</DigestValue>
              </xd:CertDigest>
              <xd:IssuerSerial>
                <X509IssuerName>SERIALNUMBER=RUC80080610-7, CN=CODE100 S.A., OU=Prestador Cualificado de Servicios de Confianza, O=ICPP, C=PY</X509IssuerName>
                <X509SerialNumber>181755825047217832135198011278884362708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DKcSrkFrbvgY+7lMmsEr2onuDIn5TUQeRDRCHJI4lkcJIjRSk8NiQbHlhrHOB4Ubto8a1FBbQMUR
81/qnp8BtQ==</DigestValue>
    </Reference>
    <Reference Type="http://www.w3.org/2000/09/xmldsig#Object" URI="#idOfficeObject">
      <DigestMethod Algorithm="http://www.w3.org/2001/04/xmlenc#sha512"/>
      <DigestValue>HAIGVR6VfLVtugMwOgO4JyCh9UjPh73ea91NT4DBQmEECB3GnWft2TX56kW40aM4Y9o83d30cogK
7ZOA+vpWVw==</DigestValue>
    </Reference>
    <Reference Type="http://uri.etsi.org/01903#SignedProperties" URI="#idSignedProperties">
      <Transforms>
        <Transform Algorithm="http://www.w3.org/TR/2001/REC-xml-c14n-20010315"/>
      </Transforms>
      <DigestMethod Algorithm="http://www.w3.org/2001/04/xmlenc#sha512"/>
      <DigestValue>SgdiBrM9fAzeUoZc/aWT3hIySrA/egbKhw9dgt0l5VTaHKSPx53fdLPa5W4gvtQi//vi7VuQtByp
cyVj9NolEA==</DigestValue>
    </Reference>
  </SignedInfo>
  <SignatureValue>A+IuVw95fLS8eieD1iWFfI8kHrSc5lHNnaMP1aVHQ1gEZF/bQtAVKfVofgLR9FTgurRrai5qa5RN
TAIAF0WKV5r6hTvZ2Y0rSisaUQTxZEeKkIGyb7b/+GEEVWuTC9cR5pn0LMffYpf5NPEjov/zk42a
OpEea9d2FuVfVn4s2MFJ9gZf8rhlbPVvpj4LIpgsuuMrSd9ZIV5gvdBGdEtSk5ov/r++HKmzV5VH
S0XgY0XbvB0JdDcOgH9Gs6UtC2yxMil8554JrVGO0qR4kLq1PgGrgOvniJK+jxnQ02JPjP549jGS
o0CnrCRjGohT9IpGq/BgAc7qFYo+QrzGoJNzHQ==</SignatureValue>
  <KeyInfo>
    <X509Data>
      <X509Certificate>MIIHnTCCBYWgAwIBAgIRAKGkLL+RXL6+QoQkk1hBq9AwDQYJKoZIhvcNAQENBQAwgYUxCzAJBgNVBAYTAlBZMQ0wCwYDVQQKEwRJQ1BQMTgwNgYDVQQLEy9QcmVzdGFkb3IgQ3VhbGlmaWNhZG8gZGUgU2VydmljaW9zIGRlIENvbmZpYW56YTEVMBMGA1UEAxMMQ09ERTEwMCBTLkEuMRYwFAYDVQQFEw1SVUM4MDA4MDYxMC03MB4XDTIzMDgyMzEzMDEyNVoXDTI1MDgyMzEzMDEyNVowgbExCzAJBgNVBAYTAlBZMTYwNAYDVQQKDC1DRVJUSUZJQ0FETyBDVUFMSUZJQ0FETyBERSBGSVJNQSBFTEVDVFLDk05JQ0ExCzAJBgNVBAsTAkYyMRowGAYDVQQEExFPUlRFR0EgRUNIRVZFUlJJQTENMAsGA1UEKhMETFVJUzEfMB0GA1UEAxMWTFVJUyBPUlRFR0EgRUNIRVZFUlJJQTERMA8GA1UEBRMIQ0k3NTcyOTcwggEiMA0GCSqGSIb3DQEBAQUAA4IBDwAwggEKAoIBAQDsikaxoV1YfcBz8ZlUm7tT7scNZzw9ipzb6DGV77Z2A1ynm0aeUJnQLichHRe3hYRDu72csMQgK3/V2L0q6fXRIvMzDbaDiyju5+MtiSM9a1KrXX6P3BzVf9nktPxOCzXAMLZgjGaCQijgT8t8JZJbl1VgdpRh7lig2zUeRI9VW5M0iFlt4lcxKrYUEDAoxX252N820OATQIHudPhCv681kzS+OXEP6D9BEn42UofY+5uh4F4Co7YYLgC6/IgB3QMGS5dvXIab1v5LRYP8Aa0aqWCq4R2EL+1bKgillR0/l0yiQ/rhs16QpEs+O614D+A8kGYceWUTRfL79+4FFqMVAgMBAAGjggLYMIIC1DAMBgNVHRMBAf8EAjAAMB0GA1UdDgQWBBTAX9C9imzfd71jaNwUjEljDy1TBDAfBgNVHSMEGDAWgBS+NVRiaGDnJtMxwV+XseL2ZM4H9TAOBgNVHQ8BAf8EBAMCBeAwTwYDVR0RBEgwRoEXTE9SVEVHQUBHUlVQT01BTy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NBQADggIBADQUWdijmKlRfTjQ3o6yzUG7ijEeAO9ulB2bK78LTIzOTWiNKTX0/D3u1sqNSni5wCLRm48NRsyN2HgQJmGx83Zd+Cd3ysuoaTUOdK5Qj/SiE5ZlSfHY4gmbO7TEVUMVwLMd50dr+8ZRrAipHXKf251REkpfhwoQQFlCw7NN0Ne+4bcRAkofsAhhDhgu8P5IK3MDY12N9n61EncY+Gk7JNETDijhl+VwvDJjYe+HgbD7RhKPpNkAs6vPi6UMsVXKssKr9Ja2tRzPY7LK4LzLyyvPhVw9shP44sKxgDk1ZIAV7SITitk9YPzJBkfqDL37e4W0+PKWEpCL8qrr5atk02mUmAhm/r8E3QffsxcDcbKYU1fa2R4Olt6VLoIWFEsarKRNOEproznkQtfneiJmE3HZI0cNiRzyxCGjEsj3k8O31VjyfJLejW9vW9W2+t+ZFiVGjb/TFd3xXxhKWziIsdAy2iNDjyzLroEgzWHqrl1MAMXWcEZswPFDBuzKHPvRGjtwWKXpXCdfdu2fdzcSFzrkhdXNMeKZtu2Pgkd9OyIjJKkHUQehPks48iNIWggiJ+PJ/aVNSBjfoUv+h9yd0oPMbrJUgrtYpHrsMleiX1bt+lPUVq8Is2SmQGkIfKWWP1GgQVJAcOxcL1PeB1UNC3DSsabyQGZnooX9MFHdy7Pj</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512"/>
        <DigestValue>LAvp7QXCsqme5nUZQXwM9FRDxRkAQiLG9X2bqBW5+rD5giHfTVkpSuMWrTlenhvs8ofuX29q6RwJ+m260WKYKA==</DigestValue>
      </Reference>
      <Reference URI="/xl/calcChain.xml?ContentType=application/vnd.openxmlformats-officedocument.spreadsheetml.calcChain+xml">
        <DigestMethod Algorithm="http://www.w3.org/2001/04/xmlenc#sha512"/>
        <DigestValue>dNja2OpXd1fgIvfcH0dp4toBEwFm7IMraKXhO5MdS5KUssuXR5ygTdmA8BDLbra2zm35cszEMpyrAxNdg9yzXA==</DigestValue>
      </Reference>
      <Reference URI="/xl/printerSettings/printerSettings1.bin?ContentType=application/vnd.openxmlformats-officedocument.spreadsheetml.printerSettings">
        <DigestMethod Algorithm="http://www.w3.org/2001/04/xmlenc#sha512"/>
        <DigestValue>XISlCWLS2BEaw+BerFak8mgtlHT+CeJPaG2avjA9GuvwTjXTtMnv9K1txt5PxPSpifMEt0s58bUa5/TXCSUN1A==</DigestValue>
      </Reference>
      <Reference URI="/xl/printerSettings/printerSettings2.bin?ContentType=application/vnd.openxmlformats-officedocument.spreadsheetml.printerSettings">
        <DigestMethod Algorithm="http://www.w3.org/2001/04/xmlenc#sha512"/>
        <DigestValue>XISlCWLS2BEaw+BerFak8mgtlHT+CeJPaG2avjA9GuvwTjXTtMnv9K1txt5PxPSpifMEt0s58bUa5/TXCSUN1A==</DigestValue>
      </Reference>
      <Reference URI="/xl/sharedStrings.xml?ContentType=application/vnd.openxmlformats-officedocument.spreadsheetml.sharedStrings+xml">
        <DigestMethod Algorithm="http://www.w3.org/2001/04/xmlenc#sha512"/>
        <DigestValue>SteyBqoy7kyIIkFJitN8fk8GvKVzB7rl5TxrPT+SoaYoUi7I+nTrZDydd2U1PAwbdgPARaLwk6n+RSarnBEetQ==</DigestValue>
      </Reference>
      <Reference URI="/xl/styles.xml?ContentType=application/vnd.openxmlformats-officedocument.spreadsheetml.styles+xml">
        <DigestMethod Algorithm="http://www.w3.org/2001/04/xmlenc#sha512"/>
        <DigestValue>0QFAWV78dvI0+4P0NLdsDLr/Iy2/dWyy7KiYHyPmCubFlWv9yN4d+u46YEP7E5eltw+Xqei9J1rQMw9hK7xNhA==</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y0PVSS8ncCUh/2oYG6B1+XxCh5Va3SzeY6MSzlXMMXSUbQD6upDAaqm5+EvoA1K+w0XJC6CdOBOM3ZYtvI4HTQ==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sheet1.xml?ContentType=application/vnd.openxmlformats-officedocument.spreadsheetml.worksheet+xml">
        <DigestMethod Algorithm="http://www.w3.org/2001/04/xmlenc#sha512"/>
        <DigestValue>3xNiAQS3ByeBbulsuIEbvWNnZcQaA9LWOZg1jHDzxW+ud3lUSah+kksXbSFLe+zDvtYDuN8NFsB3HRhZsnwGmA==</DigestValue>
      </Reference>
      <Reference URI="/xl/worksheets/sheet2.xml?ContentType=application/vnd.openxmlformats-officedocument.spreadsheetml.worksheet+xml">
        <DigestMethod Algorithm="http://www.w3.org/2001/04/xmlenc#sha512"/>
        <DigestValue>M18bo/ou+QU4yi4y1WUoDufMVcO5czirp/H/Pvq6rIiMpNDJqA6OjSFlwWo633V+jSHu/CfjF+Vfn1iabCVakg==</DigestValue>
      </Reference>
      <Reference URI="/xl/worksheets/sheet3.xml?ContentType=application/vnd.openxmlformats-officedocument.spreadsheetml.worksheet+xml">
        <DigestMethod Algorithm="http://www.w3.org/2001/04/xmlenc#sha512"/>
        <DigestValue>huGZbJr8nOW3se1jEzsWzPOrsaNuZR0si1zPnV9l5wUnJzmxsGilbc8xQ629HPYkAWZbamNoypNWVT3jFzQOVQ==</DigestValue>
      </Reference>
      <Reference URI="/xl/worksheets/sheet4.xml?ContentType=application/vnd.openxmlformats-officedocument.spreadsheetml.worksheet+xml">
        <DigestMethod Algorithm="http://www.w3.org/2001/04/xmlenc#sha512"/>
        <DigestValue>G3LNY4RJfXPqCYB5ddd+Anln/Y05AVbiG/Le8AdD3FsodcTBZG1ldnek2mqVVK+UAwZlzzZRQLQWPdoBY9kMPw==</DigestValue>
      </Reference>
      <Reference URI="/xl/worksheets/sheet5.xml?ContentType=application/vnd.openxmlformats-officedocument.spreadsheetml.worksheet+xml">
        <DigestMethod Algorithm="http://www.w3.org/2001/04/xmlenc#sha512"/>
        <DigestValue>S5VqjIB/OY3m6LpCWzdRZwQLh5ILo0p7pdZB1CaA/5LRq7yTJAQI2B8h0YcrJP9J/FofEf4n67S+y4Jj3hVcAg==</DigestValue>
      </Reference>
    </Manifest>
    <SignatureProperties>
      <SignatureProperty Id="idSignatureTime" Target="#idPackageSignature">
        <mdssi:SignatureTime xmlns:mdssi="http://schemas.openxmlformats.org/package/2006/digital-signature">
          <mdssi:Format>YYYY-MM-DDThh:mm:ssTZD</mdssi:Format>
          <mdssi:Value>2025-02-26T15:47:42Z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2025-02-26T15:47:42Z</xd:SigningTime>
          <xd:SigningCertificate>
            <xd:Cert>
              <xd:CertDigest>
                <DigestMethod Algorithm="http://www.w3.org/2001/04/xmlenc#sha512"/>
                <DigestValue>seDa9s6YElgoqTHVqdX6nU/5SE8gK0IQrGo8cMT7AKmBmQ/VYCJonMBVd9OJixndRn1KklTtNDskItl78hTXeA==</DigestValue>
              </xd:CertDigest>
              <xd:IssuerSerial>
                <X509IssuerName>SERIALNUMBER=RUC80080610-7, CN=CODE100 S.A., OU=Prestador Cualificado de Servicios de Confianza, O=ICPP, C=PY</X509IssuerName>
                <X509SerialNumber>214858151609760216525384768354338843600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5BMJXnrZ7tQY2aeXBRQf81g7h0MZyE73q6P4QKsV/ewOVquUj3PenldoiuLTTIcIIYU38ZvhrpUh
PJtJ2LOHQA==</DigestValue>
    </Reference>
    <Reference Type="http://www.w3.org/2000/09/xmldsig#Object" URI="#idOfficeObject">
      <DigestMethod Algorithm="http://www.w3.org/2001/04/xmlenc#sha512"/>
      <DigestValue>HAIGVR6VfLVtugMwOgO4JyCh9UjPh73ea91NT4DBQmEECB3GnWft2TX56kW40aM4Y9o83d30cogK
7ZOA+vpWVw==</DigestValue>
    </Reference>
    <Reference Type="http://uri.etsi.org/01903#SignedProperties" URI="#idSignedProperties">
      <Transforms>
        <Transform Algorithm="http://www.w3.org/TR/2001/REC-xml-c14n-20010315"/>
      </Transforms>
      <DigestMethod Algorithm="http://www.w3.org/2001/04/xmlenc#sha512"/>
      <DigestValue>1m852pY0Y0otmkwDuoDvGJYvJFPz78DoTaOPJG/3cwcQRQXdt53jA0J2CsTqRnCiFKyw8yDpM5Yw
K3jx+IferQ==</DigestValue>
    </Reference>
  </SignedInfo>
  <SignatureValue>rpYUr1m94LxJxQMQwULIllQpPROpltrWzI+xQWvuRBJARLdYS7vnAjNXL5V078JM20qUPSYYMYku
TWzikOb9F2cpF7v2lUsvJ4d2Vr0xjJA/f9D+ORewk9FNYuSwcT/Qyvcd2t26oGta87BTmfG9iBLn
5MQYub1FucphpqUowphtWvTw2fth4A3ltDC9i18hkhEMx7Su+EUooievS5kYD23pmphCilA5raAS
XdYRPucpLNiAolp5HgIyK4dxFR0RtYq3tNH7bF3H8kWQJPVwm6aOwP+fupmfe+1tMgNTNTwta+ZW
oB8LcqzBEA7LLElunCVmiJ4k89x75/78I6sZxA==</SignatureValue>
  <KeyInfo>
    <X509Data>
      <X509Certificate>MIIHxTCCBa2gAwIBAgIQQVhcaIf1z45IzXIaw1sd2jANBgkqhkiG9w0BAQ0FADCBhTELMAkGA1UEBhMCUFkxDTALBgNVBAoTBElDUFAxODA2BgNVBAsTL1ByZXN0YWRvciBDdWFsaWZpY2FkbyBkZSBTZXJ2aWNpb3MgZGUgQ29uZmlhbnphMRUwEwYDVQQDEwxDT0RFMTAwIFMuQS4xFjAUBgNVBAUTDVJVQzgwMDgwNjEwLTcwHhcNMjMwODI0MTQzMzE1WhcNMjUwODI0MTQzMzE1WjCB3DELMAkGA1UEBhMCUFkxNjA0BgNVBAoMLUNFUlRJRklDQURPIENVQUxJRklDQURPIERFIEZJUk1BIEVMRUNUUsOTTklDQTELMAkGA1UECxMCRjIxGTAXBgNVBAQTEEZFUk5BTkRFWiBDT0xNQU4xIzAhBgNVBCoTGk1BUklBIERFTCBDQVJNRU4gR1VBREFMVVBFMTQwMgYDVQQDEytNQVJJQSBERUwgQ0FSTUVOIEdVQURBTFVQRSBGRVJOQU5ERVogQ09MTUFOMRIwEAYDVQQFEwlDSTE1NTY4OTEwggEiMA0GCSqGSIb3DQEBAQUAA4IBDwAwggEKAoIBAQDWTkHyPEIBUTuqMWky9h1EXUjLRkBQO0LtxPhHaGeNaBC/mpL0oOOlN92/ZCfzghidh3QIFOhDYqcjAJQgSDDgb28tq57248XEmJNmAoEsmfwY0TCCp9YLhgqAK0QBQRG+bQuAuD1uFyhabA7RNuPMiVpavRRsYKAmk8+2PFuF4GiYpUUWxj7T61lQEuUMo+6kVGtkiVQrOFD5Ygb0AA7EwJBCK8mSKWuRdtUTvTQz1m9cLEHta80MWXvt/FqObxDqPOw/0i0DG6OaBKCFNlwvXYNirmHtRC3Cy0PM7dKKmaHWJRnE0VkH232jLP1J4GLhvL0xYbLJ6PZXXec7x2KNAgMBAAGjggLWMIIC0jAMBgNVHRMBAf8EAjAAMB0GA1UdDgQWBBQRFAn8Lz8lNiP+6oLCQr1tSxNmADAfBgNVHSMEGDAWgBS+NVRiaGDnJtMxwV+XseL2ZM4H9TAOBgNVHQ8BAf8EBAMCBeAwTQYDVR0RBEYwRIEVQ0ZFUk5BTkRFWkBGSUM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cv9p/PCYkpJAZvm6ktc9Yk4D1DX7KZg5ucq6rIdQv3cKKNLDPKGuU7OhkFs0eFQZSVAhQmBFsgST+guNhdr2TYRZMAbKyPLeSzrzq+DGfhckZNBIbJDODSUQ0ioNJf1Zqz80p2QkuJm3bWXEFCkniX77Bpef/OQ0BbRqejXsmDuOlE4kBM5CNN1Xt6gFnY6ILaIee+qAbjFux6hbS5MyOdFUgJqvnOaVYwzlRnxcTpLuP/YIK/F1hTSr6m/KSGkokRQkR+z//4wRzbk5g1lJYfF7mWs8+WJ8Im9714TRMpAkd9TCATRI6ff+ze2fYtQtHyno20bGwHADeWKbrjBAMEeknZoVJI1uF0LqBzeuowYlV/BaFLpuC3jOwpKPQvHQpubhjrZ9u50IZz1aoN9E0wwdE5vfexoRmtRwGBKn/2gFpIvOkUhtozU0N98HS9o0y82fXtyO+wXUa4K/2sGtDgQI933XK8o1yzWsAALXed6cIOx+ZdQok2nfU9AreG8bymz1NgFQX1OESOqm7oRt2rknU0yRxsL7KySk5E/SA55GPs1o/3B1fVH2hHlGZXJ56aNf24Z2doznJvq+SVm/R7EhS9XsBc7/E3GcIopSA8Y0bgEAzpKwoYFH1rw4EbxUbvJasIznaYKmh4n+D1wqy+CNyVy3lnpw6YBK2n+EYX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LAvp7QXCsqme5nUZQXwM9FRDxRkAQiLG9X2bqBW5+rD5giHfTVkpSuMWrTlenhvs8ofuX29q6RwJ+m260WKYKA==</DigestValue>
      </Reference>
      <Reference URI="/xl/calcChain.xml?ContentType=application/vnd.openxmlformats-officedocument.spreadsheetml.calcChain+xml">
        <DigestMethod Algorithm="http://www.w3.org/2001/04/xmlenc#sha512"/>
        <DigestValue>dNja2OpXd1fgIvfcH0dp4toBEwFm7IMraKXhO5MdS5KUssuXR5ygTdmA8BDLbra2zm35cszEMpyrAxNdg9yzXA==</DigestValue>
      </Reference>
      <Reference URI="/xl/printerSettings/printerSettings1.bin?ContentType=application/vnd.openxmlformats-officedocument.spreadsheetml.printerSettings">
        <DigestMethod Algorithm="http://www.w3.org/2001/04/xmlenc#sha512"/>
        <DigestValue>XISlCWLS2BEaw+BerFak8mgtlHT+CeJPaG2avjA9GuvwTjXTtMnv9K1txt5PxPSpifMEt0s58bUa5/TXCSUN1A==</DigestValue>
      </Reference>
      <Reference URI="/xl/printerSettings/printerSettings2.bin?ContentType=application/vnd.openxmlformats-officedocument.spreadsheetml.printerSettings">
        <DigestMethod Algorithm="http://www.w3.org/2001/04/xmlenc#sha512"/>
        <DigestValue>XISlCWLS2BEaw+BerFak8mgtlHT+CeJPaG2avjA9GuvwTjXTtMnv9K1txt5PxPSpifMEt0s58bUa5/TXCSUN1A==</DigestValue>
      </Reference>
      <Reference URI="/xl/sharedStrings.xml?ContentType=application/vnd.openxmlformats-officedocument.spreadsheetml.sharedStrings+xml">
        <DigestMethod Algorithm="http://www.w3.org/2001/04/xmlenc#sha512"/>
        <DigestValue>SteyBqoy7kyIIkFJitN8fk8GvKVzB7rl5TxrPT+SoaYoUi7I+nTrZDydd2U1PAwbdgPARaLwk6n+RSarnBEetQ==</DigestValue>
      </Reference>
      <Reference URI="/xl/styles.xml?ContentType=application/vnd.openxmlformats-officedocument.spreadsheetml.styles+xml">
        <DigestMethod Algorithm="http://www.w3.org/2001/04/xmlenc#sha512"/>
        <DigestValue>0QFAWV78dvI0+4P0NLdsDLr/Iy2/dWyy7KiYHyPmCubFlWv9yN4d+u46YEP7E5eltw+Xqei9J1rQMw9hK7xNhA==</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y0PVSS8ncCUh/2oYG6B1+XxCh5Va3SzeY6MSzlXMMXSUbQD6upDAaqm5+EvoA1K+w0XJC6CdOBOM3ZYtvI4HTQ==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sheet1.xml?ContentType=application/vnd.openxmlformats-officedocument.spreadsheetml.worksheet+xml">
        <DigestMethod Algorithm="http://www.w3.org/2001/04/xmlenc#sha512"/>
        <DigestValue>3xNiAQS3ByeBbulsuIEbvWNnZcQaA9LWOZg1jHDzxW+ud3lUSah+kksXbSFLe+zDvtYDuN8NFsB3HRhZsnwGmA==</DigestValue>
      </Reference>
      <Reference URI="/xl/worksheets/sheet2.xml?ContentType=application/vnd.openxmlformats-officedocument.spreadsheetml.worksheet+xml">
        <DigestMethod Algorithm="http://www.w3.org/2001/04/xmlenc#sha512"/>
        <DigestValue>M18bo/ou+QU4yi4y1WUoDufMVcO5czirp/H/Pvq6rIiMpNDJqA6OjSFlwWo633V+jSHu/CfjF+Vfn1iabCVakg==</DigestValue>
      </Reference>
      <Reference URI="/xl/worksheets/sheet3.xml?ContentType=application/vnd.openxmlformats-officedocument.spreadsheetml.worksheet+xml">
        <DigestMethod Algorithm="http://www.w3.org/2001/04/xmlenc#sha512"/>
        <DigestValue>huGZbJr8nOW3se1jEzsWzPOrsaNuZR0si1zPnV9l5wUnJzmxsGilbc8xQ629HPYkAWZbamNoypNWVT3jFzQOVQ==</DigestValue>
      </Reference>
      <Reference URI="/xl/worksheets/sheet4.xml?ContentType=application/vnd.openxmlformats-officedocument.spreadsheetml.worksheet+xml">
        <DigestMethod Algorithm="http://www.w3.org/2001/04/xmlenc#sha512"/>
        <DigestValue>G3LNY4RJfXPqCYB5ddd+Anln/Y05AVbiG/Le8AdD3FsodcTBZG1ldnek2mqVVK+UAwZlzzZRQLQWPdoBY9kMPw==</DigestValue>
      </Reference>
      <Reference URI="/xl/worksheets/sheet5.xml?ContentType=application/vnd.openxmlformats-officedocument.spreadsheetml.worksheet+xml">
        <DigestMethod Algorithm="http://www.w3.org/2001/04/xmlenc#sha512"/>
        <DigestValue>S5VqjIB/OY3m6LpCWzdRZwQLh5ILo0p7pdZB1CaA/5LRq7yTJAQI2B8h0YcrJP9J/FofEf4n67S+y4Jj3hVcAg==</DigestValue>
      </Reference>
    </Manifest>
    <SignatureProperties>
      <SignatureProperty Id="idSignatureTime" Target="#idPackageSignature">
        <mdssi:SignatureTime xmlns:mdssi="http://schemas.openxmlformats.org/package/2006/digital-signature">
          <mdssi:Format>YYYY-MM-DDThh:mm:ssTZD</mdssi:Format>
          <mdssi:Value>2025-02-27T12:34:18Z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2025-02-27T12:34:18Z</xd:SigningTime>
          <xd:SigningCertificate>
            <xd:Cert>
              <xd:CertDigest>
                <DigestMethod Algorithm="http://www.w3.org/2001/04/xmlenc#sha512"/>
                <DigestValue>XKPwZsSPLQ8li6cZynorhsssPhzZS24le7Pw0e4qiKCOh8WosD1/ACh/peF6Sy52yTF/Rq/ixe+FJ0kjcBRzKg==</DigestValue>
              </xd:CertDigest>
              <xd:IssuerSerial>
                <X509IssuerName>SERIALNUMBER=RUC80080610-7, CN=CODE100 S.A., OU=Prestador Cualificado de Servicios de Confianza, O=ICPP, C=PY</X509IssuerName>
                <X509SerialNumber>86858616113060677313461010980075675098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992fhADo6UnsXJ5GEfw9faMRYwER7OgYTl8p6lqqzAU=</DigestValue>
    </Reference>
    <Reference Type="http://www.w3.org/2000/09/xmldsig#Object" URI="#idOfficeObject">
      <DigestMethod Algorithm="http://www.w3.org/2001/04/xmlenc#sha256"/>
      <DigestValue>6VyVlwNAS953py2VP/en8BkPsH8pjfU+JZELOBUPRE0=</DigestValue>
    </Reference>
    <Reference Type="http://uri.etsi.org/01903#SignedProperties" URI="#idSignedProperties">
      <Transforms>
        <Transform Algorithm="http://www.w3.org/TR/2001/REC-xml-c14n-20010315"/>
      </Transforms>
      <DigestMethod Algorithm="http://www.w3.org/2001/04/xmlenc#sha256"/>
      <DigestValue>4RqyEUI8jZcYnDH277xdpVbhqyyDrZfc1jqtVSJ2ul0=</DigestValue>
    </Reference>
  </SignedInfo>
  <SignatureValue>nA8oEVJJJG66mM9CRDkuXXN673cqoLUR3aCn/qMUNK2QHWQEHAiAngl2gk1BSJckwESciu+AaBPR
+lXdrBl0MUphPks2uF84yd8puTZ9HZsT5f8C8HCFBNic2lP2OCD1pRnb87EaYTJC267maPCX8vEt
pBNEBlc2fR4+6X4s2Q6VGpFNiKYrv0wOg2dcIq9Nj30AAeM7TrjkltmsH8+svXHOb1a7S4x+7rvO
lUcgwUvWZrDGxGQun2IoYiiwymIXpczxRMFmWQc611idXdOxcF7sIebmBbMAZMxCE7SrqUWAot8b
m3mRRg+pjaXvwJqs0jd6fIM3HejCAeVd64+U0A==</SignatureValue>
  <KeyInfo>
    <X509Data>
      <X509Certificate>MIIIizCCBnOgAwIBAgIITr/as/6fVi0wDQYJKoZIhvcNAQELBQAwWjEaMBgGA1UEAwwRQ0EtRE9DVU1FTlRBIFMuQS4xFjAUBgNVBAUTDVJVQzgwMDUwMTcyLTExFzAVBgNVBAoMDkRPQ1VNRU5UQSBTLkEuMQswCQYDVQQGEwJQWTAeFw0yNDEyMDYxNTA3MDBaFw0yNjEyMDYxNTA3MDBaMIHAMScwJQYDVQQDDB5PU0NBUiBCRVJOQVJETyBHVUlMTEVOIENBQ0VSRVMxETAPBgNVBAUTCENJNjAxNzcxMRcwFQYDVQQqDA5PU0NBUiBCRVJOQVJETzEYMBYGA1UEBAwPR1VJTExFTiBDQUNFUkVTMQswCQYDVQQLDAJGMjE1MDMGA1UECgwsQ0VSVElGSUNBRE8gQ1VBTElGSUNBRE8gREUgRklSTUEgRUxFQ1RST05JQ0ExCzAJBgNVBAYTAlBZMIIBIjANBgkqhkiG9w0BAQEFAAOCAQ8AMIIBCgKCAQEAv6PREfbFBC7tmivoQUC8ou89i8aiuP311AjqqshrxLkta9m3Jr5xWfQe/CscVe0OyNRGLfbB9KlI+/HLPh3+kEAYGFkfJBG/CePLlCHU84BlFbnHrMM8SNzNG+dH13mugDmVSva5oqRXrFE8da1u4k9agVfpXs0UmoNxC8lRCF9ivhSsN/36rvpxASrWd/900wYDYENC2mjt54fGMVs3poRz541bcfXSvEzbaIAhQdBLdkPkQ7REqMwW0HfeyYI035x6Je0y6jyncs8vK0HCQZlZeuGDFCVEjYjiK34zT7uA+Cg8YwEu9c6kSFhKvIB7AbSg8TIeMA8fbxdNvSiQFw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b3NjYXIuZ3VpbGxlbkBiZG8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J5x7+7QV58qqzrjLKJmgAELfiakwDgYDVR0PAQH/BAQDAgXgMA0GCSqGSIb3DQEBCwUAA4ICAQBC+t3yNk8hNJyR1bAC+t1Y8LW0KXMywEEflmBR80Ytjg9yBObNP2P+l7kM3F2YQQusapzwL0GQ2OP9PSozSf7sldtHSQ55bk1e/fdzpVrOqp+WUUNWWaoeamQNj71uAo8PMnMdUvsr7gDwnmfPmPjRqkp+QeZX9CYayxayyiySUJ8iPYBtnHfo7t6Phr7IesCZb55DFHOfpcutodVsC5N+/bALmXB5CZbcw/cqL6aEDJrR+kYrWo5AMwu5c5PpmquuvGOQ2n56d9fbrorTrJuVU/GyBPpNkAWXq7iURk/7a8zvLkxQUmL4cXAqEoQWvFwxqI1pXhjSYPnfQkVx5G0BPgCPU2IEK4KbgaYkRUEDdZdZf8E84CchzZpuKW7CGH32/n29WYDzHtKPHDZPN0SLcKOeSL0VYZsb3z4zfzDVoCQADc9I3xyxR1E37QUH31jcB2AP6Cp30GXHFcGje56UGbGDiXLFUdag89G7JhvRv8BKpbubOi48/vYYzDhwygw9Y54cgsDXwj44hbiPUFTcvRry+WFjcMzYWSWFsyQrO4EKJyeZvxs0axD1Plsxj/iexDyCMrmsseHMiIzA9meR8D1bIPFDDvB0d+Efx7ZKV//pxplP/arHqNFE+XxULsiFGDsQrAVDx0Wwf0JrdpKK2IJjSlFFdHObJkqsal5UT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SvtLgLHWwOe2+41fuNrh9MPG5Bh3+j+tOUplp0lR7Bs=</DigestValue>
      </Reference>
      <Reference URI="/xl/calcChain.xml?ContentType=application/vnd.openxmlformats-officedocument.spreadsheetml.calcChain+xml">
        <DigestMethod Algorithm="http://www.w3.org/2001/04/xmlenc#sha256"/>
        <DigestValue>A9XirLp/e0WUS3vpVQ/KmfytgRRmQh78N8KwPdQQFR0=</DigestValue>
      </Reference>
      <Reference URI="/xl/printerSettings/printerSettings1.bin?ContentType=application/vnd.openxmlformats-officedocument.spreadsheetml.printerSettings">
        <DigestMethod Algorithm="http://www.w3.org/2001/04/xmlenc#sha256"/>
        <DigestValue>gZEAVu5sJEQZ6Anr1WykMNch2fnUfNmcgkgfLkPy+ms=</DigestValue>
      </Reference>
      <Reference URI="/xl/printerSettings/printerSettings2.bin?ContentType=application/vnd.openxmlformats-officedocument.spreadsheetml.printerSettings">
        <DigestMethod Algorithm="http://www.w3.org/2001/04/xmlenc#sha256"/>
        <DigestValue>gZEAVu5sJEQZ6Anr1WykMNch2fnUfNmcgkgfLkPy+ms=</DigestValue>
      </Reference>
      <Reference URI="/xl/sharedStrings.xml?ContentType=application/vnd.openxmlformats-officedocument.spreadsheetml.sharedStrings+xml">
        <DigestMethod Algorithm="http://www.w3.org/2001/04/xmlenc#sha256"/>
        <DigestValue>jtmpp7MeI3SNMdvxMdkESzuuttOvg0qMs0+Uk4V3iQY=</DigestValue>
      </Reference>
      <Reference URI="/xl/styles.xml?ContentType=application/vnd.openxmlformats-officedocument.spreadsheetml.styles+xml">
        <DigestMethod Algorithm="http://www.w3.org/2001/04/xmlenc#sha256"/>
        <DigestValue>WMQxDYOQFhGNMM36sNhcWWZrFU1cx5JW7R7PZnk8CAk=</DigestValue>
      </Reference>
      <Reference URI="/xl/theme/theme1.xml?ContentType=application/vnd.openxmlformats-officedocument.theme+xml">
        <DigestMethod Algorithm="http://www.w3.org/2001/04/xmlenc#sha256"/>
        <DigestValue>cI0/HXUJqryaYoRwZC3vNBHtNesfR3Vou+AOm9g0lJo=</DigestValue>
      </Reference>
      <Reference URI="/xl/workbook.xml?ContentType=application/vnd.openxmlformats-officedocument.spreadsheetml.sheet.main+xml">
        <DigestMethod Algorithm="http://www.w3.org/2001/04/xmlenc#sha256"/>
        <DigestValue>v6rrRaHS+O4umvyz82cFhF4ueNtPYFCFxZyPMsMdycA=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sheet1.xml?ContentType=application/vnd.openxmlformats-officedocument.spreadsheetml.worksheet+xml">
        <DigestMethod Algorithm="http://www.w3.org/2001/04/xmlenc#sha256"/>
        <DigestValue>KiSjekX+6cmtiiFCWiKhUkU6p3VHP0W8Q1V81LBwKzQ=</DigestValue>
      </Reference>
      <Reference URI="/xl/worksheets/sheet2.xml?ContentType=application/vnd.openxmlformats-officedocument.spreadsheetml.worksheet+xml">
        <DigestMethod Algorithm="http://www.w3.org/2001/04/xmlenc#sha256"/>
        <DigestValue>kfmLqSQeCCwKupujltN/1rDwmRwEfu9nnFj1i9vcS8s=</DigestValue>
      </Reference>
      <Reference URI="/xl/worksheets/sheet3.xml?ContentType=application/vnd.openxmlformats-officedocument.spreadsheetml.worksheet+xml">
        <DigestMethod Algorithm="http://www.w3.org/2001/04/xmlenc#sha256"/>
        <DigestValue>zLJnZZexRcu3S8z009dBP6y7ZJ38HV2Vm/Fv6Umq9P8=</DigestValue>
      </Reference>
      <Reference URI="/xl/worksheets/sheet4.xml?ContentType=application/vnd.openxmlformats-officedocument.spreadsheetml.worksheet+xml">
        <DigestMethod Algorithm="http://www.w3.org/2001/04/xmlenc#sha256"/>
        <DigestValue>mbjFe7DyrPJRoFk94ee5INVYT8h19RChuk7tEKVBqoE=</DigestValue>
      </Reference>
      <Reference URI="/xl/worksheets/sheet5.xml?ContentType=application/vnd.openxmlformats-officedocument.spreadsheetml.worksheet+xml">
        <DigestMethod Algorithm="http://www.w3.org/2001/04/xmlenc#sha256"/>
        <DigestValue>miHYcadOCHBO/yau/LkoRRnBMwC3v42G3D+UHriYRTA=</DigestValue>
      </Reference>
    </Manifest>
    <SignatureProperties>
      <SignatureProperty Id="idSignatureTime" Target="#idPackageSignature">
        <mdssi:SignatureTime xmlns:mdssi="http://schemas.openxmlformats.org/package/2006/digital-signature">
          <mdssi:Format>YYYY-MM-DDThh:mm:ssTZD</mdssi:Format>
          <mdssi:Value>2025-02-28T21:05:00Z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Firmado a efectos de su identificación con mi dictamen de fecha 28feb25</SignatureComments>
          <WindowsVersion>10.0</WindowsVersion>
          <OfficeVersion>16.0.18429/26</OfficeVersion>
          <ApplicationVersion>16.0.18429</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InfoV2 xmlns="http://schemas.microsoft.com/office/2006/digsig">
          <Address1/>
          <Address2/>
        </SignatureInfoV2>
      </SignatureProperty>
    </SignatureProperties>
  </Object>
  <Object>
    <xd:QualifyingProperties xmlns:xd="http://uri.etsi.org/01903/v1.3.2#" Target="#idPackageSignature">
      <xd:SignedProperties Id="idSignedProperties">
        <xd:SignedSignatureProperties>
          <xd:SigningTime>2025-02-28T21:05:00Z</xd:SigningTime>
          <xd:SigningCertificate>
            <xd:Cert>
              <xd:CertDigest>
                <DigestMethod Algorithm="http://www.w3.org/2001/04/xmlenc#sha256"/>
                <DigestValue>Mu1bpC4O28q5rlxau4Ad7FWHqea3to6DlY6LiQaUUa8=</DigestValue>
              </xd:CertDigest>
              <xd:IssuerSerial>
                <X509IssuerName>C=PY, O=DOCUMENTA S.A., SERIALNUMBER=RUC80050172-1, CN=CA-DOCUMENTA S.A.</X509IssuerName>
                <X509SerialNumber>5674494522115970605</X509SerialNumber>
              </xd:IssuerSerial>
            </xd:Cert>
          </xd:SigningCertificate>
          <xd:SignaturePolicyIdentifier>
            <xd:SignaturePolicyImplied/>
          </xd:SignaturePolicyIdentifier>
          <xd:SignatureProductionPlace>
            <xd:City/>
            <xd:StateOrProvince/>
            <xd:PostalCode/>
            <xd:CountryName/>
          </xd:SignatureProductionPlace>
          <xd:SignerRole>
            <xd:ClaimedRoles>
              <xd:ClaimedRole>Auditor Externo</xd:ClaimedRole>
            </xd:ClaimedRoles>
          </xd:SignerRole>
        </xd:SignedSignatureProperties>
      </xd:SignedProperties>
    </xd:QualifyingProperties>
  </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OjF4jrtcxmE1dDGC+BYjTx6bJy87iSwCYER3GZ0dorvJ9tFs5ciLjLzfuTcomEVfyeWSn4Ej/4yJ
LYItiOOEaA==</DigestValue>
    </Reference>
    <Reference Type="http://www.w3.org/2000/09/xmldsig#Object" URI="#idOfficeObject">
      <DigestMethod Algorithm="http://www.w3.org/2001/04/xmlenc#sha512"/>
      <DigestValue>HAIGVR6VfLVtugMwOgO4JyCh9UjPh73ea91NT4DBQmEECB3GnWft2TX56kW40aM4Y9o83d30cogK
7ZOA+vpWVw==</DigestValue>
    </Reference>
    <Reference Type="http://uri.etsi.org/01903#SignedProperties" URI="#idSignedProperties">
      <Transforms>
        <Transform Algorithm="http://www.w3.org/TR/2001/REC-xml-c14n-20010315"/>
      </Transforms>
      <DigestMethod Algorithm="http://www.w3.org/2001/04/xmlenc#sha512"/>
      <DigestValue>1L4YCB9EYYddudWJQUBW7GtFY4UCOZdxBi9z9797tgeXhBQ1JxSrUq6jKTREyYdvMLdQu6lon/NF
q+TELJiSYg==</DigestValue>
    </Reference>
  </SignedInfo>
  <SignatureValue>XMjtIBysqO2j7R23S5m2ocj9TTLHAN6Jq7dsLtW1IVlbwZhOcmRKF3H9tr4JP6BagbYuPKCdoCbg
l6ZtlfR0WIywXY6msHXt8LBVH5I2SOKpgghPmgYu/zAVyES/zZvj6KABLXJ7Q98L6ztgPGLnab6O
/zcJ2sLnNzgX3ye3c4mh37zDySx7EoWkXfBQbjXsxeGEHkQtdOTZtDqi0WAODjEyk1UK292+w4c4
v33MIxs8ntma79fnhB7s/r8wnRzv0TJCpIuFpnra3egl9PwGOPE07EM2st/47IyFNF6cS0tACDU1
edAbJK5tM49O+0L1FUmnci9VfMVnTm+js0NGDA==</SignatureValue>
  <KeyInfo>
    <X509Data>
      <X509Certificate>MIIHqzCCBZOgAwIBAgIRAL/WnXh0i9m5TyTCGRb26GQwDQYJKoZIhvcNAQENBQAwgYUxCzAJBgNVBAYTAlBZMQ0wCwYDVQQKEwRJQ1BQMTgwNgYDVQQLEy9QcmVzdGFkb3IgQ3VhbGlmaWNhZG8gZGUgU2VydmljaW9zIGRlIENvbmZpYW56YTEVMBMGA1UEAxMMQ09ERTEwMCBTLkEuMRYwFAYDVQQFEw1SVUM4MDA4MDYxMC03MB4XDTIzMDgyMzE0MDM1OFoXDTI1MDgyMzE0MDM1OFowgb8xCzAJBgNVBAYTAlBZMTYwNAYDVQQKDC1DRVJUSUZJQ0FETyBDVUFMSUZJQ0FETyBERSBGSVJNQSBFTEVDVFLDk05JQ0ExCzAJBgNVBAsTAkYyMRYwFAYDVQQEEw1HQU1BUlJBIFNUQVJLMRgwFgYDVQQqEw9NQU5VRUwgQkVOSkFNSU4xJjAkBgNVBAMTHU1BTlVFTCBCRU5KQU1JTiBHQU1BUlJBIFNUQVJLMREwDwYDVQQFEwhDSTg1MTI3MTCCASIwDQYJKoZIhvcNAQEBBQADggEPADCCAQoCggEBAMS7fis1FOD/MrsSDaYEPjqv27dfrUPcO381WEJRvdPWnXLbkulCwXgTzX601Hu3DIXjLkbtjfUwHBa4QV3AVVs8NpI1QZsxYLPVLj/X5BRS+RZRCzrDsqTart3u/kKwf934Z56I7YVEQZ8YmZWA4VQ/JWE3R2kyiC3uoRjH7bzDXO7I04ParfCVOgLjqoLOaWZCMoc3juOVPN2qnnswDNViFcjcqO9JyzCsh3egDh9zNC4VtH0bfjjMcHz41SvNcW1XfCQ0/6BKlceAjmh0H1HDrGWXfGe/yZEcBtCMadkJODtEhBEHeipg9nJ4nWMqkIwJWCv3DG3pyyuIrN3Hfr0CAwEAAaOCAtgwggLUMAwGA1UdEwEB/wQCMAAwHQYDVR0OBBYEFLMZjsdy50gO+UvWtzL0ihax6DvyMB8GA1UdIwQYMBaAFL41VGJoYOcm0zHBX5ex4vZkzgf1MA4GA1UdDwEB/wQEAwIF4DBPBgNVHREESDBGgRdNR0FNQVJBQEdSVVBPTUFPLkNPTS5QW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XZZaP2jABNU4z8mYc4osthWUl0M0XO7NG5H7gtOGD11S4W87Oelgl4M1azpFyohV0g6+EhPh5QCSY08+qD74JhlajvDxXAq0ZMw6xd/qs6DZQel+eFdBObSAyZN2X8g3EUWupm8mD6GBZg7pNzs//6OhoNmhz1xmtG9oJmEsZ0Y4mTnprzLj+1AO8yRW6lJgjFnh2qxM0DLqiUajSVlMQnQ845yQ2LysZdNVDO5ufZWyouKW4aWMiIpTvuXlUsI0svh2aLzFTUHsBfbq6J5984kYlB1WhE9vVDdpG6l0ZkigrUrHDP1hpy5AU2H9lH257X84/VLri1Ha6ZBR4SZgnc4ujYk+JuiZuASBpsH/x7aMVk44AKRDKHOzowRWtrBdLXlAyxGkFhVFSzqfFeInCkULfpIW/8/+OJn930qDe1cIdAQBjfDFiPvuMhWA+/bkms0TiJ7MXs/CCdoOIWChBT+i3IY2UJjJ7Clm9vXWXpFU3F88MheSSXigHDz6gNa9e1FZKKSO8CUiHUCs7+N+/rXYXvG+FiF4KFjRE86hET7Uf7qfONQHWH2/UdBlmngH/Khzwj1HtLylUbo3xCHyiTg3XdXwolPf3nzl67NZ6FrnF59JGNcCYTzsLGEmS7+71Z15tiZ/QEg9ro9M+jf2cEyOKkqmNUKgOWcaAVHan/8=</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512"/>
        <DigestValue>LAvp7QXCsqme5nUZQXwM9FRDxRkAQiLG9X2bqBW5+rD5giHfTVkpSuMWrTlenhvs8ofuX29q6RwJ+m260WKYKA==</DigestValue>
      </Reference>
      <Reference URI="/xl/calcChain.xml?ContentType=application/vnd.openxmlformats-officedocument.spreadsheetml.calcChain+xml">
        <DigestMethod Algorithm="http://www.w3.org/2001/04/xmlenc#sha512"/>
        <DigestValue>dNja2OpXd1fgIvfcH0dp4toBEwFm7IMraKXhO5MdS5KUssuXR5ygTdmA8BDLbra2zm35cszEMpyrAxNdg9yzXA==</DigestValue>
      </Reference>
      <Reference URI="/xl/printerSettings/printerSettings1.bin?ContentType=application/vnd.openxmlformats-officedocument.spreadsheetml.printerSettings">
        <DigestMethod Algorithm="http://www.w3.org/2001/04/xmlenc#sha512"/>
        <DigestValue>XISlCWLS2BEaw+BerFak8mgtlHT+CeJPaG2avjA9GuvwTjXTtMnv9K1txt5PxPSpifMEt0s58bUa5/TXCSUN1A==</DigestValue>
      </Reference>
      <Reference URI="/xl/printerSettings/printerSettings2.bin?ContentType=application/vnd.openxmlformats-officedocument.spreadsheetml.printerSettings">
        <DigestMethod Algorithm="http://www.w3.org/2001/04/xmlenc#sha512"/>
        <DigestValue>XISlCWLS2BEaw+BerFak8mgtlHT+CeJPaG2avjA9GuvwTjXTtMnv9K1txt5PxPSpifMEt0s58bUa5/TXCSUN1A==</DigestValue>
      </Reference>
      <Reference URI="/xl/sharedStrings.xml?ContentType=application/vnd.openxmlformats-officedocument.spreadsheetml.sharedStrings+xml">
        <DigestMethod Algorithm="http://www.w3.org/2001/04/xmlenc#sha512"/>
        <DigestValue>SteyBqoy7kyIIkFJitN8fk8GvKVzB7rl5TxrPT+SoaYoUi7I+nTrZDydd2U1PAwbdgPARaLwk6n+RSarnBEetQ==</DigestValue>
      </Reference>
      <Reference URI="/xl/styles.xml?ContentType=application/vnd.openxmlformats-officedocument.spreadsheetml.styles+xml">
        <DigestMethod Algorithm="http://www.w3.org/2001/04/xmlenc#sha512"/>
        <DigestValue>0QFAWV78dvI0+4P0NLdsDLr/Iy2/dWyy7KiYHyPmCubFlWv9yN4d+u46YEP7E5eltw+Xqei9J1rQMw9hK7xNhA==</DigestValue>
      </Reference>
      <Reference URI="/xl/theme/theme1.xml?ContentType=application/vnd.openxmlformats-officedocument.theme+xml">
        <DigestMethod Algorithm="http://www.w3.org/2001/04/xmlenc#sha512"/>
        <DigestValue>4YX2YO+IwmgIeCECjAosqkC1WFa32CrS3Sh3aZEhxqcaHn9KH9PPnkmaIj0MdutZXGL72V/ex+TpWUL+O5V2kQ==</DigestValue>
      </Reference>
      <Reference URI="/xl/workbook.xml?ContentType=application/vnd.openxmlformats-officedocument.spreadsheetml.sheet.main+xml">
        <DigestMethod Algorithm="http://www.w3.org/2001/04/xmlenc#sha512"/>
        <DigestValue>y0PVSS8ncCUh/2oYG6B1+XxCh5Va3SzeY6MSzlXMMXSUbQD6upDAaqm5+EvoA1K+w0XJC6CdOBOM3ZYtvI4HTQ==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0uqUbitQEkFdWpeOiyEP0UI9PF+erYBsDGjZt5VnyJYq75iauMR/EQYY0Siw2JO9VoNYafUYPcXKAiLATBF8EA==</DigestValue>
      </Reference>
      <Reference URI="/xl/worksheets/sheet1.xml?ContentType=application/vnd.openxmlformats-officedocument.spreadsheetml.worksheet+xml">
        <DigestMethod Algorithm="http://www.w3.org/2001/04/xmlenc#sha512"/>
        <DigestValue>3xNiAQS3ByeBbulsuIEbvWNnZcQaA9LWOZg1jHDzxW+ud3lUSah+kksXbSFLe+zDvtYDuN8NFsB3HRhZsnwGmA==</DigestValue>
      </Reference>
      <Reference URI="/xl/worksheets/sheet2.xml?ContentType=application/vnd.openxmlformats-officedocument.spreadsheetml.worksheet+xml">
        <DigestMethod Algorithm="http://www.w3.org/2001/04/xmlenc#sha512"/>
        <DigestValue>M18bo/ou+QU4yi4y1WUoDufMVcO5czirp/H/Pvq6rIiMpNDJqA6OjSFlwWo633V+jSHu/CfjF+Vfn1iabCVakg==</DigestValue>
      </Reference>
      <Reference URI="/xl/worksheets/sheet3.xml?ContentType=application/vnd.openxmlformats-officedocument.spreadsheetml.worksheet+xml">
        <DigestMethod Algorithm="http://www.w3.org/2001/04/xmlenc#sha512"/>
        <DigestValue>huGZbJr8nOW3se1jEzsWzPOrsaNuZR0si1zPnV9l5wUnJzmxsGilbc8xQ629HPYkAWZbamNoypNWVT3jFzQOVQ==</DigestValue>
      </Reference>
      <Reference URI="/xl/worksheets/sheet4.xml?ContentType=application/vnd.openxmlformats-officedocument.spreadsheetml.worksheet+xml">
        <DigestMethod Algorithm="http://www.w3.org/2001/04/xmlenc#sha512"/>
        <DigestValue>G3LNY4RJfXPqCYB5ddd+Anln/Y05AVbiG/Le8AdD3FsodcTBZG1ldnek2mqVVK+UAwZlzzZRQLQWPdoBY9kMPw==</DigestValue>
      </Reference>
      <Reference URI="/xl/worksheets/sheet5.xml?ContentType=application/vnd.openxmlformats-officedocument.spreadsheetml.worksheet+xml">
        <DigestMethod Algorithm="http://www.w3.org/2001/04/xmlenc#sha512"/>
        <DigestValue>S5VqjIB/OY3m6LpCWzdRZwQLh5ILo0p7pdZB1CaA/5LRq7yTJAQI2B8h0YcrJP9J/FofEf4n67S+y4Jj3hVcAg==</DigestValue>
      </Reference>
    </Manifest>
    <SignatureProperties>
      <SignatureProperty Id="idSignatureTime" Target="#idPackageSignature">
        <mdssi:SignatureTime xmlns:mdssi="http://schemas.openxmlformats.org/package/2006/digital-signature">
          <mdssi:Format>YYYY-MM-DDThh:mm:ssTZD</mdssi:Format>
          <mdssi:Value>2025-02-27T14:40:56Z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2025-02-27T14:40:56Z</xd:SigningTime>
          <xd:SigningCertificate>
            <xd:Cert>
              <xd:CertDigest>
                <DigestMethod Algorithm="http://www.w3.org/2001/04/xmlenc#sha512"/>
                <DigestValue>pVOywUV1NCoXk5PvXtMee5skuW9TYur0MCzV7GBUAMoALMd7ydLjHpsxWYswGF1HcyghblD82yNnYIRRAHFe/A==</DigestValue>
              </xd:CertDigest>
              <xd:IssuerSerial>
                <X509IssuerName>SERIALNUMBER=RUC80080610-7, CN=CODE100 S.A., OU=Prestador Cualificado de Servicios de Confianza, O=ICPP, C=PY</X509IssuerName>
                <X509SerialNumber>254996892604401989861189539889535182948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A412DC28-C8AE-4A9B-BE9B-DE30F489D013}"/>
</file>

<file path=customXml/itemProps2.xml><?xml version="1.0" encoding="utf-8"?>
<ds:datastoreItem xmlns:ds="http://schemas.openxmlformats.org/officeDocument/2006/customXml" ds:itemID="{C9B90078-A3DF-4DAC-AA5B-CF0C592F2F79}"/>
</file>

<file path=customXml/itemProps3.xml><?xml version="1.0" encoding="utf-8"?>
<ds:datastoreItem xmlns:ds="http://schemas.openxmlformats.org/officeDocument/2006/customXml" ds:itemID="{D2AB8204-2F23-45E8-AFFD-A853D00E737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Balance general</vt:lpstr>
      <vt:lpstr>Estado de Resultado</vt:lpstr>
      <vt:lpstr>Flujo de Efectivo</vt:lpstr>
      <vt:lpstr>Evolución Patrimonio Neto</vt:lpstr>
      <vt:lpstr>NOTAS A LOS ESTADOS CONTABLES</vt:lpstr>
      <vt:lpstr>'Evolución Patrimonio Neto'!_Hlk128052949</vt:lpstr>
      <vt:lpstr>'Evolución Patrimonio Neto'!_Hlk1638913</vt:lpstr>
      <vt:lpstr>'Evolución Patrimonio Neto'!_Hlk506560471</vt:lpstr>
      <vt:lpstr>'Evolución Patrimonio Neto'!_Hlk65070916</vt:lpstr>
      <vt:lpstr>'Evolución Patrimonio Neto'!_Hlk65071009</vt:lpstr>
      <vt:lpstr>'Evolución Patrimonio Neto'!_Hlk96515525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Lopez</dc:creator>
  <cp:lastModifiedBy>Oscar Lopez</cp:lastModifiedBy>
  <cp:lastPrinted>2023-10-20T18:09:35Z</cp:lastPrinted>
  <dcterms:created xsi:type="dcterms:W3CDTF">2023-10-20T18:09:12Z</dcterms:created>
  <dcterms:modified xsi:type="dcterms:W3CDTF">2025-02-26T15:21:33Z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