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d.docs.live.net/aced4a89621b6b2b/Documentos/SOLAR/2024/SIV/"/>
    </mc:Choice>
  </mc:AlternateContent>
  <xr:revisionPtr revIDLastSave="38" documentId="8_{8C876C1F-88EC-46A7-B792-558E99CA7D88}" xr6:coauthVersionLast="47" xr6:coauthVersionMax="47" xr10:uidLastSave="{CB553E47-D174-4AB9-873C-31F3736F5A54}"/>
  <bookViews>
    <workbookView xWindow="-120" yWindow="-120" windowWidth="29040" windowHeight="15720" activeTab="1" xr2:uid="{00000000-000D-0000-FFFF-FFFF00000000}"/>
  </bookViews>
  <sheets>
    <sheet name="Balance General" sheetId="3" r:id="rId1"/>
    <sheet name="Estado de Resultados" sheetId="4" r:id="rId2"/>
    <sheet name="Variación PN" sheetId="15" r:id="rId3"/>
    <sheet name="Flujo de Efectivo" sheetId="5" r:id="rId4"/>
    <sheet name="Notas a los EEFF" sheetId="7" r:id="rId5"/>
  </sheets>
  <definedNames>
    <definedName name="_Hlk47006462" localSheetId="0">'Balance General'!#REF!</definedName>
    <definedName name="_xlnm.Print_Area" localSheetId="4">'Notas a los EEFF'!$B$1:$C$40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9" i="7" l="1"/>
  <c r="F288" i="7"/>
  <c r="F287" i="7"/>
  <c r="F286" i="7"/>
  <c r="F285" i="7"/>
  <c r="C375" i="7"/>
  <c r="D375" i="7"/>
  <c r="C380" i="7"/>
  <c r="D380" i="7"/>
  <c r="C391" i="7"/>
  <c r="D391" i="7"/>
  <c r="C397" i="7"/>
  <c r="D397" i="7"/>
  <c r="C284" i="7"/>
  <c r="F284" i="7" s="1"/>
  <c r="D284" i="7"/>
  <c r="C286" i="7"/>
  <c r="D286" i="7"/>
  <c r="C288" i="7"/>
  <c r="C291" i="7" s="1"/>
  <c r="D288" i="7"/>
  <c r="C289" i="7"/>
  <c r="E289" i="7"/>
  <c r="E290" i="7"/>
  <c r="F290" i="7" s="1"/>
  <c r="E291" i="7"/>
  <c r="C310" i="7"/>
  <c r="D310" i="7"/>
  <c r="C322" i="7"/>
  <c r="D322" i="7"/>
  <c r="C331" i="7"/>
  <c r="D331" i="7"/>
  <c r="C361" i="7"/>
  <c r="D361" i="7"/>
  <c r="C266" i="7"/>
  <c r="D266" i="7"/>
  <c r="F186" i="7"/>
  <c r="F187" i="7" s="1"/>
  <c r="C187" i="7"/>
  <c r="D187" i="7"/>
  <c r="E187" i="7"/>
  <c r="C203" i="7"/>
  <c r="D203" i="7"/>
  <c r="C212" i="7"/>
  <c r="D212" i="7"/>
  <c r="C217" i="7"/>
  <c r="D217" i="7"/>
  <c r="C222" i="7"/>
  <c r="C227" i="7"/>
  <c r="D227" i="7"/>
  <c r="C242" i="7"/>
  <c r="D242" i="7"/>
  <c r="C247" i="7"/>
  <c r="D247" i="7"/>
  <c r="C97" i="7"/>
  <c r="D97" i="7"/>
  <c r="F108" i="7"/>
  <c r="C148" i="7"/>
  <c r="D148" i="7"/>
  <c r="C155" i="7"/>
  <c r="D155" i="7"/>
  <c r="G162" i="7"/>
  <c r="L162" i="7"/>
  <c r="G163" i="7"/>
  <c r="L163" i="7"/>
  <c r="G164" i="7"/>
  <c r="L164" i="7"/>
  <c r="G165" i="7"/>
  <c r="L165" i="7"/>
  <c r="G166" i="7"/>
  <c r="L166" i="7"/>
  <c r="C168" i="7"/>
  <c r="H168" i="7"/>
  <c r="I168" i="7"/>
  <c r="K168" i="7"/>
  <c r="C178" i="7"/>
  <c r="D178" i="7"/>
  <c r="E62" i="7"/>
  <c r="F62" i="7" s="1"/>
  <c r="H62" i="7"/>
  <c r="I62" i="7" s="1"/>
  <c r="E63" i="7"/>
  <c r="F63" i="7" s="1"/>
  <c r="E64" i="7"/>
  <c r="F64" i="7" s="1"/>
  <c r="E65" i="7"/>
  <c r="F65" i="7" s="1"/>
  <c r="H65" i="7"/>
  <c r="I65" i="7" s="1"/>
  <c r="E66" i="7"/>
  <c r="F66" i="7" s="1"/>
  <c r="H66" i="7"/>
  <c r="I66" i="7" s="1"/>
  <c r="E67" i="7"/>
  <c r="F67" i="7"/>
  <c r="H67" i="7"/>
  <c r="I67" i="7" s="1"/>
  <c r="E68" i="7"/>
  <c r="F68" i="7" s="1"/>
  <c r="H68" i="7"/>
  <c r="I68" i="7" s="1"/>
  <c r="E69" i="7"/>
  <c r="F69" i="7" s="1"/>
  <c r="H69" i="7"/>
  <c r="I69" i="7"/>
  <c r="E71" i="7"/>
  <c r="F71" i="7" s="1"/>
  <c r="H71" i="7"/>
  <c r="I71" i="7" s="1"/>
  <c r="C77" i="7"/>
  <c r="C78" i="7"/>
  <c r="D291" i="7" l="1"/>
  <c r="F291" i="7"/>
  <c r="G168" i="7"/>
  <c r="M163" i="7"/>
  <c r="M166" i="7"/>
  <c r="M164" i="7"/>
  <c r="L168" i="7"/>
  <c r="M168" i="7" s="1"/>
  <c r="M162" i="7"/>
  <c r="M165" i="7"/>
  <c r="C12" i="5"/>
  <c r="C33" i="5"/>
  <c r="C25" i="5" l="1"/>
  <c r="C15" i="3"/>
  <c r="C28" i="5" s="1"/>
  <c r="C84" i="3"/>
  <c r="D82" i="3"/>
  <c r="F17" i="3" l="1"/>
  <c r="C38" i="3"/>
  <c r="D37" i="5" l="1"/>
  <c r="D31" i="5"/>
  <c r="G83" i="3"/>
  <c r="D68" i="3"/>
  <c r="D56" i="3"/>
  <c r="D23" i="3"/>
  <c r="D10" i="3"/>
  <c r="C43" i="4" l="1"/>
  <c r="C40" i="4"/>
  <c r="H11" i="15"/>
  <c r="D67" i="3" l="1"/>
  <c r="D66" i="3"/>
  <c r="G84" i="3" l="1"/>
  <c r="G82" i="3" l="1"/>
  <c r="H15" i="15" l="1"/>
  <c r="F84" i="3"/>
  <c r="F83" i="3"/>
  <c r="C82" i="3"/>
  <c r="C36" i="4"/>
  <c r="F82" i="3" l="1"/>
  <c r="C67" i="3"/>
  <c r="C66" i="3"/>
  <c r="C23" i="3" l="1"/>
  <c r="D11" i="3" l="1"/>
  <c r="C11" i="3"/>
  <c r="K12" i="15" l="1"/>
  <c r="D13" i="15"/>
  <c r="D11" i="15"/>
  <c r="L12" i="15" l="1"/>
  <c r="K17" i="15"/>
  <c r="C24" i="5"/>
  <c r="F33" i="3" l="1"/>
  <c r="G11" i="3"/>
  <c r="C10" i="3" l="1"/>
  <c r="G33" i="3" l="1"/>
  <c r="G31" i="3" s="1"/>
  <c r="C38" i="5"/>
  <c r="F11" i="3"/>
  <c r="G75" i="3"/>
  <c r="F13" i="15"/>
  <c r="F11" i="15"/>
  <c r="D17" i="15"/>
  <c r="F63" i="3"/>
  <c r="F75" i="3" s="1"/>
  <c r="D61" i="3"/>
  <c r="I14" i="15"/>
  <c r="I17" i="15" s="1"/>
  <c r="C16" i="4"/>
  <c r="C8" i="4" s="1"/>
  <c r="K11" i="15"/>
  <c r="L16" i="15"/>
  <c r="G14" i="15"/>
  <c r="M14" i="15" s="1"/>
  <c r="L11" i="15"/>
  <c r="J11" i="15"/>
  <c r="J17" i="15" s="1"/>
  <c r="G11" i="15"/>
  <c r="D32" i="3"/>
  <c r="D31" i="3" s="1"/>
  <c r="C17" i="15"/>
  <c r="M15" i="15"/>
  <c r="E18" i="15"/>
  <c r="E17" i="15"/>
  <c r="C18" i="15"/>
  <c r="M18" i="15"/>
  <c r="D18" i="15"/>
  <c r="F22" i="3"/>
  <c r="C32" i="4"/>
  <c r="C26" i="4" s="1"/>
  <c r="D19" i="4"/>
  <c r="C19" i="4"/>
  <c r="C35" i="4"/>
  <c r="C18" i="3"/>
  <c r="C32" i="3"/>
  <c r="C31" i="3" s="1"/>
  <c r="C25" i="3"/>
  <c r="D42" i="4"/>
  <c r="C42" i="4"/>
  <c r="C36" i="5" s="1"/>
  <c r="C39" i="4"/>
  <c r="D39" i="4"/>
  <c r="D35" i="4"/>
  <c r="F10" i="3"/>
  <c r="G10" i="3"/>
  <c r="G9" i="3" s="1"/>
  <c r="D22" i="5"/>
  <c r="D14" i="5"/>
  <c r="G50" i="3"/>
  <c r="G46" i="3"/>
  <c r="G22" i="3"/>
  <c r="G16" i="3"/>
  <c r="F50" i="3"/>
  <c r="F46" i="3"/>
  <c r="F16" i="3"/>
  <c r="D72" i="3"/>
  <c r="D38" i="3"/>
  <c r="D13" i="3"/>
  <c r="D9" i="3"/>
  <c r="C40" i="5" s="1"/>
  <c r="C72" i="3"/>
  <c r="C44" i="3"/>
  <c r="C13" i="3"/>
  <c r="C9" i="3"/>
  <c r="H17" i="15"/>
  <c r="D18" i="3"/>
  <c r="C68" i="3" l="1"/>
  <c r="C61" i="3" s="1"/>
  <c r="D39" i="5"/>
  <c r="D41" i="5" s="1"/>
  <c r="D25" i="3"/>
  <c r="D22" i="3" s="1"/>
  <c r="D35" i="3" s="1"/>
  <c r="M16" i="15"/>
  <c r="L17" i="15"/>
  <c r="G54" i="3"/>
  <c r="D32" i="4"/>
  <c r="D26" i="4" s="1"/>
  <c r="C22" i="4"/>
  <c r="C20" i="4"/>
  <c r="C17" i="4" s="1"/>
  <c r="C21" i="4" s="1"/>
  <c r="D20" i="4"/>
  <c r="D17" i="4" s="1"/>
  <c r="D22" i="4"/>
  <c r="D16" i="4"/>
  <c r="D8" i="4" s="1"/>
  <c r="L18" i="15"/>
  <c r="F31" i="3"/>
  <c r="C37" i="5"/>
  <c r="K18" i="15"/>
  <c r="F9" i="3"/>
  <c r="C22" i="3"/>
  <c r="C30" i="5" s="1"/>
  <c r="G35" i="3"/>
  <c r="D75" i="3"/>
  <c r="F54" i="3"/>
  <c r="N12" i="15"/>
  <c r="F17" i="15"/>
  <c r="M13" i="15"/>
  <c r="J18" i="15"/>
  <c r="G17" i="15"/>
  <c r="C11" i="5"/>
  <c r="F18" i="15"/>
  <c r="G18" i="15"/>
  <c r="C13" i="5"/>
  <c r="N11" i="15"/>
  <c r="C35" i="3" l="1"/>
  <c r="G57" i="3"/>
  <c r="G76" i="3" s="1"/>
  <c r="D21" i="4"/>
  <c r="D33" i="4" s="1"/>
  <c r="D44" i="4" s="1"/>
  <c r="D47" i="4" s="1"/>
  <c r="M17" i="15"/>
  <c r="C56" i="3"/>
  <c r="C33" i="4"/>
  <c r="C44" i="4" s="1"/>
  <c r="C47" i="4" s="1"/>
  <c r="F35" i="3"/>
  <c r="F57" i="3" s="1"/>
  <c r="N18" i="15"/>
  <c r="D76" i="3"/>
  <c r="C14" i="5"/>
  <c r="F76" i="3" l="1"/>
  <c r="C27" i="5"/>
  <c r="C31" i="5" s="1"/>
  <c r="C75" i="3"/>
  <c r="C76" i="3" s="1"/>
  <c r="C22" i="5"/>
  <c r="C39" i="5" l="1"/>
  <c r="C41" i="5" s="1"/>
</calcChain>
</file>

<file path=xl/sharedStrings.xml><?xml version="1.0" encoding="utf-8"?>
<sst xmlns="http://schemas.openxmlformats.org/spreadsheetml/2006/main" count="636" uniqueCount="504">
  <si>
    <t>Cantidad</t>
  </si>
  <si>
    <t>Activo</t>
  </si>
  <si>
    <t>PERIODO    ACTUAL</t>
  </si>
  <si>
    <t>PASIVO</t>
  </si>
  <si>
    <t>Activo Corriente</t>
  </si>
  <si>
    <t xml:space="preserve">Caja                                                                                              </t>
  </si>
  <si>
    <t>Bancos</t>
  </si>
  <si>
    <t>Otros activos a rendir</t>
  </si>
  <si>
    <t>Títulos de Renta Variable</t>
  </si>
  <si>
    <t>Títulos de Renta Fija</t>
  </si>
  <si>
    <t>PASIVO Corriente</t>
  </si>
  <si>
    <t>Documentos y Cuentas a Pagar</t>
  </si>
  <si>
    <t xml:space="preserve">Empresas Relacionadas </t>
  </si>
  <si>
    <t xml:space="preserve">Obligac. Por Contratos de Underwriting </t>
  </si>
  <si>
    <t>Préstamos Financieros (Nota 5. k)</t>
  </si>
  <si>
    <t>Préstamo</t>
  </si>
  <si>
    <t>Intereses a pagar</t>
  </si>
  <si>
    <t>Créditos (Nota 5. f)</t>
  </si>
  <si>
    <t xml:space="preserve">Deudores por Intermediación </t>
  </si>
  <si>
    <t xml:space="preserve">Documentos y cuentas por cobrar  </t>
  </si>
  <si>
    <t>Deudores Varios</t>
  </si>
  <si>
    <t xml:space="preserve">Cuentas por cobrar a Personas y Empresas Relacionadas </t>
  </si>
  <si>
    <t xml:space="preserve">Menos: Previsión por cuentas a cobrar a personas y empresas relacionadas </t>
  </si>
  <si>
    <t xml:space="preserve">Provisiones (Nota 5. q) </t>
  </si>
  <si>
    <t>Impuestos a pagar</t>
  </si>
  <si>
    <t>Aportes y Retenciones a pagar</t>
  </si>
  <si>
    <t>Sueldos y jornales a pagar</t>
  </si>
  <si>
    <t>Seguros a pagar</t>
  </si>
  <si>
    <t>Anticipo de clientes</t>
  </si>
  <si>
    <t>Intereses a Devengar</t>
  </si>
  <si>
    <t>Otros Activos (Nota 5. j)</t>
  </si>
  <si>
    <t xml:space="preserve">Otros Activos Corrientes </t>
  </si>
  <si>
    <t>Otros Pasivos (Nota 5. q)</t>
  </si>
  <si>
    <t xml:space="preserve">Dividendos a pagar </t>
  </si>
  <si>
    <t xml:space="preserve">Otros Pasivos Corrientes </t>
  </si>
  <si>
    <t>TOTAL ACTIVO CORRIENTE</t>
  </si>
  <si>
    <t>TOTAL PASIVO CORRIENTE</t>
  </si>
  <si>
    <t>ACTIVO NO CORRIENTE</t>
  </si>
  <si>
    <t>Inversiones Permanentes (Nota 5.e)</t>
  </si>
  <si>
    <t>Acción de la Bolsa de Valores</t>
  </si>
  <si>
    <t>Menos: Previsión para Inversiones</t>
  </si>
  <si>
    <t xml:space="preserve">Créditos </t>
  </si>
  <si>
    <t>Créditos en Gestión de Cobro</t>
  </si>
  <si>
    <t xml:space="preserve">Derechos sobre títulos por Contratos  de Underwriting </t>
  </si>
  <si>
    <t>Acreedores Varios</t>
  </si>
  <si>
    <t xml:space="preserve">Préstamos Financieros </t>
  </si>
  <si>
    <t>Préstamos en Bancos</t>
  </si>
  <si>
    <t>Previsiones</t>
  </si>
  <si>
    <t>Previsión para indemnización</t>
  </si>
  <si>
    <t>Otras contingencias</t>
  </si>
  <si>
    <t>TOTAL PASIVO NO CORRIENTE</t>
  </si>
  <si>
    <t>Bienes de Uso (Nota 5. g)</t>
  </si>
  <si>
    <t>TOTAL PASIVO</t>
  </si>
  <si>
    <t xml:space="preserve">PATRIMONIO NETO </t>
  </si>
  <si>
    <t xml:space="preserve">Activos Intangibles y Cargos Diferidos </t>
  </si>
  <si>
    <t>Programas</t>
  </si>
  <si>
    <t>(Amortización Acumulada)</t>
  </si>
  <si>
    <t>Otros Activos No Corrientes</t>
  </si>
  <si>
    <t xml:space="preserve">Gastos no devengados </t>
  </si>
  <si>
    <t>TOTAL ACTIVO NO CORRIENTE</t>
  </si>
  <si>
    <t>Capital Integrado</t>
  </si>
  <si>
    <t xml:space="preserve">Reservas Facultativas </t>
  </si>
  <si>
    <t>TOTAL PASIVO Y PATRIMONIO NETO</t>
  </si>
  <si>
    <r>
      <t>Disponibilidades</t>
    </r>
    <r>
      <rPr>
        <sz val="9"/>
        <color indexed="8"/>
        <rFont val="Arial"/>
        <family val="2"/>
      </rPr>
      <t xml:space="preserve"> (</t>
    </r>
    <r>
      <rPr>
        <b/>
        <sz val="9"/>
        <color indexed="8"/>
        <rFont val="Arial"/>
        <family val="2"/>
      </rPr>
      <t>Nota 5.d)</t>
    </r>
  </si>
  <si>
    <r>
      <t>Menos: Previsión para incobrables</t>
    </r>
    <r>
      <rPr>
        <b/>
        <sz val="9"/>
        <color indexed="8"/>
        <rFont val="Arial"/>
        <family val="2"/>
      </rPr>
      <t xml:space="preserve"> </t>
    </r>
  </si>
  <si>
    <r>
      <t xml:space="preserve">Menos: Previsión para incobrables </t>
    </r>
    <r>
      <rPr>
        <b/>
        <sz val="9"/>
        <color indexed="8"/>
        <rFont val="Arial"/>
        <family val="2"/>
      </rPr>
      <t xml:space="preserve"> </t>
    </r>
  </si>
  <si>
    <t xml:space="preserve">TOTAL ACTIVO  </t>
  </si>
  <si>
    <t>ELERCICIO ANTERIOR</t>
  </si>
  <si>
    <t>PERIODO ACTUAL</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</si>
  <si>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</si>
  <si>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</si>
  <si>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</si>
  <si>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</si>
  <si>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</si>
  <si>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</si>
  <si>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</si>
  <si>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</si>
  <si>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</si>
  <si>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</si>
  <si>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</si>
  <si>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</si>
  <si>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</si>
  <si>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</si>
  <si>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</si>
  <si>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</si>
  <si>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</si>
  <si>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</si>
  <si>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</si>
  <si>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</si>
  <si>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</si>
  <si>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</si>
  <si>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</si>
  <si>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</si>
  <si>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</si>
  <si>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</si>
  <si>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</si>
  <si>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</si>
  <si>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</si>
  <si>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</si>
  <si>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</si>
  <si>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</si>
  <si>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</si>
  <si>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</si>
  <si>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</si>
  <si>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</si>
  <si>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</si>
  <si>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</si>
  <si>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</si>
  <si>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</si>
  <si>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</si>
  <si>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</si>
  <si>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</si>
  <si>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</si>
  <si>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</si>
  <si>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</si>
  <si>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</si>
  <si>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</si>
  <si>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</si>
  <si>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</si>
  <si>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FLUJO DE EFECTIVO POR LAS ACTIVIDADES DE INVERSION</t>
  </si>
  <si>
    <t>Inversiones en otras empresas</t>
  </si>
  <si>
    <t>Inversiones temporarias</t>
  </si>
  <si>
    <t>Fondos con destino especial</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</si>
  <si>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</si>
  <si>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</si>
  <si>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</si>
  <si>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</si>
  <si>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</si>
  <si>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</si>
  <si>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</si>
  <si>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</si>
  <si>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</si>
  <si>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</si>
  <si>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</si>
  <si>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</si>
  <si>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</si>
  <si>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(En guaraníes)</t>
  </si>
  <si>
    <t>Movimientos</t>
  </si>
  <si>
    <t>CAPITAL</t>
  </si>
  <si>
    <t>RESERVAS</t>
  </si>
  <si>
    <t>RESULTADOS</t>
  </si>
  <si>
    <t>PATRIMONIO NETO</t>
  </si>
  <si>
    <t>Suscripto</t>
  </si>
  <si>
    <t>A Integrar</t>
  </si>
  <si>
    <t>Prima</t>
  </si>
  <si>
    <t>Integrado</t>
  </si>
  <si>
    <t>Legal</t>
  </si>
  <si>
    <t>Revalúo</t>
  </si>
  <si>
    <t>Aumento de Capital</t>
  </si>
  <si>
    <t>Acumulados</t>
  </si>
  <si>
    <t>Del Ejercicio</t>
  </si>
  <si>
    <t>Período</t>
  </si>
  <si>
    <t>Actual</t>
  </si>
  <si>
    <t>Período anterior</t>
  </si>
  <si>
    <t>-</t>
  </si>
  <si>
    <t>Movimientos subsecuentes</t>
  </si>
  <si>
    <t>Reserva Legal</t>
  </si>
  <si>
    <t>NOTAS A LOS ESTADOS CONTABLES</t>
  </si>
  <si>
    <t xml:space="preserve">1) </t>
  </si>
  <si>
    <t xml:space="preserve">2) </t>
  </si>
  <si>
    <t>2.1. Naturaleza jurídica de las actividades de la sociedad.</t>
  </si>
  <si>
    <t>2.2. Participación en otras empresas.</t>
  </si>
  <si>
    <t>3)</t>
  </si>
  <si>
    <t>El criterio adoptado para las depreciaciones es el método lineal de acuerdo a los años de vida útil del bien.</t>
  </si>
  <si>
    <t>4)</t>
  </si>
  <si>
    <t>a)  Valuación en moneda extranjera</t>
  </si>
  <si>
    <t>A continuación, se detalla el tipo de cambio utilizado para convertir a moneda nacional los saldos en moneda extranjera.</t>
  </si>
  <si>
    <t xml:space="preserve">Período actual </t>
  </si>
  <si>
    <t>en Gs.</t>
  </si>
  <si>
    <t xml:space="preserve">Período  </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</si>
  <si>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</si>
  <si>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</si>
  <si>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</si>
  <si>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</si>
  <si>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</si>
  <si>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</si>
  <si>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</si>
  <si>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</si>
  <si>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</si>
  <si>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</si>
  <si>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CAMBIO CIERRE – PERIODO ANTERIOR</t>
  </si>
  <si>
    <t>ACTIVO</t>
  </si>
  <si>
    <t>ACTIVOS CORRIENTES</t>
  </si>
  <si>
    <t>--</t>
  </si>
  <si>
    <t>c) Diferencia de cambio en moneda extranjera</t>
  </si>
  <si>
    <t>CONCEPTO</t>
  </si>
  <si>
    <t>TIPO DE CAMBIO PERIODO ACTUAL</t>
  </si>
  <si>
    <t>MONTO AJUSTADO PERIODO ACTUAL G.</t>
  </si>
  <si>
    <t>TIPO DE CAMBIO  PERIODO ANTERIOR</t>
  </si>
  <si>
    <t>MONTO AJUSTADO  PERIODO ANTERIOR G.</t>
  </si>
  <si>
    <t xml:space="preserve">d) Disponibilidades </t>
  </si>
  <si>
    <t xml:space="preserve">Concepto </t>
  </si>
  <si>
    <t>Período Actual Gs.</t>
  </si>
  <si>
    <t xml:space="preserve"> Período Anterior Gs.</t>
  </si>
  <si>
    <t>Fondo Fijo</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</si>
  <si>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</si>
  <si>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</si>
  <si>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</si>
  <si>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</si>
  <si>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</si>
  <si>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</si>
  <si>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</si>
  <si>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</si>
  <si>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</si>
  <si>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RESULTADO</t>
  </si>
  <si>
    <t>PATRIM.</t>
  </si>
  <si>
    <t>EMISOR</t>
  </si>
  <si>
    <t>DE TITULO</t>
  </si>
  <si>
    <t>CONTABLE</t>
  </si>
  <si>
    <t>NETO</t>
  </si>
  <si>
    <t>Inversiones Permanentes</t>
  </si>
  <si>
    <t xml:space="preserve">Acciones BVPASA </t>
  </si>
  <si>
    <t>Valor Nominal</t>
  </si>
  <si>
    <t>Valor Libro de la acción</t>
  </si>
  <si>
    <t>Valor último remate</t>
  </si>
  <si>
    <t>Saldo período actual en Gs.</t>
  </si>
  <si>
    <t>Saldo período anterior en Gs.</t>
  </si>
  <si>
    <t xml:space="preserve">f) Créditos  </t>
  </si>
  <si>
    <t>Período Anterior Gs.</t>
  </si>
  <si>
    <t>Totales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</si>
  <si>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</si>
  <si>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</si>
  <si>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</si>
  <si>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</si>
  <si>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</si>
  <si>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</si>
  <si>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</si>
  <si>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</si>
  <si>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</si>
  <si>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</si>
  <si>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</si>
  <si>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</si>
  <si>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</si>
  <si>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</si>
  <si>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Totales período actual</t>
  </si>
  <si>
    <t>Totales  período anterior</t>
  </si>
  <si>
    <t>h) Cargos Diferidos</t>
  </si>
  <si>
    <t>No Aplicable</t>
  </si>
  <si>
    <t>SALDO</t>
  </si>
  <si>
    <t>INICIAL</t>
  </si>
  <si>
    <t>AUMENTOS</t>
  </si>
  <si>
    <t>AMORTIZACIONES</t>
  </si>
  <si>
    <t>NETO FINAL</t>
  </si>
  <si>
    <t>Total actual</t>
  </si>
  <si>
    <t>Total período anterior</t>
  </si>
  <si>
    <t>j) Otros Activos</t>
  </si>
  <si>
    <t xml:space="preserve">k) Préstamos Financieros (Pasivo Corriente) </t>
  </si>
  <si>
    <t xml:space="preserve">PRESTAMOS </t>
  </si>
  <si>
    <t>Período Actual en Gs.</t>
  </si>
  <si>
    <t>Período anterior en Gs.</t>
  </si>
  <si>
    <t>INTERESES A PAGAR</t>
  </si>
  <si>
    <t>SOBREGIRO BANCARIO</t>
  </si>
  <si>
    <t xml:space="preserve">l) Documentos y Cuentas por pagar (Pasivo Corriente) </t>
  </si>
  <si>
    <t>Período anterior Gs.</t>
  </si>
  <si>
    <t>BVPASA - ( Aranceles )</t>
  </si>
  <si>
    <t>n) Administración de Cartera (corto y largo plazo)</t>
  </si>
  <si>
    <t>p) Obligaciones por contrato de Underwriting (corto y largo plazo)</t>
  </si>
  <si>
    <t>q) Otros Pasivos (Pasivo Corriente)</t>
  </si>
  <si>
    <t>Concepto</t>
  </si>
  <si>
    <t>Provisiones (Pasivo Corriente)</t>
  </si>
  <si>
    <t>r) Saldos y transacciones con personas y empresas relacionadas (Corriente y No Corriente)</t>
  </si>
  <si>
    <t>s) Resultado con personas y empresas vinculadas</t>
  </si>
  <si>
    <t>t) Patrimonio</t>
  </si>
  <si>
    <t>SALDO AL INICIO DEL PERIODO ANTERIOR G.</t>
  </si>
  <si>
    <t>DISMINUCIÓN</t>
  </si>
  <si>
    <t>SALDO AL CIERRE DEL PERIODO G.</t>
  </si>
  <si>
    <t>Prima por Emisión</t>
  </si>
  <si>
    <t>Reservas</t>
  </si>
  <si>
    <t>Resultados Acumulados</t>
  </si>
  <si>
    <t>Resultados del Ejercicio</t>
  </si>
  <si>
    <t>TOTAL</t>
  </si>
  <si>
    <t>u) Previsiones</t>
  </si>
  <si>
    <t xml:space="preserve">v) Ingresos Operativos </t>
  </si>
  <si>
    <t>Ingresos por operaciones y servicios a personas relacionadas</t>
  </si>
  <si>
    <t xml:space="preserve">Otros Ingresos Operativos </t>
  </si>
  <si>
    <t>Período Actual</t>
  </si>
  <si>
    <t xml:space="preserve"> en Gs.</t>
  </si>
  <si>
    <t xml:space="preserve">Igual Período de año </t>
  </si>
  <si>
    <t>anterior en Gs.</t>
  </si>
  <si>
    <t>Venta de Acciones</t>
  </si>
  <si>
    <t>Venta de Bonos</t>
  </si>
  <si>
    <t>Otros ingresos</t>
  </si>
  <si>
    <t>w) Otros gastos operativos, de comercialización y de administración</t>
  </si>
  <si>
    <t>Aranceles por Negociación Bolsa de Valores</t>
  </si>
  <si>
    <t xml:space="preserve">Período Actual </t>
  </si>
  <si>
    <t xml:space="preserve">      anterior en Gs.</t>
  </si>
  <si>
    <t>Aranceles por negociación en Bolsa</t>
  </si>
  <si>
    <t xml:space="preserve">Gastos Administrativos - BVPASA </t>
  </si>
  <si>
    <t xml:space="preserve"> Igual Período de año  </t>
  </si>
  <si>
    <t>Otros Gastos de Comercialización</t>
  </si>
  <si>
    <t>Gastos de movilidad</t>
  </si>
  <si>
    <t xml:space="preserve">Otros Gastos de Administración </t>
  </si>
  <si>
    <t>Aporte patronal</t>
  </si>
  <si>
    <t>Aguinaldos pagados</t>
  </si>
  <si>
    <t>Vacaciones pagadas</t>
  </si>
  <si>
    <t>Indemnizaciones</t>
  </si>
  <si>
    <t>Remuneración personal superior</t>
  </si>
  <si>
    <t>Honorarios profesionales</t>
  </si>
  <si>
    <t>Gratificaciones</t>
  </si>
  <si>
    <t>Alquileres</t>
  </si>
  <si>
    <t>Útiles de oficina</t>
  </si>
  <si>
    <t>Comisiones y gastos bancarios operacionales</t>
  </si>
  <si>
    <t>Multas y recargos</t>
  </si>
  <si>
    <t>Gastos de consumición y limpieza</t>
  </si>
  <si>
    <t>Seguridad y vigilancia</t>
  </si>
  <si>
    <t xml:space="preserve">Gastos no deducibles                     </t>
  </si>
  <si>
    <t>Servicios contratados</t>
  </si>
  <si>
    <t>Viáticos</t>
  </si>
  <si>
    <t>Otros gastos de administración</t>
  </si>
  <si>
    <t>Comisiones y gastos bancarios sobre operaciones crediticias</t>
  </si>
  <si>
    <t>x) Otros Ingresos y Egresos</t>
  </si>
  <si>
    <t>Igual Período de año anterior en Gs.</t>
  </si>
  <si>
    <t>Totales:</t>
  </si>
  <si>
    <t>y) Resultados Financieros</t>
  </si>
  <si>
    <t xml:space="preserve">z) Resultados Extraordinarios </t>
  </si>
  <si>
    <t>6)</t>
  </si>
  <si>
    <t>Información referente a contingencias y compromisos.</t>
  </si>
  <si>
    <t>a) Compromisos directos</t>
  </si>
  <si>
    <t>b) Contingencias Legales</t>
  </si>
  <si>
    <t>Detalle de la Póliza</t>
  </si>
  <si>
    <t>Hechos posteriores al cierre del ejercicio.</t>
  </si>
  <si>
    <t xml:space="preserve">8) </t>
  </si>
  <si>
    <t>Limitación a la libre disponibilidad de los activos o del patrimonio y cualquier restricción al derecho de propiedad.</t>
  </si>
  <si>
    <t>Cambios Contables.</t>
  </si>
  <si>
    <t>10)</t>
  </si>
  <si>
    <t>Restricciones para distribución de utilidades.</t>
  </si>
  <si>
    <t>11)</t>
  </si>
  <si>
    <t>Sanciones.</t>
  </si>
  <si>
    <t>TOTAL PATRIMONIO NETO</t>
  </si>
  <si>
    <t>Saldo al inicio del ejercicio</t>
  </si>
  <si>
    <t>Resultado del Ejercicio</t>
  </si>
  <si>
    <t>SALDO – PERIODO ANTERIOR  (GUARANIES)</t>
  </si>
  <si>
    <t>MONEDA EXTRANJERA - MONTO</t>
  </si>
  <si>
    <t>Acreedores Varios (Nota 5. l)</t>
  </si>
  <si>
    <t>Fondo de garantía - BVPASA</t>
  </si>
  <si>
    <t>Obligac. por Administración de Cartera (5.n)</t>
  </si>
  <si>
    <t>Capacitación al Personal</t>
  </si>
  <si>
    <t>Gtos. De Representación</t>
  </si>
  <si>
    <r>
      <t>Acreedores por Intermediación</t>
    </r>
    <r>
      <rPr>
        <b/>
        <sz val="9"/>
        <rFont val="Arial"/>
        <family val="2"/>
      </rPr>
      <t xml:space="preserve"> (</t>
    </r>
    <r>
      <rPr>
        <sz val="9"/>
        <rFont val="Arial"/>
        <family val="2"/>
      </rPr>
      <t>Nota 5.m)</t>
    </r>
  </si>
  <si>
    <r>
      <t>Intereses a Devengar</t>
    </r>
    <r>
      <rPr>
        <b/>
        <sz val="9"/>
        <rFont val="Arial"/>
        <family val="2"/>
      </rPr>
      <t xml:space="preserve"> </t>
    </r>
  </si>
  <si>
    <r>
      <t>Otros Pasivos no Corrientes</t>
    </r>
    <r>
      <rPr>
        <b/>
        <sz val="9"/>
        <rFont val="Arial"/>
        <family val="2"/>
      </rPr>
      <t xml:space="preserve"> </t>
    </r>
  </si>
  <si>
    <t>Cuentas de Orden Deudoras</t>
  </si>
  <si>
    <t>Cuentas de Orden Acreedoras</t>
  </si>
  <si>
    <t>Total período Actual</t>
  </si>
  <si>
    <t>Total período Anterior</t>
  </si>
  <si>
    <t>Equipos</t>
  </si>
  <si>
    <t>Rodados</t>
  </si>
  <si>
    <t>Compra de propiedades, planta y equipo</t>
  </si>
  <si>
    <t>Acción BVPASA</t>
  </si>
  <si>
    <t>R. ACCIONES</t>
  </si>
  <si>
    <t>La firma cuenta  con la libre disposicion  de su patrimonio.</t>
  </si>
  <si>
    <t>No existen hechos posteriores al cierre del ejercicio que impliquen alteraciones significativas a la estructura patrimonial y resultado del ejercicio.</t>
  </si>
  <si>
    <t>PERIODO    ANTERIOR</t>
  </si>
  <si>
    <t>Anticipo Impuesto a la Renta</t>
  </si>
  <si>
    <t>Retenciones Impuesto a la Renta</t>
  </si>
  <si>
    <t>Retenciones de IVA</t>
  </si>
  <si>
    <t>Reserva de Revaluo Fiscal</t>
  </si>
  <si>
    <t xml:space="preserve">Resultado del Ejercicio </t>
  </si>
  <si>
    <t xml:space="preserve">7) </t>
  </si>
  <si>
    <t>9)</t>
  </si>
  <si>
    <t>Venta de CDA</t>
  </si>
  <si>
    <t xml:space="preserve">Ingresos por Operaciones y servicios extrabursatiles </t>
  </si>
  <si>
    <t>Ingresos por Servicios de Rep. De Tenedores</t>
  </si>
  <si>
    <t>Agua, Luz y Telefono</t>
  </si>
  <si>
    <t>PASIVO No Corriente</t>
  </si>
  <si>
    <t>Gastos de Constitucion CBSA</t>
  </si>
  <si>
    <t>USD</t>
  </si>
  <si>
    <t>BOLSA DE VALORES Y PRODUCTOS DE ASUNCION S.A.</t>
  </si>
  <si>
    <t>ACCION</t>
  </si>
  <si>
    <t>Gastos de Constitucion</t>
  </si>
  <si>
    <t xml:space="preserve">  CONCEPTO</t>
  </si>
  <si>
    <t xml:space="preserve"> CONCEPTO</t>
  </si>
  <si>
    <t>Anticipo a Proveedores</t>
  </si>
  <si>
    <t xml:space="preserve">Reservas  </t>
  </si>
  <si>
    <t>(-) Capital a integrar</t>
  </si>
  <si>
    <t>Cuentas Activas</t>
  </si>
  <si>
    <t>Aporte p/ futuras Capitalizaciones</t>
  </si>
  <si>
    <t>PASIVOS CORRIENTES</t>
  </si>
  <si>
    <t>Seguros a Devengar</t>
  </si>
  <si>
    <t>Prestamos</t>
  </si>
  <si>
    <t>Intereses Financieros</t>
  </si>
  <si>
    <t>Intereses Bursatiles Titulos/Bonos</t>
  </si>
  <si>
    <t>Impresiones</t>
  </si>
  <si>
    <t>Las 11 notas y sus anexos aclaratorios que se acompañan son parte integrante de estos estados financieros.</t>
  </si>
  <si>
    <t>S/ Movimiento</t>
  </si>
  <si>
    <t>s/ Movimiento</t>
  </si>
  <si>
    <r>
      <t>b-</t>
    </r>
    <r>
      <rPr>
        <b/>
        <sz val="7"/>
        <rFont val="Times New Roman"/>
        <family val="1"/>
      </rPr>
      <t xml:space="preserve">      </t>
    </r>
    <r>
      <rPr>
        <b/>
        <sz val="11"/>
        <rFont val="Calibri"/>
        <family val="2"/>
      </rPr>
      <t>Otros Egresos:</t>
    </r>
  </si>
  <si>
    <t>(Nota 5. h)</t>
  </si>
  <si>
    <t>No posee</t>
  </si>
  <si>
    <t xml:space="preserve">No posee </t>
  </si>
  <si>
    <r>
      <t>Consideración de los Estados Contables</t>
    </r>
    <r>
      <rPr>
        <b/>
        <sz val="10"/>
        <color indexed="8"/>
        <rFont val="Arial Nova"/>
        <family val="2"/>
      </rPr>
      <t xml:space="preserve">. </t>
    </r>
  </si>
  <si>
    <r>
      <t>Información básica de la empresa</t>
    </r>
    <r>
      <rPr>
        <b/>
        <sz val="10"/>
        <color indexed="8"/>
        <rFont val="Arial Nova"/>
        <family val="2"/>
      </rPr>
      <t>.</t>
    </r>
  </si>
  <si>
    <r>
      <t>Principales políticas y prácticas contables aplicadas</t>
    </r>
    <r>
      <rPr>
        <b/>
        <sz val="10"/>
        <color indexed="8"/>
        <rFont val="Arial Nova"/>
        <family val="2"/>
      </rPr>
      <t>.</t>
    </r>
  </si>
  <si>
    <r>
      <t>Cambio de Políticas y Procedimientos de Contabilidad</t>
    </r>
    <r>
      <rPr>
        <b/>
        <sz val="10"/>
        <color indexed="8"/>
        <rFont val="Arial Nova"/>
        <family val="2"/>
      </rPr>
      <t>.</t>
    </r>
  </si>
  <si>
    <r>
      <t xml:space="preserve">c) Garantías constituidas: </t>
    </r>
    <r>
      <rPr>
        <sz val="10"/>
        <color indexed="8"/>
        <rFont val="Arial Nova"/>
        <family val="2"/>
      </rPr>
      <t>Póliza de Caución / Garantía de Desempeño Profesional</t>
    </r>
  </si>
  <si>
    <t>a-      Otros Ingresos:</t>
  </si>
  <si>
    <r>
      <t>a-</t>
    </r>
    <r>
      <rPr>
        <b/>
        <sz val="10"/>
        <color indexed="8"/>
        <rFont val="Arial Nova"/>
        <family val="2"/>
      </rPr>
      <t>      Intereses cobrados:</t>
    </r>
  </si>
  <si>
    <r>
      <t>b-</t>
    </r>
    <r>
      <rPr>
        <b/>
        <sz val="10"/>
        <color indexed="8"/>
        <rFont val="Arial Nova"/>
        <family val="2"/>
      </rPr>
      <t>      Intereses pagados:</t>
    </r>
  </si>
  <si>
    <r>
      <t xml:space="preserve">o) </t>
    </r>
    <r>
      <rPr>
        <b/>
        <sz val="10"/>
        <color indexed="8"/>
        <rFont val="Arial Nova"/>
        <family val="2"/>
      </rPr>
      <t>Cuentas a pagar a personas y empresas relacionadas (corto y largo plazo)</t>
    </r>
  </si>
  <si>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</si>
  <si>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Nro.9753</t>
    </r>
  </si>
  <si>
    <r>
      <t>a-</t>
    </r>
    <r>
      <rPr>
        <b/>
        <sz val="10"/>
        <color indexed="8"/>
        <rFont val="Arial Nova"/>
        <family val="2"/>
      </rPr>
      <t>      Otros Activos Corrientes</t>
    </r>
  </si>
  <si>
    <r>
      <t>a-</t>
    </r>
    <r>
      <rPr>
        <b/>
        <sz val="10"/>
        <color indexed="8"/>
        <rFont val="Arial Nova"/>
        <family val="2"/>
      </rPr>
      <t>      Préstamos:</t>
    </r>
  </si>
  <si>
    <t>b-      Intereses a pagar:</t>
  </si>
  <si>
    <r>
      <t>c-</t>
    </r>
    <r>
      <rPr>
        <b/>
        <sz val="10"/>
        <color indexed="8"/>
        <rFont val="Arial Nova"/>
        <family val="2"/>
      </rPr>
      <t>      Sobregiros bancarios:</t>
    </r>
  </si>
  <si>
    <r>
      <t>d-</t>
    </r>
    <r>
      <rPr>
        <b/>
        <sz val="10"/>
        <color indexed="8"/>
        <rFont val="Arial Nova"/>
        <family val="2"/>
      </rPr>
      <t>      Préstamos Porcion no corriente:</t>
    </r>
  </si>
  <si>
    <r>
      <t>m) Acreedores por Intermediación</t>
    </r>
    <r>
      <rPr>
        <sz val="10"/>
        <color theme="1"/>
        <rFont val="Arial Nova"/>
        <family val="2"/>
      </rPr>
      <t>:</t>
    </r>
  </si>
  <si>
    <r>
      <t>a-</t>
    </r>
    <r>
      <rPr>
        <b/>
        <sz val="10"/>
        <color indexed="8"/>
        <rFont val="Arial Nova"/>
        <family val="2"/>
      </rPr>
      <t>      Documentos y cuentas por cobrar</t>
    </r>
    <r>
      <rPr>
        <sz val="10"/>
        <color indexed="8"/>
        <rFont val="Arial Nova"/>
        <family val="2"/>
      </rPr>
      <t xml:space="preserve">: </t>
    </r>
  </si>
  <si>
    <r>
      <t>b-</t>
    </r>
    <r>
      <rPr>
        <b/>
        <sz val="10"/>
        <color indexed="8"/>
        <rFont val="Arial Nova"/>
        <family val="2"/>
      </rPr>
      <t>      Deudores Varios</t>
    </r>
    <r>
      <rPr>
        <sz val="10"/>
        <color indexed="8"/>
        <rFont val="Arial Nova"/>
        <family val="2"/>
      </rPr>
      <t xml:space="preserve">: </t>
    </r>
  </si>
  <si>
    <r>
      <t xml:space="preserve">             5)</t>
    </r>
    <r>
      <rPr>
        <b/>
        <sz val="7"/>
        <color indexed="8"/>
        <rFont val="Times New Roman"/>
        <family val="1"/>
      </rPr>
      <t>              </t>
    </r>
  </si>
  <si>
    <t>3.1.             Los Estados Financieros al 31/12/2021, han sido preparados de acuerdo de acuerdo con Normas de Información Financiera emitidas por el Consejo de Contadores Públicos del Paraguay y
criterios de valuación y exposición dictados por la Comisión Nacional de Valores.</t>
  </si>
  <si>
    <t xml:space="preserve">Instalaciones                                     </t>
  </si>
  <si>
    <t xml:space="preserve">Mejoras en Predio Ajeno                           </t>
  </si>
  <si>
    <t>    Criterios específicos de valuación.</t>
  </si>
  <si>
    <t>Efectivo neto de actividades de operación</t>
  </si>
  <si>
    <t>ESTADO DE VARIACION DEL PATRIMONIO NETO</t>
  </si>
  <si>
    <t>Intereses Pagados Repo</t>
  </si>
  <si>
    <t>Aguinaldos a pagar</t>
  </si>
  <si>
    <t>Deudores Por Intermediacion</t>
  </si>
  <si>
    <t>Deudores  Por Operaciones</t>
  </si>
  <si>
    <t>Deudores Vinculados Por Facturas</t>
  </si>
  <si>
    <t xml:space="preserve"> (-) Amortización Acumulada</t>
  </si>
  <si>
    <t>Otros Pagos Adelantados por Operación</t>
  </si>
  <si>
    <t>Revauluacion Accion BVA</t>
  </si>
  <si>
    <t>Aportes a Capitalizar</t>
  </si>
  <si>
    <t>Ingresos REPO</t>
  </si>
  <si>
    <t>Recupero BVA</t>
  </si>
  <si>
    <t>No Posee sanciones con la Superintendencia de Valores u otras entidades fiscalizadoras.</t>
  </si>
  <si>
    <t>Cuentas Pasivas</t>
  </si>
  <si>
    <t>Iva Costo</t>
  </si>
  <si>
    <t>Ingreso Fondos Mutuos</t>
  </si>
  <si>
    <t>Recudaciones a Depositar</t>
  </si>
  <si>
    <t>Anticipo a Proveedores Vinculados</t>
  </si>
  <si>
    <t>Software Informatico</t>
  </si>
  <si>
    <r>
      <t xml:space="preserve">3.3. </t>
    </r>
    <r>
      <rPr>
        <sz val="10"/>
        <color indexed="8"/>
        <rFont val="Arial Nova"/>
        <family val="2"/>
      </rPr>
      <t>Política de constitución de previsiones: Hasta el momento no se han establecido criterios para el tratamiento de las cuentas incobrables.</t>
    </r>
  </si>
  <si>
    <r>
      <t xml:space="preserve">3.4. </t>
    </r>
    <r>
      <rPr>
        <sz val="10"/>
        <color indexed="8"/>
        <rFont val="Arial Nova"/>
        <family val="2"/>
      </rPr>
      <t>Política de reconocimiento de ingresos: Se ha utilizado para este efecto el criterio de devengado, lo mismo para los egresos.</t>
    </r>
  </si>
  <si>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</si>
  <si>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</si>
  <si>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Aranceles – SIV y SEPRELAD</t>
  </si>
  <si>
    <r>
      <t>Impuestos</t>
    </r>
    <r>
      <rPr>
        <b/>
        <sz val="9"/>
        <color indexed="8"/>
        <rFont val="Calibri"/>
        <family val="2"/>
      </rPr>
      <t xml:space="preserve"> </t>
    </r>
  </si>
  <si>
    <t>Facultativa</t>
  </si>
  <si>
    <t>Por cambio de política, de acuerdo a el precedimiento aplicado los valores en Moneda Extranjera están cerradas a la última cotización referencial del Banco Central del Paraguay</t>
  </si>
  <si>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Los Estados Contables no reconocen en forma integral los efectos de la inflación sobre los valores tomados en conjunto. </t>
  </si>
  <si>
    <t>TOTALES PERIODO ANTERIOR G.</t>
  </si>
  <si>
    <t>IVA Crédito Fiscal - 10%</t>
  </si>
  <si>
    <t>Inventario (Nota 5 i )</t>
  </si>
  <si>
    <t>Total</t>
  </si>
  <si>
    <t>Cotizacion Referencial</t>
  </si>
  <si>
    <t>Importe</t>
  </si>
  <si>
    <t>Importe en Moneda</t>
  </si>
  <si>
    <t xml:space="preserve">Sueldos y jornales </t>
  </si>
  <si>
    <t>Servicio SEN</t>
  </si>
  <si>
    <t>Pérdida por amortización de diferencial de precio positivo Bonos</t>
  </si>
  <si>
    <r>
      <rPr>
        <b/>
        <sz val="9"/>
        <color theme="1"/>
        <rFont val="Calibri"/>
        <family val="2"/>
        <scheme val="minor"/>
      </rPr>
      <t>Número de Póliza</t>
    </r>
    <r>
      <rPr>
        <sz val="9"/>
        <color theme="1"/>
        <rFont val="Calibri"/>
        <family val="2"/>
        <scheme val="minor"/>
      </rPr>
      <t xml:space="preserve">: </t>
    </r>
  </si>
  <si>
    <r>
      <rPr>
        <b/>
        <sz val="9"/>
        <color theme="1"/>
        <rFont val="Calibri"/>
        <family val="2"/>
        <scheme val="minor"/>
      </rPr>
      <t>Asegurado</t>
    </r>
    <r>
      <rPr>
        <sz val="9"/>
        <color theme="1"/>
        <rFont val="Calibri"/>
        <family val="2"/>
        <scheme val="minor"/>
      </rPr>
      <t xml:space="preserve"> : </t>
    </r>
  </si>
  <si>
    <r>
      <rPr>
        <b/>
        <sz val="9"/>
        <color theme="1"/>
        <rFont val="Calibri"/>
        <family val="2"/>
        <scheme val="minor"/>
      </rPr>
      <t>Tomador</t>
    </r>
    <r>
      <rPr>
        <sz val="9"/>
        <color theme="1"/>
        <rFont val="Calibri"/>
        <family val="2"/>
        <scheme val="minor"/>
      </rPr>
      <t xml:space="preserve">: </t>
    </r>
  </si>
  <si>
    <r>
      <rPr>
        <b/>
        <sz val="9"/>
        <color theme="1"/>
        <rFont val="Calibri"/>
        <family val="2"/>
        <scheme val="minor"/>
      </rPr>
      <t>Capital máximo asegurado</t>
    </r>
    <r>
      <rPr>
        <sz val="9"/>
        <color theme="1"/>
        <rFont val="Calibri"/>
        <family val="2"/>
        <scheme val="minor"/>
      </rPr>
      <t xml:space="preserve">: </t>
    </r>
  </si>
  <si>
    <t xml:space="preserve">Solar  Casa de Bolsa S.A. Se rige por las disposiciones legales contenidas en la Ley Nº 5810 de Mercados de Capitales y todas las demás disposiciones legales y reglamentarias del país. </t>
  </si>
  <si>
    <t>SOLAR CASA DE BOLSA SOCIEDAD ANONIMA fue constituida por Escritura Pública Nº185 de fecha 21 de setiembre del 2023, pasada ante el Escribano Público Rodolfo Ricciardi Jara, Escribano Público Titular, con Registro Notarial N°5, en donde constan su denominación, objeto, capital social, sistemas de administración y demás modalidades, inscribiéndose en la Dirección General de Personas y Estructuras Jurídicas y Beneficiarios Finales, como Nro. de entrada DGRP: 13406398, Sección Personas Jurídicas y Asociaciones, serie Comercial, inscripto bajo el N°1, folio N°1 de fecha 23/11/2023, Registro Público de Comercio, serie Comercial, inscripto bajo el N°1, folio N°1 de fecha 23/11/2023 y sin fecha reingreso y en la Dirección General de los Registros Públicos, Sec. Personas Jurídicas y Comercio, como Matrícula del Comerciante Nº 6738, Serie Comercial, folio N° 6738 y siguientes, en fecha 28/11/2023.</t>
  </si>
  <si>
    <t>SOLAR CASA DE BOLSA S.A., al cierre del periodo considerado cuenta con participación en BVPASA (Bolsa de Valores y Productos Asunción S.A.) de acuerdo a lo establecido en la Ley 5810/17 del Mercado de Capitales.</t>
  </si>
  <si>
    <t>Inversiones Temporarias  Nota 5.e</t>
  </si>
  <si>
    <t>e) Inversiones Temporarias</t>
  </si>
  <si>
    <r>
      <rPr>
        <b/>
        <sz val="9"/>
        <color theme="1"/>
        <rFont val="Calibri"/>
        <family val="2"/>
        <scheme val="minor"/>
      </rPr>
      <t>Compañía de Seguro</t>
    </r>
    <r>
      <rPr>
        <sz val="9"/>
        <color theme="1"/>
        <rFont val="Calibri"/>
        <family val="2"/>
        <scheme val="minor"/>
      </rPr>
      <t>:  LA MERIDIONAL PARAGUAYA S.A. DE SEGUROS</t>
    </r>
  </si>
  <si>
    <r>
      <rPr>
        <b/>
        <sz val="9"/>
        <color theme="1"/>
        <rFont val="Calibri"/>
        <family val="2"/>
        <scheme val="minor"/>
      </rPr>
      <t>Fecha de emisión</t>
    </r>
    <r>
      <rPr>
        <sz val="9"/>
        <color theme="1"/>
        <rFont val="Calibri"/>
        <family val="2"/>
        <scheme val="minor"/>
      </rPr>
      <t>: 20/8/2024</t>
    </r>
  </si>
  <si>
    <r>
      <rPr>
        <b/>
        <sz val="9"/>
        <color theme="1"/>
        <rFont val="Calibri"/>
        <family val="2"/>
        <scheme val="minor"/>
      </rPr>
      <t>Vigencia desde</t>
    </r>
    <r>
      <rPr>
        <sz val="9"/>
        <color theme="1"/>
        <rFont val="Calibri"/>
        <family val="2"/>
        <scheme val="minor"/>
      </rPr>
      <t>:  01/10/2024</t>
    </r>
  </si>
  <si>
    <r>
      <rPr>
        <b/>
        <sz val="9"/>
        <color theme="1"/>
        <rFont val="Calibri"/>
        <family val="2"/>
        <scheme val="minor"/>
      </rPr>
      <t>Vigencia hasta</t>
    </r>
    <r>
      <rPr>
        <sz val="9"/>
        <color theme="1"/>
        <rFont val="Calibri"/>
        <family val="2"/>
        <scheme val="minor"/>
      </rPr>
      <t>: 01/10/2025</t>
    </r>
  </si>
  <si>
    <r>
      <rPr>
        <b/>
        <sz val="9"/>
        <color theme="1"/>
        <rFont val="Calibri"/>
        <family val="2"/>
        <scheme val="minor"/>
      </rPr>
      <t>Plazo en días</t>
    </r>
    <r>
      <rPr>
        <sz val="9"/>
        <color theme="1"/>
        <rFont val="Calibri"/>
        <family val="2"/>
        <scheme val="minor"/>
      </rPr>
      <t>: 365</t>
    </r>
  </si>
  <si>
    <t xml:space="preserve">          [SOL] Solar Banco SAE</t>
  </si>
  <si>
    <t xml:space="preserve">               BA 3235</t>
  </si>
  <si>
    <t xml:space="preserve">               BA 3237</t>
  </si>
  <si>
    <t xml:space="preserve">               BA 3238</t>
  </si>
  <si>
    <t xml:space="preserve">               BA 3239</t>
  </si>
  <si>
    <t xml:space="preserve">               BA 3240</t>
  </si>
  <si>
    <t xml:space="preserve">               BA 3241</t>
  </si>
  <si>
    <t xml:space="preserve">               BA 3242</t>
  </si>
  <si>
    <t xml:space="preserve">               BA 3243</t>
  </si>
  <si>
    <t xml:space="preserve">               BA 3244</t>
  </si>
  <si>
    <t xml:space="preserve">               BA 3245</t>
  </si>
  <si>
    <t>Participaciones en Fondos Mutuos</t>
  </si>
  <si>
    <t>LA MERIDIONAL PARAGUAYA SA DE SEGUROS</t>
  </si>
  <si>
    <t>Intereses Bancarios en Caja de Ahorrp</t>
  </si>
  <si>
    <t>Intereses  Devengados</t>
  </si>
  <si>
    <t>ESTADO DE SITUACION PATRIMONIAL O BALANCE GENERAL al 31/12/2024 presentado en forma comparativa con el ejercicio anterior cerrado el 31/12/2023.  (En guaraníes)</t>
  </si>
  <si>
    <t>CORRESPONDIENTE AL 31-12-2024 PRESENTADO EN FORMA COMPARATIVA CON EL PERIODO AL 31-12-2023</t>
  </si>
  <si>
    <t xml:space="preserve"> Banco Solar  0195703 - ADM USD</t>
  </si>
  <si>
    <t>Los Estados Contables al 31/12/2024 han sido considerados y aprobados por la reunión de Directorio conforme Acta de Directorio N°  de fecha ,,,,,,,,,,,,,, para su remisión a la Superintendencia de Valores.</t>
  </si>
  <si>
    <t>Banco Solar 201115219 Cuenta Corrientes USD</t>
  </si>
  <si>
    <t>Banco Solar 0193697 Ahorros a la Vista</t>
  </si>
  <si>
    <t>Banco Solar 201115196 - CTA PROPIA PYG</t>
  </si>
  <si>
    <t>Banco Solar  0195703 - ADM USD</t>
  </si>
  <si>
    <t xml:space="preserve">La acción que Solar  Casa de Bolsa S.A., posee en la Bolsa de Valores y Productos de Asunción Sociedad Anónima (BVPASA) al 31 de diciembre de 2024 se encuentra valuada al último valor negociado en el Mercado. </t>
  </si>
  <si>
    <t xml:space="preserve">     12010117001 CDA (Partes Vinculadas)</t>
  </si>
  <si>
    <t xml:space="preserve">               BA1501</t>
  </si>
  <si>
    <t xml:space="preserve">               AK 1305</t>
  </si>
  <si>
    <t xml:space="preserve">               AK 1304</t>
  </si>
  <si>
    <t xml:space="preserve">Dora Busto </t>
  </si>
  <si>
    <t>GIROLABS  SOCIEDAD ANONIMA</t>
  </si>
  <si>
    <t>ITAE SA</t>
  </si>
  <si>
    <t>RICCIARDI JARA, RODOLFO EVELIO</t>
  </si>
  <si>
    <t xml:space="preserve">Diferencia de cambio </t>
  </si>
  <si>
    <t>3.1. Los Estados Financieros al 31/12/2024, han sido preparados de acuerdo de acuerdo con Normas de Información Financiera emitidas por el Consejo de Contadores Públicos del Paraguay y
criterios de valuación y exposición dictados por la Superintendencia de Valores</t>
  </si>
  <si>
    <t>ESTADO DE FLUJO DE EFECTIVO</t>
  </si>
  <si>
    <t>CORRESPONDIENTE AL 31/12/2024 PRESENTADO EN FORMA COMPARATIVA CON EL PERIODO AL 31/12/2023</t>
  </si>
  <si>
    <t>ESTADO DE RESULTADOS CORRESPONDIENTE AL 31/12/2024 PRESENTADO EN FORMA COMPARATIVA CON EL 31/12/2023. (En guaraníes)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</si>
</sst>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 #,##0_ ;_ * \-#,##0_ ;_ * &quot;-&quot;_ ;_ @_ "/>
    <numFmt numFmtId="164" formatCode="_-* #,##0.00_-;\-* #,##0.00_-;_-* &quot;-&quot;??_-;_-@_-"/>
    <numFmt numFmtId="165" formatCode="_-* #,##0_-;\-* #,##0_-;_-* &quot;-&quot;??_-;_-@_-"/>
    <numFmt numFmtId="166" formatCode="_(* #,##0.00_);_(* \(#,##0.00\);_(* \-??_);_(@_)"/>
    <numFmt numFmtId="167" formatCode="_-* #,##0.00\ _€_-;\-* #,##0.00\ _€_-;_-* &quot;-&quot;??\ _€_-;_-@_-"/>
    <numFmt numFmtId="168" formatCode="#,##0_ ;[Red]\-#,##0\ "/>
  </numFmts>
  <fonts count="81">
    <font>
      <sz val="11"/>
      <color theme="1"/>
      <name val="Calibri"/>
      <family val="2"/>
      <scheme val="minor"/>
    </font>
    <font>
      <b/>
      <sz val="9"/>
      <color indexed="8"/>
      <name val="Arial"/>
      <family val="2"/>
    </font>
    <font>
      <sz val="9"/>
      <color indexed="8"/>
      <name val="Arial"/>
      <family val="2"/>
    </font>
    <font>
      <b/>
      <sz val="9"/>
      <name val="Arial"/>
      <family val="2"/>
    </font>
    <font>
      <b/>
      <sz val="7"/>
      <color indexed="8"/>
      <name val="Times New Roman"/>
      <family val="1"/>
    </font>
    <font>
      <sz val="9"/>
      <name val="Arial"/>
      <family val="2"/>
    </font>
    <font>
      <sz val="10"/>
      <name val="Arial"/>
      <family val="2"/>
    </font>
    <font>
      <sz val="10"/>
      <name val="Calibri"/>
      <family val="2"/>
    </font>
    <font>
      <sz val="11"/>
      <name val="Calibri"/>
      <family val="2"/>
    </font>
    <font>
      <sz val="9"/>
      <name val="Calibri"/>
      <family val="2"/>
    </font>
    <font>
      <b/>
      <u/>
      <sz val="9"/>
      <name val="Calibri"/>
      <family val="2"/>
    </font>
    <font>
      <sz val="11"/>
      <color indexed="8"/>
      <name val="Calibri"/>
      <family val="2"/>
      <charset val="1"/>
    </font>
    <font>
      <sz val="11"/>
      <color theme="1"/>
      <name val="Calibri"/>
      <family val="2"/>
      <scheme val="minor"/>
    </font>
    <font>
      <b/>
      <sz val="11"/>
      <color theme="1"/>
      <name val="Calibri"/>
      <family val="2"/>
      <scheme val="minor"/>
    </font>
    <font>
      <sz val="9"/>
      <color theme="1"/>
      <name val="Calibri"/>
      <family val="2"/>
    </font>
    <font>
      <sz val="10"/>
      <color theme="1"/>
      <name val="Times New Roman"/>
      <family val="1"/>
    </font>
    <font>
      <sz val="8"/>
      <color theme="1"/>
      <name val="Calibri"/>
      <family val="2"/>
    </font>
    <font>
      <b/>
      <sz val="7"/>
      <color theme="1"/>
      <name val="Arial"/>
      <family val="2"/>
    </font>
    <font>
      <b/>
      <sz val="9"/>
      <color theme="1"/>
      <name val="Arial"/>
      <family val="2"/>
    </font>
    <font>
      <sz val="9"/>
      <color theme="1"/>
      <name val="Arial"/>
      <family val="2"/>
    </font>
    <font>
      <sz val="9"/>
      <color theme="1"/>
      <name val="Calibri"/>
      <family val="2"/>
      <scheme val="minor"/>
    </font>
    <font>
      <sz val="12"/>
      <color theme="1"/>
      <name val="Calibri"/>
      <family val="2"/>
      <scheme val="minor"/>
    </font>
    <font>
      <b/>
      <sz val="11"/>
      <color theme="1"/>
      <name val="Calibri"/>
      <family val="2"/>
    </font>
    <font>
      <sz val="11"/>
      <color theme="1"/>
      <name val="Calibri"/>
      <family val="2"/>
    </font>
    <font>
      <sz val="8"/>
      <color rgb="FF000000"/>
      <name val="Calibri"/>
      <family val="2"/>
    </font>
    <font>
      <b/>
      <sz val="10"/>
      <color theme="1"/>
      <name val="Calibri"/>
      <family val="2"/>
    </font>
    <font>
      <sz val="12"/>
      <color theme="1"/>
      <name val="Calibri"/>
      <family val="2"/>
    </font>
    <font>
      <b/>
      <sz val="12"/>
      <color theme="1"/>
      <name val="Calibri"/>
      <family val="2"/>
    </font>
    <font>
      <sz val="10"/>
      <color theme="1"/>
      <name val="Calibri"/>
      <family val="2"/>
    </font>
    <font>
      <b/>
      <i/>
      <sz val="10"/>
      <color theme="1"/>
      <name val="Calibri"/>
      <family val="2"/>
    </font>
    <font>
      <sz val="10"/>
      <color rgb="FFFF0000"/>
      <name val="Calibri"/>
      <family val="2"/>
      <scheme val="minor"/>
    </font>
    <font>
      <sz val="10"/>
      <color theme="1"/>
      <name val="Calibri"/>
      <family val="2"/>
      <scheme val="minor"/>
    </font>
    <font>
      <sz val="11"/>
      <name val="Calibri"/>
      <family val="2"/>
      <scheme val="minor"/>
    </font>
    <font>
      <sz val="9"/>
      <name val="Calibri"/>
      <family val="2"/>
      <scheme val="minor"/>
    </font>
    <font>
      <b/>
      <u/>
      <sz val="9"/>
      <color theme="1"/>
      <name val="Calibri"/>
      <family val="2"/>
    </font>
    <font>
      <b/>
      <sz val="11"/>
      <color rgb="FFFF0000"/>
      <name val="Calibri"/>
      <family val="2"/>
      <scheme val="minor"/>
    </font>
    <font>
      <sz val="11"/>
      <color rgb="FFFF0000"/>
      <name val="Calibri"/>
      <family val="2"/>
      <scheme val="minor"/>
    </font>
    <font>
      <sz val="11"/>
      <color theme="0"/>
      <name val="Calibri"/>
      <family val="2"/>
      <scheme val="minor"/>
    </font>
    <font>
      <b/>
      <sz val="10"/>
      <color theme="0"/>
      <name val="Calibri"/>
      <family val="2"/>
    </font>
    <font>
      <b/>
      <sz val="11"/>
      <color theme="0"/>
      <name val="Calibri"/>
      <family val="2"/>
      <scheme val="minor"/>
    </font>
    <font>
      <b/>
      <u/>
      <sz val="11"/>
      <color theme="0"/>
      <name val="Calibri"/>
      <family val="2"/>
    </font>
    <font>
      <b/>
      <sz val="11"/>
      <color theme="0"/>
      <name val="Calibri"/>
      <family val="2"/>
    </font>
    <font>
      <b/>
      <u/>
      <sz val="10"/>
      <color theme="0"/>
      <name val="Calibri"/>
      <family val="2"/>
    </font>
    <font>
      <b/>
      <sz val="8"/>
      <color theme="1"/>
      <name val="Calibri"/>
      <family val="2"/>
    </font>
    <font>
      <b/>
      <sz val="8"/>
      <color theme="0"/>
      <name val="Calibri"/>
      <family val="2"/>
    </font>
    <font>
      <sz val="7"/>
      <color theme="1"/>
      <name val="Calibri"/>
      <family val="2"/>
    </font>
    <font>
      <b/>
      <sz val="8"/>
      <color rgb="FF000000"/>
      <name val="Calibri"/>
      <family val="2"/>
    </font>
    <font>
      <sz val="8"/>
      <color theme="1"/>
      <name val="Calibri"/>
      <family val="2"/>
      <scheme val="minor"/>
    </font>
    <font>
      <b/>
      <sz val="9"/>
      <color theme="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sz val="9"/>
      <color theme="1"/>
      <name val="EYInterstate Light"/>
    </font>
    <font>
      <b/>
      <sz val="9"/>
      <color theme="1"/>
      <name val="Calibri"/>
      <family val="2"/>
      <scheme val="minor"/>
    </font>
    <font>
      <sz val="9"/>
      <color theme="0"/>
      <name val="Calibri"/>
      <family val="2"/>
    </font>
    <font>
      <b/>
      <sz val="9"/>
      <color theme="0"/>
      <name val="Arial"/>
      <family val="2"/>
    </font>
    <font>
      <b/>
      <sz val="11"/>
      <color theme="1"/>
      <name val="Arial"/>
      <family val="2"/>
    </font>
    <font>
      <sz val="10"/>
      <color theme="0"/>
      <name val="Calibri"/>
      <family val="2"/>
    </font>
    <font>
      <b/>
      <sz val="12"/>
      <color theme="0"/>
      <name val="Calibri"/>
      <family val="2"/>
    </font>
    <font>
      <b/>
      <sz val="10"/>
      <name val="Calibri"/>
      <family val="2"/>
    </font>
    <font>
      <b/>
      <sz val="12"/>
      <name val="Calibri"/>
      <family val="2"/>
    </font>
    <font>
      <b/>
      <sz val="11"/>
      <name val="Calibri"/>
      <family val="2"/>
    </font>
    <font>
      <b/>
      <sz val="7"/>
      <name val="Times New Roman"/>
      <family val="1"/>
    </font>
    <font>
      <b/>
      <sz val="9"/>
      <color theme="1"/>
      <name val="Arial Nova"/>
      <family val="2"/>
    </font>
    <font>
      <b/>
      <sz val="10"/>
      <color theme="1"/>
      <name val="Arial Nova"/>
      <family val="2"/>
    </font>
    <font>
      <b/>
      <sz val="10"/>
      <color indexed="8"/>
      <name val="Arial Nova"/>
      <family val="2"/>
    </font>
    <font>
      <sz val="10"/>
      <color theme="1"/>
      <name val="Arial Nova"/>
      <family val="2"/>
    </font>
    <font>
      <b/>
      <u/>
      <sz val="10"/>
      <color theme="1"/>
      <name val="Arial Nova"/>
      <family val="2"/>
    </font>
    <font>
      <sz val="10"/>
      <color indexed="8"/>
      <name val="Arial Nova"/>
      <family val="2"/>
    </font>
    <font>
      <sz val="10"/>
      <name val="Arial Nova"/>
      <family val="2"/>
    </font>
    <font>
      <b/>
      <sz val="10"/>
      <name val="Arial Nova"/>
      <family val="2"/>
    </font>
    <font>
      <b/>
      <i/>
      <sz val="10"/>
      <color theme="1"/>
      <name val="Arial Nova"/>
      <family val="2"/>
    </font>
    <font>
      <i/>
      <sz val="10"/>
      <color indexed="8"/>
      <name val="Arial Nova"/>
      <family val="2"/>
    </font>
    <font>
      <b/>
      <u/>
      <sz val="10"/>
      <color theme="0"/>
      <name val="Arial Nova"/>
      <family val="2"/>
    </font>
    <font>
      <b/>
      <sz val="9"/>
      <color theme="1"/>
      <name val="Calibri"/>
      <family val="2"/>
    </font>
    <font>
      <b/>
      <sz val="9"/>
      <color indexed="8"/>
      <name val="Calibri"/>
      <family val="2"/>
    </font>
    <font>
      <b/>
      <u/>
      <sz val="8"/>
      <color theme="0"/>
      <name val="Calibri"/>
      <family val="2"/>
    </font>
    <font>
      <b/>
      <sz val="11"/>
      <color theme="0" tint="-4.9989318521683403E-2"/>
      <name val="Calibri"/>
      <family val="2"/>
      <scheme val="minor"/>
    </font>
    <font>
      <sz val="11"/>
      <color theme="0" tint="-4.9989318521683403E-2"/>
      <name val="Calibri"/>
      <family val="2"/>
      <scheme val="minor"/>
    </font>
    <font>
      <b/>
      <sz val="10"/>
      <color theme="0" tint="-4.9989318521683403E-2"/>
      <name val="Calibri"/>
      <family val="2"/>
    </font>
  </fonts>
  <fills count="8">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gray125">
        <bgColor theme="0" tint="-0.14999847407452621"/>
      </patternFill>
    </fill>
    <fill>
      <patternFill patternType="solid">
        <fgColor rgb="FFFF0000"/>
        <bgColor indexed="64"/>
      </patternFill>
    </fill>
    <fill>
      <patternFill patternType="gray125">
        <bgColor rgb="FFFF0000"/>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11" fillId="0" borderId="0"/>
    <xf numFmtId="164" fontId="12" fillId="0" borderId="0" applyFont="0" applyFill="0" applyBorder="0" applyAlignment="0" applyProtection="0"/>
    <xf numFmtId="41" fontId="12" fillId="0" borderId="0" applyFont="0" applyFill="0" applyBorder="0" applyAlignment="0" applyProtection="0"/>
    <xf numFmtId="166" fontId="6" fillId="0" borderId="0" applyFill="0" applyBorder="0" applyAlignment="0" applyProtection="0"/>
    <xf numFmtId="167" fontId="12" fillId="0" borderId="0" applyFont="0" applyFill="0" applyBorder="0" applyAlignment="0" applyProtection="0"/>
    <xf numFmtId="0" fontId="6" fillId="0" borderId="0"/>
  </cellStyleXfs>
  <cellXfs count="330">
    <xf numFmtId="0" fontId="0" fillId="0" borderId="0" xfId="0"/>
    <xf numFmtId="0" fontId="13" fillId="0" borderId="0" xfId="0" applyFont="1"/>
    <xf numFmtId="0" fontId="15" fillId="0" borderId="0" xfId="0" applyFont="1" applyAlignment="1">
      <alignment vertical="center" wrapText="1"/>
    </xf>
    <xf numFmtId="0" fontId="17" fillId="0" borderId="0" xfId="0" applyFont="1"/>
    <xf numFmtId="0" fontId="18" fillId="0" borderId="2" xfId="0" applyFont="1" applyBorder="1" applyAlignment="1">
      <alignment vertical="center" wrapText="1"/>
    </xf>
    <xf numFmtId="0" fontId="19" fillId="0" borderId="2" xfId="0" applyFont="1" applyBorder="1" applyAlignment="1">
      <alignment vertical="center" wrapText="1"/>
    </xf>
    <xf numFmtId="0" fontId="20" fillId="0" borderId="2" xfId="0" applyFont="1" applyBorder="1" applyAlignment="1">
      <alignment vertical="top" wrapText="1"/>
    </xf>
    <xf numFmtId="3" fontId="3" fillId="0" borderId="3" xfId="0" applyNumberFormat="1" applyFont="1" applyBorder="1" applyAlignment="1">
      <alignment horizontal="right" vertical="center" wrapText="1"/>
    </xf>
    <xf numFmtId="0" fontId="17" fillId="0" borderId="0" xfId="0" applyFont="1" applyAlignment="1">
      <alignment horizontal="center"/>
    </xf>
    <xf numFmtId="0" fontId="21" fillId="0" borderId="0" xfId="0" applyFont="1"/>
    <xf numFmtId="0" fontId="23" fillId="0" borderId="0" xfId="0" applyFont="1" applyAlignment="1">
      <alignment horizontal="justify" vertical="center"/>
    </xf>
    <xf numFmtId="0" fontId="24" fillId="0" borderId="0" xfId="0" applyFont="1" applyAlignment="1">
      <alignment horizontal="left" vertical="center" wrapText="1"/>
    </xf>
    <xf numFmtId="4" fontId="16" fillId="0" borderId="0" xfId="0" applyNumberFormat="1" applyFont="1" applyAlignment="1">
      <alignment horizontal="center" vertical="center" wrapText="1"/>
    </xf>
    <xf numFmtId="3" fontId="16" fillId="0" borderId="0" xfId="0" applyNumberFormat="1" applyFont="1" applyAlignment="1">
      <alignment horizontal="center" vertical="center" wrapText="1"/>
    </xf>
    <xf numFmtId="0" fontId="22" fillId="0" borderId="0" xfId="0" applyFont="1" applyAlignment="1">
      <alignment horizontal="right" vertical="center"/>
    </xf>
    <xf numFmtId="0" fontId="18" fillId="0" borderId="4" xfId="0" applyFont="1" applyBorder="1" applyAlignment="1">
      <alignment vertical="center" wrapText="1"/>
    </xf>
    <xf numFmtId="3" fontId="0" fillId="0" borderId="0" xfId="0" applyNumberFormat="1"/>
    <xf numFmtId="3" fontId="5" fillId="0" borderId="3" xfId="0" applyNumberFormat="1" applyFont="1" applyBorder="1" applyAlignment="1">
      <alignment horizontal="right" vertical="center" wrapText="1"/>
    </xf>
    <xf numFmtId="0" fontId="26" fillId="0" borderId="0" xfId="0" applyFont="1" applyAlignment="1">
      <alignment horizontal="right" vertical="center"/>
    </xf>
    <xf numFmtId="3" fontId="27" fillId="0" borderId="0" xfId="0" applyNumberFormat="1" applyFont="1" applyAlignment="1">
      <alignment horizontal="right" vertical="center"/>
    </xf>
    <xf numFmtId="0" fontId="23" fillId="0" borderId="0" xfId="0" applyFont="1" applyAlignment="1">
      <alignment horizontal="right" vertical="center"/>
    </xf>
    <xf numFmtId="0" fontId="28" fillId="0" borderId="0" xfId="0" applyFont="1" applyAlignment="1">
      <alignment horizontal="right" vertical="center"/>
    </xf>
    <xf numFmtId="0" fontId="25" fillId="0" borderId="0" xfId="0" applyFont="1" applyAlignment="1">
      <alignment horizontal="right" vertical="center"/>
    </xf>
    <xf numFmtId="0" fontId="28" fillId="0" borderId="0" xfId="0" applyFont="1" applyAlignment="1">
      <alignment horizontal="right" vertical="center" wrapText="1"/>
    </xf>
    <xf numFmtId="0" fontId="25" fillId="0" borderId="0" xfId="0" applyFont="1" applyAlignment="1">
      <alignment vertical="center"/>
    </xf>
    <xf numFmtId="0" fontId="25" fillId="0" borderId="0" xfId="0" applyFont="1" applyAlignment="1">
      <alignment horizontal="right" vertical="center" wrapText="1"/>
    </xf>
    <xf numFmtId="165" fontId="12" fillId="0" borderId="0" xfId="2" applyNumberFormat="1" applyFont="1"/>
    <xf numFmtId="165" fontId="0" fillId="0" borderId="0" xfId="0" applyNumberFormat="1"/>
    <xf numFmtId="0" fontId="30" fillId="0" borderId="0" xfId="0" applyFont="1"/>
    <xf numFmtId="0" fontId="31" fillId="0" borderId="0" xfId="0" applyFont="1"/>
    <xf numFmtId="165" fontId="31" fillId="0" borderId="0" xfId="2" applyNumberFormat="1" applyFont="1"/>
    <xf numFmtId="164" fontId="28" fillId="0" borderId="0" xfId="2" applyFont="1" applyBorder="1" applyAlignment="1">
      <alignment horizontal="right" vertical="center"/>
    </xf>
    <xf numFmtId="164" fontId="25" fillId="0" borderId="0" xfId="2" applyFont="1" applyBorder="1" applyAlignment="1">
      <alignment horizontal="right" vertical="center"/>
    </xf>
    <xf numFmtId="0" fontId="32" fillId="0" borderId="0" xfId="0" applyFont="1"/>
    <xf numFmtId="0" fontId="5" fillId="0" borderId="6" xfId="0" applyFont="1" applyBorder="1" applyAlignment="1">
      <alignment horizontal="right" vertical="center" wrapText="1"/>
    </xf>
    <xf numFmtId="0" fontId="3" fillId="0" borderId="7" xfId="0" applyFont="1" applyBorder="1" applyAlignment="1">
      <alignment vertical="center" wrapText="1"/>
    </xf>
    <xf numFmtId="0" fontId="3" fillId="0" borderId="0" xfId="0" applyFont="1" applyAlignment="1">
      <alignment vertical="center" wrapText="1"/>
    </xf>
    <xf numFmtId="0" fontId="5" fillId="0" borderId="0" xfId="0" applyFont="1" applyAlignment="1">
      <alignment vertical="center" wrapText="1"/>
    </xf>
    <xf numFmtId="0" fontId="5" fillId="0" borderId="3" xfId="0" applyFont="1" applyBorder="1" applyAlignment="1">
      <alignment horizontal="right" vertical="center" wrapText="1"/>
    </xf>
    <xf numFmtId="0" fontId="5" fillId="0" borderId="3" xfId="0" applyFont="1" applyBorder="1" applyAlignment="1">
      <alignment vertical="center" wrapText="1"/>
    </xf>
    <xf numFmtId="0" fontId="33" fillId="0" borderId="0" xfId="0" applyFont="1" applyAlignment="1">
      <alignment vertical="top" wrapText="1"/>
    </xf>
    <xf numFmtId="0" fontId="33" fillId="0" borderId="3" xfId="0" applyFont="1" applyBorder="1" applyAlignment="1">
      <alignment vertical="top" wrapText="1"/>
    </xf>
    <xf numFmtId="0" fontId="3" fillId="0" borderId="2" xfId="0" applyFont="1" applyBorder="1" applyAlignment="1">
      <alignment vertical="center" wrapText="1"/>
    </xf>
    <xf numFmtId="3" fontId="32" fillId="0" borderId="0" xfId="0" applyNumberFormat="1" applyFont="1"/>
    <xf numFmtId="0" fontId="34" fillId="0" borderId="8" xfId="0" applyFont="1" applyBorder="1" applyAlignment="1">
      <alignment vertical="center" wrapText="1"/>
    </xf>
    <xf numFmtId="0" fontId="10" fillId="0" borderId="1" xfId="0" applyFont="1" applyBorder="1" applyAlignment="1">
      <alignment vertical="center" wrapText="1"/>
    </xf>
    <xf numFmtId="41" fontId="9" fillId="0" borderId="10" xfId="3" applyFont="1" applyBorder="1" applyAlignment="1">
      <alignment vertical="center" wrapText="1"/>
    </xf>
    <xf numFmtId="0" fontId="9" fillId="0" borderId="10" xfId="0" applyFont="1" applyBorder="1" applyAlignment="1">
      <alignment vertical="center" wrapText="1"/>
    </xf>
    <xf numFmtId="0" fontId="14" fillId="0" borderId="11" xfId="0" applyFont="1" applyBorder="1" applyAlignment="1">
      <alignment vertical="center" wrapText="1"/>
    </xf>
    <xf numFmtId="41" fontId="9" fillId="0" borderId="12" xfId="3" applyFont="1" applyBorder="1" applyAlignment="1">
      <alignment vertical="center" wrapText="1"/>
    </xf>
    <xf numFmtId="0" fontId="9" fillId="0" borderId="12" xfId="0" applyFont="1" applyBorder="1" applyAlignment="1">
      <alignment vertical="center" wrapText="1"/>
    </xf>
    <xf numFmtId="0" fontId="9" fillId="0" borderId="13" xfId="0" applyFont="1" applyBorder="1" applyAlignment="1">
      <alignment vertical="center" wrapText="1"/>
    </xf>
    <xf numFmtId="0" fontId="27" fillId="0" borderId="0" xfId="0" applyFont="1" applyAlignment="1">
      <alignment horizontal="center" vertical="center"/>
    </xf>
    <xf numFmtId="0" fontId="29" fillId="0" borderId="0" xfId="0" applyFont="1" applyAlignment="1">
      <alignment horizontal="right" vertical="center"/>
    </xf>
    <xf numFmtId="0" fontId="35" fillId="0" borderId="0" xfId="0" applyFont="1"/>
    <xf numFmtId="0" fontId="36" fillId="0" borderId="0" xfId="0" applyFont="1"/>
    <xf numFmtId="3" fontId="31" fillId="0" borderId="0" xfId="0" applyNumberFormat="1" applyFont="1"/>
    <xf numFmtId="0" fontId="37" fillId="0" borderId="0" xfId="0" applyFont="1"/>
    <xf numFmtId="165" fontId="31" fillId="0" borderId="0" xfId="0" applyNumberFormat="1" applyFont="1"/>
    <xf numFmtId="1" fontId="31" fillId="0" borderId="0" xfId="0" applyNumberFormat="1" applyFont="1"/>
    <xf numFmtId="0" fontId="17" fillId="0" borderId="0" xfId="0" applyFont="1" applyAlignment="1">
      <alignment horizontal="center" vertical="center"/>
    </xf>
    <xf numFmtId="0" fontId="22" fillId="0" borderId="0" xfId="0" applyFont="1" applyAlignment="1">
      <alignment vertical="center"/>
    </xf>
    <xf numFmtId="3" fontId="25" fillId="0" borderId="1" xfId="0" applyNumberFormat="1" applyFont="1" applyBorder="1" applyAlignment="1">
      <alignment horizontal="right" vertical="center" wrapText="1"/>
    </xf>
    <xf numFmtId="165" fontId="28" fillId="0" borderId="1" xfId="2" applyNumberFormat="1" applyFont="1" applyFill="1" applyBorder="1" applyAlignment="1">
      <alignment horizontal="right" vertical="center" wrapText="1"/>
    </xf>
    <xf numFmtId="0" fontId="28" fillId="0" borderId="1" xfId="0" applyFont="1" applyBorder="1" applyAlignment="1">
      <alignment vertical="center"/>
    </xf>
    <xf numFmtId="165" fontId="28" fillId="0" borderId="1" xfId="2" applyNumberFormat="1" applyFont="1" applyBorder="1" applyAlignment="1">
      <alignment horizontal="right" vertical="center"/>
    </xf>
    <xf numFmtId="0" fontId="25" fillId="0" borderId="1" xfId="0" applyFont="1" applyBorder="1" applyAlignment="1">
      <alignment vertical="center"/>
    </xf>
    <xf numFmtId="165" fontId="25" fillId="0" borderId="1" xfId="2" applyNumberFormat="1" applyFont="1" applyBorder="1" applyAlignment="1">
      <alignment horizontal="right" vertical="center" wrapText="1"/>
    </xf>
    <xf numFmtId="165" fontId="25" fillId="0" borderId="1" xfId="2" applyNumberFormat="1" applyFont="1" applyBorder="1" applyAlignment="1">
      <alignment horizontal="right" vertical="center"/>
    </xf>
    <xf numFmtId="0" fontId="28" fillId="0" borderId="1" xfId="0" applyFont="1" applyBorder="1" applyAlignment="1">
      <alignment horizontal="right" vertical="center"/>
    </xf>
    <xf numFmtId="0" fontId="25" fillId="0" borderId="1" xfId="0" applyFont="1" applyBorder="1" applyAlignment="1">
      <alignment horizontal="right" vertical="center"/>
    </xf>
    <xf numFmtId="0" fontId="28" fillId="0" borderId="1" xfId="0" applyFont="1" applyBorder="1" applyAlignment="1">
      <alignment horizontal="center" vertical="center" wrapText="1"/>
    </xf>
    <xf numFmtId="3" fontId="25" fillId="0" borderId="1" xfId="0" applyNumberFormat="1" applyFont="1" applyBorder="1" applyAlignment="1">
      <alignment horizontal="center" vertical="center" wrapText="1"/>
    </xf>
    <xf numFmtId="4" fontId="16" fillId="0" borderId="1" xfId="0" applyNumberFormat="1" applyFont="1" applyBorder="1" applyAlignment="1">
      <alignment horizontal="center" vertical="center" wrapText="1"/>
    </xf>
    <xf numFmtId="0" fontId="43" fillId="0" borderId="1" xfId="0" applyFont="1" applyBorder="1" applyAlignment="1">
      <alignment horizontal="justify" vertical="center" wrapText="1"/>
    </xf>
    <xf numFmtId="0" fontId="16" fillId="0" borderId="1" xfId="0" applyFont="1" applyBorder="1" applyAlignment="1">
      <alignment horizontal="justify" vertical="center" wrapText="1"/>
    </xf>
    <xf numFmtId="0" fontId="43"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3" fontId="16" fillId="0" borderId="1" xfId="0" applyNumberFormat="1" applyFont="1" applyBorder="1" applyAlignment="1">
      <alignment horizontal="center" vertical="center" wrapText="1"/>
    </xf>
    <xf numFmtId="0" fontId="24"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3" fontId="45" fillId="0" borderId="1" xfId="0" applyNumberFormat="1" applyFont="1" applyBorder="1" applyAlignment="1">
      <alignment horizontal="center" vertical="center" wrapText="1"/>
    </xf>
    <xf numFmtId="0" fontId="46" fillId="0" borderId="1" xfId="0" applyFont="1" applyBorder="1" applyAlignment="1">
      <alignment vertical="center" wrapText="1"/>
    </xf>
    <xf numFmtId="0" fontId="0" fillId="0" borderId="0" xfId="0" applyAlignment="1">
      <alignment horizontal="right"/>
    </xf>
    <xf numFmtId="0" fontId="13" fillId="0" borderId="0" xfId="0" applyFont="1" applyAlignment="1">
      <alignment horizontal="right"/>
    </xf>
    <xf numFmtId="0" fontId="25" fillId="3" borderId="1"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3" borderId="1" xfId="0" applyFont="1" applyFill="1" applyBorder="1" applyAlignment="1">
      <alignment vertical="center" wrapText="1"/>
    </xf>
    <xf numFmtId="0" fontId="28" fillId="3" borderId="1" xfId="0" applyFont="1" applyFill="1" applyBorder="1" applyAlignment="1">
      <alignment horizontal="right" vertical="center" wrapText="1"/>
    </xf>
    <xf numFmtId="0" fontId="49" fillId="2" borderId="1" xfId="0" applyFont="1" applyFill="1" applyBorder="1" applyAlignment="1">
      <alignment vertical="center"/>
    </xf>
    <xf numFmtId="3" fontId="49" fillId="2" borderId="1" xfId="0" applyNumberFormat="1" applyFont="1" applyFill="1" applyBorder="1" applyAlignment="1">
      <alignment horizontal="right" vertical="center"/>
    </xf>
    <xf numFmtId="0" fontId="50" fillId="0" borderId="1" xfId="0" applyFont="1" applyBorder="1" applyAlignment="1">
      <alignment vertical="center"/>
    </xf>
    <xf numFmtId="0" fontId="51" fillId="0" borderId="1" xfId="0" applyFont="1" applyBorder="1" applyAlignment="1">
      <alignment horizontal="right" vertical="center"/>
    </xf>
    <xf numFmtId="0" fontId="52" fillId="0" borderId="1" xfId="0" applyFont="1" applyBorder="1" applyAlignment="1">
      <alignment vertical="center"/>
    </xf>
    <xf numFmtId="3" fontId="52" fillId="0" borderId="1" xfId="0" applyNumberFormat="1" applyFont="1" applyBorder="1" applyAlignment="1">
      <alignment horizontal="right" vertical="center"/>
    </xf>
    <xf numFmtId="0" fontId="51" fillId="0" borderId="1" xfId="0" applyFont="1" applyBorder="1" applyAlignment="1">
      <alignment vertical="center"/>
    </xf>
    <xf numFmtId="3" fontId="51" fillId="0" borderId="1" xfId="0" applyNumberFormat="1" applyFont="1" applyBorder="1" applyAlignment="1">
      <alignment horizontal="right" vertical="center"/>
    </xf>
    <xf numFmtId="3" fontId="49" fillId="0" borderId="1" xfId="0" applyNumberFormat="1" applyFont="1" applyBorder="1" applyAlignment="1">
      <alignment horizontal="right" vertical="center"/>
    </xf>
    <xf numFmtId="0" fontId="49" fillId="0" borderId="1" xfId="0" applyFont="1" applyBorder="1" applyAlignment="1">
      <alignment horizontal="right" vertical="center"/>
    </xf>
    <xf numFmtId="0" fontId="49" fillId="0" borderId="1" xfId="0" applyFont="1" applyBorder="1" applyAlignment="1">
      <alignment vertical="center"/>
    </xf>
    <xf numFmtId="3" fontId="7" fillId="0" borderId="1" xfId="0" applyNumberFormat="1" applyFont="1" applyBorder="1" applyAlignment="1">
      <alignment horizontal="right" vertical="center" wrapText="1"/>
    </xf>
    <xf numFmtId="0" fontId="19" fillId="0" borderId="2" xfId="0" applyFont="1" applyBorder="1" applyAlignment="1">
      <alignment vertical="center"/>
    </xf>
    <xf numFmtId="0" fontId="16" fillId="0" borderId="1" xfId="0" applyFont="1" applyBorder="1" applyAlignment="1">
      <alignment vertical="center"/>
    </xf>
    <xf numFmtId="4" fontId="16" fillId="0" borderId="1" xfId="0" applyNumberFormat="1" applyFont="1" applyBorder="1" applyAlignment="1">
      <alignment horizontal="justify" vertical="center" wrapText="1"/>
    </xf>
    <xf numFmtId="0" fontId="5" fillId="0" borderId="17" xfId="0" applyFont="1" applyBorder="1" applyAlignment="1">
      <alignment vertical="center" wrapText="1"/>
    </xf>
    <xf numFmtId="0" fontId="5" fillId="0" borderId="16" xfId="0" applyFont="1" applyBorder="1" applyAlignment="1">
      <alignment horizontal="right" vertical="center" wrapText="1"/>
    </xf>
    <xf numFmtId="3" fontId="3" fillId="0" borderId="18" xfId="0" applyNumberFormat="1" applyFont="1" applyBorder="1" applyAlignment="1">
      <alignment horizontal="right" vertical="center" wrapText="1"/>
    </xf>
    <xf numFmtId="3" fontId="5" fillId="0" borderId="18" xfId="0" applyNumberFormat="1" applyFont="1" applyBorder="1" applyAlignment="1">
      <alignment horizontal="right" vertical="center" wrapText="1"/>
    </xf>
    <xf numFmtId="0" fontId="5" fillId="0" borderId="18" xfId="0" applyFont="1" applyBorder="1" applyAlignment="1">
      <alignment horizontal="right" vertical="center" wrapText="1"/>
    </xf>
    <xf numFmtId="0" fontId="3" fillId="0" borderId="18" xfId="0" applyFont="1" applyBorder="1" applyAlignment="1">
      <alignment horizontal="right" vertical="center" wrapText="1"/>
    </xf>
    <xf numFmtId="0" fontId="33" fillId="0" borderId="18" xfId="0" applyFont="1" applyBorder="1" applyAlignment="1">
      <alignment vertical="top" wrapText="1"/>
    </xf>
    <xf numFmtId="3" fontId="3" fillId="0" borderId="19" xfId="0" applyNumberFormat="1" applyFont="1" applyBorder="1" applyAlignment="1">
      <alignment horizontal="right" vertical="center" wrapText="1"/>
    </xf>
    <xf numFmtId="4" fontId="47" fillId="0" borderId="1" xfId="0" applyNumberFormat="1" applyFont="1" applyBorder="1" applyAlignment="1">
      <alignment vertical="top" wrapText="1"/>
    </xf>
    <xf numFmtId="3" fontId="47" fillId="0" borderId="1" xfId="0" applyNumberFormat="1" applyFont="1" applyBorder="1" applyAlignment="1">
      <alignment vertical="top" wrapText="1"/>
    </xf>
    <xf numFmtId="4" fontId="46" fillId="0" borderId="1" xfId="0" applyNumberFormat="1" applyFont="1" applyBorder="1" applyAlignment="1">
      <alignment horizontal="center" vertical="center" wrapText="1"/>
    </xf>
    <xf numFmtId="165" fontId="25" fillId="0" borderId="0" xfId="0" applyNumberFormat="1" applyFont="1" applyAlignment="1">
      <alignment horizontal="right" vertical="center"/>
    </xf>
    <xf numFmtId="0" fontId="22" fillId="0" borderId="0" xfId="0" applyFont="1" applyAlignment="1">
      <alignment horizontal="left" vertical="center"/>
    </xf>
    <xf numFmtId="3" fontId="5" fillId="0" borderId="3" xfId="0" applyNumberFormat="1" applyFont="1" applyBorder="1" applyAlignment="1">
      <alignment vertical="center" wrapText="1"/>
    </xf>
    <xf numFmtId="3" fontId="33" fillId="0" borderId="3" xfId="0" applyNumberFormat="1" applyFont="1" applyBorder="1" applyAlignment="1">
      <alignment vertical="top" wrapText="1"/>
    </xf>
    <xf numFmtId="3" fontId="9" fillId="0" borderId="1" xfId="0" applyNumberFormat="1" applyFont="1" applyBorder="1" applyAlignment="1">
      <alignment vertical="center" wrapText="1"/>
    </xf>
    <xf numFmtId="3" fontId="9" fillId="0" borderId="12" xfId="3" applyNumberFormat="1" applyFont="1" applyBorder="1" applyAlignment="1">
      <alignment vertical="center" wrapText="1"/>
    </xf>
    <xf numFmtId="4" fontId="47" fillId="0" borderId="1" xfId="0" applyNumberFormat="1" applyFont="1" applyBorder="1" applyAlignment="1">
      <alignment horizontal="center" vertical="top" wrapText="1"/>
    </xf>
    <xf numFmtId="0" fontId="62" fillId="0" borderId="0" xfId="0" applyFont="1" applyAlignment="1">
      <alignment horizontal="justify" vertical="center"/>
    </xf>
    <xf numFmtId="165" fontId="7" fillId="0" borderId="1" xfId="2" applyNumberFormat="1" applyFont="1" applyFill="1" applyBorder="1" applyAlignment="1">
      <alignment horizontal="right" vertical="center" wrapText="1"/>
    </xf>
    <xf numFmtId="165" fontId="7" fillId="0" borderId="1" xfId="2" applyNumberFormat="1" applyFont="1" applyFill="1" applyBorder="1" applyAlignment="1">
      <alignment horizontal="right" vertical="center"/>
    </xf>
    <xf numFmtId="0" fontId="60" fillId="0" borderId="1" xfId="0" applyFont="1" applyBorder="1" applyAlignment="1">
      <alignment vertical="center"/>
    </xf>
    <xf numFmtId="165" fontId="60" fillId="0" borderId="1" xfId="2" applyNumberFormat="1" applyFont="1" applyFill="1" applyBorder="1" applyAlignment="1">
      <alignment horizontal="right" vertical="center" wrapText="1"/>
    </xf>
    <xf numFmtId="165" fontId="60" fillId="0" borderId="1" xfId="2" applyNumberFormat="1" applyFont="1" applyFill="1" applyBorder="1" applyAlignment="1">
      <alignment horizontal="right" vertical="center"/>
    </xf>
    <xf numFmtId="0" fontId="62" fillId="0" borderId="0" xfId="0" applyFont="1" applyAlignment="1">
      <alignment vertical="center"/>
    </xf>
    <xf numFmtId="3" fontId="8" fillId="0" borderId="1" xfId="0" applyNumberFormat="1" applyFont="1" applyBorder="1" applyAlignment="1">
      <alignment horizontal="right" vertical="center" wrapText="1"/>
    </xf>
    <xf numFmtId="0" fontId="62" fillId="0" borderId="1" xfId="0" applyFont="1" applyBorder="1" applyAlignment="1">
      <alignment horizontal="justify" vertical="center" wrapText="1"/>
    </xf>
    <xf numFmtId="3" fontId="62" fillId="0" borderId="1" xfId="0" applyNumberFormat="1" applyFont="1" applyBorder="1" applyAlignment="1">
      <alignment horizontal="right" vertical="center" wrapText="1"/>
    </xf>
    <xf numFmtId="0" fontId="8" fillId="0" borderId="1" xfId="0" applyFont="1" applyBorder="1" applyAlignment="1">
      <alignment horizontal="right" vertical="center" wrapText="1"/>
    </xf>
    <xf numFmtId="0" fontId="22" fillId="0" borderId="0" xfId="0" applyFont="1" applyAlignment="1">
      <alignment horizontal="center" vertical="center"/>
    </xf>
    <xf numFmtId="0" fontId="65" fillId="0" borderId="0" xfId="0" applyFont="1" applyAlignment="1">
      <alignment horizontal="justify" vertical="center"/>
    </xf>
    <xf numFmtId="0" fontId="67" fillId="0" borderId="0" xfId="0" applyFont="1"/>
    <xf numFmtId="0" fontId="67" fillId="0" borderId="0" xfId="0" applyFont="1" applyAlignment="1">
      <alignment horizontal="justify" vertical="center"/>
    </xf>
    <xf numFmtId="0" fontId="67" fillId="0" borderId="0" xfId="0" applyFont="1" applyAlignment="1">
      <alignment horizontal="left" vertical="center"/>
    </xf>
    <xf numFmtId="0" fontId="65" fillId="0" borderId="0" xfId="0" applyFont="1" applyAlignment="1">
      <alignment horizontal="left" vertical="center"/>
    </xf>
    <xf numFmtId="0" fontId="65" fillId="0" borderId="0" xfId="0" applyFont="1"/>
    <xf numFmtId="0" fontId="70" fillId="0" borderId="0" xfId="0" applyFont="1"/>
    <xf numFmtId="0" fontId="65" fillId="0" borderId="0" xfId="0" applyFont="1" applyAlignment="1">
      <alignment vertical="center"/>
    </xf>
    <xf numFmtId="0" fontId="71" fillId="0" borderId="0" xfId="0" applyFont="1" applyAlignment="1">
      <alignment vertical="center"/>
    </xf>
    <xf numFmtId="3" fontId="67" fillId="0" borderId="0" xfId="0" applyNumberFormat="1" applyFont="1"/>
    <xf numFmtId="0" fontId="65" fillId="0" borderId="0" xfId="0" applyFont="1" applyAlignment="1">
      <alignment horizontal="left" wrapText="1"/>
    </xf>
    <xf numFmtId="165" fontId="67" fillId="0" borderId="5" xfId="2" applyNumberFormat="1" applyFont="1" applyFill="1" applyBorder="1" applyAlignment="1">
      <alignment horizontal="right" vertical="center"/>
    </xf>
    <xf numFmtId="165" fontId="72" fillId="0" borderId="0" xfId="2" applyNumberFormat="1" applyFont="1" applyFill="1" applyBorder="1" applyAlignment="1">
      <alignment horizontal="right" vertical="center"/>
    </xf>
    <xf numFmtId="49" fontId="67" fillId="0" borderId="14" xfId="0" applyNumberFormat="1" applyFont="1" applyBorder="1" applyAlignment="1">
      <alignment horizontal="left" vertical="center" indent="5"/>
    </xf>
    <xf numFmtId="0" fontId="71" fillId="0" borderId="0" xfId="0" applyFont="1" applyAlignment="1">
      <alignment horizontal="justify" vertical="center"/>
    </xf>
    <xf numFmtId="0" fontId="53" fillId="0" borderId="0" xfId="0" applyFont="1" applyAlignment="1">
      <alignment vertical="center"/>
    </xf>
    <xf numFmtId="0" fontId="65" fillId="4" borderId="0" xfId="0" applyFont="1" applyFill="1" applyAlignment="1">
      <alignment horizontal="left" vertical="center" indent="4"/>
    </xf>
    <xf numFmtId="0" fontId="65" fillId="4" borderId="0" xfId="0" applyFont="1" applyFill="1"/>
    <xf numFmtId="3" fontId="65" fillId="4" borderId="0" xfId="0" applyNumberFormat="1" applyFont="1" applyFill="1"/>
    <xf numFmtId="0" fontId="0" fillId="0" borderId="0" xfId="0" applyAlignment="1">
      <alignment wrapText="1"/>
    </xf>
    <xf numFmtId="0" fontId="67" fillId="0" borderId="0" xfId="0" applyFont="1" applyAlignment="1">
      <alignment wrapText="1"/>
    </xf>
    <xf numFmtId="49" fontId="67" fillId="0" borderId="14" xfId="0" applyNumberFormat="1" applyFont="1" applyBorder="1" applyAlignment="1">
      <alignment horizontal="left" vertical="center" wrapText="1" indent="5"/>
    </xf>
    <xf numFmtId="0" fontId="31" fillId="0" borderId="0" xfId="0" applyFont="1" applyAlignment="1">
      <alignment wrapText="1"/>
    </xf>
    <xf numFmtId="0" fontId="50" fillId="0" borderId="1" xfId="0" applyFont="1" applyBorder="1" applyAlignment="1">
      <alignment vertical="center" wrapText="1"/>
    </xf>
    <xf numFmtId="3" fontId="9" fillId="0" borderId="12" xfId="0" applyNumberFormat="1" applyFont="1" applyBorder="1" applyAlignment="1">
      <alignment vertical="center" wrapText="1"/>
    </xf>
    <xf numFmtId="0" fontId="17" fillId="0" borderId="0" xfId="0" applyFont="1" applyAlignment="1">
      <alignment vertical="center"/>
    </xf>
    <xf numFmtId="0" fontId="0" fillId="0" borderId="17" xfId="0" applyBorder="1" applyAlignment="1">
      <alignment horizontal="right"/>
    </xf>
    <xf numFmtId="0" fontId="22" fillId="0" borderId="17" xfId="0" applyFont="1" applyBorder="1" applyAlignment="1">
      <alignment horizontal="right" vertical="center"/>
    </xf>
    <xf numFmtId="0" fontId="0" fillId="0" borderId="39" xfId="0" applyBorder="1"/>
    <xf numFmtId="0" fontId="23" fillId="0" borderId="17" xfId="0" applyFont="1" applyBorder="1" applyAlignment="1">
      <alignment horizontal="right" vertical="center"/>
    </xf>
    <xf numFmtId="0" fontId="23" fillId="0" borderId="0" xfId="0" applyFont="1" applyAlignment="1">
      <alignment horizontal="left" vertical="center"/>
    </xf>
    <xf numFmtId="0" fontId="0" fillId="0" borderId="40" xfId="0" applyBorder="1" applyAlignment="1">
      <alignment horizontal="right"/>
    </xf>
    <xf numFmtId="0" fontId="0" fillId="0" borderId="21" xfId="0" applyBorder="1"/>
    <xf numFmtId="0" fontId="0" fillId="0" borderId="41" xfId="0" applyBorder="1"/>
    <xf numFmtId="3" fontId="9" fillId="0" borderId="1" xfId="3" applyNumberFormat="1" applyFont="1" applyBorder="1" applyAlignment="1">
      <alignment vertical="center" wrapText="1"/>
    </xf>
    <xf numFmtId="0" fontId="14" fillId="0" borderId="8" xfId="0" applyFont="1" applyBorder="1" applyAlignment="1">
      <alignment vertical="center" wrapText="1"/>
    </xf>
    <xf numFmtId="0" fontId="9" fillId="0" borderId="10" xfId="0" applyFont="1" applyBorder="1" applyAlignment="1">
      <alignment vertical="center"/>
    </xf>
    <xf numFmtId="41" fontId="5" fillId="0" borderId="3" xfId="3" applyFont="1" applyBorder="1" applyAlignment="1">
      <alignment horizontal="right" vertical="center" wrapText="1"/>
    </xf>
    <xf numFmtId="0" fontId="67" fillId="0" borderId="0" xfId="0" applyFont="1" applyAlignment="1">
      <alignment horizontal="left" vertical="center" wrapText="1"/>
    </xf>
    <xf numFmtId="0" fontId="5" fillId="0" borderId="10" xfId="0" applyFont="1" applyBorder="1" applyAlignment="1">
      <alignment horizontal="right" vertical="center" wrapText="1"/>
    </xf>
    <xf numFmtId="165" fontId="5" fillId="0" borderId="3" xfId="2" applyNumberFormat="1" applyFont="1" applyBorder="1" applyAlignment="1">
      <alignment horizontal="right" vertical="center" wrapText="1"/>
    </xf>
    <xf numFmtId="0" fontId="3" fillId="0" borderId="3" xfId="0" applyFont="1" applyBorder="1" applyAlignment="1">
      <alignment horizontal="right"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60" fillId="0" borderId="1" xfId="0" applyFont="1" applyBorder="1" applyAlignment="1">
      <alignment horizontal="justify" vertical="center" wrapText="1"/>
    </xf>
    <xf numFmtId="3" fontId="60" fillId="0" borderId="1" xfId="0" applyNumberFormat="1" applyFont="1" applyBorder="1" applyAlignment="1">
      <alignment horizontal="right" vertical="center" wrapText="1"/>
    </xf>
    <xf numFmtId="0" fontId="14" fillId="0" borderId="1" xfId="0" applyFont="1" applyBorder="1" applyAlignment="1">
      <alignment vertical="center"/>
    </xf>
    <xf numFmtId="165" fontId="14" fillId="0" borderId="1" xfId="2" applyNumberFormat="1" applyFont="1" applyFill="1" applyBorder="1" applyAlignment="1">
      <alignment horizontal="right" vertical="center"/>
    </xf>
    <xf numFmtId="0" fontId="75" fillId="0" borderId="1" xfId="0" applyFont="1" applyBorder="1" applyAlignment="1">
      <alignment vertical="center"/>
    </xf>
    <xf numFmtId="165" fontId="75" fillId="0" borderId="1" xfId="2" applyNumberFormat="1" applyFont="1" applyBorder="1" applyAlignment="1">
      <alignment horizontal="right" vertical="center"/>
    </xf>
    <xf numFmtId="0" fontId="14" fillId="0" borderId="1" xfId="0" applyFont="1" applyBorder="1" applyAlignment="1">
      <alignment horizontal="justify" vertical="center" wrapText="1"/>
    </xf>
    <xf numFmtId="3" fontId="14" fillId="0" borderId="1" xfId="0" applyNumberFormat="1" applyFont="1" applyBorder="1" applyAlignment="1">
      <alignment horizontal="center" vertical="center" wrapText="1"/>
    </xf>
    <xf numFmtId="3" fontId="14" fillId="0" borderId="1" xfId="0" applyNumberFormat="1" applyFont="1" applyBorder="1" applyAlignment="1">
      <alignment horizontal="right" vertical="center"/>
    </xf>
    <xf numFmtId="3" fontId="75" fillId="0" borderId="1" xfId="0" applyNumberFormat="1" applyFont="1" applyBorder="1" applyAlignment="1">
      <alignment horizontal="right" vertical="center"/>
    </xf>
    <xf numFmtId="0" fontId="14" fillId="0" borderId="1" xfId="0" applyFont="1" applyBorder="1" applyAlignment="1">
      <alignment vertical="center" wrapText="1"/>
    </xf>
    <xf numFmtId="3" fontId="14" fillId="0" borderId="1" xfId="0" applyNumberFormat="1" applyFont="1" applyBorder="1" applyAlignment="1">
      <alignment vertical="center" wrapText="1"/>
    </xf>
    <xf numFmtId="3" fontId="14" fillId="0" borderId="1" xfId="0" applyNumberFormat="1" applyFont="1" applyBorder="1" applyAlignment="1">
      <alignment horizontal="right" vertical="center" wrapText="1"/>
    </xf>
    <xf numFmtId="3" fontId="14" fillId="0" borderId="1" xfId="3" applyNumberFormat="1" applyFont="1" applyFill="1" applyBorder="1" applyAlignment="1">
      <alignment vertical="center" wrapText="1"/>
    </xf>
    <xf numFmtId="3" fontId="14" fillId="0" borderId="1" xfId="3" applyNumberFormat="1" applyFont="1" applyFill="1" applyBorder="1" applyAlignment="1">
      <alignment horizontal="right" vertical="center" wrapText="1"/>
    </xf>
    <xf numFmtId="0" fontId="14" fillId="4" borderId="1" xfId="0" applyFont="1" applyFill="1" applyBorder="1" applyAlignment="1">
      <alignment vertical="center" wrapText="1"/>
    </xf>
    <xf numFmtId="3" fontId="14" fillId="4" borderId="1" xfId="0" applyNumberFormat="1" applyFont="1" applyFill="1" applyBorder="1" applyAlignment="1">
      <alignment horizontal="right" vertical="center" wrapText="1"/>
    </xf>
    <xf numFmtId="3" fontId="14" fillId="4" borderId="1" xfId="0" applyNumberFormat="1" applyFont="1" applyFill="1" applyBorder="1" applyAlignment="1">
      <alignment vertical="center" wrapText="1"/>
    </xf>
    <xf numFmtId="0" fontId="75" fillId="0" borderId="1" xfId="0" applyFont="1" applyBorder="1" applyAlignment="1">
      <alignment vertical="center" wrapText="1"/>
    </xf>
    <xf numFmtId="3" fontId="75" fillId="0" borderId="1" xfId="0" applyNumberFormat="1" applyFont="1" applyBorder="1" applyAlignment="1">
      <alignment horizontal="right" vertical="center" wrapText="1"/>
    </xf>
    <xf numFmtId="3" fontId="20" fillId="0" borderId="1" xfId="0" applyNumberFormat="1" applyFont="1" applyBorder="1" applyAlignment="1">
      <alignment wrapText="1"/>
    </xf>
    <xf numFmtId="3" fontId="49" fillId="2" borderId="1" xfId="0" applyNumberFormat="1" applyFont="1" applyFill="1" applyBorder="1" applyAlignment="1">
      <alignment vertical="center"/>
    </xf>
    <xf numFmtId="0" fontId="52" fillId="0" borderId="1" xfId="0" applyFont="1" applyBorder="1" applyAlignment="1">
      <alignment horizontal="right" vertical="center"/>
    </xf>
    <xf numFmtId="41" fontId="51" fillId="0" borderId="1" xfId="3" applyFont="1" applyBorder="1" applyAlignment="1">
      <alignment horizontal="right" vertical="center"/>
    </xf>
    <xf numFmtId="3" fontId="9" fillId="0" borderId="1" xfId="0" applyNumberFormat="1" applyFont="1" applyBorder="1" applyAlignment="1">
      <alignment horizontal="right" vertical="center"/>
    </xf>
    <xf numFmtId="0" fontId="33" fillId="0" borderId="0" xfId="0" applyFont="1"/>
    <xf numFmtId="0" fontId="33" fillId="0" borderId="3" xfId="0" applyFont="1" applyBorder="1"/>
    <xf numFmtId="0" fontId="33" fillId="0" borderId="18" xfId="0" applyFont="1" applyBorder="1"/>
    <xf numFmtId="3" fontId="75" fillId="0" borderId="1" xfId="0" applyNumberFormat="1" applyFont="1" applyBorder="1" applyAlignment="1">
      <alignment vertical="center" wrapText="1"/>
    </xf>
    <xf numFmtId="0" fontId="75" fillId="0" borderId="1" xfId="0" applyFont="1" applyBorder="1" applyAlignment="1">
      <alignment horizontal="justify" vertical="center" wrapText="1"/>
    </xf>
    <xf numFmtId="3" fontId="14" fillId="0" borderId="1" xfId="2" applyNumberFormat="1" applyFont="1" applyBorder="1" applyAlignment="1">
      <alignment vertical="center" wrapText="1"/>
    </xf>
    <xf numFmtId="3" fontId="14" fillId="0" borderId="1" xfId="2" applyNumberFormat="1" applyFont="1" applyBorder="1" applyAlignment="1">
      <alignment horizontal="right" vertical="center" wrapText="1"/>
    </xf>
    <xf numFmtId="3" fontId="14" fillId="0" borderId="1" xfId="3" applyNumberFormat="1" applyFont="1" applyBorder="1" applyAlignment="1">
      <alignment vertical="center" wrapText="1"/>
    </xf>
    <xf numFmtId="3" fontId="20" fillId="0" borderId="1" xfId="0" applyNumberFormat="1" applyFont="1" applyBorder="1"/>
    <xf numFmtId="4"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3" fontId="9" fillId="0" borderId="1" xfId="0" applyNumberFormat="1" applyFont="1" applyBorder="1" applyAlignment="1">
      <alignment horizontal="right" vertical="center" wrapText="1"/>
    </xf>
    <xf numFmtId="0" fontId="14" fillId="0" borderId="1" xfId="0" applyFont="1" applyBorder="1" applyAlignment="1">
      <alignment horizontal="right" vertical="center" wrapText="1"/>
    </xf>
    <xf numFmtId="165" fontId="14" fillId="0" borderId="1" xfId="2" applyNumberFormat="1" applyFont="1" applyFill="1" applyBorder="1" applyAlignment="1">
      <alignment horizontal="right" vertical="center" wrapText="1"/>
    </xf>
    <xf numFmtId="165" fontId="75" fillId="0" borderId="1" xfId="2" applyNumberFormat="1" applyFont="1" applyBorder="1" applyAlignment="1">
      <alignment horizontal="right" vertical="center" wrapText="1"/>
    </xf>
    <xf numFmtId="165" fontId="14" fillId="0" borderId="1" xfId="2" applyNumberFormat="1" applyFont="1" applyBorder="1" applyAlignment="1">
      <alignment horizontal="right" vertical="center"/>
    </xf>
    <xf numFmtId="0" fontId="14" fillId="0" borderId="1" xfId="0" applyFont="1" applyBorder="1" applyAlignment="1">
      <alignment horizontal="left" vertical="center" wrapText="1"/>
    </xf>
    <xf numFmtId="41" fontId="14" fillId="0" borderId="1" xfId="3" applyFont="1" applyFill="1" applyBorder="1" applyAlignment="1">
      <alignment horizontal="right" vertical="center" wrapText="1"/>
    </xf>
    <xf numFmtId="0" fontId="20" fillId="0" borderId="1" xfId="0" applyFont="1" applyBorder="1"/>
    <xf numFmtId="0" fontId="25" fillId="5" borderId="1" xfId="0" applyFont="1" applyFill="1" applyBorder="1" applyAlignment="1">
      <alignment horizontal="center" vertical="center" wrapText="1"/>
    </xf>
    <xf numFmtId="0" fontId="9" fillId="0" borderId="1" xfId="0" applyFont="1" applyBorder="1" applyAlignment="1">
      <alignment vertical="center"/>
    </xf>
    <xf numFmtId="3" fontId="13" fillId="0" borderId="0" xfId="0" applyNumberFormat="1" applyFont="1"/>
    <xf numFmtId="4" fontId="0" fillId="0" borderId="0" xfId="0" applyNumberFormat="1"/>
    <xf numFmtId="0" fontId="13" fillId="0" borderId="0" xfId="0" applyFont="1" applyAlignment="1">
      <alignment horizontal="center"/>
    </xf>
    <xf numFmtId="168" fontId="14" fillId="0" borderId="1" xfId="2" applyNumberFormat="1" applyFont="1" applyFill="1" applyBorder="1" applyAlignment="1">
      <alignment horizontal="right" vertical="center"/>
    </xf>
    <xf numFmtId="168" fontId="0" fillId="0" borderId="0" xfId="0" applyNumberFormat="1"/>
    <xf numFmtId="3" fontId="28" fillId="0" borderId="1" xfId="0" applyNumberFormat="1" applyFont="1" applyBorder="1" applyAlignment="1">
      <alignment horizontal="right" vertical="center" wrapText="1"/>
    </xf>
    <xf numFmtId="3" fontId="16" fillId="0" borderId="1" xfId="0" applyNumberFormat="1" applyFont="1" applyBorder="1" applyAlignment="1">
      <alignment horizontal="right" vertical="center" wrapText="1"/>
    </xf>
    <xf numFmtId="3" fontId="24" fillId="0" borderId="1" xfId="0" applyNumberFormat="1" applyFont="1" applyBorder="1" applyAlignment="1">
      <alignment horizontal="right" vertical="center"/>
    </xf>
    <xf numFmtId="3" fontId="46" fillId="0" borderId="1" xfId="0" applyNumberFormat="1" applyFont="1" applyBorder="1" applyAlignment="1">
      <alignment horizontal="right" vertical="center"/>
    </xf>
    <xf numFmtId="0" fontId="48" fillId="6" borderId="1" xfId="0" applyFont="1" applyFill="1" applyBorder="1" applyAlignment="1">
      <alignment vertical="center"/>
    </xf>
    <xf numFmtId="0" fontId="44" fillId="6" borderId="1" xfId="0" applyFont="1" applyFill="1" applyBorder="1" applyAlignment="1">
      <alignment horizontal="center" vertical="center"/>
    </xf>
    <xf numFmtId="0" fontId="44" fillId="6" borderId="1" xfId="0" applyFont="1" applyFill="1" applyBorder="1" applyAlignment="1">
      <alignment horizontal="center" vertical="center" wrapText="1"/>
    </xf>
    <xf numFmtId="0" fontId="38" fillId="6" borderId="1" xfId="0" applyFont="1" applyFill="1" applyBorder="1" applyAlignment="1">
      <alignment horizontal="center" vertical="center" wrapText="1"/>
    </xf>
    <xf numFmtId="0" fontId="38" fillId="6" borderId="1" xfId="0" applyFont="1" applyFill="1" applyBorder="1" applyAlignment="1">
      <alignment vertical="center"/>
    </xf>
    <xf numFmtId="0" fontId="38" fillId="6" borderId="1" xfId="0" applyFont="1" applyFill="1" applyBorder="1" applyAlignment="1">
      <alignment horizontal="center" vertical="center"/>
    </xf>
    <xf numFmtId="3" fontId="48" fillId="6" borderId="1" xfId="0" applyNumberFormat="1" applyFont="1" applyFill="1" applyBorder="1" applyAlignment="1">
      <alignment horizontal="center" vertical="center" wrapText="1"/>
    </xf>
    <xf numFmtId="0" fontId="41" fillId="6" borderId="1" xfId="0" applyFont="1" applyFill="1" applyBorder="1" applyAlignment="1">
      <alignment horizontal="center" vertical="center" wrapText="1"/>
    </xf>
    <xf numFmtId="3" fontId="48" fillId="6" borderId="1" xfId="0" applyNumberFormat="1" applyFont="1" applyFill="1" applyBorder="1" applyAlignment="1">
      <alignment horizontal="right" vertical="center" wrapText="1"/>
    </xf>
    <xf numFmtId="0" fontId="78" fillId="6" borderId="0" xfId="0" applyFont="1" applyFill="1"/>
    <xf numFmtId="3" fontId="78" fillId="6" borderId="0" xfId="0" applyNumberFormat="1" applyFont="1" applyFill="1"/>
    <xf numFmtId="4" fontId="79" fillId="6" borderId="0" xfId="0" applyNumberFormat="1" applyFont="1" applyFill="1"/>
    <xf numFmtId="0" fontId="79" fillId="6" borderId="0" xfId="0" applyFont="1" applyFill="1"/>
    <xf numFmtId="0" fontId="80" fillId="7" borderId="1" xfId="0" applyFont="1" applyFill="1" applyBorder="1" applyAlignment="1">
      <alignment horizontal="center" vertical="center" wrapText="1"/>
    </xf>
    <xf numFmtId="0" fontId="41" fillId="7" borderId="1" xfId="0" applyFont="1" applyFill="1" applyBorder="1" applyAlignment="1">
      <alignment horizontal="center" vertical="center"/>
    </xf>
    <xf numFmtId="0" fontId="38" fillId="7" borderId="1" xfId="0" applyFont="1" applyFill="1" applyBorder="1" applyAlignment="1">
      <alignment horizontal="center" vertical="center"/>
    </xf>
    <xf numFmtId="0" fontId="38" fillId="7" borderId="1" xfId="0" applyFont="1" applyFill="1" applyBorder="1" applyAlignment="1">
      <alignment horizontal="center" vertical="center" wrapText="1"/>
    </xf>
    <xf numFmtId="0" fontId="80" fillId="7" borderId="1" xfId="0" applyFont="1" applyFill="1" applyBorder="1" applyAlignment="1">
      <alignment horizontal="center" vertical="center"/>
    </xf>
    <xf numFmtId="0" fontId="38" fillId="6" borderId="15" xfId="0" applyFont="1" applyFill="1" applyBorder="1" applyAlignment="1">
      <alignment horizontal="center" vertical="center"/>
    </xf>
    <xf numFmtId="0" fontId="38" fillId="6" borderId="16" xfId="0" applyFont="1" applyFill="1" applyBorder="1" applyAlignment="1">
      <alignment horizontal="center" vertical="center"/>
    </xf>
    <xf numFmtId="0" fontId="38" fillId="6" borderId="1" xfId="0" applyFont="1" applyFill="1" applyBorder="1" applyAlignment="1">
      <alignment vertical="center" wrapText="1"/>
    </xf>
    <xf numFmtId="0" fontId="77" fillId="6" borderId="1" xfId="0" applyFont="1" applyFill="1" applyBorder="1" applyAlignment="1">
      <alignment horizontal="center" vertical="center" wrapText="1"/>
    </xf>
    <xf numFmtId="0" fontId="40" fillId="6" borderId="1" xfId="0" applyFont="1" applyFill="1" applyBorder="1" applyAlignment="1">
      <alignment horizontal="center" vertical="center" wrapText="1"/>
    </xf>
    <xf numFmtId="0" fontId="42" fillId="6" borderId="1" xfId="0" applyFont="1" applyFill="1" applyBorder="1" applyAlignment="1">
      <alignment horizontal="center" vertical="center" wrapText="1"/>
    </xf>
    <xf numFmtId="0" fontId="39" fillId="6" borderId="1" xfId="0" applyFont="1" applyFill="1" applyBorder="1" applyAlignment="1">
      <alignment horizontal="center" wrapText="1"/>
    </xf>
    <xf numFmtId="41" fontId="5" fillId="0" borderId="3" xfId="3" applyFont="1" applyBorder="1" applyAlignment="1">
      <alignment vertical="center" wrapText="1"/>
    </xf>
    <xf numFmtId="0" fontId="65" fillId="4" borderId="0" xfId="0" applyFont="1" applyFill="1" applyAlignment="1">
      <alignment horizontal="left" vertical="center"/>
    </xf>
    <xf numFmtId="0" fontId="56" fillId="6" borderId="27" xfId="0" applyFont="1" applyFill="1" applyBorder="1" applyAlignment="1">
      <alignment horizontal="center" vertical="center" wrapText="1"/>
    </xf>
    <xf numFmtId="0" fontId="56" fillId="6" borderId="10" xfId="0" applyFont="1" applyFill="1" applyBorder="1" applyAlignment="1">
      <alignment horizontal="center" vertical="center" wrapText="1"/>
    </xf>
    <xf numFmtId="0" fontId="56" fillId="6" borderId="28" xfId="0" applyFont="1" applyFill="1" applyBorder="1" applyAlignment="1">
      <alignment horizontal="center" vertical="center" wrapText="1"/>
    </xf>
    <xf numFmtId="0" fontId="56" fillId="6" borderId="29" xfId="0" applyFont="1" applyFill="1" applyBorder="1" applyAlignment="1">
      <alignment horizontal="center" vertical="center" wrapText="1"/>
    </xf>
    <xf numFmtId="0" fontId="56" fillId="6" borderId="30" xfId="0" applyFont="1" applyFill="1" applyBorder="1" applyAlignment="1">
      <alignment horizontal="center" vertical="center" wrapText="1"/>
    </xf>
    <xf numFmtId="0" fontId="56" fillId="6" borderId="31" xfId="0" applyFont="1" applyFill="1" applyBorder="1" applyAlignment="1">
      <alignment horizontal="center" vertical="center" wrapText="1"/>
    </xf>
    <xf numFmtId="0" fontId="56" fillId="6" borderId="32" xfId="0" applyFont="1" applyFill="1" applyBorder="1" applyAlignment="1">
      <alignment horizontal="center" vertical="center" wrapText="1"/>
    </xf>
    <xf numFmtId="0" fontId="56" fillId="6" borderId="33" xfId="0" applyFont="1" applyFill="1" applyBorder="1" applyAlignment="1">
      <alignment horizontal="center" vertical="center" wrapText="1"/>
    </xf>
    <xf numFmtId="0" fontId="57" fillId="0" borderId="0" xfId="0" applyFont="1" applyAlignment="1">
      <alignment horizontal="center" vertical="center" wrapText="1"/>
    </xf>
    <xf numFmtId="0" fontId="56" fillId="6" borderId="34" xfId="0" applyFont="1" applyFill="1" applyBorder="1" applyAlignment="1">
      <alignment horizontal="center" vertical="center" wrapText="1"/>
    </xf>
    <xf numFmtId="0" fontId="56" fillId="6" borderId="35" xfId="0" applyFont="1" applyFill="1" applyBorder="1" applyAlignment="1">
      <alignment horizontal="center" vertical="center" wrapText="1"/>
    </xf>
    <xf numFmtId="0" fontId="55" fillId="6" borderId="27" xfId="0" applyFont="1" applyFill="1" applyBorder="1" applyAlignment="1">
      <alignment vertical="center" wrapText="1"/>
    </xf>
    <xf numFmtId="0" fontId="55" fillId="6" borderId="1" xfId="0" applyFont="1" applyFill="1" applyBorder="1" applyAlignment="1">
      <alignment vertical="center" wrapText="1"/>
    </xf>
    <xf numFmtId="0" fontId="48" fillId="6" borderId="27" xfId="0" applyFont="1" applyFill="1" applyBorder="1" applyAlignment="1">
      <alignment horizontal="center" vertical="center" wrapText="1"/>
    </xf>
    <xf numFmtId="0" fontId="48" fillId="6" borderId="1" xfId="0" applyFont="1" applyFill="1" applyBorder="1" applyAlignment="1">
      <alignment horizontal="center" vertical="center" wrapText="1"/>
    </xf>
    <xf numFmtId="0" fontId="48" fillId="6" borderId="22" xfId="0" applyFont="1" applyFill="1" applyBorder="1" applyAlignment="1">
      <alignment horizontal="center" vertical="center" wrapText="1"/>
    </xf>
    <xf numFmtId="0" fontId="48" fillId="6" borderId="9" xfId="0" applyFont="1" applyFill="1" applyBorder="1" applyAlignment="1">
      <alignment horizontal="center" vertical="center" wrapText="1"/>
    </xf>
    <xf numFmtId="0" fontId="18" fillId="0" borderId="4" xfId="0" applyFont="1" applyBorder="1" applyAlignment="1">
      <alignment vertical="center" wrapText="1"/>
    </xf>
    <xf numFmtId="0" fontId="18" fillId="0" borderId="23" xfId="0" applyFont="1" applyBorder="1" applyAlignment="1">
      <alignment vertical="center" wrapText="1"/>
    </xf>
    <xf numFmtId="3" fontId="3" fillId="0" borderId="6" xfId="0" applyNumberFormat="1" applyFont="1" applyBorder="1" applyAlignment="1">
      <alignment horizontal="right" vertical="center" wrapText="1"/>
    </xf>
    <xf numFmtId="3" fontId="3" fillId="0" borderId="24" xfId="0" applyNumberFormat="1" applyFont="1" applyBorder="1" applyAlignment="1">
      <alignment horizontal="right" vertical="center" wrapText="1"/>
    </xf>
    <xf numFmtId="0" fontId="3" fillId="0" borderId="7" xfId="0" applyFont="1" applyBorder="1" applyAlignment="1">
      <alignment horizontal="left" vertical="center" wrapText="1"/>
    </xf>
    <xf numFmtId="0" fontId="3" fillId="0" borderId="25" xfId="0" applyFont="1" applyBorder="1" applyAlignment="1">
      <alignment horizontal="left" vertical="center" wrapText="1"/>
    </xf>
    <xf numFmtId="3" fontId="3" fillId="0" borderId="15" xfId="0" applyNumberFormat="1" applyFont="1" applyBorder="1" applyAlignment="1">
      <alignment horizontal="right" vertical="center" wrapText="1"/>
    </xf>
    <xf numFmtId="3" fontId="3" fillId="0" borderId="20" xfId="0" applyNumberFormat="1" applyFont="1" applyBorder="1" applyAlignment="1">
      <alignment horizontal="right" vertical="center" wrapText="1"/>
    </xf>
    <xf numFmtId="3" fontId="3" fillId="0" borderId="16" xfId="0" applyNumberFormat="1" applyFont="1" applyBorder="1" applyAlignment="1">
      <alignment horizontal="right" vertical="center" wrapText="1"/>
    </xf>
    <xf numFmtId="3" fontId="3" fillId="0" borderId="19" xfId="0" applyNumberFormat="1" applyFont="1" applyBorder="1" applyAlignment="1">
      <alignment horizontal="right" vertical="center" wrapText="1"/>
    </xf>
    <xf numFmtId="0" fontId="55" fillId="6" borderId="26" xfId="0" applyFont="1" applyFill="1" applyBorder="1" applyAlignment="1">
      <alignment vertical="center" wrapText="1"/>
    </xf>
    <xf numFmtId="0" fontId="55" fillId="6" borderId="8" xfId="0" applyFont="1" applyFill="1" applyBorder="1" applyAlignment="1">
      <alignment vertical="center" wrapText="1"/>
    </xf>
    <xf numFmtId="0" fontId="22" fillId="0" borderId="0" xfId="0" applyFont="1" applyAlignment="1">
      <alignment horizontal="center" vertical="center" wrapText="1"/>
    </xf>
    <xf numFmtId="0" fontId="27" fillId="0" borderId="0" xfId="0" applyFont="1" applyAlignment="1">
      <alignment horizontal="center" vertical="center"/>
    </xf>
    <xf numFmtId="0" fontId="61" fillId="0" borderId="0" xfId="0" applyFont="1" applyAlignment="1">
      <alignment horizontal="center" vertical="center"/>
    </xf>
    <xf numFmtId="0" fontId="38" fillId="6" borderId="1" xfId="0" applyFont="1" applyFill="1" applyBorder="1" applyAlignment="1">
      <alignment horizontal="center" vertical="center" wrapText="1"/>
    </xf>
    <xf numFmtId="0" fontId="62" fillId="0" borderId="0" xfId="0" applyFont="1" applyAlignment="1">
      <alignment horizontal="center" vertical="center"/>
    </xf>
    <xf numFmtId="0" fontId="22" fillId="0" borderId="0" xfId="0" applyFont="1" applyAlignment="1">
      <alignment horizontal="center" vertical="center"/>
    </xf>
    <xf numFmtId="0" fontId="49" fillId="0" borderId="1" xfId="0" applyFont="1" applyBorder="1" applyAlignment="1">
      <alignment vertical="center" wrapText="1"/>
    </xf>
    <xf numFmtId="3" fontId="49" fillId="0" borderId="1" xfId="0" applyNumberFormat="1" applyFont="1" applyBorder="1" applyAlignment="1">
      <alignment horizontal="right" vertical="center"/>
    </xf>
    <xf numFmtId="0" fontId="65" fillId="0" borderId="0" xfId="0" applyFont="1" applyAlignment="1">
      <alignment horizontal="left" vertical="center" wrapText="1"/>
    </xf>
    <xf numFmtId="0" fontId="67" fillId="0" borderId="0" xfId="0" applyFont="1" applyAlignment="1">
      <alignment horizontal="left" vertical="center"/>
    </xf>
    <xf numFmtId="0" fontId="70" fillId="0" borderId="0" xfId="0" applyFont="1" applyAlignment="1">
      <alignment horizontal="left" wrapText="1"/>
    </xf>
    <xf numFmtId="0" fontId="65" fillId="0" borderId="0" xfId="0" applyFont="1" applyAlignment="1">
      <alignment horizontal="left" vertical="center"/>
    </xf>
    <xf numFmtId="0" fontId="38" fillId="6" borderId="1" xfId="0" applyFont="1" applyFill="1" applyBorder="1" applyAlignment="1">
      <alignment horizontal="center" vertical="center"/>
    </xf>
    <xf numFmtId="0" fontId="65" fillId="0" borderId="0" xfId="0" applyFont="1" applyAlignment="1">
      <alignment horizontal="left" wrapText="1"/>
    </xf>
    <xf numFmtId="0" fontId="80" fillId="7" borderId="10" xfId="0" applyFont="1" applyFill="1" applyBorder="1" applyAlignment="1">
      <alignment horizontal="center" vertical="center" wrapText="1"/>
    </xf>
    <xf numFmtId="0" fontId="80" fillId="7" borderId="36" xfId="0" applyFont="1" applyFill="1" applyBorder="1" applyAlignment="1">
      <alignment horizontal="center" vertical="center" wrapText="1"/>
    </xf>
    <xf numFmtId="0" fontId="67" fillId="0" borderId="0" xfId="0" applyFont="1" applyAlignment="1">
      <alignment horizontal="left" vertical="center" wrapText="1"/>
    </xf>
    <xf numFmtId="0" fontId="41" fillId="6" borderId="1" xfId="0" applyFont="1" applyFill="1" applyBorder="1" applyAlignment="1">
      <alignment horizontal="center" vertical="center" wrapText="1"/>
    </xf>
    <xf numFmtId="0" fontId="25" fillId="5" borderId="1" xfId="0" applyFont="1" applyFill="1" applyBorder="1" applyAlignment="1">
      <alignment horizontal="center" vertical="center" wrapText="1"/>
    </xf>
    <xf numFmtId="0" fontId="48" fillId="6" borderId="1" xfId="0" applyFont="1" applyFill="1" applyBorder="1" applyAlignment="1">
      <alignment vertical="center" wrapText="1"/>
    </xf>
    <xf numFmtId="0" fontId="59" fillId="6" borderId="1" xfId="0" applyFont="1" applyFill="1" applyBorder="1" applyAlignment="1">
      <alignment horizontal="center" vertical="center"/>
    </xf>
    <xf numFmtId="0" fontId="25" fillId="0" borderId="1" xfId="0" applyFont="1" applyBorder="1" applyAlignment="1">
      <alignment vertical="center" wrapText="1"/>
    </xf>
    <xf numFmtId="0" fontId="41" fillId="6" borderId="1" xfId="0" applyFont="1" applyFill="1" applyBorder="1" applyAlignment="1">
      <alignment horizontal="center" vertical="center"/>
    </xf>
    <xf numFmtId="0" fontId="58" fillId="6" borderId="1" xfId="0" applyFont="1" applyFill="1" applyBorder="1" applyAlignment="1">
      <alignment horizontal="justify" vertical="center" wrapText="1"/>
    </xf>
    <xf numFmtId="0" fontId="44" fillId="6" borderId="1" xfId="0" applyFont="1" applyFill="1" applyBorder="1" applyAlignment="1">
      <alignment horizontal="center" vertical="center" wrapText="1"/>
    </xf>
    <xf numFmtId="0" fontId="68" fillId="0" borderId="0" xfId="0" applyFont="1" applyAlignment="1">
      <alignment horizontal="left" vertical="center"/>
    </xf>
    <xf numFmtId="0" fontId="74" fillId="6" borderId="29" xfId="0" applyFont="1" applyFill="1" applyBorder="1" applyAlignment="1">
      <alignment horizontal="center" vertical="center"/>
    </xf>
    <xf numFmtId="0" fontId="74" fillId="6" borderId="37" xfId="0" applyFont="1" applyFill="1" applyBorder="1" applyAlignment="1">
      <alignment horizontal="center" vertical="center"/>
    </xf>
    <xf numFmtId="0" fontId="74" fillId="6" borderId="38" xfId="0" applyFont="1" applyFill="1" applyBorder="1" applyAlignment="1">
      <alignment horizontal="center" vertical="center"/>
    </xf>
    <xf numFmtId="0" fontId="74" fillId="6" borderId="17" xfId="0" applyFont="1" applyFill="1" applyBorder="1" applyAlignment="1">
      <alignment horizontal="center" vertical="center"/>
    </xf>
    <xf numFmtId="0" fontId="74" fillId="6" borderId="0" xfId="0" applyFont="1" applyFill="1" applyAlignment="1">
      <alignment horizontal="center" vertical="center"/>
    </xf>
    <xf numFmtId="0" fontId="74" fillId="6" borderId="39" xfId="0" applyFont="1" applyFill="1" applyBorder="1" applyAlignment="1">
      <alignment horizontal="center" vertical="center"/>
    </xf>
    <xf numFmtId="0" fontId="64" fillId="0" borderId="17" xfId="0" applyFont="1" applyBorder="1" applyAlignment="1">
      <alignment horizontal="center" wrapText="1"/>
    </xf>
    <xf numFmtId="0" fontId="64" fillId="0" borderId="0" xfId="0" applyFont="1" applyAlignment="1">
      <alignment horizontal="center" wrapText="1"/>
    </xf>
    <xf numFmtId="0" fontId="64" fillId="0" borderId="39" xfId="0" applyFont="1" applyBorder="1" applyAlignment="1">
      <alignment horizontal="center" wrapText="1"/>
    </xf>
    <xf numFmtId="0" fontId="67" fillId="0" borderId="39" xfId="0" applyFont="1" applyBorder="1" applyAlignment="1">
      <alignment horizontal="left" vertical="center" wrapText="1"/>
    </xf>
    <xf numFmtId="0" fontId="17" fillId="0" borderId="0" xfId="0" applyFont="1" applyAlignment="1">
      <alignment horizontal="center" vertical="center"/>
    </xf>
    <xf numFmtId="0" fontId="44" fillId="6" borderId="10" xfId="0" applyFont="1" applyFill="1" applyBorder="1" applyAlignment="1">
      <alignment horizontal="center" vertical="center" wrapText="1"/>
    </xf>
    <xf numFmtId="0" fontId="44" fillId="6" borderId="3" xfId="0" applyFont="1" applyFill="1" applyBorder="1" applyAlignment="1">
      <alignment horizontal="center" vertical="center" wrapText="1"/>
    </xf>
    <xf numFmtId="0" fontId="44" fillId="6" borderId="36" xfId="0" applyFont="1" applyFill="1" applyBorder="1" applyAlignment="1">
      <alignment horizontal="center" vertical="center" wrapText="1"/>
    </xf>
  </cellXfs>
  <cellStyles count="7">
    <cellStyle name="Excel Built-in Normal" xfId="1" xr:uid="{00000000-0005-0000-0000-000000000000}"/>
    <cellStyle name="Millares" xfId="2" builtinId="3"/>
    <cellStyle name="Millares [0]" xfId="3" builtinId="6"/>
    <cellStyle name="Millares 2" xfId="4" xr:uid="{00000000-0005-0000-0000-000004000000}"/>
    <cellStyle name="Millares 3" xfId="5" xr:uid="{00000000-0005-0000-0000-000005000000}"/>
    <cellStyle name="Normal" xfId="0" builtinId="0"/>
    <cellStyle name="Normal 2" xfId="6" xr:uid="{00000000-0005-0000-0000-000007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2:H89"/>
  <sheetViews>
    <sheetView showGridLines="0" topLeftCell="A28" zoomScale="102" zoomScaleNormal="102" workbookViewId="0">
      <selection activeCell="E37" sqref="E37"/>
    </sheetView>
  </sheetViews>
  <sheetFormatPr baseColWidth="10" defaultColWidth="10.85546875" defaultRowHeight="15"/>
  <cols>
    <col min="1" max="1" width="4.42578125" customWidth="1"/>
    <col min="2" max="2" width="40.28515625" customWidth="1"/>
    <col min="3" max="3" width="14.85546875" style="33" customWidth="1"/>
    <col min="4" max="4" width="18.5703125" style="33" bestFit="1" customWidth="1"/>
    <col min="5" max="5" width="34.85546875" style="33" customWidth="1"/>
    <col min="6" max="6" width="17.42578125" style="33" bestFit="1" customWidth="1"/>
    <col min="7" max="7" width="18.5703125" style="33" bestFit="1" customWidth="1"/>
    <col min="8" max="8" width="15.140625" bestFit="1" customWidth="1"/>
  </cols>
  <sheetData>
    <row r="2" spans="2:7">
      <c r="B2" s="269" t="s">
        <v>482</v>
      </c>
      <c r="C2" s="269"/>
      <c r="D2" s="269"/>
      <c r="E2" s="269"/>
      <c r="F2" s="269"/>
      <c r="G2" s="269"/>
    </row>
    <row r="3" spans="2:7">
      <c r="B3" s="269"/>
      <c r="C3" s="269"/>
      <c r="D3" s="269"/>
      <c r="E3" s="269"/>
      <c r="F3" s="269"/>
      <c r="G3" s="269"/>
    </row>
    <row r="4" spans="2:7">
      <c r="B4" s="269"/>
      <c r="C4" s="269"/>
      <c r="D4" s="269"/>
      <c r="E4" s="269"/>
      <c r="F4" s="269"/>
      <c r="G4" s="269"/>
    </row>
    <row r="5" spans="2:7" ht="15.75" thickBot="1"/>
    <row r="6" spans="2:7" ht="15" customHeight="1">
      <c r="B6" s="270" t="s">
        <v>1</v>
      </c>
      <c r="C6" s="261" t="s">
        <v>68</v>
      </c>
      <c r="D6" s="261" t="s">
        <v>352</v>
      </c>
      <c r="E6" s="263" t="s">
        <v>3</v>
      </c>
      <c r="F6" s="265" t="s">
        <v>2</v>
      </c>
      <c r="G6" s="267" t="s">
        <v>352</v>
      </c>
    </row>
    <row r="7" spans="2:7" ht="15.75" thickBot="1">
      <c r="B7" s="271"/>
      <c r="C7" s="262"/>
      <c r="D7" s="262"/>
      <c r="E7" s="264"/>
      <c r="F7" s="266"/>
      <c r="G7" s="268"/>
    </row>
    <row r="8" spans="2:7">
      <c r="B8" s="15" t="s">
        <v>4</v>
      </c>
      <c r="C8" s="34"/>
      <c r="D8" s="34"/>
      <c r="E8" s="35" t="s">
        <v>10</v>
      </c>
      <c r="F8" s="174"/>
      <c r="G8" s="106"/>
    </row>
    <row r="9" spans="2:7">
      <c r="B9" s="4" t="s">
        <v>63</v>
      </c>
      <c r="C9" s="7">
        <f>+SUM(C10:C12)</f>
        <v>1041933598</v>
      </c>
      <c r="D9" s="7">
        <f>+SUM(D10:D12)</f>
        <v>0</v>
      </c>
      <c r="E9" s="36" t="s">
        <v>11</v>
      </c>
      <c r="F9" s="7">
        <f>+SUM(F10:F14)</f>
        <v>15242300</v>
      </c>
      <c r="G9" s="107">
        <f>+SUM(G10:G14)</f>
        <v>0</v>
      </c>
    </row>
    <row r="10" spans="2:7">
      <c r="B10" s="5" t="s">
        <v>5</v>
      </c>
      <c r="C10" s="17">
        <f>+'Notas a los EEFF'!C88+'Notas a los EEFF'!C96</f>
        <v>0</v>
      </c>
      <c r="D10" s="17">
        <f>+'Notas a los EEFF'!D88+'Notas a los EEFF'!D96+'Notas a los EEFF'!D89</f>
        <v>0</v>
      </c>
      <c r="E10" s="37" t="s">
        <v>338</v>
      </c>
      <c r="F10" s="17">
        <f>+'Notas a los EEFF'!C247</f>
        <v>0</v>
      </c>
      <c r="G10" s="108">
        <f>+'Notas a los EEFF'!D247</f>
        <v>0</v>
      </c>
    </row>
    <row r="11" spans="2:7">
      <c r="B11" s="5" t="s">
        <v>6</v>
      </c>
      <c r="C11" s="17">
        <f>SUM('Notas a los EEFF'!C90:C95)</f>
        <v>1041933598</v>
      </c>
      <c r="D11" s="17">
        <f>SUM('Notas a los EEFF'!D90:D95)</f>
        <v>0</v>
      </c>
      <c r="E11" s="37" t="s">
        <v>333</v>
      </c>
      <c r="F11" s="17">
        <f>+'Notas a los EEFF'!C242</f>
        <v>15242300</v>
      </c>
      <c r="G11" s="108">
        <f>+'Notas a los EEFF'!D242</f>
        <v>0</v>
      </c>
    </row>
    <row r="12" spans="2:7" ht="15" customHeight="1">
      <c r="B12" s="5" t="s">
        <v>7</v>
      </c>
      <c r="C12" s="38"/>
      <c r="D12" s="38"/>
      <c r="E12" s="37"/>
      <c r="F12" s="38"/>
      <c r="G12" s="109"/>
    </row>
    <row r="13" spans="2:7">
      <c r="B13" s="4" t="s">
        <v>460</v>
      </c>
      <c r="C13" s="259">
        <f>SUM(C14:C16)</f>
        <v>991107763</v>
      </c>
      <c r="D13" s="39">
        <f>SUM(D14:D16)</f>
        <v>0</v>
      </c>
      <c r="E13" s="37" t="s">
        <v>13</v>
      </c>
      <c r="F13" s="38"/>
      <c r="G13" s="109"/>
    </row>
    <row r="14" spans="2:7" ht="25.15" customHeight="1">
      <c r="B14" s="5" t="s">
        <v>8</v>
      </c>
      <c r="C14" s="39"/>
      <c r="D14" s="39"/>
      <c r="E14" s="37" t="s">
        <v>335</v>
      </c>
      <c r="F14" s="175">
        <v>0</v>
      </c>
      <c r="G14" s="110"/>
    </row>
    <row r="15" spans="2:7">
      <c r="B15" s="5" t="s">
        <v>9</v>
      </c>
      <c r="C15" s="118">
        <f>+'Notas a los EEFF'!D121</f>
        <v>991107763</v>
      </c>
      <c r="D15" s="39"/>
      <c r="E15" s="36"/>
      <c r="F15" s="176"/>
      <c r="G15" s="110"/>
    </row>
    <row r="16" spans="2:7">
      <c r="B16" s="5"/>
      <c r="C16" s="39"/>
      <c r="D16" s="39"/>
      <c r="E16" s="36" t="s">
        <v>14</v>
      </c>
      <c r="F16" s="7">
        <f>+SUM(F17:F19)</f>
        <v>0</v>
      </c>
      <c r="G16" s="107">
        <f>+SUM(G17:G19)</f>
        <v>0</v>
      </c>
    </row>
    <row r="17" spans="2:7">
      <c r="B17" s="5"/>
      <c r="C17" s="39"/>
      <c r="D17" s="39"/>
      <c r="E17" s="37" t="s">
        <v>379</v>
      </c>
      <c r="F17" s="17">
        <f>+'Notas a los EEFF'!C222</f>
        <v>0</v>
      </c>
      <c r="G17" s="108">
        <v>0</v>
      </c>
    </row>
    <row r="18" spans="2:7">
      <c r="B18" s="4" t="s">
        <v>445</v>
      </c>
      <c r="C18" s="7">
        <f>+SUM(C19:C20)</f>
        <v>0</v>
      </c>
      <c r="D18" s="7">
        <f>+SUM(D19:D20)</f>
        <v>0</v>
      </c>
      <c r="E18" s="37" t="s">
        <v>16</v>
      </c>
      <c r="F18" s="17">
        <v>0</v>
      </c>
      <c r="G18" s="108">
        <v>0</v>
      </c>
    </row>
    <row r="19" spans="2:7">
      <c r="B19" s="5" t="s">
        <v>8</v>
      </c>
      <c r="C19" s="17">
        <v>0</v>
      </c>
      <c r="D19" s="17">
        <v>0</v>
      </c>
      <c r="E19" s="37"/>
      <c r="F19" s="38"/>
      <c r="G19" s="109"/>
    </row>
    <row r="20" spans="2:7">
      <c r="B20" s="5" t="s">
        <v>9</v>
      </c>
      <c r="C20" s="17">
        <v>0</v>
      </c>
      <c r="D20" s="17">
        <v>0</v>
      </c>
      <c r="E20" s="40"/>
      <c r="F20" s="38"/>
      <c r="G20" s="109"/>
    </row>
    <row r="21" spans="2:7">
      <c r="B21" s="6"/>
      <c r="C21" s="41"/>
      <c r="D21" s="41"/>
      <c r="E21" s="40"/>
      <c r="F21" s="38"/>
      <c r="G21" s="109"/>
    </row>
    <row r="22" spans="2:7">
      <c r="B22" s="4" t="s">
        <v>17</v>
      </c>
      <c r="C22" s="7">
        <f>+SUM(C23:C29)</f>
        <v>0</v>
      </c>
      <c r="D22" s="7">
        <f>+SUM(D23:D29)</f>
        <v>0</v>
      </c>
      <c r="E22" s="36" t="s">
        <v>23</v>
      </c>
      <c r="F22" s="7">
        <f>+SUM(F23:F30)</f>
        <v>20893186</v>
      </c>
      <c r="G22" s="107">
        <f>+SUM(G23:G30)</f>
        <v>0</v>
      </c>
    </row>
    <row r="23" spans="2:7">
      <c r="B23" s="5" t="s">
        <v>18</v>
      </c>
      <c r="C23" s="17">
        <f>+'Notas a los EEFF'!C144+'Notas a los EEFF'!C145+'Notas a los EEFF'!C146</f>
        <v>0</v>
      </c>
      <c r="D23" s="17">
        <f>+'Notas a los EEFF'!D144+'Notas a los EEFF'!D145+'Notas a los EEFF'!D146</f>
        <v>0</v>
      </c>
      <c r="E23" s="37" t="s">
        <v>24</v>
      </c>
      <c r="F23" s="17">
        <v>0</v>
      </c>
      <c r="G23" s="108">
        <v>0</v>
      </c>
    </row>
    <row r="24" spans="2:7">
      <c r="B24" s="5" t="s">
        <v>19</v>
      </c>
      <c r="C24" s="17">
        <v>0</v>
      </c>
      <c r="D24" s="17">
        <v>0</v>
      </c>
      <c r="E24" s="37" t="s">
        <v>25</v>
      </c>
      <c r="F24" s="17">
        <v>20893186</v>
      </c>
      <c r="G24" s="108">
        <v>0</v>
      </c>
    </row>
    <row r="25" spans="2:7">
      <c r="B25" s="5" t="s">
        <v>20</v>
      </c>
      <c r="C25" s="17">
        <f>+'Notas a los EEFF'!C155</f>
        <v>0</v>
      </c>
      <c r="D25" s="17">
        <f>+'Notas a los EEFF'!D155</f>
        <v>0</v>
      </c>
      <c r="E25" s="37" t="s">
        <v>26</v>
      </c>
      <c r="F25" s="17">
        <v>0</v>
      </c>
      <c r="G25" s="108">
        <v>0</v>
      </c>
    </row>
    <row r="26" spans="2:7">
      <c r="B26" s="5" t="s">
        <v>64</v>
      </c>
      <c r="C26" s="41"/>
      <c r="D26" s="41"/>
      <c r="E26" s="37" t="s">
        <v>417</v>
      </c>
      <c r="F26" s="17">
        <v>0</v>
      </c>
      <c r="G26" s="108">
        <v>0</v>
      </c>
    </row>
    <row r="27" spans="2:7" ht="24">
      <c r="B27" s="5" t="s">
        <v>21</v>
      </c>
      <c r="C27" s="41"/>
      <c r="D27" s="41"/>
      <c r="E27" s="204"/>
      <c r="F27" s="205"/>
      <c r="G27" s="206"/>
    </row>
    <row r="28" spans="2:7" ht="24">
      <c r="B28" s="5" t="s">
        <v>22</v>
      </c>
      <c r="C28" s="41"/>
      <c r="D28" s="41"/>
      <c r="E28" s="37" t="s">
        <v>27</v>
      </c>
      <c r="F28" s="38"/>
      <c r="G28" s="109"/>
    </row>
    <row r="29" spans="2:7">
      <c r="B29" s="5"/>
      <c r="C29" s="41"/>
      <c r="D29" s="41"/>
      <c r="E29" s="37" t="s">
        <v>28</v>
      </c>
      <c r="F29" s="17">
        <v>0</v>
      </c>
      <c r="G29" s="108">
        <v>0</v>
      </c>
    </row>
    <row r="30" spans="2:7">
      <c r="B30" s="4"/>
      <c r="C30" s="41"/>
      <c r="D30" s="41"/>
      <c r="E30" s="37" t="s">
        <v>29</v>
      </c>
      <c r="F30" s="38">
        <v>0</v>
      </c>
      <c r="G30" s="109">
        <v>0</v>
      </c>
    </row>
    <row r="31" spans="2:7">
      <c r="B31" s="4" t="s">
        <v>30</v>
      </c>
      <c r="C31" s="7">
        <f>+C32</f>
        <v>28511646</v>
      </c>
      <c r="D31" s="7">
        <f>+D32</f>
        <v>0</v>
      </c>
      <c r="E31" s="36" t="s">
        <v>32</v>
      </c>
      <c r="F31" s="7">
        <f>+SUM(F32:F34)</f>
        <v>0</v>
      </c>
      <c r="G31" s="107">
        <f>+SUM(G32:G34)</f>
        <v>0</v>
      </c>
    </row>
    <row r="32" spans="2:7">
      <c r="B32" s="5" t="s">
        <v>31</v>
      </c>
      <c r="C32" s="17">
        <f>+'Notas a los EEFF'!C203</f>
        <v>28511646</v>
      </c>
      <c r="D32" s="17">
        <f>+'Notas a los EEFF'!D203</f>
        <v>0</v>
      </c>
      <c r="E32" s="37" t="s">
        <v>33</v>
      </c>
      <c r="F32" s="17">
        <v>0</v>
      </c>
      <c r="G32" s="108">
        <v>0</v>
      </c>
    </row>
    <row r="33" spans="2:7">
      <c r="B33" s="5"/>
      <c r="C33" s="38"/>
      <c r="D33" s="38"/>
      <c r="E33" s="37" t="s">
        <v>34</v>
      </c>
      <c r="F33" s="17">
        <f>+'Notas a los EEFF'!C266</f>
        <v>0</v>
      </c>
      <c r="G33" s="108">
        <f>+'Notas a los EEFF'!D266</f>
        <v>0</v>
      </c>
    </row>
    <row r="34" spans="2:7">
      <c r="B34" s="4"/>
      <c r="C34" s="41"/>
      <c r="D34" s="41"/>
      <c r="E34" s="37"/>
      <c r="F34" s="17"/>
      <c r="G34" s="109"/>
    </row>
    <row r="35" spans="2:7">
      <c r="B35" s="4" t="s">
        <v>35</v>
      </c>
      <c r="C35" s="7">
        <f>+C9+C13+C18+C22+C31</f>
        <v>2061553007</v>
      </c>
      <c r="D35" s="7">
        <f>+D9+D13+D18+D22+D31</f>
        <v>0</v>
      </c>
      <c r="E35" s="36" t="s">
        <v>36</v>
      </c>
      <c r="F35" s="7">
        <f>+F9+F16+F22+F31</f>
        <v>36135486</v>
      </c>
      <c r="G35" s="107">
        <f>+G9+G16+G22+G31</f>
        <v>0</v>
      </c>
    </row>
    <row r="36" spans="2:7" ht="15.75" thickBot="1">
      <c r="B36" s="5"/>
      <c r="C36" s="118"/>
      <c r="D36" s="39"/>
      <c r="E36" s="37"/>
      <c r="F36" s="38"/>
      <c r="G36" s="109"/>
    </row>
    <row r="37" spans="2:7">
      <c r="B37" s="4" t="s">
        <v>37</v>
      </c>
      <c r="C37" s="17"/>
      <c r="D37" s="38"/>
      <c r="E37" s="35" t="s">
        <v>364</v>
      </c>
      <c r="F37" s="38"/>
      <c r="G37" s="109"/>
    </row>
    <row r="38" spans="2:7">
      <c r="B38" s="4" t="s">
        <v>38</v>
      </c>
      <c r="C38" s="7">
        <f>+SUM(C39:C42)</f>
        <v>1164439975</v>
      </c>
      <c r="D38" s="7">
        <f>+SUM(D39:D42)</f>
        <v>0</v>
      </c>
      <c r="E38" s="36" t="s">
        <v>14</v>
      </c>
      <c r="F38" s="7">
        <v>0</v>
      </c>
      <c r="G38" s="108"/>
    </row>
    <row r="39" spans="2:7">
      <c r="B39" s="102" t="s">
        <v>478</v>
      </c>
      <c r="C39" s="17">
        <v>161439975</v>
      </c>
      <c r="D39" s="17">
        <v>0</v>
      </c>
      <c r="E39" s="37" t="s">
        <v>15</v>
      </c>
      <c r="F39" s="17">
        <v>0</v>
      </c>
      <c r="G39" s="109"/>
    </row>
    <row r="40" spans="2:7">
      <c r="B40" s="102"/>
      <c r="C40" s="17">
        <v>0</v>
      </c>
      <c r="D40" s="17">
        <v>0</v>
      </c>
      <c r="E40" s="37"/>
      <c r="F40" s="17"/>
      <c r="G40" s="108"/>
    </row>
    <row r="41" spans="2:7">
      <c r="B41" s="5" t="s">
        <v>39</v>
      </c>
      <c r="C41" s="17">
        <v>1003000000</v>
      </c>
      <c r="D41" s="17">
        <v>0</v>
      </c>
      <c r="E41" s="37"/>
      <c r="F41" s="17"/>
      <c r="G41" s="108"/>
    </row>
    <row r="42" spans="2:7" ht="18.75" hidden="1" customHeight="1">
      <c r="B42" s="5" t="s">
        <v>40</v>
      </c>
      <c r="C42" s="17">
        <v>0</v>
      </c>
      <c r="D42" s="17">
        <v>0</v>
      </c>
      <c r="E42" s="37"/>
      <c r="F42" s="41"/>
      <c r="G42" s="111"/>
    </row>
    <row r="43" spans="2:7" hidden="1">
      <c r="B43" s="4"/>
      <c r="C43" s="119"/>
      <c r="D43" s="41"/>
      <c r="E43" s="37" t="s">
        <v>12</v>
      </c>
      <c r="F43" s="41"/>
      <c r="G43" s="111"/>
    </row>
    <row r="44" spans="2:7" hidden="1">
      <c r="B44" s="4" t="s">
        <v>41</v>
      </c>
      <c r="C44" s="119">
        <f>+SUM(C45:C51)</f>
        <v>0</v>
      </c>
      <c r="D44" s="41"/>
      <c r="E44" s="37" t="s">
        <v>44</v>
      </c>
      <c r="F44" s="41"/>
      <c r="G44" s="111"/>
    </row>
    <row r="45" spans="2:7" hidden="1">
      <c r="B45" s="5" t="s">
        <v>18</v>
      </c>
      <c r="C45" s="119"/>
      <c r="D45" s="41"/>
      <c r="E45" s="37"/>
      <c r="F45" s="41"/>
      <c r="G45" s="111"/>
    </row>
    <row r="46" spans="2:7" hidden="1">
      <c r="B46" s="5" t="s">
        <v>20</v>
      </c>
      <c r="C46" s="119"/>
      <c r="D46" s="41"/>
      <c r="E46" s="36" t="s">
        <v>45</v>
      </c>
      <c r="F46" s="41">
        <f>+SUM(F47:F48)</f>
        <v>0</v>
      </c>
      <c r="G46" s="111">
        <f>+SUM(G47:G48)</f>
        <v>0</v>
      </c>
    </row>
    <row r="47" spans="2:7" hidden="1">
      <c r="B47" s="5" t="s">
        <v>42</v>
      </c>
      <c r="C47" s="119"/>
      <c r="D47" s="41"/>
      <c r="E47" s="37" t="s">
        <v>46</v>
      </c>
      <c r="F47" s="41"/>
      <c r="G47" s="111"/>
    </row>
    <row r="48" spans="2:7" hidden="1">
      <c r="B48" s="5" t="s">
        <v>65</v>
      </c>
      <c r="C48" s="119"/>
      <c r="D48" s="41"/>
      <c r="E48" s="37" t="s">
        <v>339</v>
      </c>
      <c r="F48" s="41"/>
      <c r="G48" s="111"/>
    </row>
    <row r="49" spans="2:8" ht="24" hidden="1">
      <c r="B49" s="5" t="s">
        <v>21</v>
      </c>
      <c r="C49" s="119"/>
      <c r="D49" s="41"/>
      <c r="E49" s="37"/>
      <c r="F49" s="41"/>
      <c r="G49" s="111"/>
    </row>
    <row r="50" spans="2:8" ht="24" hidden="1">
      <c r="B50" s="5" t="s">
        <v>22</v>
      </c>
      <c r="C50" s="119"/>
      <c r="D50" s="41"/>
      <c r="E50" s="36" t="s">
        <v>47</v>
      </c>
      <c r="F50" s="41">
        <f>+SUM(F51:F53)</f>
        <v>0</v>
      </c>
      <c r="G50" s="111">
        <f>+SUM(G51:G53)</f>
        <v>0</v>
      </c>
    </row>
    <row r="51" spans="2:8" ht="24" hidden="1">
      <c r="B51" s="5" t="s">
        <v>43</v>
      </c>
      <c r="C51" s="119"/>
      <c r="D51" s="41"/>
      <c r="E51" s="37" t="s">
        <v>48</v>
      </c>
      <c r="F51" s="41"/>
      <c r="G51" s="111"/>
    </row>
    <row r="52" spans="2:8" hidden="1">
      <c r="B52" s="6"/>
      <c r="C52" s="119"/>
      <c r="D52" s="41"/>
      <c r="E52" s="37" t="s">
        <v>49</v>
      </c>
      <c r="F52" s="119">
        <v>0</v>
      </c>
      <c r="G52" s="111"/>
    </row>
    <row r="53" spans="2:8" hidden="1">
      <c r="B53" s="6"/>
      <c r="C53" s="119"/>
      <c r="D53" s="41"/>
      <c r="E53" s="37" t="s">
        <v>340</v>
      </c>
      <c r="F53" s="41"/>
      <c r="G53" s="111"/>
    </row>
    <row r="54" spans="2:8" hidden="1">
      <c r="B54" s="6"/>
      <c r="C54" s="119"/>
      <c r="D54" s="41"/>
      <c r="E54" s="36" t="s">
        <v>50</v>
      </c>
      <c r="F54" s="7">
        <f>+F38+F46+F50</f>
        <v>0</v>
      </c>
      <c r="G54" s="107">
        <f>+G38+G46+G50</f>
        <v>0</v>
      </c>
    </row>
    <row r="55" spans="2:8">
      <c r="B55" s="6"/>
      <c r="C55" s="119"/>
      <c r="D55" s="41"/>
      <c r="E55" s="36"/>
      <c r="F55" s="17"/>
      <c r="G55" s="108"/>
    </row>
    <row r="56" spans="2:8">
      <c r="B56" s="4" t="s">
        <v>51</v>
      </c>
      <c r="C56" s="7">
        <f>+'Notas a los EEFF'!M168</f>
        <v>20975706</v>
      </c>
      <c r="D56" s="7">
        <f>+'Notas a los EEFF'!M169</f>
        <v>0</v>
      </c>
      <c r="E56" s="36"/>
      <c r="F56" s="38"/>
      <c r="G56" s="109"/>
    </row>
    <row r="57" spans="2:8">
      <c r="B57" s="5"/>
      <c r="C57" s="17"/>
      <c r="D57" s="17"/>
      <c r="E57" s="36" t="s">
        <v>52</v>
      </c>
      <c r="F57" s="7">
        <f>+F35+F54</f>
        <v>36135486</v>
      </c>
      <c r="G57" s="107">
        <f>+G35+G54</f>
        <v>0</v>
      </c>
    </row>
    <row r="58" spans="2:8">
      <c r="B58" s="5"/>
      <c r="C58" s="119"/>
      <c r="D58" s="41"/>
      <c r="E58" s="36"/>
      <c r="F58" s="176"/>
      <c r="G58" s="110"/>
    </row>
    <row r="59" spans="2:8">
      <c r="B59" s="5"/>
      <c r="C59" s="119"/>
      <c r="D59" s="41"/>
      <c r="E59" s="36" t="s">
        <v>53</v>
      </c>
      <c r="F59" s="7"/>
      <c r="G59" s="107"/>
    </row>
    <row r="60" spans="2:8">
      <c r="B60" s="5"/>
      <c r="C60" s="119"/>
      <c r="D60" s="41"/>
      <c r="E60" s="36" t="s">
        <v>60</v>
      </c>
      <c r="F60" s="7">
        <v>3000000000</v>
      </c>
      <c r="G60" s="107">
        <v>0</v>
      </c>
      <c r="H60" s="16"/>
    </row>
    <row r="61" spans="2:8">
      <c r="B61" s="4" t="s">
        <v>54</v>
      </c>
      <c r="C61" s="17">
        <f>+SUM(C64:C70)</f>
        <v>322698897</v>
      </c>
      <c r="D61" s="17">
        <f>+SUM(D64:D70)</f>
        <v>0</v>
      </c>
      <c r="E61" s="105"/>
      <c r="F61" s="17"/>
      <c r="G61" s="108"/>
    </row>
    <row r="62" spans="2:8">
      <c r="B62" s="4"/>
      <c r="C62" s="17"/>
      <c r="D62" s="38"/>
      <c r="E62" s="37" t="s">
        <v>376</v>
      </c>
      <c r="F62" s="17">
        <v>500000000</v>
      </c>
      <c r="G62" s="108">
        <v>0</v>
      </c>
    </row>
    <row r="63" spans="2:8">
      <c r="B63" s="5"/>
      <c r="C63" s="17"/>
      <c r="D63" s="17"/>
      <c r="E63" s="36" t="s">
        <v>373</v>
      </c>
      <c r="F63" s="17">
        <f>+F64+F66+F67</f>
        <v>0</v>
      </c>
      <c r="G63" s="108">
        <v>0</v>
      </c>
    </row>
    <row r="64" spans="2:8">
      <c r="B64" s="4" t="s">
        <v>387</v>
      </c>
      <c r="C64" s="17"/>
      <c r="D64" s="38"/>
      <c r="E64" s="37" t="s">
        <v>156</v>
      </c>
      <c r="F64" s="17">
        <v>0</v>
      </c>
      <c r="G64" s="108">
        <v>0</v>
      </c>
    </row>
    <row r="65" spans="2:8">
      <c r="B65" s="4"/>
      <c r="C65" s="17"/>
      <c r="D65" s="38"/>
      <c r="E65" s="37" t="s">
        <v>423</v>
      </c>
      <c r="F65" s="17">
        <v>0</v>
      </c>
      <c r="G65" s="108">
        <v>0</v>
      </c>
    </row>
    <row r="66" spans="2:8">
      <c r="B66" s="5" t="s">
        <v>365</v>
      </c>
      <c r="C66" s="17">
        <f>+'Notas a los EEFF'!C176</f>
        <v>157402006</v>
      </c>
      <c r="D66" s="17">
        <f>+'Notas a los EEFF'!D176</f>
        <v>0</v>
      </c>
      <c r="E66" s="37" t="s">
        <v>61</v>
      </c>
      <c r="F66" s="17">
        <v>0</v>
      </c>
      <c r="G66" s="108">
        <v>0</v>
      </c>
    </row>
    <row r="67" spans="2:8">
      <c r="B67" s="5" t="s">
        <v>56</v>
      </c>
      <c r="C67" s="17">
        <f>+'Notas a los EEFF'!C177</f>
        <v>0</v>
      </c>
      <c r="D67" s="17">
        <f>+'Notas a los EEFF'!D177</f>
        <v>0</v>
      </c>
      <c r="E67" s="37" t="s">
        <v>356</v>
      </c>
      <c r="F67" s="17">
        <v>0</v>
      </c>
      <c r="G67" s="108">
        <v>0</v>
      </c>
    </row>
    <row r="68" spans="2:8">
      <c r="B68" s="4" t="s">
        <v>433</v>
      </c>
      <c r="C68" s="17">
        <f>+'Notas a los EEFF'!F186</f>
        <v>165296891</v>
      </c>
      <c r="D68" s="17">
        <f>+'Notas a los EEFF'!C186</f>
        <v>0</v>
      </c>
      <c r="E68" s="37" t="s">
        <v>268</v>
      </c>
      <c r="F68" s="17">
        <v>0</v>
      </c>
      <c r="G68" s="108">
        <v>0</v>
      </c>
      <c r="H68" s="16"/>
    </row>
    <row r="69" spans="2:8">
      <c r="B69" s="5"/>
      <c r="C69" s="17"/>
      <c r="D69" s="17"/>
      <c r="E69" s="37" t="s">
        <v>357</v>
      </c>
      <c r="F69" s="17">
        <v>33532099</v>
      </c>
      <c r="G69" s="108">
        <v>0</v>
      </c>
      <c r="H69" s="16"/>
    </row>
    <row r="70" spans="2:8">
      <c r="B70" s="5"/>
      <c r="C70" s="17"/>
      <c r="D70" s="17"/>
      <c r="E70" s="37"/>
      <c r="F70" s="41"/>
      <c r="G70" s="111"/>
    </row>
    <row r="71" spans="2:8">
      <c r="B71" s="4"/>
      <c r="C71" s="17"/>
      <c r="D71" s="38"/>
      <c r="E71" s="37"/>
      <c r="F71" s="17"/>
      <c r="G71" s="108"/>
      <c r="H71" s="16"/>
    </row>
    <row r="72" spans="2:8">
      <c r="B72" s="4" t="s">
        <v>57</v>
      </c>
      <c r="C72" s="17">
        <f>+C73</f>
        <v>0</v>
      </c>
      <c r="D72" s="172">
        <f>+D73</f>
        <v>0</v>
      </c>
      <c r="E72" s="37"/>
      <c r="F72" s="17"/>
      <c r="G72" s="108"/>
      <c r="H72" s="26"/>
    </row>
    <row r="73" spans="2:8">
      <c r="B73" s="5" t="s">
        <v>58</v>
      </c>
      <c r="C73" s="17">
        <v>0</v>
      </c>
      <c r="D73" s="17">
        <v>0</v>
      </c>
      <c r="E73" s="37"/>
      <c r="F73" s="41"/>
      <c r="G73" s="111"/>
      <c r="H73" s="27"/>
    </row>
    <row r="74" spans="2:8">
      <c r="B74" s="5"/>
      <c r="C74" s="17"/>
      <c r="D74" s="38"/>
      <c r="E74" s="40"/>
      <c r="F74" s="41"/>
      <c r="G74" s="111"/>
      <c r="H74" s="27"/>
    </row>
    <row r="75" spans="2:8" ht="15.75" thickBot="1">
      <c r="B75" s="4" t="s">
        <v>59</v>
      </c>
      <c r="C75" s="7">
        <f>+C38+C44+C56+C57+C61+C72</f>
        <v>1508114578</v>
      </c>
      <c r="D75" s="7">
        <f>+D38+D44+D56+D57+D61+D72</f>
        <v>0</v>
      </c>
      <c r="E75" s="42" t="s">
        <v>328</v>
      </c>
      <c r="F75" s="7">
        <f>SUM(F60:F69)</f>
        <v>3533532099</v>
      </c>
      <c r="G75" s="112">
        <f>SUM(G60:G69)</f>
        <v>0</v>
      </c>
      <c r="H75" s="27"/>
    </row>
    <row r="76" spans="2:8">
      <c r="B76" s="278" t="s">
        <v>66</v>
      </c>
      <c r="C76" s="280">
        <f>+C35+C75</f>
        <v>3569667585</v>
      </c>
      <c r="D76" s="280">
        <f>+D35+D75</f>
        <v>0</v>
      </c>
      <c r="E76" s="282" t="s">
        <v>62</v>
      </c>
      <c r="F76" s="284">
        <f>+F57+F75</f>
        <v>3569667585</v>
      </c>
      <c r="G76" s="286">
        <f>+G57+G75</f>
        <v>0</v>
      </c>
      <c r="H76" s="16"/>
    </row>
    <row r="77" spans="2:8" ht="15.75" thickBot="1">
      <c r="B77" s="279"/>
      <c r="C77" s="281"/>
      <c r="D77" s="281"/>
      <c r="E77" s="283"/>
      <c r="F77" s="285"/>
      <c r="G77" s="287"/>
      <c r="H77" s="16"/>
    </row>
    <row r="78" spans="2:8">
      <c r="F78" s="43"/>
    </row>
    <row r="79" spans="2:8" ht="15.75" thickBot="1">
      <c r="H79" s="16"/>
    </row>
    <row r="80" spans="2:8" ht="15" customHeight="1">
      <c r="B80" s="288"/>
      <c r="C80" s="274" t="s">
        <v>2</v>
      </c>
      <c r="D80" s="274" t="s">
        <v>67</v>
      </c>
      <c r="E80" s="272"/>
      <c r="F80" s="274" t="s">
        <v>2</v>
      </c>
      <c r="G80" s="276" t="s">
        <v>67</v>
      </c>
    </row>
    <row r="81" spans="2:8">
      <c r="B81" s="289"/>
      <c r="C81" s="275"/>
      <c r="D81" s="275"/>
      <c r="E81" s="273"/>
      <c r="F81" s="275"/>
      <c r="G81" s="277"/>
    </row>
    <row r="82" spans="2:8">
      <c r="B82" s="44" t="s">
        <v>341</v>
      </c>
      <c r="C82" s="120">
        <f>SUM(C83:C86)</f>
        <v>0</v>
      </c>
      <c r="D82" s="120">
        <f>SUM(D83:D86)</f>
        <v>0</v>
      </c>
      <c r="E82" s="45" t="s">
        <v>342</v>
      </c>
      <c r="F82" s="120">
        <f>SUM(F83:F86)</f>
        <v>0</v>
      </c>
      <c r="G82" s="120">
        <f>SUM(G83:G86)</f>
        <v>0</v>
      </c>
    </row>
    <row r="83" spans="2:8">
      <c r="B83" s="170"/>
      <c r="C83" s="120">
        <v>0</v>
      </c>
      <c r="D83" s="120">
        <v>0</v>
      </c>
      <c r="E83" s="47"/>
      <c r="F83" s="46">
        <f>+C83+C84</f>
        <v>0</v>
      </c>
      <c r="G83" s="46">
        <f>+D83+D84</f>
        <v>0</v>
      </c>
    </row>
    <row r="84" spans="2:8">
      <c r="B84" s="170"/>
      <c r="C84" s="120">
        <f>SUM(C85:C88)</f>
        <v>0</v>
      </c>
      <c r="D84" s="120">
        <v>0</v>
      </c>
      <c r="E84" s="171"/>
      <c r="F84" s="46">
        <f>+C85</f>
        <v>0</v>
      </c>
      <c r="G84" s="46">
        <f>+D85</f>
        <v>0</v>
      </c>
    </row>
    <row r="85" spans="2:8">
      <c r="B85" s="170"/>
      <c r="C85" s="169">
        <v>0</v>
      </c>
      <c r="D85" s="46">
        <v>0</v>
      </c>
      <c r="E85" s="47"/>
      <c r="F85" s="46"/>
      <c r="G85" s="46"/>
    </row>
    <row r="86" spans="2:8" ht="15.75" thickBot="1">
      <c r="B86" s="48"/>
      <c r="C86" s="121"/>
      <c r="D86" s="159"/>
      <c r="E86" s="50"/>
      <c r="F86" s="49"/>
      <c r="G86" s="51"/>
    </row>
    <row r="89" spans="2:8">
      <c r="B89" s="260" t="s">
        <v>383</v>
      </c>
      <c r="C89" s="260"/>
      <c r="D89" s="260"/>
      <c r="E89" s="260"/>
      <c r="F89" s="260"/>
      <c r="G89" s="260"/>
      <c r="H89" s="142"/>
    </row>
  </sheetData>
  <mergeCells count="20">
    <mergeCell ref="B2:G4"/>
    <mergeCell ref="B6:B7"/>
    <mergeCell ref="C6:C7"/>
    <mergeCell ref="E80:E81"/>
    <mergeCell ref="F80:F81"/>
    <mergeCell ref="G80:G81"/>
    <mergeCell ref="B76:B77"/>
    <mergeCell ref="C76:C77"/>
    <mergeCell ref="D76:D77"/>
    <mergeCell ref="E76:E77"/>
    <mergeCell ref="F76:F77"/>
    <mergeCell ref="G76:G77"/>
    <mergeCell ref="B80:B81"/>
    <mergeCell ref="C80:C81"/>
    <mergeCell ref="D80:D81"/>
    <mergeCell ref="B89:G89"/>
    <mergeCell ref="D6:D7"/>
    <mergeCell ref="E6:E7"/>
    <mergeCell ref="F6:F7"/>
    <mergeCell ref="G6:G7"/>
  </mergeCells>
  <pageMargins left="0.70866141732283472" right="0.70866141732283472" top="0.74803149606299213" bottom="0.74803149606299213" header="0.31496062992125984" footer="0.31496062992125984"/>
  <pageSetup paperSize="9" scale="60" orientation="portrait" r:id="rId1"/>
  <ignoredErrors>
    <ignoredError sqref="C11:D11"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B4:G50"/>
  <sheetViews>
    <sheetView showGridLines="0" tabSelected="1" zoomScale="102" zoomScaleNormal="102" workbookViewId="0">
      <selection activeCell="B11" sqref="B11"/>
    </sheetView>
  </sheetViews>
  <sheetFormatPr baseColWidth="10" defaultColWidth="10.85546875" defaultRowHeight="15"/>
  <cols>
    <col min="2" max="2" width="47" bestFit="1" customWidth="1"/>
    <col min="3" max="3" width="16.85546875" customWidth="1"/>
    <col min="4" max="4" width="17.42578125" bestFit="1" customWidth="1"/>
    <col min="6" max="6" width="12.85546875" bestFit="1" customWidth="1"/>
    <col min="8" max="8" width="17.28515625" customWidth="1"/>
  </cols>
  <sheetData>
    <row r="4" spans="2:4" ht="15" customHeight="1">
      <c r="B4" s="290" t="s">
        <v>503</v>
      </c>
      <c r="C4" s="290"/>
      <c r="D4" s="290"/>
    </row>
    <row r="5" spans="2:4">
      <c r="B5" s="290"/>
      <c r="C5" s="290"/>
      <c r="D5" s="290"/>
    </row>
    <row r="7" spans="2:4" ht="22.5">
      <c r="B7" s="234"/>
      <c r="C7" s="235" t="s">
        <v>68</v>
      </c>
      <c r="D7" s="236" t="s">
        <v>69</v>
      </c>
    </row>
    <row r="8" spans="2:4">
      <c r="B8" s="90" t="s">
        <v>70</v>
      </c>
      <c r="C8" s="91">
        <f>+SUM(C9:C16)</f>
        <v>0</v>
      </c>
      <c r="D8" s="91">
        <f>+SUM(D9:D16)</f>
        <v>0</v>
      </c>
    </row>
    <row r="9" spans="2:4">
      <c r="B9" s="92" t="s">
        <v>71</v>
      </c>
      <c r="C9" s="93"/>
      <c r="D9" s="93"/>
    </row>
    <row r="10" spans="2:4">
      <c r="B10" s="94" t="s">
        <v>72</v>
      </c>
      <c r="C10" s="95">
        <v>0</v>
      </c>
      <c r="D10" s="95">
        <v>0</v>
      </c>
    </row>
    <row r="11" spans="2:4">
      <c r="B11" s="94" t="s">
        <v>73</v>
      </c>
      <c r="C11" s="95">
        <v>0</v>
      </c>
      <c r="D11" s="95">
        <v>0</v>
      </c>
    </row>
    <row r="12" spans="2:4">
      <c r="B12" s="92" t="s">
        <v>74</v>
      </c>
      <c r="C12" s="93"/>
      <c r="D12" s="93"/>
    </row>
    <row r="13" spans="2:4">
      <c r="B13" s="94" t="s">
        <v>75</v>
      </c>
      <c r="C13" s="95">
        <v>0</v>
      </c>
      <c r="D13" s="95">
        <v>0</v>
      </c>
    </row>
    <row r="14" spans="2:4">
      <c r="B14" s="94" t="s">
        <v>76</v>
      </c>
      <c r="C14" s="95">
        <v>0</v>
      </c>
      <c r="D14" s="95">
        <v>0</v>
      </c>
    </row>
    <row r="15" spans="2:4">
      <c r="B15" s="96" t="s">
        <v>77</v>
      </c>
      <c r="C15" s="95">
        <v>0</v>
      </c>
      <c r="D15" s="95">
        <v>0</v>
      </c>
    </row>
    <row r="16" spans="2:4">
      <c r="B16" s="96" t="s">
        <v>78</v>
      </c>
      <c r="C16" s="95">
        <f>+'Notas a los EEFF'!C310</f>
        <v>0</v>
      </c>
      <c r="D16" s="95">
        <f>+'Notas a los EEFF'!D310</f>
        <v>0</v>
      </c>
    </row>
    <row r="17" spans="2:6">
      <c r="B17" s="90" t="s">
        <v>79</v>
      </c>
      <c r="C17" s="91">
        <f>SUM(C18:C20)</f>
        <v>-2583048</v>
      </c>
      <c r="D17" s="91">
        <f>SUM(D18:D20)</f>
        <v>0</v>
      </c>
    </row>
    <row r="18" spans="2:6">
      <c r="B18" s="96" t="s">
        <v>80</v>
      </c>
      <c r="C18" s="95">
        <v>0</v>
      </c>
      <c r="D18" s="95">
        <v>0</v>
      </c>
    </row>
    <row r="19" spans="2:6">
      <c r="B19" s="96" t="s">
        <v>81</v>
      </c>
      <c r="C19" s="97">
        <f>-'Notas a los EEFF'!C322</f>
        <v>-2583048</v>
      </c>
      <c r="D19" s="97">
        <f>-'Notas a los EEFF'!D322</f>
        <v>0</v>
      </c>
    </row>
    <row r="20" spans="2:6">
      <c r="B20" s="96" t="s">
        <v>82</v>
      </c>
      <c r="C20" s="97">
        <f>-'Notas a los EEFF'!C331</f>
        <v>0</v>
      </c>
      <c r="D20" s="97">
        <f>-'Notas a los EEFF'!D331</f>
        <v>0</v>
      </c>
      <c r="F20" s="16"/>
    </row>
    <row r="21" spans="2:6">
      <c r="B21" s="90" t="s">
        <v>83</v>
      </c>
      <c r="C21" s="91">
        <f>+C8+C17</f>
        <v>-2583048</v>
      </c>
      <c r="D21" s="91">
        <f>+D8+D17</f>
        <v>0</v>
      </c>
    </row>
    <row r="22" spans="2:6">
      <c r="B22" s="158"/>
      <c r="C22" s="98">
        <f>SUM(C23:C25)</f>
        <v>0</v>
      </c>
      <c r="D22" s="98">
        <f>SUM(D23:D25)</f>
        <v>0</v>
      </c>
    </row>
    <row r="23" spans="2:6">
      <c r="B23" s="96" t="s">
        <v>84</v>
      </c>
      <c r="C23" s="95">
        <v>0</v>
      </c>
      <c r="D23" s="95">
        <v>0</v>
      </c>
    </row>
    <row r="24" spans="2:6">
      <c r="B24" s="96" t="s">
        <v>85</v>
      </c>
      <c r="C24" s="97">
        <v>0</v>
      </c>
      <c r="D24" s="97">
        <v>0</v>
      </c>
    </row>
    <row r="25" spans="2:6">
      <c r="B25" s="96" t="s">
        <v>86</v>
      </c>
      <c r="C25" s="97">
        <v>0</v>
      </c>
      <c r="D25" s="97">
        <v>0</v>
      </c>
    </row>
    <row r="26" spans="2:6">
      <c r="B26" s="92" t="s">
        <v>87</v>
      </c>
      <c r="C26" s="98">
        <f>SUM(C27:C32)</f>
        <v>-23210259</v>
      </c>
      <c r="D26" s="98">
        <f>SUM(D27:D32)</f>
        <v>0</v>
      </c>
    </row>
    <row r="27" spans="2:6">
      <c r="B27" s="96" t="s">
        <v>88</v>
      </c>
      <c r="C27" s="97">
        <v>0</v>
      </c>
      <c r="D27" s="95">
        <v>0</v>
      </c>
    </row>
    <row r="28" spans="2:6">
      <c r="B28" s="96" t="s">
        <v>89</v>
      </c>
      <c r="C28" s="97">
        <v>0</v>
      </c>
      <c r="D28" s="93">
        <v>0</v>
      </c>
    </row>
    <row r="29" spans="2:6">
      <c r="B29" s="96" t="s">
        <v>90</v>
      </c>
      <c r="C29" s="97">
        <v>0</v>
      </c>
      <c r="D29" s="93">
        <v>0</v>
      </c>
    </row>
    <row r="30" spans="2:6">
      <c r="B30" s="96" t="s">
        <v>91</v>
      </c>
      <c r="C30" s="95">
        <v>-1462364</v>
      </c>
      <c r="D30" s="95">
        <v>0</v>
      </c>
    </row>
    <row r="31" spans="2:6">
      <c r="B31" s="96" t="s">
        <v>92</v>
      </c>
      <c r="C31" s="95">
        <v>0</v>
      </c>
      <c r="D31" s="95">
        <v>0</v>
      </c>
    </row>
    <row r="32" spans="2:6">
      <c r="B32" s="96" t="s">
        <v>93</v>
      </c>
      <c r="C32" s="97">
        <f>-'Notas a los EEFF'!C361</f>
        <v>-21747895</v>
      </c>
      <c r="D32" s="97">
        <f>-'Notas a los EEFF'!D361</f>
        <v>0</v>
      </c>
    </row>
    <row r="33" spans="2:5">
      <c r="B33" s="90" t="s">
        <v>94</v>
      </c>
      <c r="C33" s="91">
        <f>+C21+C22+C26</f>
        <v>-25793307</v>
      </c>
      <c r="D33" s="91">
        <f>+D21+D22+D26</f>
        <v>0</v>
      </c>
    </row>
    <row r="34" spans="2:5">
      <c r="B34" s="92" t="s">
        <v>95</v>
      </c>
      <c r="C34" s="99"/>
      <c r="D34" s="99"/>
    </row>
    <row r="35" spans="2:5">
      <c r="B35" s="96" t="s">
        <v>96</v>
      </c>
      <c r="C35" s="97">
        <f>+'Notas a los EEFF'!C375</f>
        <v>8638126</v>
      </c>
      <c r="D35" s="97">
        <f>+'Notas a los EEFF'!D375</f>
        <v>0</v>
      </c>
    </row>
    <row r="36" spans="2:5">
      <c r="B36" s="96" t="s">
        <v>97</v>
      </c>
      <c r="C36" s="97">
        <f>-'Notas a los EEFF'!C380</f>
        <v>0</v>
      </c>
      <c r="D36" s="97">
        <v>0</v>
      </c>
    </row>
    <row r="37" spans="2:5">
      <c r="B37" s="92" t="s">
        <v>98</v>
      </c>
      <c r="C37" s="99"/>
      <c r="D37" s="99"/>
    </row>
    <row r="38" spans="2:5">
      <c r="B38" s="92" t="s">
        <v>99</v>
      </c>
      <c r="C38" s="99"/>
      <c r="D38" s="99"/>
    </row>
    <row r="39" spans="2:5">
      <c r="B39" s="96" t="s">
        <v>100</v>
      </c>
      <c r="C39" s="97">
        <f>+'Notas a los EEFF'!C391</f>
        <v>51506511</v>
      </c>
      <c r="D39" s="97">
        <f>+'Notas a los EEFF'!D391</f>
        <v>0</v>
      </c>
    </row>
    <row r="40" spans="2:5">
      <c r="B40" s="96" t="s">
        <v>101</v>
      </c>
      <c r="C40" s="97">
        <f>+'Notas a los EEFF'!D77</f>
        <v>-819231</v>
      </c>
      <c r="D40" s="95">
        <v>0</v>
      </c>
    </row>
    <row r="41" spans="2:5">
      <c r="B41" s="92" t="s">
        <v>102</v>
      </c>
      <c r="C41" s="99"/>
      <c r="D41" s="99"/>
    </row>
    <row r="42" spans="2:5">
      <c r="B42" s="96" t="s">
        <v>103</v>
      </c>
      <c r="C42" s="97">
        <f>-'Notas a los EEFF'!C397</f>
        <v>0</v>
      </c>
      <c r="D42" s="97">
        <f>-'Notas a los EEFF'!D397</f>
        <v>0</v>
      </c>
    </row>
    <row r="43" spans="2:5">
      <c r="B43" s="96" t="s">
        <v>101</v>
      </c>
      <c r="C43" s="97">
        <f>+'Notas a los EEFF'!D78</f>
        <v>0</v>
      </c>
      <c r="D43" s="95">
        <v>0</v>
      </c>
    </row>
    <row r="44" spans="2:5">
      <c r="B44" s="90" t="s">
        <v>104</v>
      </c>
      <c r="C44" s="91">
        <f>SUM(C33:C43)</f>
        <v>33532099</v>
      </c>
      <c r="D44" s="91">
        <f>SUM(D33:D43)</f>
        <v>0</v>
      </c>
    </row>
    <row r="45" spans="2:5">
      <c r="B45" s="100" t="s">
        <v>105</v>
      </c>
      <c r="C45" s="91">
        <v>0</v>
      </c>
      <c r="D45" s="99">
        <v>0</v>
      </c>
    </row>
    <row r="46" spans="2:5">
      <c r="B46" s="100" t="s">
        <v>106</v>
      </c>
      <c r="C46" s="91">
        <v>0</v>
      </c>
      <c r="D46" s="99">
        <v>0</v>
      </c>
    </row>
    <row r="47" spans="2:5">
      <c r="B47" s="90" t="s">
        <v>107</v>
      </c>
      <c r="C47" s="91">
        <f>+C44-C45-C46</f>
        <v>33532099</v>
      </c>
      <c r="D47" s="91">
        <f>SUM(D44:D46)</f>
        <v>0</v>
      </c>
      <c r="E47" s="16"/>
    </row>
    <row r="48" spans="2:5">
      <c r="C48" s="16"/>
      <c r="D48" s="16"/>
    </row>
    <row r="49" spans="2:7">
      <c r="B49" s="3"/>
      <c r="C49" s="16"/>
      <c r="D49" s="3"/>
      <c r="F49" s="160"/>
      <c r="G49" s="160"/>
    </row>
    <row r="50" spans="2:7">
      <c r="B50" s="260" t="s">
        <v>383</v>
      </c>
      <c r="C50" s="260"/>
      <c r="D50" s="260"/>
      <c r="E50" s="260"/>
      <c r="F50" s="260"/>
    </row>
  </sheetData>
  <mergeCells count="2">
    <mergeCell ref="B4:D5"/>
    <mergeCell ref="B50:F50"/>
  </mergeCells>
  <pageMargins left="0.70866141732283472" right="0.70866141732283472" top="1.3385826771653544" bottom="0.74803149606299213" header="0.31496062992125984" footer="0.31496062992125984"/>
  <pageSetup paperSize="9" scale="65"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4:P25"/>
  <sheetViews>
    <sheetView showGridLines="0" zoomScale="102" zoomScaleNormal="102" workbookViewId="0">
      <selection activeCell="B7" sqref="B7"/>
    </sheetView>
  </sheetViews>
  <sheetFormatPr baseColWidth="10" defaultColWidth="10.85546875" defaultRowHeight="15"/>
  <cols>
    <col min="1" max="1" width="4.85546875" customWidth="1"/>
    <col min="2" max="2" width="17.5703125" customWidth="1"/>
    <col min="3" max="3" width="16.42578125" customWidth="1"/>
    <col min="4" max="4" width="15" bestFit="1" customWidth="1"/>
    <col min="5" max="5" width="12.42578125" bestFit="1" customWidth="1"/>
    <col min="6" max="6" width="15" customWidth="1"/>
    <col min="7" max="7" width="16.85546875" customWidth="1"/>
    <col min="8" max="8" width="14.140625" bestFit="1" customWidth="1"/>
    <col min="9" max="9" width="14.140625" customWidth="1"/>
    <col min="10" max="10" width="14.140625" bestFit="1" customWidth="1"/>
    <col min="11" max="11" width="15.42578125" customWidth="1"/>
    <col min="12" max="12" width="16.140625" customWidth="1"/>
    <col min="13" max="13" width="15" bestFit="1" customWidth="1"/>
    <col min="14" max="14" width="14.140625" bestFit="1" customWidth="1"/>
    <col min="15" max="16" width="13.5703125" bestFit="1" customWidth="1"/>
  </cols>
  <sheetData>
    <row r="4" spans="1:15" ht="15.75">
      <c r="B4" s="291" t="s">
        <v>415</v>
      </c>
      <c r="C4" s="291"/>
      <c r="D4" s="291"/>
      <c r="E4" s="291"/>
      <c r="F4" s="291"/>
      <c r="G4" s="291"/>
      <c r="H4" s="291"/>
      <c r="I4" s="291"/>
      <c r="J4" s="291"/>
      <c r="K4" s="291"/>
      <c r="L4" s="291"/>
      <c r="M4" s="291"/>
      <c r="N4" s="291"/>
    </row>
    <row r="5" spans="1:15" ht="15.75">
      <c r="A5" s="9"/>
      <c r="B5" s="292" t="s">
        <v>483</v>
      </c>
      <c r="C5" s="292"/>
      <c r="D5" s="292"/>
      <c r="E5" s="292"/>
      <c r="F5" s="292"/>
      <c r="G5" s="292"/>
      <c r="H5" s="292"/>
      <c r="I5" s="292"/>
      <c r="J5" s="292"/>
      <c r="K5" s="292"/>
      <c r="L5" s="292"/>
      <c r="M5" s="292"/>
      <c r="N5" s="292"/>
    </row>
    <row r="6" spans="1:15" ht="15.75">
      <c r="A6" s="9"/>
      <c r="B6" s="291" t="s">
        <v>136</v>
      </c>
      <c r="C6" s="291"/>
      <c r="D6" s="291"/>
      <c r="E6" s="291"/>
      <c r="F6" s="291"/>
      <c r="G6" s="291"/>
      <c r="H6" s="291"/>
      <c r="I6" s="291"/>
      <c r="J6" s="291"/>
      <c r="K6" s="291"/>
      <c r="L6" s="291"/>
      <c r="M6" s="291"/>
      <c r="N6" s="291"/>
    </row>
    <row r="7" spans="1:15" ht="15.75">
      <c r="A7" s="9"/>
      <c r="B7" s="52"/>
      <c r="C7" s="52"/>
      <c r="D7" s="52"/>
      <c r="E7" s="52"/>
      <c r="F7" s="52"/>
      <c r="G7" s="52"/>
      <c r="H7" s="52"/>
      <c r="I7" s="52"/>
      <c r="J7" s="52"/>
      <c r="K7" s="52"/>
      <c r="L7" s="52"/>
      <c r="M7" s="52"/>
      <c r="N7" s="52"/>
    </row>
    <row r="8" spans="1:15">
      <c r="B8" s="293" t="s">
        <v>137</v>
      </c>
      <c r="C8" s="293" t="s">
        <v>138</v>
      </c>
      <c r="D8" s="293"/>
      <c r="E8" s="293"/>
      <c r="F8" s="293"/>
      <c r="G8" s="293" t="s">
        <v>139</v>
      </c>
      <c r="H8" s="293"/>
      <c r="I8" s="293"/>
      <c r="J8" s="293"/>
      <c r="K8" s="293" t="s">
        <v>140</v>
      </c>
      <c r="L8" s="293"/>
      <c r="M8" s="293" t="s">
        <v>141</v>
      </c>
      <c r="N8" s="293"/>
    </row>
    <row r="9" spans="1:15">
      <c r="B9" s="293"/>
      <c r="C9" s="293" t="s">
        <v>142</v>
      </c>
      <c r="D9" s="293" t="s">
        <v>143</v>
      </c>
      <c r="E9" s="293" t="s">
        <v>144</v>
      </c>
      <c r="F9" s="293" t="s">
        <v>145</v>
      </c>
      <c r="G9" s="293" t="s">
        <v>146</v>
      </c>
      <c r="H9" s="293" t="s">
        <v>349</v>
      </c>
      <c r="I9" s="293" t="s">
        <v>440</v>
      </c>
      <c r="J9" s="293" t="s">
        <v>147</v>
      </c>
      <c r="K9" s="293" t="s">
        <v>149</v>
      </c>
      <c r="L9" s="293" t="s">
        <v>150</v>
      </c>
      <c r="M9" s="237" t="s">
        <v>151</v>
      </c>
      <c r="N9" s="293" t="s">
        <v>153</v>
      </c>
    </row>
    <row r="10" spans="1:15">
      <c r="B10" s="293"/>
      <c r="C10" s="293"/>
      <c r="D10" s="293"/>
      <c r="E10" s="293"/>
      <c r="F10" s="293"/>
      <c r="G10" s="293"/>
      <c r="H10" s="293"/>
      <c r="I10" s="293"/>
      <c r="J10" s="293"/>
      <c r="K10" s="293"/>
      <c r="L10" s="293"/>
      <c r="M10" s="237" t="s">
        <v>152</v>
      </c>
      <c r="N10" s="293"/>
      <c r="O10" s="16"/>
    </row>
    <row r="11" spans="1:15" ht="24">
      <c r="B11" s="189" t="s">
        <v>329</v>
      </c>
      <c r="C11" s="207">
        <v>0</v>
      </c>
      <c r="D11" s="207">
        <f>+'Balance General'!G62</f>
        <v>0</v>
      </c>
      <c r="E11" s="207">
        <v>0</v>
      </c>
      <c r="F11" s="207">
        <f>+'Balance General'!G60</f>
        <v>0</v>
      </c>
      <c r="G11" s="207">
        <f>+'Balance General'!G64</f>
        <v>0</v>
      </c>
      <c r="H11" s="207">
        <f>+'Balance General'!G65</f>
        <v>0</v>
      </c>
      <c r="I11" s="207"/>
      <c r="J11" s="207">
        <f>+'Balance General'!G67</f>
        <v>0</v>
      </c>
      <c r="K11" s="207">
        <f>+'Balance General'!G68</f>
        <v>0</v>
      </c>
      <c r="L11" s="207">
        <f>+'Balance General'!G69</f>
        <v>0</v>
      </c>
      <c r="M11" s="207">
        <v>0</v>
      </c>
      <c r="N11" s="207">
        <f>SUM(C11:L11)</f>
        <v>0</v>
      </c>
      <c r="O11" s="16"/>
    </row>
    <row r="12" spans="1:15" ht="24">
      <c r="B12" s="208" t="s">
        <v>155</v>
      </c>
      <c r="C12" s="209">
        <v>0</v>
      </c>
      <c r="D12" s="209">
        <v>0</v>
      </c>
      <c r="E12" s="210"/>
      <c r="F12" s="191"/>
      <c r="G12" s="191">
        <v>0</v>
      </c>
      <c r="H12" s="198">
        <v>0</v>
      </c>
      <c r="I12" s="198"/>
      <c r="J12" s="209">
        <v>0</v>
      </c>
      <c r="K12" s="198">
        <f>+'Balance General'!F68</f>
        <v>0</v>
      </c>
      <c r="L12" s="198">
        <f>-K12</f>
        <v>0</v>
      </c>
      <c r="M12" s="190">
        <v>0</v>
      </c>
      <c r="N12" s="207">
        <f>SUM(C12:L12)</f>
        <v>0</v>
      </c>
    </row>
    <row r="13" spans="1:15" ht="34.5" customHeight="1">
      <c r="B13" s="189" t="s">
        <v>148</v>
      </c>
      <c r="C13" s="209">
        <v>0</v>
      </c>
      <c r="D13" s="209">
        <f>+'Balance General'!F62-'Balance General'!G62</f>
        <v>500000000</v>
      </c>
      <c r="E13" s="209">
        <v>0</v>
      </c>
      <c r="F13" s="209">
        <f>+'Balance General'!F60-'Balance General'!G60</f>
        <v>3000000000</v>
      </c>
      <c r="G13" s="190">
        <v>0</v>
      </c>
      <c r="H13" s="190">
        <v>0</v>
      </c>
      <c r="I13" s="190"/>
      <c r="J13" s="190">
        <v>0</v>
      </c>
      <c r="K13" s="190">
        <v>0</v>
      </c>
      <c r="L13" s="190">
        <v>0</v>
      </c>
      <c r="M13" s="190">
        <f>SUM(C13:L13)</f>
        <v>3500000000</v>
      </c>
      <c r="N13" s="207">
        <v>0</v>
      </c>
    </row>
    <row r="14" spans="1:15" ht="27" customHeight="1">
      <c r="B14" s="189" t="s">
        <v>156</v>
      </c>
      <c r="C14" s="190">
        <v>0</v>
      </c>
      <c r="D14" s="190">
        <v>0</v>
      </c>
      <c r="E14" s="190">
        <v>0</v>
      </c>
      <c r="F14" s="190">
        <v>0</v>
      </c>
      <c r="G14" s="211">
        <f>+'Balance General'!F64-'Balance General'!G64</f>
        <v>0</v>
      </c>
      <c r="H14" s="190">
        <v>0</v>
      </c>
      <c r="I14" s="190">
        <f>+'Balance General'!F66-'Balance General'!G66</f>
        <v>0</v>
      </c>
      <c r="J14" s="190">
        <v>0</v>
      </c>
      <c r="K14" s="190">
        <v>0</v>
      </c>
      <c r="L14" s="190">
        <v>0</v>
      </c>
      <c r="M14" s="190">
        <f>+G14</f>
        <v>0</v>
      </c>
      <c r="N14" s="207">
        <v>0</v>
      </c>
    </row>
    <row r="15" spans="1:15" ht="27" customHeight="1">
      <c r="B15" s="189" t="s">
        <v>348</v>
      </c>
      <c r="C15" s="190">
        <v>0</v>
      </c>
      <c r="D15" s="190">
        <v>0</v>
      </c>
      <c r="E15" s="190">
        <v>0</v>
      </c>
      <c r="F15" s="190">
        <v>0</v>
      </c>
      <c r="G15" s="211">
        <v>0</v>
      </c>
      <c r="H15" s="211">
        <f>+'Balance General'!F65-'Balance General'!G65</f>
        <v>0</v>
      </c>
      <c r="I15" s="211"/>
      <c r="J15" s="190">
        <v>0</v>
      </c>
      <c r="K15" s="209">
        <v>0</v>
      </c>
      <c r="L15" s="190">
        <v>0</v>
      </c>
      <c r="M15" s="190">
        <f>SUM(H15:L15)</f>
        <v>0</v>
      </c>
      <c r="N15" s="207">
        <v>0</v>
      </c>
    </row>
    <row r="16" spans="1:15" ht="24">
      <c r="B16" s="189" t="s">
        <v>330</v>
      </c>
      <c r="C16" s="190">
        <v>0</v>
      </c>
      <c r="D16" s="190">
        <v>0</v>
      </c>
      <c r="E16" s="190">
        <v>0</v>
      </c>
      <c r="F16" s="190">
        <v>0</v>
      </c>
      <c r="G16" s="207">
        <v>0</v>
      </c>
      <c r="H16" s="207">
        <v>0</v>
      </c>
      <c r="I16" s="207"/>
      <c r="J16" s="207">
        <v>0</v>
      </c>
      <c r="K16" s="212">
        <v>0</v>
      </c>
      <c r="L16" s="190">
        <f>+'Balance General'!F69</f>
        <v>33532099</v>
      </c>
      <c r="M16" s="190">
        <f>+L16</f>
        <v>33532099</v>
      </c>
      <c r="N16" s="207">
        <v>0</v>
      </c>
    </row>
    <row r="17" spans="2:16" ht="27" customHeight="1">
      <c r="B17" s="197" t="s">
        <v>343</v>
      </c>
      <c r="C17" s="207">
        <f>SUM(C11:C16)</f>
        <v>0</v>
      </c>
      <c r="D17" s="207">
        <f t="shared" ref="D17:J17" si="0">SUM(D11:D16)</f>
        <v>500000000</v>
      </c>
      <c r="E17" s="207">
        <f t="shared" si="0"/>
        <v>0</v>
      </c>
      <c r="F17" s="207">
        <f t="shared" si="0"/>
        <v>3000000000</v>
      </c>
      <c r="G17" s="207">
        <f t="shared" si="0"/>
        <v>0</v>
      </c>
      <c r="H17" s="207">
        <f t="shared" si="0"/>
        <v>0</v>
      </c>
      <c r="I17" s="207">
        <f t="shared" si="0"/>
        <v>0</v>
      </c>
      <c r="J17" s="207">
        <f t="shared" si="0"/>
        <v>0</v>
      </c>
      <c r="K17" s="207">
        <f>+K12</f>
        <v>0</v>
      </c>
      <c r="L17" s="207">
        <f>+L16</f>
        <v>33532099</v>
      </c>
      <c r="M17" s="207">
        <f>SUM(C17:L17)</f>
        <v>3533532099</v>
      </c>
      <c r="N17" s="207">
        <v>0</v>
      </c>
      <c r="O17" s="16"/>
      <c r="P17" s="16"/>
    </row>
    <row r="18" spans="2:16">
      <c r="B18" s="197" t="s">
        <v>344</v>
      </c>
      <c r="C18" s="207">
        <f>+C11</f>
        <v>0</v>
      </c>
      <c r="D18" s="207">
        <f>+D11</f>
        <v>0</v>
      </c>
      <c r="E18" s="198">
        <f>+E11</f>
        <v>0</v>
      </c>
      <c r="F18" s="198">
        <f>+F11</f>
        <v>0</v>
      </c>
      <c r="G18" s="207">
        <f>+G11</f>
        <v>0</v>
      </c>
      <c r="H18" s="207">
        <v>0</v>
      </c>
      <c r="I18" s="207">
        <v>0</v>
      </c>
      <c r="J18" s="207">
        <f>+J11</f>
        <v>0</v>
      </c>
      <c r="K18" s="207">
        <f>+K11</f>
        <v>0</v>
      </c>
      <c r="L18" s="207">
        <f>+L11</f>
        <v>0</v>
      </c>
      <c r="M18" s="207">
        <f>+M11</f>
        <v>0</v>
      </c>
      <c r="N18" s="207">
        <f>+N11</f>
        <v>0</v>
      </c>
      <c r="O18" s="16"/>
      <c r="P18" s="16"/>
    </row>
    <row r="19" spans="2:16">
      <c r="F19" s="16"/>
    </row>
    <row r="20" spans="2:16">
      <c r="B20" s="3"/>
    </row>
    <row r="21" spans="2:16" ht="16.5" customHeight="1">
      <c r="B21" s="151" t="s">
        <v>383</v>
      </c>
      <c r="C21" s="152"/>
      <c r="D21" s="153"/>
      <c r="E21" s="152"/>
      <c r="F21" s="152"/>
      <c r="G21" s="152"/>
      <c r="H21" s="152"/>
    </row>
    <row r="22" spans="2:16">
      <c r="B22" s="157"/>
      <c r="C22" s="29"/>
      <c r="D22" s="29"/>
      <c r="E22" s="29"/>
      <c r="F22" s="29"/>
      <c r="G22" s="29"/>
      <c r="H22" s="29"/>
      <c r="I22" s="29"/>
      <c r="J22" s="29"/>
      <c r="K22" s="29"/>
      <c r="L22" s="29"/>
      <c r="M22" s="29"/>
    </row>
    <row r="23" spans="2:16">
      <c r="B23" s="29"/>
      <c r="C23" s="29"/>
      <c r="D23" s="29"/>
      <c r="E23" s="29"/>
      <c r="F23" s="29"/>
      <c r="G23" s="29"/>
      <c r="H23" s="29"/>
      <c r="I23" s="29"/>
      <c r="J23" s="29"/>
      <c r="K23" s="29"/>
      <c r="L23" s="29"/>
      <c r="M23" s="29"/>
    </row>
    <row r="24" spans="2:16">
      <c r="B24" s="29"/>
      <c r="C24" s="29"/>
      <c r="D24" s="29"/>
      <c r="E24" s="29"/>
      <c r="F24" s="29"/>
      <c r="G24" s="29"/>
      <c r="H24" s="29"/>
      <c r="I24" s="29"/>
      <c r="J24" s="29"/>
      <c r="K24" s="29"/>
      <c r="L24" s="29"/>
      <c r="M24" s="29"/>
    </row>
    <row r="25" spans="2:16">
      <c r="B25" s="29"/>
      <c r="C25" s="29"/>
      <c r="D25" s="29"/>
      <c r="E25" s="29"/>
      <c r="F25" s="29"/>
      <c r="G25" s="29"/>
      <c r="H25" s="29"/>
      <c r="I25" s="29"/>
      <c r="J25" s="29"/>
      <c r="K25" s="29"/>
      <c r="L25" s="29"/>
      <c r="M25" s="29"/>
    </row>
  </sheetData>
  <mergeCells count="19">
    <mergeCell ref="K9:K10"/>
    <mergeCell ref="L9:L10"/>
    <mergeCell ref="I9:I10"/>
    <mergeCell ref="B4:N4"/>
    <mergeCell ref="B5:N5"/>
    <mergeCell ref="B6:N6"/>
    <mergeCell ref="B8:B10"/>
    <mergeCell ref="C8:F8"/>
    <mergeCell ref="G8:J8"/>
    <mergeCell ref="K8:L8"/>
    <mergeCell ref="M8:N8"/>
    <mergeCell ref="C9:C10"/>
    <mergeCell ref="D9:D10"/>
    <mergeCell ref="E9:E10"/>
    <mergeCell ref="F9:F10"/>
    <mergeCell ref="G9:G10"/>
    <mergeCell ref="H9:H10"/>
    <mergeCell ref="J9:J10"/>
    <mergeCell ref="N9:N10"/>
  </mergeCells>
  <pageMargins left="0.7" right="0.7" top="0.75" bottom="0.75" header="0.3" footer="0.3"/>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4:F44"/>
  <sheetViews>
    <sheetView showGridLines="0" topLeftCell="A4" zoomScale="102" zoomScaleNormal="102" workbookViewId="0">
      <selection activeCell="B4" sqref="B4:D4"/>
    </sheetView>
  </sheetViews>
  <sheetFormatPr baseColWidth="10" defaultColWidth="10.85546875" defaultRowHeight="15"/>
  <cols>
    <col min="2" max="2" width="74.85546875" bestFit="1" customWidth="1"/>
    <col min="3" max="3" width="14.5703125" bestFit="1" customWidth="1"/>
    <col min="4" max="4" width="16.5703125" style="16" customWidth="1"/>
    <col min="7" max="7" width="15.28515625" customWidth="1"/>
  </cols>
  <sheetData>
    <row r="4" spans="2:6" ht="49.5" customHeight="1">
      <c r="B4" s="295" t="s">
        <v>501</v>
      </c>
      <c r="C4" s="295"/>
      <c r="D4" s="295"/>
    </row>
    <row r="5" spans="2:6">
      <c r="B5" s="294" t="s">
        <v>502</v>
      </c>
      <c r="C5" s="294"/>
      <c r="D5" s="294"/>
    </row>
    <row r="6" spans="2:6">
      <c r="B6" s="295" t="s">
        <v>108</v>
      </c>
      <c r="C6" s="295"/>
      <c r="D6" s="295"/>
    </row>
    <row r="9" spans="2:6" ht="24">
      <c r="B9" s="238"/>
      <c r="C9" s="239" t="s">
        <v>68</v>
      </c>
      <c r="D9" s="240" t="s">
        <v>69</v>
      </c>
      <c r="E9" s="2"/>
    </row>
    <row r="10" spans="2:6">
      <c r="B10" s="90" t="s">
        <v>109</v>
      </c>
      <c r="C10" s="90"/>
      <c r="D10" s="200"/>
      <c r="E10" s="2"/>
    </row>
    <row r="11" spans="2:6">
      <c r="B11" s="96" t="s">
        <v>110</v>
      </c>
      <c r="C11" s="97">
        <f>+'Estado de Resultados'!C8</f>
        <v>0</v>
      </c>
      <c r="D11" s="232">
        <v>0</v>
      </c>
      <c r="E11" s="2"/>
    </row>
    <row r="12" spans="2:6">
      <c r="B12" s="96" t="s">
        <v>111</v>
      </c>
      <c r="C12" s="97">
        <f>+'Estado de Resultados'!C27-'Notas a los EEFF'!C338-'Notas a los EEFF'!C339-'Notas a los EEFF'!C340-'Notas a los EEFF'!C341-'Notas a los EEFF'!C342-'Notas a los EEFF'!C343-122901099</f>
        <v>-142697427</v>
      </c>
      <c r="D12" s="232">
        <v>0</v>
      </c>
      <c r="E12" s="2"/>
    </row>
    <row r="13" spans="2:6">
      <c r="B13" s="96" t="s">
        <v>112</v>
      </c>
      <c r="C13" s="97">
        <f>+'Estado de Resultados'!C35+'Estado de Resultados'!C39+'Estado de Resultados'!C40+'Estado de Resultados'!C43</f>
        <v>59325406</v>
      </c>
      <c r="D13" s="232">
        <v>0</v>
      </c>
      <c r="E13" s="2"/>
    </row>
    <row r="14" spans="2:6">
      <c r="B14" s="296" t="s">
        <v>113</v>
      </c>
      <c r="C14" s="297">
        <f>SUM(C11:C13)</f>
        <v>-83372021</v>
      </c>
      <c r="D14" s="297">
        <f>SUM(D11:D13)</f>
        <v>0</v>
      </c>
      <c r="E14" s="2"/>
    </row>
    <row r="15" spans="2:6">
      <c r="B15" s="296"/>
      <c r="C15" s="297"/>
      <c r="D15" s="297"/>
      <c r="E15" s="2"/>
      <c r="F15" s="2"/>
    </row>
    <row r="16" spans="2:6">
      <c r="B16" s="100" t="s">
        <v>114</v>
      </c>
      <c r="C16" s="201"/>
      <c r="D16" s="98"/>
      <c r="E16" s="2"/>
    </row>
    <row r="17" spans="2:5">
      <c r="B17" s="96" t="s">
        <v>115</v>
      </c>
      <c r="C17" s="97">
        <v>0</v>
      </c>
      <c r="D17" s="232">
        <v>0</v>
      </c>
      <c r="E17" s="2"/>
    </row>
    <row r="18" spans="2:5">
      <c r="B18" s="100" t="s">
        <v>116</v>
      </c>
      <c r="C18" s="99"/>
      <c r="D18" s="98"/>
      <c r="E18" s="2"/>
    </row>
    <row r="19" spans="2:5">
      <c r="B19" s="96" t="s">
        <v>117</v>
      </c>
      <c r="C19" s="97">
        <v>-197351706</v>
      </c>
      <c r="D19" s="232">
        <v>0</v>
      </c>
      <c r="E19" s="2"/>
    </row>
    <row r="20" spans="2:5">
      <c r="B20" s="100" t="s">
        <v>118</v>
      </c>
      <c r="C20" s="93"/>
      <c r="D20" s="97"/>
      <c r="E20" s="2"/>
    </row>
    <row r="21" spans="2:5">
      <c r="B21" s="96" t="s">
        <v>439</v>
      </c>
      <c r="C21" s="97">
        <v>0</v>
      </c>
      <c r="D21" s="232">
        <v>0</v>
      </c>
      <c r="E21" s="2"/>
    </row>
    <row r="22" spans="2:5">
      <c r="B22" s="100" t="s">
        <v>414</v>
      </c>
      <c r="C22" s="98">
        <f>SUM(C16:C21)</f>
        <v>-197351706</v>
      </c>
      <c r="D22" s="98">
        <f>SUM(D16:D21)</f>
        <v>0</v>
      </c>
      <c r="E22" s="2"/>
    </row>
    <row r="23" spans="2:5">
      <c r="B23" s="90" t="s">
        <v>119</v>
      </c>
      <c r="C23" s="90"/>
      <c r="D23" s="200"/>
      <c r="E23" s="2"/>
    </row>
    <row r="24" spans="2:5">
      <c r="B24" s="96" t="s">
        <v>120</v>
      </c>
      <c r="C24" s="97">
        <f>-'Balance General'!C19+'Balance General'!D19</f>
        <v>0</v>
      </c>
      <c r="D24" s="232">
        <v>0</v>
      </c>
      <c r="E24" s="2"/>
    </row>
    <row r="25" spans="2:5">
      <c r="B25" s="96" t="s">
        <v>121</v>
      </c>
      <c r="C25" s="97">
        <f>-'Balance General'!C39-'Balance General'!C40+'Balance General'!D39+'Balance General'!D40</f>
        <v>-161439975</v>
      </c>
      <c r="D25" s="232">
        <v>0</v>
      </c>
      <c r="E25" s="2"/>
    </row>
    <row r="26" spans="2:5">
      <c r="B26" s="96" t="s">
        <v>122</v>
      </c>
      <c r="C26" s="97">
        <v>0</v>
      </c>
      <c r="D26" s="232">
        <v>0</v>
      </c>
      <c r="E26" s="2"/>
    </row>
    <row r="27" spans="2:5">
      <c r="B27" s="96" t="s">
        <v>347</v>
      </c>
      <c r="C27" s="97">
        <f>-'Balance General'!C56+'Balance General'!D56</f>
        <v>-20975706</v>
      </c>
      <c r="D27" s="232">
        <v>0</v>
      </c>
      <c r="E27" s="2"/>
    </row>
    <row r="28" spans="2:5" ht="15.75" customHeight="1">
      <c r="B28" s="96" t="s">
        <v>123</v>
      </c>
      <c r="C28" s="97">
        <f>+'Balance General'!D15-'Balance General'!C15</f>
        <v>-991107763</v>
      </c>
      <c r="D28" s="232">
        <v>0</v>
      </c>
      <c r="E28" s="2"/>
    </row>
    <row r="29" spans="2:5">
      <c r="B29" s="96" t="s">
        <v>124</v>
      </c>
      <c r="C29" s="97">
        <v>0</v>
      </c>
      <c r="D29" s="232">
        <v>0</v>
      </c>
      <c r="E29" s="2"/>
    </row>
    <row r="30" spans="2:5">
      <c r="B30" s="96" t="s">
        <v>125</v>
      </c>
      <c r="C30" s="97">
        <f>-'Balance General'!C22</f>
        <v>0</v>
      </c>
      <c r="D30" s="232">
        <v>0</v>
      </c>
      <c r="E30" s="2"/>
    </row>
    <row r="31" spans="2:5">
      <c r="B31" s="100" t="s">
        <v>126</v>
      </c>
      <c r="C31" s="98">
        <f>SUM(C24:C30)</f>
        <v>-1173523444</v>
      </c>
      <c r="D31" s="98">
        <f>SUM(D24:D30)</f>
        <v>0</v>
      </c>
      <c r="E31" s="2"/>
    </row>
    <row r="32" spans="2:5">
      <c r="B32" s="90" t="s">
        <v>127</v>
      </c>
      <c r="C32" s="90"/>
      <c r="D32" s="200"/>
      <c r="E32" s="2"/>
    </row>
    <row r="33" spans="2:5">
      <c r="B33" s="96" t="s">
        <v>128</v>
      </c>
      <c r="C33" s="97">
        <f>+'Balance General'!F60-'Balance General'!G60-'Balance General'!C41+'Balance General'!F62-'Balance General'!G62</f>
        <v>2497000000</v>
      </c>
      <c r="D33" s="232">
        <v>0</v>
      </c>
      <c r="E33" s="2"/>
    </row>
    <row r="34" spans="2:5">
      <c r="B34" s="96" t="s">
        <v>129</v>
      </c>
      <c r="C34" s="202">
        <v>0</v>
      </c>
      <c r="D34" s="232">
        <v>0</v>
      </c>
      <c r="E34" s="2"/>
    </row>
    <row r="35" spans="2:5" hidden="1">
      <c r="B35" s="96" t="s">
        <v>130</v>
      </c>
      <c r="C35" s="93">
        <v>0</v>
      </c>
      <c r="D35" s="232">
        <v>0</v>
      </c>
      <c r="E35" s="2"/>
    </row>
    <row r="36" spans="2:5">
      <c r="B36" s="96" t="s">
        <v>131</v>
      </c>
      <c r="C36" s="202">
        <f>+'Estado de Resultados'!C42</f>
        <v>0</v>
      </c>
      <c r="D36" s="232">
        <v>0</v>
      </c>
      <c r="E36" s="2"/>
    </row>
    <row r="37" spans="2:5">
      <c r="B37" s="100" t="s">
        <v>132</v>
      </c>
      <c r="C37" s="98">
        <f>SUM(C33:C36)</f>
        <v>2497000000</v>
      </c>
      <c r="D37" s="98">
        <f>SUM(D33:D36)</f>
        <v>0</v>
      </c>
      <c r="E37" s="2"/>
    </row>
    <row r="38" spans="2:5">
      <c r="B38" s="100" t="s">
        <v>499</v>
      </c>
      <c r="C38" s="98">
        <f>+'Estado de Resultados'!C40+'Estado de Resultados'!C43</f>
        <v>-819231</v>
      </c>
      <c r="D38" s="233">
        <v>0</v>
      </c>
      <c r="E38" s="2"/>
    </row>
    <row r="39" spans="2:5">
      <c r="B39" s="100" t="s">
        <v>133</v>
      </c>
      <c r="C39" s="98">
        <f>+C38+C37+C31+C22+C14</f>
        <v>1041933598</v>
      </c>
      <c r="D39" s="98">
        <f>+D38+D37+D31+D22+D14</f>
        <v>0</v>
      </c>
      <c r="E39" s="2"/>
    </row>
    <row r="40" spans="2:5">
      <c r="B40" s="100" t="s">
        <v>134</v>
      </c>
      <c r="C40" s="97">
        <f>+'Balance General'!D9</f>
        <v>0</v>
      </c>
      <c r="D40" s="232">
        <v>0</v>
      </c>
      <c r="E40" s="2"/>
    </row>
    <row r="41" spans="2:5">
      <c r="B41" s="100" t="s">
        <v>135</v>
      </c>
      <c r="C41" s="97">
        <f>+C39+C40</f>
        <v>1041933598</v>
      </c>
      <c r="D41" s="203">
        <f>+D39+D40</f>
        <v>0</v>
      </c>
      <c r="E41" s="2"/>
    </row>
    <row r="42" spans="2:5">
      <c r="C42" s="16"/>
    </row>
    <row r="43" spans="2:5">
      <c r="B43" s="3"/>
    </row>
    <row r="44" spans="2:5">
      <c r="B44" s="151" t="s">
        <v>383</v>
      </c>
      <c r="C44" s="152"/>
      <c r="D44" s="153"/>
      <c r="E44" s="150"/>
    </row>
  </sheetData>
  <mergeCells count="6">
    <mergeCell ref="B5:D5"/>
    <mergeCell ref="B4:D4"/>
    <mergeCell ref="B6:D6"/>
    <mergeCell ref="B14:B15"/>
    <mergeCell ref="C14:C15"/>
    <mergeCell ref="D14:D15"/>
  </mergeCells>
  <pageMargins left="0.70866141732283472" right="0.70866141732283472" top="1.1417322834645669" bottom="0.74803149606299213" header="0.31496062992125984" footer="0.31496062992125984"/>
  <pageSetup scale="77"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2:N434"/>
  <sheetViews>
    <sheetView showGridLines="0" topLeftCell="A264" zoomScale="102" zoomScaleNormal="102" workbookViewId="0">
      <selection activeCell="E286" sqref="E286"/>
    </sheetView>
  </sheetViews>
  <sheetFormatPr baseColWidth="10" defaultColWidth="10.85546875" defaultRowHeight="15"/>
  <cols>
    <col min="2" max="2" width="36.28515625" style="84" bestFit="1" customWidth="1"/>
    <col min="3" max="3" width="89.28515625" customWidth="1"/>
    <col min="4" max="4" width="22.42578125" bestFit="1" customWidth="1"/>
    <col min="5" max="5" width="15.42578125" customWidth="1"/>
    <col min="7" max="7" width="26.42578125" bestFit="1" customWidth="1"/>
  </cols>
  <sheetData>
    <row r="2" spans="2:4">
      <c r="B2" s="316" t="s">
        <v>157</v>
      </c>
      <c r="C2" s="317"/>
      <c r="D2" s="318"/>
    </row>
    <row r="3" spans="2:4">
      <c r="B3" s="319"/>
      <c r="C3" s="320"/>
      <c r="D3" s="321"/>
    </row>
    <row r="4" spans="2:4" ht="37.5" customHeight="1">
      <c r="B4" s="322" t="s">
        <v>482</v>
      </c>
      <c r="C4" s="323"/>
      <c r="D4" s="324"/>
    </row>
    <row r="5" spans="2:4" ht="15.75" customHeight="1">
      <c r="B5" s="162" t="s">
        <v>158</v>
      </c>
      <c r="C5" s="135" t="s">
        <v>390</v>
      </c>
      <c r="D5" s="163"/>
    </row>
    <row r="6" spans="2:4" ht="9.6" customHeight="1">
      <c r="B6" s="162"/>
      <c r="C6" s="135"/>
      <c r="D6" s="163"/>
    </row>
    <row r="7" spans="2:4" ht="50.25" customHeight="1">
      <c r="B7" s="164"/>
      <c r="C7" s="155" t="s">
        <v>485</v>
      </c>
      <c r="D7" s="163"/>
    </row>
    <row r="8" spans="2:4">
      <c r="B8" s="161"/>
      <c r="C8" s="165"/>
      <c r="D8" s="163"/>
    </row>
    <row r="9" spans="2:4">
      <c r="B9" s="162" t="s">
        <v>159</v>
      </c>
      <c r="C9" s="135" t="s">
        <v>391</v>
      </c>
      <c r="D9" s="163"/>
    </row>
    <row r="10" spans="2:4" ht="4.9000000000000004" customHeight="1">
      <c r="B10" s="161"/>
      <c r="C10" s="136"/>
      <c r="D10" s="163"/>
    </row>
    <row r="11" spans="2:4">
      <c r="B11" s="161"/>
      <c r="C11" s="135" t="s">
        <v>160</v>
      </c>
      <c r="D11" s="163"/>
    </row>
    <row r="12" spans="2:4" ht="47.25" customHeight="1">
      <c r="B12" s="161"/>
      <c r="C12" s="135" t="s">
        <v>457</v>
      </c>
      <c r="D12" s="163"/>
    </row>
    <row r="13" spans="2:4" ht="153" customHeight="1">
      <c r="B13" s="161"/>
      <c r="C13" s="137" t="s">
        <v>458</v>
      </c>
      <c r="D13" s="163"/>
    </row>
    <row r="14" spans="2:4">
      <c r="B14" s="161"/>
      <c r="C14" s="137"/>
      <c r="D14" s="163"/>
    </row>
    <row r="15" spans="2:4">
      <c r="B15" s="161"/>
      <c r="C15" s="137"/>
      <c r="D15" s="163"/>
    </row>
    <row r="16" spans="2:4">
      <c r="B16" s="161"/>
      <c r="D16" s="163"/>
    </row>
    <row r="17" spans="2:4">
      <c r="B17" s="161"/>
      <c r="C17" s="135" t="s">
        <v>161</v>
      </c>
      <c r="D17" s="163"/>
    </row>
    <row r="18" spans="2:4" ht="55.5" customHeight="1">
      <c r="B18" s="161"/>
      <c r="C18" s="154" t="s">
        <v>459</v>
      </c>
    </row>
    <row r="19" spans="2:4">
      <c r="B19" s="161"/>
      <c r="D19" s="163"/>
    </row>
    <row r="20" spans="2:4">
      <c r="B20" s="161"/>
      <c r="D20" s="163"/>
    </row>
    <row r="21" spans="2:4">
      <c r="B21" s="162" t="s">
        <v>162</v>
      </c>
      <c r="C21" s="135" t="s">
        <v>392</v>
      </c>
      <c r="D21" s="163"/>
    </row>
    <row r="22" spans="2:4" ht="47.45" customHeight="1">
      <c r="B22" s="161"/>
      <c r="C22" s="173" t="s">
        <v>500</v>
      </c>
      <c r="D22" s="163"/>
    </row>
    <row r="23" spans="2:4">
      <c r="B23" s="161"/>
      <c r="C23" s="136"/>
      <c r="D23" s="163"/>
    </row>
    <row r="24" spans="2:4" ht="63.75">
      <c r="B24" s="161"/>
      <c r="C24" s="137" t="s">
        <v>442</v>
      </c>
      <c r="D24" s="163"/>
    </row>
    <row r="25" spans="2:4">
      <c r="B25" s="161"/>
      <c r="C25" s="136"/>
      <c r="D25" s="163"/>
    </row>
    <row r="26" spans="2:4" ht="25.5">
      <c r="B26" s="161"/>
      <c r="C26" s="137" t="s">
        <v>434</v>
      </c>
      <c r="D26" s="163"/>
    </row>
    <row r="27" spans="2:4" ht="25.5">
      <c r="B27" s="161"/>
      <c r="C27" s="137" t="s">
        <v>163</v>
      </c>
      <c r="D27" s="163"/>
    </row>
    <row r="28" spans="2:4">
      <c r="B28" s="161"/>
      <c r="C28" s="136"/>
      <c r="D28" s="163"/>
    </row>
    <row r="29" spans="2:4" ht="25.5">
      <c r="B29" s="161"/>
      <c r="C29" s="137" t="s">
        <v>435</v>
      </c>
      <c r="D29" s="163"/>
    </row>
    <row r="30" spans="2:4">
      <c r="B30" s="161"/>
      <c r="C30" s="137"/>
      <c r="D30" s="163"/>
    </row>
    <row r="31" spans="2:4" ht="63.75">
      <c r="B31" s="161"/>
      <c r="C31" s="137" t="s">
        <v>436</v>
      </c>
      <c r="D31" s="163"/>
    </row>
    <row r="32" spans="2:4">
      <c r="B32" s="161"/>
      <c r="C32" s="136"/>
      <c r="D32" s="163"/>
    </row>
    <row r="33" spans="1:7">
      <c r="B33" s="161"/>
      <c r="C33" s="137" t="s">
        <v>437</v>
      </c>
      <c r="D33" s="163"/>
    </row>
    <row r="34" spans="1:7">
      <c r="B34" s="161"/>
      <c r="D34" s="163"/>
    </row>
    <row r="35" spans="1:7">
      <c r="B35" s="162" t="s">
        <v>164</v>
      </c>
      <c r="C35" s="135" t="s">
        <v>393</v>
      </c>
      <c r="D35" s="163"/>
    </row>
    <row r="36" spans="1:7" ht="30" customHeight="1">
      <c r="B36" s="161"/>
      <c r="C36" s="137" t="s">
        <v>441</v>
      </c>
      <c r="D36" s="163"/>
    </row>
    <row r="37" spans="1:7">
      <c r="B37" s="161"/>
      <c r="D37" s="163"/>
    </row>
    <row r="38" spans="1:7" ht="45" customHeight="1">
      <c r="B38" s="161"/>
      <c r="C38" s="306"/>
      <c r="D38" s="325"/>
    </row>
    <row r="39" spans="1:7">
      <c r="B39" s="166"/>
      <c r="C39" s="167"/>
      <c r="D39" s="168"/>
    </row>
    <row r="40" spans="1:7">
      <c r="C40" s="8"/>
      <c r="D40" s="60"/>
      <c r="E40" s="326"/>
      <c r="F40" s="326"/>
      <c r="G40" s="326"/>
    </row>
    <row r="41" spans="1:7">
      <c r="B41"/>
    </row>
    <row r="42" spans="1:7">
      <c r="B42"/>
    </row>
    <row r="43" spans="1:7">
      <c r="B43"/>
    </row>
    <row r="44" spans="1:7">
      <c r="A44" s="134" t="s">
        <v>409</v>
      </c>
      <c r="B44" s="142" t="s">
        <v>413</v>
      </c>
      <c r="C44" s="142"/>
      <c r="D44" s="142"/>
      <c r="E44" s="142"/>
      <c r="F44" s="142"/>
      <c r="G44" s="142"/>
    </row>
    <row r="45" spans="1:7">
      <c r="B45" s="301" t="s">
        <v>165</v>
      </c>
      <c r="C45" s="301"/>
      <c r="D45" s="136"/>
      <c r="E45" s="136"/>
    </row>
    <row r="46" spans="1:7" ht="37.5" customHeight="1">
      <c r="B46" s="306" t="s">
        <v>166</v>
      </c>
      <c r="C46" s="306"/>
      <c r="D46" s="306"/>
      <c r="E46" s="306"/>
    </row>
    <row r="47" spans="1:7">
      <c r="B47"/>
    </row>
    <row r="48" spans="1:7">
      <c r="B48" s="313"/>
      <c r="C48" s="237" t="s">
        <v>167</v>
      </c>
      <c r="D48" s="237" t="s">
        <v>169</v>
      </c>
    </row>
    <row r="49" spans="2:10" ht="12.6" customHeight="1">
      <c r="B49" s="313"/>
      <c r="C49" s="237" t="s">
        <v>168</v>
      </c>
      <c r="D49" s="237" t="s">
        <v>170</v>
      </c>
    </row>
    <row r="50" spans="2:10">
      <c r="B50" s="185" t="s">
        <v>171</v>
      </c>
      <c r="C50" s="213">
        <v>7831.26</v>
      </c>
      <c r="D50" s="213"/>
    </row>
    <row r="51" spans="2:10">
      <c r="B51" s="185" t="s">
        <v>172</v>
      </c>
      <c r="C51" s="213">
        <v>7831.26</v>
      </c>
      <c r="D51" s="213"/>
    </row>
    <row r="52" spans="2:10">
      <c r="B52"/>
    </row>
    <row r="53" spans="2:10">
      <c r="B53" s="135" t="s">
        <v>173</v>
      </c>
    </row>
    <row r="54" spans="2:10">
      <c r="B54" s="136"/>
    </row>
    <row r="55" spans="2:10">
      <c r="B55" s="315" t="s">
        <v>174</v>
      </c>
      <c r="C55" s="315"/>
    </row>
    <row r="56" spans="2:10">
      <c r="B56"/>
    </row>
    <row r="57" spans="2:10" ht="15" customHeight="1">
      <c r="B57" s="327" t="s">
        <v>175</v>
      </c>
      <c r="C57" s="327" t="s">
        <v>176</v>
      </c>
      <c r="D57" s="327" t="s">
        <v>177</v>
      </c>
      <c r="E57" s="314" t="s">
        <v>178</v>
      </c>
      <c r="F57" s="314" t="s">
        <v>179</v>
      </c>
      <c r="G57" s="314" t="s">
        <v>332</v>
      </c>
      <c r="H57" s="314" t="s">
        <v>180</v>
      </c>
      <c r="I57" s="314" t="s">
        <v>331</v>
      </c>
    </row>
    <row r="58" spans="2:10">
      <c r="B58" s="328"/>
      <c r="C58" s="328"/>
      <c r="D58" s="328"/>
      <c r="E58" s="314"/>
      <c r="F58" s="314"/>
      <c r="G58" s="314"/>
      <c r="H58" s="314"/>
      <c r="I58" s="314"/>
    </row>
    <row r="59" spans="2:10">
      <c r="B59" s="329"/>
      <c r="C59" s="329"/>
      <c r="D59" s="329"/>
      <c r="E59" s="314"/>
      <c r="F59" s="314"/>
      <c r="G59" s="314"/>
      <c r="H59" s="314"/>
      <c r="I59" s="314"/>
    </row>
    <row r="60" spans="2:10">
      <c r="B60" s="74" t="s">
        <v>181</v>
      </c>
      <c r="C60" s="75"/>
      <c r="D60" s="104"/>
      <c r="E60" s="75"/>
      <c r="F60" s="75"/>
      <c r="G60" s="75"/>
      <c r="H60" s="75"/>
      <c r="I60" s="75"/>
    </row>
    <row r="61" spans="2:10">
      <c r="B61" s="76" t="s">
        <v>182</v>
      </c>
      <c r="C61" s="75"/>
      <c r="D61" s="104"/>
      <c r="E61" s="75"/>
      <c r="F61" s="75"/>
      <c r="G61" s="75"/>
      <c r="H61" s="75"/>
      <c r="I61" s="75"/>
    </row>
    <row r="62" spans="2:10">
      <c r="B62" s="77" t="s">
        <v>484</v>
      </c>
      <c r="C62" s="78" t="s">
        <v>366</v>
      </c>
      <c r="D62" s="73">
        <v>0.13</v>
      </c>
      <c r="E62" s="73">
        <f t="shared" ref="E62:E69" si="0">+$C$50</f>
        <v>7831.26</v>
      </c>
      <c r="F62" s="79">
        <f t="shared" ref="F62:F69" si="1">+D62*E62</f>
        <v>1018.0638</v>
      </c>
      <c r="G62" s="73">
        <v>0</v>
      </c>
      <c r="H62" s="73">
        <f>+$D$50</f>
        <v>0</v>
      </c>
      <c r="I62" s="79">
        <f>+H62*G62</f>
        <v>0</v>
      </c>
      <c r="J62" s="16"/>
    </row>
    <row r="63" spans="2:10">
      <c r="B63" s="77"/>
      <c r="C63" s="78" t="s">
        <v>366</v>
      </c>
      <c r="D63" s="73">
        <v>0</v>
      </c>
      <c r="E63" s="73">
        <f t="shared" si="0"/>
        <v>7831.26</v>
      </c>
      <c r="F63" s="79">
        <f t="shared" si="1"/>
        <v>0</v>
      </c>
      <c r="G63" s="73">
        <v>0</v>
      </c>
      <c r="H63" s="73"/>
      <c r="I63" s="79"/>
      <c r="J63" s="16"/>
    </row>
    <row r="64" spans="2:10">
      <c r="B64" s="77"/>
      <c r="C64" s="78" t="s">
        <v>366</v>
      </c>
      <c r="D64" s="73">
        <v>0</v>
      </c>
      <c r="E64" s="73">
        <f t="shared" si="0"/>
        <v>7831.26</v>
      </c>
      <c r="F64" s="79">
        <f t="shared" si="1"/>
        <v>0</v>
      </c>
      <c r="G64" s="73">
        <v>0</v>
      </c>
      <c r="H64" s="73"/>
      <c r="I64" s="79"/>
      <c r="J64" s="16"/>
    </row>
    <row r="65" spans="2:10">
      <c r="B65" s="103"/>
      <c r="C65" s="78" t="s">
        <v>366</v>
      </c>
      <c r="D65" s="73">
        <v>0</v>
      </c>
      <c r="E65" s="73">
        <f t="shared" si="0"/>
        <v>7831.26</v>
      </c>
      <c r="F65" s="79">
        <f t="shared" si="1"/>
        <v>0</v>
      </c>
      <c r="G65" s="73">
        <v>0</v>
      </c>
      <c r="H65" s="73">
        <f>+$D$50</f>
        <v>0</v>
      </c>
      <c r="I65" s="79">
        <f>+H65*G65</f>
        <v>0</v>
      </c>
      <c r="J65" s="16"/>
    </row>
    <row r="66" spans="2:10">
      <c r="B66" s="77"/>
      <c r="C66" s="78" t="s">
        <v>366</v>
      </c>
      <c r="D66" s="73">
        <v>0</v>
      </c>
      <c r="E66" s="73">
        <f t="shared" si="0"/>
        <v>7831.26</v>
      </c>
      <c r="F66" s="79">
        <f t="shared" si="1"/>
        <v>0</v>
      </c>
      <c r="G66" s="73">
        <v>0</v>
      </c>
      <c r="H66" s="73">
        <f>+$D$50</f>
        <v>0</v>
      </c>
      <c r="I66" s="79">
        <f>+H66*G66</f>
        <v>0</v>
      </c>
    </row>
    <row r="67" spans="2:10">
      <c r="B67" s="77"/>
      <c r="C67" s="78" t="s">
        <v>366</v>
      </c>
      <c r="D67" s="73">
        <v>0</v>
      </c>
      <c r="E67" s="73">
        <f t="shared" si="0"/>
        <v>7831.26</v>
      </c>
      <c r="F67" s="79">
        <f t="shared" si="1"/>
        <v>0</v>
      </c>
      <c r="G67" s="73">
        <v>0</v>
      </c>
      <c r="H67" s="73">
        <f>+$D$50</f>
        <v>0</v>
      </c>
      <c r="I67" s="79">
        <f>+H67*G67</f>
        <v>0</v>
      </c>
    </row>
    <row r="68" spans="2:10">
      <c r="B68" s="77"/>
      <c r="C68" s="78" t="s">
        <v>366</v>
      </c>
      <c r="D68" s="73">
        <v>0</v>
      </c>
      <c r="E68" s="73">
        <f t="shared" si="0"/>
        <v>7831.26</v>
      </c>
      <c r="F68" s="79">
        <f t="shared" si="1"/>
        <v>0</v>
      </c>
      <c r="G68" s="73">
        <v>0</v>
      </c>
      <c r="H68" s="73">
        <f>+$D$50</f>
        <v>0</v>
      </c>
      <c r="I68" s="79">
        <f>+H68*G68</f>
        <v>0</v>
      </c>
    </row>
    <row r="69" spans="2:10">
      <c r="B69" s="77"/>
      <c r="C69" s="78" t="s">
        <v>366</v>
      </c>
      <c r="D69" s="73">
        <v>0</v>
      </c>
      <c r="E69" s="73">
        <f t="shared" si="0"/>
        <v>7831.26</v>
      </c>
      <c r="F69" s="79">
        <f t="shared" si="1"/>
        <v>0</v>
      </c>
      <c r="G69" s="73">
        <v>0</v>
      </c>
      <c r="H69" s="73">
        <f>+$D$50</f>
        <v>0</v>
      </c>
      <c r="I69" s="79">
        <f>+H69*G69</f>
        <v>0</v>
      </c>
    </row>
    <row r="70" spans="2:10">
      <c r="B70" s="76" t="s">
        <v>377</v>
      </c>
      <c r="C70" s="78"/>
      <c r="D70" s="73"/>
      <c r="E70" s="73"/>
      <c r="F70" s="79"/>
      <c r="G70" s="73"/>
      <c r="H70" s="78" t="s">
        <v>183</v>
      </c>
      <c r="I70" s="78" t="s">
        <v>183</v>
      </c>
    </row>
    <row r="71" spans="2:10">
      <c r="B71" s="77"/>
      <c r="C71" s="78" t="s">
        <v>366</v>
      </c>
      <c r="D71" s="73">
        <v>0</v>
      </c>
      <c r="E71" s="73">
        <f>+C51</f>
        <v>7831.26</v>
      </c>
      <c r="F71" s="79">
        <f>+D71*E71</f>
        <v>0</v>
      </c>
      <c r="G71" s="73">
        <v>0</v>
      </c>
      <c r="H71" s="73">
        <f>+D51</f>
        <v>0</v>
      </c>
      <c r="I71" s="79">
        <f>+H71*G71</f>
        <v>0</v>
      </c>
    </row>
    <row r="72" spans="2:10">
      <c r="B72" s="77"/>
      <c r="C72" s="78"/>
      <c r="D72" s="73"/>
      <c r="E72" s="73"/>
      <c r="F72" s="79"/>
      <c r="G72" s="73"/>
      <c r="H72" s="73"/>
      <c r="I72" s="79"/>
    </row>
    <row r="73" spans="2:10">
      <c r="B73"/>
    </row>
    <row r="74" spans="2:10">
      <c r="B74" s="301" t="s">
        <v>184</v>
      </c>
      <c r="C74" s="301"/>
    </row>
    <row r="75" spans="2:10">
      <c r="B75"/>
    </row>
    <row r="76" spans="2:10" ht="45">
      <c r="B76" s="236" t="s">
        <v>185</v>
      </c>
      <c r="C76" s="236" t="s">
        <v>186</v>
      </c>
      <c r="D76" s="236" t="s">
        <v>187</v>
      </c>
      <c r="E76" s="236" t="s">
        <v>188</v>
      </c>
      <c r="F76" s="236" t="s">
        <v>189</v>
      </c>
    </row>
    <row r="77" spans="2:10">
      <c r="B77" s="83" t="s">
        <v>375</v>
      </c>
      <c r="C77" s="113">
        <f>+C50</f>
        <v>7831.26</v>
      </c>
      <c r="D77" s="114">
        <v>-819231</v>
      </c>
      <c r="E77" s="115">
        <v>0</v>
      </c>
      <c r="F77" s="114">
        <v>0</v>
      </c>
    </row>
    <row r="78" spans="2:10">
      <c r="B78" s="83" t="s">
        <v>428</v>
      </c>
      <c r="C78" s="113">
        <f>+C51</f>
        <v>7831.26</v>
      </c>
      <c r="D78" s="114">
        <v>0</v>
      </c>
      <c r="E78" s="122">
        <v>0</v>
      </c>
      <c r="F78" s="114">
        <v>0</v>
      </c>
    </row>
    <row r="79" spans="2:10">
      <c r="B79" s="80"/>
      <c r="C79" s="73"/>
      <c r="D79" s="79"/>
      <c r="E79" s="81"/>
      <c r="F79" s="82"/>
    </row>
    <row r="80" spans="2:10">
      <c r="B80" s="80"/>
      <c r="C80" s="73"/>
      <c r="D80" s="79"/>
      <c r="E80" s="81"/>
      <c r="F80" s="82"/>
    </row>
    <row r="81" spans="2:6">
      <c r="B81" s="11"/>
      <c r="C81" s="12"/>
      <c r="D81" s="13"/>
      <c r="E81" s="12"/>
      <c r="F81" s="13"/>
    </row>
    <row r="82" spans="2:6">
      <c r="B82"/>
    </row>
    <row r="83" spans="2:6" ht="20.45" customHeight="1">
      <c r="B83" s="135" t="s">
        <v>190</v>
      </c>
      <c r="C83" s="136"/>
      <c r="D83" s="136"/>
      <c r="E83" s="136"/>
    </row>
    <row r="84" spans="2:6">
      <c r="B84" s="299"/>
      <c r="C84" s="299"/>
      <c r="D84" s="299"/>
      <c r="E84" s="299"/>
    </row>
    <row r="85" spans="2:6">
      <c r="B85"/>
    </row>
    <row r="86" spans="2:6">
      <c r="B86" s="312" t="s">
        <v>191</v>
      </c>
      <c r="C86" s="312" t="s">
        <v>192</v>
      </c>
      <c r="D86" s="307" t="s">
        <v>193</v>
      </c>
    </row>
    <row r="87" spans="2:6">
      <c r="B87" s="312"/>
      <c r="C87" s="312"/>
      <c r="D87" s="307"/>
    </row>
    <row r="88" spans="2:6">
      <c r="B88" s="181" t="s">
        <v>194</v>
      </c>
      <c r="C88" s="228">
        <v>0</v>
      </c>
      <c r="D88" s="182">
        <v>0</v>
      </c>
    </row>
    <row r="89" spans="2:6">
      <c r="B89" s="181" t="s">
        <v>431</v>
      </c>
      <c r="C89" s="228">
        <v>0</v>
      </c>
      <c r="D89" s="182">
        <v>0</v>
      </c>
    </row>
    <row r="90" spans="2:6">
      <c r="B90" s="181" t="s">
        <v>486</v>
      </c>
      <c r="C90" s="228">
        <v>0</v>
      </c>
      <c r="D90" s="182">
        <v>0</v>
      </c>
    </row>
    <row r="91" spans="2:6">
      <c r="B91" s="181" t="s">
        <v>487</v>
      </c>
      <c r="C91" s="228">
        <v>1012179156</v>
      </c>
      <c r="D91" s="182">
        <v>0</v>
      </c>
    </row>
    <row r="92" spans="2:6">
      <c r="B92" s="181" t="s">
        <v>488</v>
      </c>
      <c r="C92" s="228">
        <v>29753424</v>
      </c>
      <c r="D92" s="182">
        <v>0</v>
      </c>
    </row>
    <row r="93" spans="2:6">
      <c r="B93" s="181" t="s">
        <v>489</v>
      </c>
      <c r="C93" s="228">
        <v>1018</v>
      </c>
      <c r="D93" s="182">
        <v>0</v>
      </c>
    </row>
    <row r="94" spans="2:6">
      <c r="B94" s="181"/>
      <c r="C94" s="228">
        <v>0</v>
      </c>
      <c r="D94" s="182">
        <v>0</v>
      </c>
    </row>
    <row r="95" spans="2:6">
      <c r="B95" s="181"/>
      <c r="C95" s="228">
        <v>0</v>
      </c>
      <c r="D95" s="182">
        <v>0</v>
      </c>
    </row>
    <row r="96" spans="2:6">
      <c r="B96" s="181"/>
      <c r="C96" s="228">
        <v>0</v>
      </c>
      <c r="D96" s="182">
        <v>0</v>
      </c>
      <c r="E96" s="229"/>
      <c r="F96" s="229"/>
    </row>
    <row r="97" spans="2:9">
      <c r="B97" s="183" t="s">
        <v>195</v>
      </c>
      <c r="C97" s="184">
        <f>SUM(C88:C96)</f>
        <v>1041933598</v>
      </c>
      <c r="D97" s="184">
        <f>SUM(D88:D96)</f>
        <v>0</v>
      </c>
    </row>
    <row r="98" spans="2:9">
      <c r="B98"/>
    </row>
    <row r="99" spans="2:9">
      <c r="B99" s="135" t="s">
        <v>196</v>
      </c>
      <c r="C99" s="136"/>
      <c r="D99" s="136"/>
    </row>
    <row r="100" spans="2:9">
      <c r="B100" s="299" t="s">
        <v>197</v>
      </c>
      <c r="C100" s="299"/>
      <c r="D100" s="299"/>
    </row>
    <row r="101" spans="2:9">
      <c r="B101"/>
    </row>
    <row r="102" spans="2:9">
      <c r="B102" s="293" t="s">
        <v>198</v>
      </c>
      <c r="C102" s="293"/>
      <c r="D102" s="293"/>
      <c r="E102" s="293"/>
      <c r="F102" s="293"/>
      <c r="G102" s="293" t="s">
        <v>199</v>
      </c>
      <c r="H102" s="293"/>
      <c r="I102" s="293"/>
    </row>
    <row r="103" spans="2:9" ht="18" customHeight="1">
      <c r="B103" s="223"/>
      <c r="C103" s="223" t="s">
        <v>200</v>
      </c>
      <c r="D103" s="308" t="s">
        <v>201</v>
      </c>
      <c r="E103" s="308" t="s">
        <v>202</v>
      </c>
      <c r="F103" s="223" t="s">
        <v>203</v>
      </c>
      <c r="G103" s="223"/>
      <c r="H103" s="223"/>
      <c r="I103" s="223" t="s">
        <v>205</v>
      </c>
    </row>
    <row r="104" spans="2:9">
      <c r="B104" s="223" t="s">
        <v>206</v>
      </c>
      <c r="C104" s="223" t="s">
        <v>207</v>
      </c>
      <c r="D104" s="308"/>
      <c r="E104" s="308"/>
      <c r="F104" s="223" t="s">
        <v>208</v>
      </c>
      <c r="G104" s="223" t="s">
        <v>138</v>
      </c>
      <c r="H104" s="223" t="s">
        <v>204</v>
      </c>
      <c r="I104" s="223" t="s">
        <v>209</v>
      </c>
    </row>
    <row r="105" spans="2:9">
      <c r="B105" s="86" t="s">
        <v>210</v>
      </c>
      <c r="C105" s="87"/>
      <c r="D105" s="88"/>
      <c r="E105" s="89"/>
      <c r="F105" s="89"/>
      <c r="G105" s="88"/>
      <c r="H105" s="88"/>
      <c r="I105" s="88"/>
    </row>
    <row r="106" spans="2:9" ht="24">
      <c r="B106" s="189" t="s">
        <v>367</v>
      </c>
      <c r="C106" s="214" t="s">
        <v>368</v>
      </c>
      <c r="D106" s="214">
        <v>1</v>
      </c>
      <c r="E106" s="191">
        <v>600000000</v>
      </c>
      <c r="F106" s="191">
        <v>1003000000</v>
      </c>
      <c r="G106" s="215">
        <v>27600000000</v>
      </c>
      <c r="H106" s="215"/>
      <c r="I106" s="215"/>
    </row>
    <row r="107" spans="2:9">
      <c r="B107" s="189"/>
      <c r="C107" s="214"/>
      <c r="D107" s="214"/>
      <c r="E107" s="216"/>
      <c r="F107" s="191"/>
      <c r="G107" s="214"/>
      <c r="H107" s="214"/>
      <c r="I107" s="214"/>
    </row>
    <row r="108" spans="2:9">
      <c r="B108" s="309"/>
      <c r="C108" s="309"/>
      <c r="D108" s="309"/>
      <c r="E108" s="242">
        <v>0</v>
      </c>
      <c r="F108" s="242">
        <f>SUM(F106:F107)</f>
        <v>1003000000</v>
      </c>
      <c r="G108" s="214"/>
      <c r="H108" s="214"/>
      <c r="I108" s="214"/>
    </row>
    <row r="109" spans="2:9">
      <c r="B109" s="311" t="s">
        <v>443</v>
      </c>
      <c r="C109" s="311"/>
      <c r="D109" s="311"/>
      <c r="E109" s="62">
        <v>0</v>
      </c>
      <c r="F109" s="72">
        <v>0</v>
      </c>
      <c r="G109" s="71"/>
      <c r="H109" s="71"/>
      <c r="I109" s="71"/>
    </row>
    <row r="110" spans="2:9">
      <c r="B110"/>
    </row>
    <row r="111" spans="2:9">
      <c r="B111" s="135" t="s">
        <v>211</v>
      </c>
      <c r="C111" s="136"/>
      <c r="D111" s="136"/>
      <c r="E111" s="136"/>
      <c r="F111" s="136"/>
    </row>
    <row r="112" spans="2:9" ht="47.25" customHeight="1">
      <c r="B112" s="306" t="s">
        <v>490</v>
      </c>
      <c r="C112" s="306"/>
      <c r="D112" s="306"/>
      <c r="E112" s="306"/>
      <c r="F112" s="306"/>
    </row>
    <row r="113" spans="2:7" ht="27" customHeight="1">
      <c r="B113" s="237" t="s">
        <v>0</v>
      </c>
      <c r="C113" s="237" t="s">
        <v>212</v>
      </c>
      <c r="D113" s="237" t="s">
        <v>213</v>
      </c>
      <c r="E113" s="237" t="s">
        <v>214</v>
      </c>
    </row>
    <row r="114" spans="2:7">
      <c r="B114" s="185" t="s">
        <v>215</v>
      </c>
      <c r="C114" s="186">
        <v>600000000</v>
      </c>
      <c r="D114" s="186">
        <v>1003000000</v>
      </c>
      <c r="E114" s="186">
        <v>1003000000</v>
      </c>
    </row>
    <row r="115" spans="2:7">
      <c r="B115" s="185" t="s">
        <v>216</v>
      </c>
      <c r="C115" s="186">
        <v>200000000</v>
      </c>
      <c r="D115" s="186">
        <v>1002000000</v>
      </c>
      <c r="E115" s="186">
        <v>1002000000</v>
      </c>
    </row>
    <row r="116" spans="2:7">
      <c r="B116"/>
    </row>
    <row r="117" spans="2:7">
      <c r="B117" s="135" t="s">
        <v>461</v>
      </c>
    </row>
    <row r="118" spans="2:7">
      <c r="B118" s="227"/>
      <c r="C118" s="227"/>
      <c r="D118" s="227"/>
      <c r="E118" s="227"/>
    </row>
    <row r="119" spans="2:7">
      <c r="B119" s="243"/>
      <c r="C119" s="243" t="s">
        <v>446</v>
      </c>
      <c r="D119" s="244"/>
      <c r="E119" s="245" t="s">
        <v>447</v>
      </c>
      <c r="F119" s="246"/>
      <c r="G119" s="246"/>
    </row>
    <row r="120" spans="2:7">
      <c r="B120" s="243"/>
      <c r="C120" s="243" t="s">
        <v>0</v>
      </c>
      <c r="D120" s="244" t="s">
        <v>448</v>
      </c>
      <c r="E120" s="245" t="s">
        <v>449</v>
      </c>
      <c r="F120" s="246"/>
      <c r="G120" s="246"/>
    </row>
    <row r="121" spans="2:7">
      <c r="B121" t="s">
        <v>446</v>
      </c>
      <c r="C121" s="1">
        <v>13</v>
      </c>
      <c r="D121" s="225">
        <v>991107763</v>
      </c>
      <c r="E121" s="226"/>
    </row>
    <row r="122" spans="2:7">
      <c r="B122" t="s">
        <v>491</v>
      </c>
      <c r="C122" s="1">
        <v>13</v>
      </c>
      <c r="D122" s="225">
        <v>991107763</v>
      </c>
      <c r="E122" s="226"/>
    </row>
    <row r="123" spans="2:7">
      <c r="B123" t="s">
        <v>467</v>
      </c>
      <c r="C123" s="1">
        <v>13</v>
      </c>
      <c r="D123" s="225">
        <v>991107763</v>
      </c>
      <c r="E123" s="226"/>
    </row>
    <row r="124" spans="2:7">
      <c r="B124" t="s">
        <v>468</v>
      </c>
      <c r="C124" s="1">
        <v>1</v>
      </c>
      <c r="D124" s="225">
        <v>50000000</v>
      </c>
      <c r="E124" s="226"/>
    </row>
    <row r="125" spans="2:7">
      <c r="B125" t="s">
        <v>469</v>
      </c>
      <c r="C125" s="1">
        <v>1</v>
      </c>
      <c r="D125" s="225">
        <v>50000000</v>
      </c>
      <c r="E125" s="226"/>
    </row>
    <row r="126" spans="2:7">
      <c r="B126" t="s">
        <v>470</v>
      </c>
      <c r="C126" s="1">
        <v>1</v>
      </c>
      <c r="D126" s="225">
        <v>50000000</v>
      </c>
      <c r="E126" s="226"/>
    </row>
    <row r="127" spans="2:7">
      <c r="B127" t="s">
        <v>471</v>
      </c>
      <c r="C127" s="1">
        <v>1</v>
      </c>
      <c r="D127" s="225">
        <v>50000000</v>
      </c>
      <c r="E127" s="226"/>
    </row>
    <row r="128" spans="2:7">
      <c r="B128" t="s">
        <v>472</v>
      </c>
      <c r="C128" s="1">
        <v>1</v>
      </c>
      <c r="D128" s="225">
        <v>50000000</v>
      </c>
      <c r="E128" s="226"/>
    </row>
    <row r="129" spans="2:6">
      <c r="B129" t="s">
        <v>473</v>
      </c>
      <c r="C129" s="1">
        <v>1</v>
      </c>
      <c r="D129" s="225">
        <v>50000000</v>
      </c>
      <c r="E129" s="226"/>
    </row>
    <row r="130" spans="2:6">
      <c r="B130" t="s">
        <v>474</v>
      </c>
      <c r="C130" s="1">
        <v>1</v>
      </c>
      <c r="D130" s="225">
        <v>50000000</v>
      </c>
      <c r="E130" s="226"/>
    </row>
    <row r="131" spans="2:6">
      <c r="B131" t="s">
        <v>475</v>
      </c>
      <c r="C131" s="1">
        <v>1</v>
      </c>
      <c r="D131" s="225">
        <v>50000000</v>
      </c>
      <c r="E131" s="226"/>
    </row>
    <row r="132" spans="2:6">
      <c r="B132" t="s">
        <v>476</v>
      </c>
      <c r="C132" s="1">
        <v>1</v>
      </c>
      <c r="D132" s="225">
        <v>50000000</v>
      </c>
      <c r="E132" s="226"/>
    </row>
    <row r="133" spans="2:6">
      <c r="B133" t="s">
        <v>477</v>
      </c>
      <c r="C133" s="1">
        <v>1</v>
      </c>
      <c r="D133" s="225">
        <v>50000000</v>
      </c>
      <c r="E133" s="226"/>
    </row>
    <row r="134" spans="2:6">
      <c r="B134" t="s">
        <v>492</v>
      </c>
      <c r="C134" s="1">
        <v>1</v>
      </c>
      <c r="D134" s="225">
        <v>100000000</v>
      </c>
      <c r="E134" s="226"/>
    </row>
    <row r="135" spans="2:6">
      <c r="B135" t="s">
        <v>493</v>
      </c>
      <c r="C135" s="1">
        <v>1</v>
      </c>
      <c r="D135" s="225">
        <v>195553882</v>
      </c>
      <c r="E135" s="226"/>
    </row>
    <row r="136" spans="2:6">
      <c r="B136" t="s">
        <v>494</v>
      </c>
      <c r="C136" s="1">
        <v>1</v>
      </c>
      <c r="D136" s="225">
        <v>195553881</v>
      </c>
      <c r="E136" s="226"/>
    </row>
    <row r="137" spans="2:6">
      <c r="B137"/>
      <c r="C137" s="1"/>
      <c r="D137" s="225"/>
      <c r="E137" s="226"/>
    </row>
    <row r="138" spans="2:6">
      <c r="B138" s="135" t="s">
        <v>217</v>
      </c>
      <c r="C138" s="136"/>
      <c r="D138" s="136"/>
      <c r="E138" s="136"/>
      <c r="F138" s="136"/>
    </row>
    <row r="139" spans="2:6">
      <c r="B139" s="299" t="s">
        <v>197</v>
      </c>
      <c r="C139" s="299"/>
      <c r="D139" s="299"/>
      <c r="E139" s="299"/>
      <c r="F139" s="299"/>
    </row>
    <row r="140" spans="2:6">
      <c r="B140" s="137"/>
      <c r="C140" s="136"/>
      <c r="D140" s="136"/>
      <c r="E140" s="136"/>
      <c r="F140" s="136"/>
    </row>
    <row r="141" spans="2:6">
      <c r="B141" s="298" t="s">
        <v>407</v>
      </c>
      <c r="C141" s="298"/>
      <c r="D141" s="136"/>
      <c r="E141" s="136"/>
      <c r="F141" s="136"/>
    </row>
    <row r="142" spans="2:6">
      <c r="B142" s="302" t="s">
        <v>185</v>
      </c>
      <c r="C142" s="302" t="s">
        <v>192</v>
      </c>
      <c r="D142" s="302" t="s">
        <v>218</v>
      </c>
    </row>
    <row r="143" spans="2:6" ht="6.6" customHeight="1">
      <c r="B143" s="302"/>
      <c r="C143" s="302"/>
      <c r="D143" s="302"/>
    </row>
    <row r="144" spans="2:6">
      <c r="B144" s="181" t="s">
        <v>418</v>
      </c>
      <c r="C144" s="187">
        <v>0</v>
      </c>
      <c r="D144" s="187">
        <v>0</v>
      </c>
    </row>
    <row r="145" spans="2:14">
      <c r="B145" s="181" t="s">
        <v>419</v>
      </c>
      <c r="C145" s="187">
        <v>0</v>
      </c>
      <c r="D145" s="187">
        <v>0</v>
      </c>
    </row>
    <row r="146" spans="2:14">
      <c r="B146" s="181" t="s">
        <v>420</v>
      </c>
      <c r="C146" s="187">
        <v>0</v>
      </c>
      <c r="D146" s="187">
        <v>0</v>
      </c>
    </row>
    <row r="147" spans="2:14">
      <c r="B147" s="181"/>
      <c r="C147" s="187"/>
      <c r="D147" s="187"/>
    </row>
    <row r="148" spans="2:14">
      <c r="B148" s="183" t="s">
        <v>219</v>
      </c>
      <c r="C148" s="188">
        <f>SUM(C144:C147)</f>
        <v>0</v>
      </c>
      <c r="D148" s="188">
        <f>SUM(D144:D147)</f>
        <v>0</v>
      </c>
    </row>
    <row r="149" spans="2:14">
      <c r="B149"/>
    </row>
    <row r="150" spans="2:14">
      <c r="B150" s="135" t="s">
        <v>408</v>
      </c>
    </row>
    <row r="151" spans="2:14">
      <c r="B151" s="310" t="s">
        <v>371</v>
      </c>
      <c r="C151" s="310" t="s">
        <v>192</v>
      </c>
      <c r="D151" s="310" t="s">
        <v>218</v>
      </c>
    </row>
    <row r="152" spans="2:14">
      <c r="B152" s="310"/>
      <c r="C152" s="310"/>
      <c r="D152" s="310"/>
    </row>
    <row r="153" spans="2:14" ht="15.75">
      <c r="B153" s="181" t="s">
        <v>372</v>
      </c>
      <c r="C153" s="187">
        <v>0</v>
      </c>
      <c r="D153" s="187">
        <v>0</v>
      </c>
      <c r="E153" s="57">
        <v>15</v>
      </c>
      <c r="G153" s="18"/>
    </row>
    <row r="154" spans="2:14" ht="15.75">
      <c r="B154" s="181" t="s">
        <v>432</v>
      </c>
      <c r="C154" s="187">
        <v>0</v>
      </c>
      <c r="D154" s="187">
        <v>0</v>
      </c>
      <c r="E154" s="57"/>
      <c r="G154" s="18"/>
    </row>
    <row r="155" spans="2:14" ht="15.75">
      <c r="B155" s="183" t="s">
        <v>219</v>
      </c>
      <c r="C155" s="184">
        <f>SUM(C153:C154)</f>
        <v>0</v>
      </c>
      <c r="D155" s="184">
        <f>SUM(D153:D154)</f>
        <v>0</v>
      </c>
      <c r="E155" s="33"/>
      <c r="G155" s="19"/>
    </row>
    <row r="156" spans="2:14">
      <c r="B156"/>
    </row>
    <row r="157" spans="2:14">
      <c r="B157" s="135" t="s">
        <v>220</v>
      </c>
    </row>
    <row r="158" spans="2:14">
      <c r="B158" s="307" t="s">
        <v>221</v>
      </c>
      <c r="C158" s="307" t="s">
        <v>222</v>
      </c>
      <c r="D158" s="307"/>
      <c r="E158" s="307"/>
      <c r="F158" s="307"/>
      <c r="G158" s="307"/>
      <c r="H158" s="307" t="s">
        <v>223</v>
      </c>
      <c r="I158" s="307"/>
      <c r="J158" s="307"/>
      <c r="K158" s="307"/>
      <c r="L158" s="307"/>
      <c r="M158" s="307"/>
      <c r="N158" s="2"/>
    </row>
    <row r="159" spans="2:14">
      <c r="B159" s="307"/>
      <c r="C159" s="307" t="s">
        <v>224</v>
      </c>
      <c r="D159" s="307" t="s">
        <v>225</v>
      </c>
      <c r="E159" s="307" t="s">
        <v>226</v>
      </c>
      <c r="F159" s="307" t="s">
        <v>227</v>
      </c>
      <c r="G159" s="307" t="s">
        <v>228</v>
      </c>
      <c r="H159" s="307" t="s">
        <v>229</v>
      </c>
      <c r="I159" s="307" t="s">
        <v>225</v>
      </c>
      <c r="J159" s="307" t="s">
        <v>226</v>
      </c>
      <c r="K159" s="307" t="s">
        <v>230</v>
      </c>
      <c r="L159" s="307" t="s">
        <v>231</v>
      </c>
      <c r="M159" s="307" t="s">
        <v>232</v>
      </c>
      <c r="N159" s="2"/>
    </row>
    <row r="160" spans="2:14">
      <c r="B160" s="307"/>
      <c r="C160" s="307"/>
      <c r="D160" s="307"/>
      <c r="E160" s="307"/>
      <c r="F160" s="307"/>
      <c r="G160" s="307"/>
      <c r="H160" s="307"/>
      <c r="I160" s="307"/>
      <c r="J160" s="307"/>
      <c r="K160" s="307"/>
      <c r="L160" s="307"/>
      <c r="M160" s="307"/>
      <c r="N160" s="2"/>
    </row>
    <row r="161" spans="2:14">
      <c r="B161" s="307"/>
      <c r="C161" s="307"/>
      <c r="D161" s="307"/>
      <c r="E161" s="307"/>
      <c r="F161" s="307"/>
      <c r="G161" s="307"/>
      <c r="H161" s="307"/>
      <c r="I161" s="307"/>
      <c r="J161" s="307"/>
      <c r="K161" s="307"/>
      <c r="L161" s="307"/>
      <c r="M161" s="307"/>
      <c r="N161" s="2"/>
    </row>
    <row r="162" spans="2:14">
      <c r="B162" s="189" t="s">
        <v>233</v>
      </c>
      <c r="C162" s="190">
        <v>0</v>
      </c>
      <c r="D162" s="190">
        <v>0</v>
      </c>
      <c r="E162" s="190">
        <v>0</v>
      </c>
      <c r="F162" s="190"/>
      <c r="G162" s="191">
        <f>SUM(C162:F162)</f>
        <v>0</v>
      </c>
      <c r="H162" s="190">
        <v>0</v>
      </c>
      <c r="I162" s="190">
        <v>0</v>
      </c>
      <c r="J162" s="190" t="s">
        <v>154</v>
      </c>
      <c r="K162" s="192">
        <v>0</v>
      </c>
      <c r="L162" s="190">
        <f>SUM(H162:K162)</f>
        <v>0</v>
      </c>
      <c r="M162" s="190">
        <f>+G162+L162</f>
        <v>0</v>
      </c>
      <c r="N162" s="2"/>
    </row>
    <row r="163" spans="2:14">
      <c r="B163" s="189" t="s">
        <v>345</v>
      </c>
      <c r="C163" s="191">
        <v>0</v>
      </c>
      <c r="D163" s="190">
        <v>20975706</v>
      </c>
      <c r="E163" s="191">
        <v>0</v>
      </c>
      <c r="F163" s="191">
        <v>0</v>
      </c>
      <c r="G163" s="191">
        <f>SUM(C163:F163)</f>
        <v>20975706</v>
      </c>
      <c r="H163" s="190">
        <v>0</v>
      </c>
      <c r="I163" s="191">
        <v>0</v>
      </c>
      <c r="J163" s="191" t="s">
        <v>154</v>
      </c>
      <c r="K163" s="193">
        <v>0</v>
      </c>
      <c r="L163" s="191">
        <f>SUM(H163:K163)</f>
        <v>0</v>
      </c>
      <c r="M163" s="190">
        <f>+G163+L163</f>
        <v>20975706</v>
      </c>
      <c r="N163" s="2"/>
    </row>
    <row r="164" spans="2:14">
      <c r="B164" s="189" t="s">
        <v>346</v>
      </c>
      <c r="C164" s="191">
        <v>0</v>
      </c>
      <c r="D164" s="190">
        <v>0</v>
      </c>
      <c r="E164" s="191" t="s">
        <v>154</v>
      </c>
      <c r="F164" s="191"/>
      <c r="G164" s="191">
        <f>SUM(C164:F164)</f>
        <v>0</v>
      </c>
      <c r="H164" s="190">
        <v>0</v>
      </c>
      <c r="I164" s="191">
        <v>0</v>
      </c>
      <c r="J164" s="191" t="s">
        <v>154</v>
      </c>
      <c r="K164" s="193"/>
      <c r="L164" s="191">
        <f>SUM(H164:K164)</f>
        <v>0</v>
      </c>
      <c r="M164" s="190">
        <f>+G164+L164</f>
        <v>0</v>
      </c>
      <c r="N164" s="2"/>
    </row>
    <row r="165" spans="2:14">
      <c r="B165" s="189" t="s">
        <v>411</v>
      </c>
      <c r="C165" s="191">
        <v>0</v>
      </c>
      <c r="D165" s="190">
        <v>0</v>
      </c>
      <c r="E165" s="191"/>
      <c r="F165" s="191"/>
      <c r="G165" s="191">
        <f>SUM(C165:F165)</f>
        <v>0</v>
      </c>
      <c r="H165" s="190">
        <v>0</v>
      </c>
      <c r="I165" s="191">
        <v>0</v>
      </c>
      <c r="J165" s="191"/>
      <c r="K165" s="193"/>
      <c r="L165" s="191">
        <f>SUM(H165:K165)</f>
        <v>0</v>
      </c>
      <c r="M165" s="190">
        <f>+G165+L165</f>
        <v>0</v>
      </c>
      <c r="N165" s="2"/>
    </row>
    <row r="166" spans="2:14">
      <c r="B166" s="189" t="s">
        <v>412</v>
      </c>
      <c r="C166" s="191">
        <v>0</v>
      </c>
      <c r="D166" s="190">
        <v>0</v>
      </c>
      <c r="E166" s="191"/>
      <c r="F166" s="191"/>
      <c r="G166" s="191">
        <f>SUM(C166:F166)</f>
        <v>0</v>
      </c>
      <c r="H166" s="190">
        <v>0</v>
      </c>
      <c r="I166" s="191">
        <v>0</v>
      </c>
      <c r="J166" s="191"/>
      <c r="K166" s="193"/>
      <c r="L166" s="191">
        <f>SUM(H166:K166)</f>
        <v>0</v>
      </c>
      <c r="M166" s="190">
        <f>+G166+L166</f>
        <v>0</v>
      </c>
      <c r="N166" s="2"/>
    </row>
    <row r="167" spans="2:14">
      <c r="B167" s="194"/>
      <c r="C167" s="195"/>
      <c r="D167" s="195"/>
      <c r="E167" s="195"/>
      <c r="F167" s="195"/>
      <c r="G167" s="195"/>
      <c r="H167" s="195"/>
      <c r="I167" s="195"/>
      <c r="J167" s="195"/>
      <c r="K167" s="195"/>
      <c r="L167" s="195"/>
      <c r="M167" s="196"/>
      <c r="N167" s="2"/>
    </row>
    <row r="168" spans="2:14">
      <c r="B168" s="197" t="s">
        <v>234</v>
      </c>
      <c r="C168" s="198">
        <f>SUM(C162:C167)</f>
        <v>0</v>
      </c>
      <c r="D168" s="198"/>
      <c r="E168" s="198"/>
      <c r="F168" s="198"/>
      <c r="G168" s="198">
        <f>SUM(G162:G167)</f>
        <v>20975706</v>
      </c>
      <c r="H168" s="198">
        <f>SUM(H162:H167)</f>
        <v>0</v>
      </c>
      <c r="I168" s="198">
        <f>SUM(I162:I167)</f>
        <v>0</v>
      </c>
      <c r="J168" s="198"/>
      <c r="K168" s="198">
        <f>SUM(K162:K167)</f>
        <v>0</v>
      </c>
      <c r="L168" s="198">
        <f>SUM(L162:L167)</f>
        <v>0</v>
      </c>
      <c r="M168" s="198">
        <f>+G168+L168</f>
        <v>20975706</v>
      </c>
      <c r="N168" s="2"/>
    </row>
    <row r="169" spans="2:14">
      <c r="B169" s="197" t="s">
        <v>235</v>
      </c>
      <c r="C169" s="198">
        <v>0</v>
      </c>
      <c r="D169" s="198">
        <v>0</v>
      </c>
      <c r="E169" s="198"/>
      <c r="F169" s="198"/>
      <c r="G169" s="198">
        <v>0</v>
      </c>
      <c r="H169" s="198">
        <v>0</v>
      </c>
      <c r="I169" s="198">
        <v>0</v>
      </c>
      <c r="J169" s="198"/>
      <c r="K169" s="198">
        <v>0</v>
      </c>
      <c r="L169" s="198">
        <v>0</v>
      </c>
      <c r="M169" s="198">
        <v>0</v>
      </c>
      <c r="N169" s="2"/>
    </row>
    <row r="170" spans="2:14">
      <c r="B170"/>
    </row>
    <row r="171" spans="2:14">
      <c r="B171"/>
    </row>
    <row r="172" spans="2:14">
      <c r="B172" s="140" t="s">
        <v>236</v>
      </c>
    </row>
    <row r="173" spans="2:14">
      <c r="B173" s="1"/>
    </row>
    <row r="174" spans="2:14">
      <c r="B174" s="312" t="s">
        <v>371</v>
      </c>
      <c r="C174" s="312" t="s">
        <v>192</v>
      </c>
      <c r="D174" s="312" t="s">
        <v>218</v>
      </c>
    </row>
    <row r="175" spans="2:14" ht="9.6" customHeight="1">
      <c r="B175" s="312"/>
      <c r="C175" s="312"/>
      <c r="D175" s="312"/>
    </row>
    <row r="176" spans="2:14" ht="15.75">
      <c r="B176" s="181" t="s">
        <v>369</v>
      </c>
      <c r="C176" s="182">
        <v>157402006</v>
      </c>
      <c r="D176" s="182">
        <v>0</v>
      </c>
      <c r="E176" s="57">
        <v>15</v>
      </c>
      <c r="G176" s="18"/>
    </row>
    <row r="177" spans="2:7" ht="15.75">
      <c r="B177" s="181" t="s">
        <v>421</v>
      </c>
      <c r="C177" s="182">
        <v>0</v>
      </c>
      <c r="D177" s="182">
        <v>0</v>
      </c>
      <c r="E177" s="57"/>
      <c r="G177" s="18"/>
    </row>
    <row r="178" spans="2:7" ht="15.75">
      <c r="B178" s="181"/>
      <c r="C178" s="182">
        <f>SUM(C176:C177)</f>
        <v>157402006</v>
      </c>
      <c r="D178" s="182">
        <f>SUM(D176:D177)</f>
        <v>0</v>
      </c>
      <c r="E178" s="57"/>
      <c r="G178" s="18"/>
    </row>
    <row r="179" spans="2:7" ht="15" customHeight="1">
      <c r="B179" s="10"/>
    </row>
    <row r="180" spans="2:7">
      <c r="B180"/>
    </row>
    <row r="181" spans="2:7">
      <c r="B181"/>
    </row>
    <row r="182" spans="2:7">
      <c r="B182" s="140"/>
    </row>
    <row r="183" spans="2:7" ht="8.4499999999999993" customHeight="1">
      <c r="B183"/>
    </row>
    <row r="184" spans="2:7">
      <c r="B184" s="304" t="s">
        <v>185</v>
      </c>
      <c r="C184" s="247" t="s">
        <v>238</v>
      </c>
      <c r="D184" s="247"/>
      <c r="E184" s="247"/>
      <c r="F184" s="247" t="s">
        <v>238</v>
      </c>
    </row>
    <row r="185" spans="2:7">
      <c r="B185" s="305"/>
      <c r="C185" s="247" t="s">
        <v>239</v>
      </c>
      <c r="D185" s="247" t="s">
        <v>240</v>
      </c>
      <c r="E185" s="247" t="s">
        <v>241</v>
      </c>
      <c r="F185" s="247" t="s">
        <v>242</v>
      </c>
    </row>
    <row r="186" spans="2:7">
      <c r="B186" s="185" t="s">
        <v>55</v>
      </c>
      <c r="C186" s="191">
        <v>0</v>
      </c>
      <c r="D186" s="191">
        <v>165296891</v>
      </c>
      <c r="E186" s="191"/>
      <c r="F186" s="191">
        <f>+C186+D186+E186</f>
        <v>165296891</v>
      </c>
      <c r="G186" s="16"/>
    </row>
    <row r="187" spans="2:7">
      <c r="B187" s="208" t="s">
        <v>243</v>
      </c>
      <c r="C187" s="198">
        <f>SUM(C186)</f>
        <v>0</v>
      </c>
      <c r="D187" s="198">
        <f>SUM(D186)</f>
        <v>165296891</v>
      </c>
      <c r="E187" s="198">
        <f>SUM(E186)</f>
        <v>0</v>
      </c>
      <c r="F187" s="198">
        <f>SUM(F186)</f>
        <v>165296891</v>
      </c>
    </row>
    <row r="188" spans="2:7">
      <c r="B188" s="185" t="s">
        <v>244</v>
      </c>
      <c r="C188" s="191">
        <v>0</v>
      </c>
      <c r="D188" s="216" t="s">
        <v>154</v>
      </c>
      <c r="E188" s="191">
        <v>0</v>
      </c>
      <c r="F188" s="216" t="s">
        <v>154</v>
      </c>
    </row>
    <row r="189" spans="2:7">
      <c r="B189"/>
    </row>
    <row r="190" spans="2:7">
      <c r="B190" s="140" t="s">
        <v>245</v>
      </c>
      <c r="C190" s="136"/>
      <c r="D190" s="136"/>
      <c r="E190" s="136"/>
      <c r="F190" s="136"/>
    </row>
    <row r="191" spans="2:7">
      <c r="B191" s="306" t="s">
        <v>197</v>
      </c>
      <c r="C191" s="306"/>
      <c r="D191" s="306"/>
      <c r="E191" s="306"/>
      <c r="F191" s="306"/>
    </row>
    <row r="192" spans="2:7">
      <c r="B192" s="136"/>
      <c r="C192" s="136"/>
      <c r="D192" s="136"/>
      <c r="E192" s="136"/>
      <c r="F192" s="136"/>
    </row>
    <row r="193" spans="2:6">
      <c r="B193" s="301" t="s">
        <v>401</v>
      </c>
      <c r="C193" s="301"/>
      <c r="D193" s="301"/>
      <c r="E193" s="301"/>
      <c r="F193" s="136"/>
    </row>
    <row r="194" spans="2:6" ht="11.45" customHeight="1">
      <c r="B194"/>
    </row>
    <row r="195" spans="2:6">
      <c r="B195" s="248" t="s">
        <v>370</v>
      </c>
      <c r="C195" s="248" t="s">
        <v>192</v>
      </c>
      <c r="D195" s="248" t="s">
        <v>218</v>
      </c>
    </row>
    <row r="196" spans="2:6">
      <c r="B196" s="181" t="s">
        <v>353</v>
      </c>
      <c r="C196" s="212">
        <v>0</v>
      </c>
      <c r="D196" s="212">
        <v>0</v>
      </c>
      <c r="E196" s="57"/>
      <c r="F196" s="20"/>
    </row>
    <row r="197" spans="2:6">
      <c r="B197" s="181" t="s">
        <v>354</v>
      </c>
      <c r="C197" s="212">
        <v>0</v>
      </c>
      <c r="D197" s="212">
        <v>0</v>
      </c>
      <c r="E197" s="57"/>
      <c r="F197" s="20"/>
    </row>
    <row r="198" spans="2:6">
      <c r="B198" s="181" t="s">
        <v>355</v>
      </c>
      <c r="C198" s="212">
        <v>0</v>
      </c>
      <c r="D198" s="212">
        <v>0</v>
      </c>
      <c r="E198" s="57"/>
      <c r="F198" s="20"/>
    </row>
    <row r="199" spans="2:6">
      <c r="B199" s="181" t="s">
        <v>444</v>
      </c>
      <c r="C199" s="212">
        <v>20329559</v>
      </c>
      <c r="D199" s="212">
        <v>0</v>
      </c>
      <c r="E199" s="57"/>
      <c r="F199" s="20"/>
    </row>
    <row r="200" spans="2:6">
      <c r="B200" s="181" t="s">
        <v>481</v>
      </c>
      <c r="C200" s="212">
        <v>5644451</v>
      </c>
      <c r="D200" s="212">
        <v>0</v>
      </c>
      <c r="E200" s="57"/>
      <c r="F200" s="20"/>
    </row>
    <row r="201" spans="2:6">
      <c r="B201" s="181" t="s">
        <v>378</v>
      </c>
      <c r="C201" s="212">
        <v>2537636</v>
      </c>
      <c r="D201" s="212">
        <v>0</v>
      </c>
      <c r="E201" s="57"/>
      <c r="F201" s="20"/>
    </row>
    <row r="202" spans="2:6">
      <c r="B202" s="181" t="s">
        <v>422</v>
      </c>
      <c r="C202" s="212">
        <v>0</v>
      </c>
      <c r="D202" s="212">
        <v>0</v>
      </c>
      <c r="E202" s="57"/>
      <c r="F202" s="20"/>
    </row>
    <row r="203" spans="2:6">
      <c r="B203" s="183" t="s">
        <v>219</v>
      </c>
      <c r="C203" s="184">
        <f>SUM(C196:C202)</f>
        <v>28511646</v>
      </c>
      <c r="D203" s="184">
        <f>SUM(D196:D202)</f>
        <v>0</v>
      </c>
      <c r="F203" s="14"/>
    </row>
    <row r="204" spans="2:6">
      <c r="B204"/>
    </row>
    <row r="205" spans="2:6">
      <c r="B205" s="140" t="s">
        <v>246</v>
      </c>
      <c r="C205" s="136"/>
      <c r="D205" s="136"/>
    </row>
    <row r="206" spans="2:6">
      <c r="B206" s="299" t="s">
        <v>197</v>
      </c>
      <c r="C206" s="299"/>
      <c r="D206" s="299"/>
    </row>
    <row r="207" spans="2:6">
      <c r="B207" s="135"/>
      <c r="C207" s="136"/>
      <c r="D207" s="136"/>
    </row>
    <row r="208" spans="2:6">
      <c r="B208" s="135" t="s">
        <v>402</v>
      </c>
      <c r="C208" s="136"/>
      <c r="D208" s="136"/>
    </row>
    <row r="209" spans="2:4" ht="16.149999999999999" customHeight="1">
      <c r="B209" s="249" t="s">
        <v>247</v>
      </c>
      <c r="C209" s="250" t="s">
        <v>248</v>
      </c>
      <c r="D209" s="249" t="s">
        <v>249</v>
      </c>
    </row>
    <row r="210" spans="2:4">
      <c r="B210" s="181" t="s">
        <v>385</v>
      </c>
      <c r="C210" s="63"/>
      <c r="D210" s="65"/>
    </row>
    <row r="211" spans="2:4">
      <c r="B211" s="64"/>
      <c r="C211" s="63"/>
      <c r="D211" s="65"/>
    </row>
    <row r="212" spans="2:4">
      <c r="B212" s="66" t="s">
        <v>219</v>
      </c>
      <c r="C212" s="67">
        <f>SUM(C210:C211)</f>
        <v>0</v>
      </c>
      <c r="D212" s="68">
        <f>+D210</f>
        <v>0</v>
      </c>
    </row>
    <row r="213" spans="2:4">
      <c r="B213"/>
    </row>
    <row r="214" spans="2:4">
      <c r="B214" s="149" t="s">
        <v>403</v>
      </c>
      <c r="C214" s="33"/>
      <c r="D214" s="33"/>
    </row>
    <row r="215" spans="2:4">
      <c r="B215" s="251" t="s">
        <v>250</v>
      </c>
      <c r="C215" s="247" t="s">
        <v>248</v>
      </c>
      <c r="D215" s="251" t="s">
        <v>249</v>
      </c>
    </row>
    <row r="216" spans="2:4">
      <c r="B216" s="224" t="s">
        <v>384</v>
      </c>
      <c r="C216" s="124">
        <v>0</v>
      </c>
      <c r="D216" s="125">
        <v>0</v>
      </c>
    </row>
    <row r="217" spans="2:4">
      <c r="B217" s="126" t="s">
        <v>219</v>
      </c>
      <c r="C217" s="127">
        <f>+C216</f>
        <v>0</v>
      </c>
      <c r="D217" s="128">
        <f>+D216</f>
        <v>0</v>
      </c>
    </row>
    <row r="218" spans="2:4">
      <c r="B218"/>
    </row>
    <row r="219" spans="2:4">
      <c r="B219" s="135" t="s">
        <v>404</v>
      </c>
    </row>
    <row r="220" spans="2:4">
      <c r="B220" s="239" t="s">
        <v>251</v>
      </c>
      <c r="C220" s="237" t="s">
        <v>248</v>
      </c>
      <c r="D220" s="239" t="s">
        <v>249</v>
      </c>
    </row>
    <row r="221" spans="2:4">
      <c r="B221" s="224" t="s">
        <v>384</v>
      </c>
      <c r="C221" s="230">
        <v>0</v>
      </c>
      <c r="D221" s="69"/>
    </row>
    <row r="222" spans="2:4">
      <c r="B222" s="66" t="s">
        <v>219</v>
      </c>
      <c r="C222" s="62">
        <f>SUM(C221)</f>
        <v>0</v>
      </c>
      <c r="D222" s="70" t="s">
        <v>154</v>
      </c>
    </row>
    <row r="223" spans="2:4">
      <c r="B223"/>
    </row>
    <row r="224" spans="2:4">
      <c r="B224" s="135" t="s">
        <v>405</v>
      </c>
    </row>
    <row r="225" spans="2:6">
      <c r="B225" s="239" t="s">
        <v>247</v>
      </c>
      <c r="C225" s="237" t="s">
        <v>248</v>
      </c>
      <c r="D225" s="239" t="s">
        <v>249</v>
      </c>
    </row>
    <row r="226" spans="2:6">
      <c r="B226" s="181" t="s">
        <v>385</v>
      </c>
      <c r="C226" s="63">
        <v>0</v>
      </c>
      <c r="D226" s="65"/>
    </row>
    <row r="227" spans="2:6">
      <c r="B227" s="66" t="s">
        <v>219</v>
      </c>
      <c r="C227" s="67">
        <f>+C226</f>
        <v>0</v>
      </c>
      <c r="D227" s="68">
        <f>+D226</f>
        <v>0</v>
      </c>
    </row>
    <row r="228" spans="2:6">
      <c r="B228"/>
    </row>
    <row r="229" spans="2:6">
      <c r="B229"/>
    </row>
    <row r="230" spans="2:6">
      <c r="B230" s="301" t="s">
        <v>252</v>
      </c>
      <c r="C230" s="301"/>
      <c r="D230" s="301"/>
      <c r="E230" s="136"/>
    </row>
    <row r="231" spans="2:6" ht="15.75" thickBot="1">
      <c r="B231" s="299" t="s">
        <v>197</v>
      </c>
      <c r="C231" s="299"/>
      <c r="D231" s="299"/>
      <c r="E231" s="299"/>
    </row>
    <row r="232" spans="2:6">
      <c r="B232" s="252" t="s">
        <v>185</v>
      </c>
      <c r="C232" s="253" t="s">
        <v>192</v>
      </c>
      <c r="D232" s="253" t="s">
        <v>253</v>
      </c>
    </row>
    <row r="233" spans="2:6">
      <c r="B233" s="181" t="s">
        <v>479</v>
      </c>
      <c r="C233" s="199">
        <v>4400000</v>
      </c>
      <c r="D233" s="199">
        <v>0</v>
      </c>
      <c r="F233" s="21"/>
    </row>
    <row r="234" spans="2:6">
      <c r="B234" s="181" t="s">
        <v>495</v>
      </c>
      <c r="C234" s="199">
        <v>2798309</v>
      </c>
      <c r="D234" s="199">
        <v>0</v>
      </c>
      <c r="F234" s="21"/>
    </row>
    <row r="235" spans="2:6">
      <c r="B235" s="181" t="s">
        <v>496</v>
      </c>
      <c r="C235" s="199">
        <v>4900000</v>
      </c>
      <c r="D235" s="199">
        <v>0</v>
      </c>
      <c r="F235" s="21"/>
    </row>
    <row r="236" spans="2:6">
      <c r="B236" s="181" t="s">
        <v>497</v>
      </c>
      <c r="C236" s="199">
        <v>2701491</v>
      </c>
      <c r="D236" s="199">
        <v>0</v>
      </c>
      <c r="F236" s="21"/>
    </row>
    <row r="237" spans="2:6">
      <c r="B237" s="181" t="s">
        <v>498</v>
      </c>
      <c r="C237" s="199">
        <v>442500</v>
      </c>
      <c r="D237" s="199">
        <v>0</v>
      </c>
      <c r="F237" s="21"/>
    </row>
    <row r="238" spans="2:6">
      <c r="B238" s="181"/>
      <c r="C238" s="199">
        <v>0</v>
      </c>
      <c r="D238" s="199">
        <v>0</v>
      </c>
      <c r="F238" s="21"/>
    </row>
    <row r="239" spans="2:6">
      <c r="B239" s="181"/>
      <c r="C239" s="199">
        <v>0</v>
      </c>
      <c r="D239" s="199">
        <v>0</v>
      </c>
      <c r="F239" s="21"/>
    </row>
    <row r="240" spans="2:6">
      <c r="B240" s="181"/>
      <c r="C240" s="199">
        <v>0</v>
      </c>
      <c r="D240" s="199">
        <v>0</v>
      </c>
      <c r="F240" s="21"/>
    </row>
    <row r="241" spans="2:6">
      <c r="B241" s="181"/>
      <c r="C241" s="199">
        <v>0</v>
      </c>
      <c r="D241" s="199">
        <v>0</v>
      </c>
      <c r="F241" s="21"/>
    </row>
    <row r="242" spans="2:6">
      <c r="B242" s="183" t="s">
        <v>219</v>
      </c>
      <c r="C242" s="184">
        <f>SUM(C233:C241)</f>
        <v>15242300</v>
      </c>
      <c r="D242" s="184">
        <f>SUM(D233:D241)</f>
        <v>0</v>
      </c>
      <c r="E242" s="27"/>
      <c r="F242" s="22"/>
    </row>
    <row r="243" spans="2:6">
      <c r="B243"/>
    </row>
    <row r="244" spans="2:6">
      <c r="B244" s="140" t="s">
        <v>406</v>
      </c>
    </row>
    <row r="245" spans="2:6">
      <c r="B245" s="239" t="s">
        <v>185</v>
      </c>
      <c r="C245" s="239" t="s">
        <v>192</v>
      </c>
      <c r="D245" s="239" t="s">
        <v>253</v>
      </c>
    </row>
    <row r="246" spans="2:6">
      <c r="B246" s="181" t="s">
        <v>254</v>
      </c>
      <c r="C246" s="182">
        <v>0</v>
      </c>
      <c r="D246" s="182">
        <v>0</v>
      </c>
    </row>
    <row r="247" spans="2:6">
      <c r="B247" s="183" t="s">
        <v>219</v>
      </c>
      <c r="C247" s="184">
        <f>+C246</f>
        <v>0</v>
      </c>
      <c r="D247" s="184">
        <f>+D246</f>
        <v>0</v>
      </c>
      <c r="E247" s="27"/>
      <c r="F247" s="27"/>
    </row>
    <row r="248" spans="2:6">
      <c r="B248"/>
    </row>
    <row r="249" spans="2:6">
      <c r="B249"/>
    </row>
    <row r="250" spans="2:6">
      <c r="B250" s="301" t="s">
        <v>255</v>
      </c>
      <c r="C250" s="301"/>
      <c r="D250" s="301"/>
      <c r="E250" s="301"/>
    </row>
    <row r="251" spans="2:6">
      <c r="B251" s="136" t="s">
        <v>388</v>
      </c>
      <c r="C251" s="139"/>
      <c r="D251" s="139"/>
      <c r="E251" s="139"/>
    </row>
    <row r="252" spans="2:6">
      <c r="B252" s="136"/>
      <c r="C252" s="136"/>
      <c r="D252" s="136"/>
      <c r="E252" s="136"/>
    </row>
    <row r="253" spans="2:6">
      <c r="B253" s="303" t="s">
        <v>398</v>
      </c>
      <c r="C253" s="303"/>
      <c r="D253" s="303"/>
      <c r="E253" s="136"/>
    </row>
    <row r="254" spans="2:6">
      <c r="B254" s="136" t="s">
        <v>388</v>
      </c>
      <c r="C254" s="145"/>
      <c r="D254" s="145"/>
      <c r="E254" s="136"/>
    </row>
    <row r="255" spans="2:6">
      <c r="B255" s="136"/>
      <c r="C255" s="145"/>
      <c r="D255" s="145"/>
      <c r="E255" s="136"/>
    </row>
    <row r="256" spans="2:6" ht="25.5">
      <c r="B256" s="135" t="s">
        <v>256</v>
      </c>
      <c r="C256" s="136"/>
      <c r="D256" s="136"/>
      <c r="E256" s="136"/>
    </row>
    <row r="257" spans="2:6">
      <c r="B257" s="136" t="s">
        <v>388</v>
      </c>
      <c r="C257" s="136"/>
      <c r="D257" s="136"/>
      <c r="E257" s="136"/>
    </row>
    <row r="258" spans="2:6">
      <c r="B258" s="136"/>
      <c r="C258" s="136"/>
      <c r="D258" s="136"/>
      <c r="E258" s="136"/>
    </row>
    <row r="259" spans="2:6">
      <c r="B259" s="301" t="s">
        <v>257</v>
      </c>
      <c r="C259" s="301"/>
      <c r="D259" s="136"/>
      <c r="E259" s="136"/>
    </row>
    <row r="260" spans="2:6">
      <c r="B260" s="139"/>
      <c r="C260" s="139"/>
      <c r="D260" s="136"/>
      <c r="E260" s="136"/>
    </row>
    <row r="261" spans="2:6" ht="15.75" thickBot="1">
      <c r="B261" s="299" t="s">
        <v>197</v>
      </c>
      <c r="C261" s="299"/>
      <c r="D261" s="299"/>
      <c r="E261" s="299"/>
    </row>
    <row r="262" spans="2:6">
      <c r="B262" s="252" t="s">
        <v>185</v>
      </c>
      <c r="C262" s="253" t="s">
        <v>192</v>
      </c>
      <c r="D262" s="253" t="s">
        <v>253</v>
      </c>
    </row>
    <row r="263" spans="2:6">
      <c r="B263" s="181" t="s">
        <v>388</v>
      </c>
      <c r="C263" s="182">
        <v>0</v>
      </c>
      <c r="D263" s="182">
        <v>0</v>
      </c>
      <c r="F263" s="21"/>
    </row>
    <row r="264" spans="2:6">
      <c r="B264" s="181"/>
      <c r="C264" s="182">
        <v>0</v>
      </c>
      <c r="D264" s="182">
        <v>0</v>
      </c>
      <c r="F264" s="21"/>
    </row>
    <row r="265" spans="2:6">
      <c r="B265" s="181"/>
      <c r="C265" s="182">
        <v>0</v>
      </c>
      <c r="D265" s="182">
        <v>0</v>
      </c>
      <c r="F265" s="21"/>
    </row>
    <row r="266" spans="2:6">
      <c r="B266" s="183" t="s">
        <v>219</v>
      </c>
      <c r="C266" s="184">
        <f>SUM(C263:C265)</f>
        <v>0</v>
      </c>
      <c r="D266" s="184">
        <f>SUM(D263:D265)</f>
        <v>0</v>
      </c>
      <c r="E266" s="27"/>
      <c r="F266" s="22"/>
    </row>
    <row r="267" spans="2:6">
      <c r="B267" s="117"/>
      <c r="C267" s="117"/>
    </row>
    <row r="268" spans="2:6">
      <c r="B268"/>
    </row>
    <row r="269" spans="2:6">
      <c r="B269" s="135" t="s">
        <v>259</v>
      </c>
      <c r="C269" s="136"/>
      <c r="D269" s="136"/>
    </row>
    <row r="270" spans="2:6" ht="15.75" hidden="1" thickBot="1">
      <c r="B270" s="148" t="s">
        <v>399</v>
      </c>
      <c r="C270" s="146"/>
      <c r="D270" s="146"/>
      <c r="F270" s="53"/>
    </row>
    <row r="271" spans="2:6" ht="128.25" hidden="1" thickBot="1">
      <c r="B271" s="156" t="s">
        <v>410</v>
      </c>
      <c r="C271" s="146"/>
      <c r="D271" s="146"/>
      <c r="F271" s="53"/>
    </row>
    <row r="272" spans="2:6" ht="15.75" hidden="1" thickBot="1">
      <c r="B272" s="148" t="s">
        <v>400</v>
      </c>
      <c r="C272" s="146"/>
      <c r="D272" s="146"/>
      <c r="F272" s="53"/>
    </row>
    <row r="273" spans="2:9">
      <c r="B273" s="136" t="s">
        <v>388</v>
      </c>
      <c r="C273" s="147"/>
      <c r="D273" s="147"/>
      <c r="F273" s="53"/>
    </row>
    <row r="274" spans="2:9">
      <c r="B274" s="136"/>
      <c r="C274" s="136"/>
      <c r="D274" s="136"/>
    </row>
    <row r="275" spans="2:9">
      <c r="B275" s="298" t="s">
        <v>260</v>
      </c>
      <c r="C275" s="298"/>
      <c r="D275" s="298"/>
    </row>
    <row r="276" spans="2:9">
      <c r="B276" s="137" t="s">
        <v>389</v>
      </c>
      <c r="C276" s="136"/>
      <c r="D276" s="136"/>
    </row>
    <row r="277" spans="2:9">
      <c r="B277" s="136"/>
      <c r="C277" s="136"/>
      <c r="D277" s="136"/>
      <c r="F277" s="54"/>
      <c r="G277" s="55"/>
      <c r="H277" s="55"/>
      <c r="I277" s="55"/>
    </row>
    <row r="278" spans="2:9" s="29" customFormat="1" ht="12.75"/>
    <row r="279" spans="2:9" s="29" customFormat="1" ht="12.75">
      <c r="B279" s="142" t="s">
        <v>261</v>
      </c>
      <c r="C279" s="142"/>
      <c r="D279" s="142"/>
      <c r="E279" s="142"/>
      <c r="F279" s="142"/>
      <c r="G279" s="28"/>
    </row>
    <row r="280" spans="2:9" s="29" customFormat="1" ht="12.75">
      <c r="B280" s="299" t="s">
        <v>388</v>
      </c>
      <c r="C280" s="299"/>
      <c r="D280" s="299"/>
      <c r="E280" s="299"/>
      <c r="F280" s="136"/>
    </row>
    <row r="281" spans="2:9" s="29" customFormat="1" ht="12.75">
      <c r="B281" s="136"/>
      <c r="C281" s="144"/>
      <c r="D281" s="136"/>
      <c r="E281" s="136"/>
      <c r="F281" s="136"/>
    </row>
    <row r="282" spans="2:9" s="29" customFormat="1" ht="12.75">
      <c r="B282" s="301" t="s">
        <v>262</v>
      </c>
      <c r="C282" s="301"/>
      <c r="D282" s="301"/>
      <c r="E282" s="301"/>
      <c r="F282" s="301"/>
    </row>
    <row r="283" spans="2:9" s="29" customFormat="1" ht="30" customHeight="1">
      <c r="B283" s="237" t="s">
        <v>185</v>
      </c>
      <c r="C283" s="237" t="s">
        <v>263</v>
      </c>
      <c r="D283" s="237" t="s">
        <v>240</v>
      </c>
      <c r="E283" s="237" t="s">
        <v>264</v>
      </c>
      <c r="F283" s="237" t="s">
        <v>265</v>
      </c>
    </row>
    <row r="284" spans="2:9" s="29" customFormat="1" ht="12.75">
      <c r="B284" s="220" t="s">
        <v>60</v>
      </c>
      <c r="C284" s="191">
        <f>+'Balance General'!G60</f>
        <v>0</v>
      </c>
      <c r="D284" s="191">
        <f>+'Balance General'!F60-'Balance General'!G60</f>
        <v>3000000000</v>
      </c>
      <c r="E284" s="217">
        <v>0</v>
      </c>
      <c r="F284" s="191">
        <f t="shared" ref="F284:F290" si="2">SUM(C284:E284)</f>
        <v>3000000000</v>
      </c>
      <c r="G284" s="30"/>
    </row>
    <row r="285" spans="2:9" s="29" customFormat="1" ht="12.75">
      <c r="B285" s="220" t="s">
        <v>374</v>
      </c>
      <c r="C285" s="191">
        <v>0</v>
      </c>
      <c r="D285" s="191">
        <v>0</v>
      </c>
      <c r="E285" s="217">
        <v>0</v>
      </c>
      <c r="F285" s="191">
        <f>SUM(C285:E285)</f>
        <v>0</v>
      </c>
      <c r="G285" s="30"/>
    </row>
    <row r="286" spans="2:9" s="29" customFormat="1" ht="12.75">
      <c r="B286" s="220" t="s">
        <v>424</v>
      </c>
      <c r="C286" s="191">
        <f>+'Balance General'!G62</f>
        <v>0</v>
      </c>
      <c r="D286" s="217">
        <f>+'Balance General'!F62-'Balance General'!G62</f>
        <v>500000000</v>
      </c>
      <c r="E286" s="29">
        <v>0</v>
      </c>
      <c r="F286" s="191">
        <f t="shared" ref="F286:F289" si="3">SUM(C286:E286)</f>
        <v>500000000</v>
      </c>
      <c r="G286" s="30"/>
    </row>
    <row r="287" spans="2:9" s="29" customFormat="1" ht="12.75">
      <c r="B287" s="220" t="s">
        <v>266</v>
      </c>
      <c r="C287" s="191">
        <v>0</v>
      </c>
      <c r="D287" s="217"/>
      <c r="E287" s="216"/>
      <c r="F287" s="191">
        <f t="shared" si="3"/>
        <v>0</v>
      </c>
      <c r="G287" s="30"/>
    </row>
    <row r="288" spans="2:9" s="29" customFormat="1" ht="12.75">
      <c r="B288" s="220" t="s">
        <v>267</v>
      </c>
      <c r="C288" s="191">
        <f>+'Balance General'!G65</f>
        <v>0</v>
      </c>
      <c r="D288" s="191">
        <f>+'Balance General'!F65-'Balance General'!G65</f>
        <v>0</v>
      </c>
      <c r="E288" s="216">
        <v>0</v>
      </c>
      <c r="F288" s="191">
        <f t="shared" si="3"/>
        <v>0</v>
      </c>
      <c r="G288" s="30"/>
    </row>
    <row r="289" spans="2:7" s="29" customFormat="1" ht="18.75" customHeight="1">
      <c r="B289" s="220" t="s">
        <v>268</v>
      </c>
      <c r="C289" s="191">
        <f>+'Balance General'!G68+'Balance General'!G69</f>
        <v>0</v>
      </c>
      <c r="D289" s="221">
        <v>0</v>
      </c>
      <c r="E289" s="191">
        <f>+'Balance General'!F68-'Balance General'!G68-'Balance General'!G69</f>
        <v>0</v>
      </c>
      <c r="F289" s="191">
        <f t="shared" si="3"/>
        <v>0</v>
      </c>
      <c r="G289" s="30"/>
    </row>
    <row r="290" spans="2:7" s="29" customFormat="1" ht="12.75">
      <c r="B290" s="220" t="s">
        <v>269</v>
      </c>
      <c r="C290" s="221">
        <v>0</v>
      </c>
      <c r="D290" s="191"/>
      <c r="E290" s="191">
        <f>+'Balance General'!F69</f>
        <v>33532099</v>
      </c>
      <c r="F290" s="191">
        <f t="shared" si="2"/>
        <v>33532099</v>
      </c>
      <c r="G290" s="30"/>
    </row>
    <row r="291" spans="2:7" s="29" customFormat="1" ht="12.75">
      <c r="B291" s="208" t="s">
        <v>270</v>
      </c>
      <c r="C291" s="198">
        <f>SUM(C284:C290)</f>
        <v>0</v>
      </c>
      <c r="D291" s="198">
        <f>SUM(D284:D290)</f>
        <v>3500000000</v>
      </c>
      <c r="E291" s="198">
        <f>SUM(E284:E290)</f>
        <v>33532099</v>
      </c>
      <c r="F291" s="198">
        <f>SUM(F284:F290)</f>
        <v>3533532099</v>
      </c>
      <c r="G291" s="30"/>
    </row>
    <row r="292" spans="2:7" s="29" customFormat="1" ht="12.75"/>
    <row r="293" spans="2:7" s="29" customFormat="1" ht="12.75">
      <c r="B293" s="140" t="s">
        <v>271</v>
      </c>
      <c r="C293" s="136"/>
      <c r="D293" s="136"/>
      <c r="E293" s="136"/>
      <c r="F293" s="136"/>
    </row>
    <row r="294" spans="2:7" s="29" customFormat="1" ht="12.75">
      <c r="B294" s="137" t="s">
        <v>388</v>
      </c>
      <c r="C294" s="136"/>
      <c r="D294" s="136"/>
      <c r="E294" s="136"/>
      <c r="F294" s="136"/>
    </row>
    <row r="295" spans="2:7" s="29" customFormat="1" ht="12.75">
      <c r="B295" s="136"/>
      <c r="C295" s="136"/>
      <c r="D295" s="136"/>
      <c r="E295" s="136"/>
      <c r="F295" s="136"/>
    </row>
    <row r="296" spans="2:7" s="29" customFormat="1" ht="12.75">
      <c r="B296" s="301" t="s">
        <v>272</v>
      </c>
      <c r="C296" s="301"/>
      <c r="D296" s="301"/>
      <c r="E296" s="301"/>
      <c r="F296" s="301"/>
    </row>
    <row r="297" spans="2:7" s="29" customFormat="1" ht="12.75">
      <c r="B297" s="140" t="s">
        <v>273</v>
      </c>
      <c r="C297" s="136"/>
      <c r="D297" s="136"/>
      <c r="E297" s="136"/>
      <c r="F297" s="136"/>
    </row>
    <row r="298" spans="2:7" s="29" customFormat="1" ht="12.75">
      <c r="B298" s="138" t="s">
        <v>388</v>
      </c>
      <c r="C298" s="136"/>
      <c r="D298" s="136"/>
      <c r="E298" s="136"/>
      <c r="F298" s="136"/>
    </row>
    <row r="299" spans="2:7" s="29" customFormat="1" ht="12.75">
      <c r="B299" s="155"/>
      <c r="C299" s="136"/>
      <c r="D299" s="136"/>
      <c r="E299" s="136"/>
      <c r="F299" s="136"/>
    </row>
    <row r="300" spans="2:7" s="29" customFormat="1" ht="12.75">
      <c r="B300" s="139" t="s">
        <v>274</v>
      </c>
      <c r="C300" s="136"/>
      <c r="D300" s="136"/>
      <c r="E300" s="136"/>
      <c r="F300" s="136"/>
    </row>
    <row r="301" spans="2:7" s="29" customFormat="1" ht="12.75">
      <c r="B301" s="138" t="s">
        <v>197</v>
      </c>
      <c r="C301" s="136"/>
      <c r="D301" s="136"/>
      <c r="E301" s="136"/>
      <c r="F301" s="136"/>
    </row>
    <row r="302" spans="2:7" s="29" customFormat="1" ht="12.75">
      <c r="B302" s="302" t="s">
        <v>185</v>
      </c>
      <c r="C302" s="239" t="s">
        <v>275</v>
      </c>
      <c r="D302" s="239" t="s">
        <v>277</v>
      </c>
    </row>
    <row r="303" spans="2:7" s="29" customFormat="1" ht="12.75">
      <c r="B303" s="302"/>
      <c r="C303" s="239" t="s">
        <v>276</v>
      </c>
      <c r="D303" s="239" t="s">
        <v>278</v>
      </c>
    </row>
    <row r="304" spans="2:7" s="29" customFormat="1" ht="12.75">
      <c r="B304" s="181" t="s">
        <v>279</v>
      </c>
      <c r="C304" s="182">
        <v>0</v>
      </c>
      <c r="D304" s="182">
        <v>0</v>
      </c>
      <c r="E304" s="58"/>
      <c r="F304" s="31"/>
    </row>
    <row r="305" spans="2:6" s="29" customFormat="1" ht="12.75">
      <c r="B305" s="181" t="s">
        <v>280</v>
      </c>
      <c r="C305" s="182">
        <v>0</v>
      </c>
      <c r="D305" s="182">
        <v>0</v>
      </c>
      <c r="F305" s="31"/>
    </row>
    <row r="306" spans="2:6" s="29" customFormat="1" ht="12.75">
      <c r="B306" s="181" t="s">
        <v>360</v>
      </c>
      <c r="C306" s="182">
        <v>0</v>
      </c>
      <c r="D306" s="182">
        <v>0</v>
      </c>
      <c r="E306" s="58"/>
      <c r="F306" s="31"/>
    </row>
    <row r="307" spans="2:6" s="29" customFormat="1" ht="12.75">
      <c r="B307" s="181" t="s">
        <v>362</v>
      </c>
      <c r="C307" s="182">
        <v>0</v>
      </c>
      <c r="D307" s="182">
        <v>0</v>
      </c>
      <c r="F307" s="31"/>
    </row>
    <row r="308" spans="2:6" s="29" customFormat="1" ht="12.75">
      <c r="B308" s="181" t="s">
        <v>361</v>
      </c>
      <c r="C308" s="182">
        <v>0</v>
      </c>
      <c r="D308" s="182">
        <v>0</v>
      </c>
      <c r="F308" s="31"/>
    </row>
    <row r="309" spans="2:6" s="29" customFormat="1" ht="12.75">
      <c r="B309" s="181" t="s">
        <v>281</v>
      </c>
      <c r="C309" s="182">
        <v>0</v>
      </c>
      <c r="D309" s="182">
        <v>0</v>
      </c>
      <c r="F309" s="31"/>
    </row>
    <row r="310" spans="2:6" s="29" customFormat="1" ht="12.75">
      <c r="B310" s="183" t="s">
        <v>219</v>
      </c>
      <c r="C310" s="219">
        <f>SUM(C304:C309)</f>
        <v>0</v>
      </c>
      <c r="D310" s="219">
        <f>SUM(D304:D309)</f>
        <v>0</v>
      </c>
      <c r="F310" s="32"/>
    </row>
    <row r="311" spans="2:6" s="29" customFormat="1" ht="12.75"/>
    <row r="312" spans="2:6" s="29" customFormat="1" ht="12.75"/>
    <row r="313" spans="2:6" s="29" customFormat="1" ht="12.75">
      <c r="B313" s="140" t="s">
        <v>282</v>
      </c>
    </row>
    <row r="314" spans="2:6" s="29" customFormat="1" ht="25.5">
      <c r="B314" s="135" t="s">
        <v>283</v>
      </c>
    </row>
    <row r="315" spans="2:6" s="29" customFormat="1" ht="25.5">
      <c r="B315" s="137" t="s">
        <v>197</v>
      </c>
    </row>
    <row r="316" spans="2:6" s="29" customFormat="1" ht="12.75">
      <c r="B316" s="293" t="s">
        <v>258</v>
      </c>
      <c r="C316" s="237" t="s">
        <v>284</v>
      </c>
      <c r="D316" s="254" t="s">
        <v>288</v>
      </c>
    </row>
    <row r="317" spans="2:6" s="29" customFormat="1" ht="12.75">
      <c r="B317" s="293"/>
      <c r="C317" s="237" t="s">
        <v>168</v>
      </c>
      <c r="D317" s="254" t="s">
        <v>285</v>
      </c>
    </row>
    <row r="318" spans="2:6" s="29" customFormat="1" ht="12.75">
      <c r="B318" s="189" t="s">
        <v>286</v>
      </c>
      <c r="C318" s="217">
        <v>0</v>
      </c>
      <c r="D318" s="217">
        <v>0</v>
      </c>
      <c r="F318" s="23"/>
    </row>
    <row r="319" spans="2:6" s="29" customFormat="1" ht="12.75">
      <c r="B319" s="189" t="s">
        <v>334</v>
      </c>
      <c r="C319" s="217">
        <v>0</v>
      </c>
      <c r="D319" s="217">
        <v>0</v>
      </c>
      <c r="F319" s="23"/>
    </row>
    <row r="320" spans="2:6" s="29" customFormat="1" ht="12.75">
      <c r="B320" s="189" t="s">
        <v>287</v>
      </c>
      <c r="C320" s="217">
        <v>0</v>
      </c>
      <c r="D320" s="217">
        <v>0</v>
      </c>
      <c r="F320" s="23"/>
    </row>
    <row r="321" spans="2:7" s="29" customFormat="1" ht="12.75">
      <c r="B321" s="189" t="s">
        <v>438</v>
      </c>
      <c r="C321" s="217">
        <v>2583048</v>
      </c>
      <c r="D321" s="217">
        <v>0</v>
      </c>
      <c r="F321" s="23"/>
    </row>
    <row r="322" spans="2:7" s="29" customFormat="1" ht="12.75">
      <c r="B322" s="197" t="s">
        <v>270</v>
      </c>
      <c r="C322" s="218">
        <f>SUM(C318:C321)</f>
        <v>2583048</v>
      </c>
      <c r="D322" s="218">
        <f>SUM(D318:D321)</f>
        <v>0</v>
      </c>
      <c r="F322" s="25"/>
    </row>
    <row r="323" spans="2:7" s="29" customFormat="1" ht="12.75"/>
    <row r="324" spans="2:7" s="29" customFormat="1" ht="12.75">
      <c r="B324" s="135" t="s">
        <v>289</v>
      </c>
    </row>
    <row r="325" spans="2:7" s="29" customFormat="1" ht="25.5">
      <c r="B325" s="137" t="s">
        <v>197</v>
      </c>
    </row>
    <row r="326" spans="2:7" s="29" customFormat="1" ht="12.75">
      <c r="B326" s="293" t="s">
        <v>258</v>
      </c>
      <c r="C326" s="237" t="s">
        <v>284</v>
      </c>
      <c r="D326" s="254" t="s">
        <v>288</v>
      </c>
    </row>
    <row r="327" spans="2:7" s="29" customFormat="1" ht="12.75">
      <c r="B327" s="293"/>
      <c r="C327" s="237" t="s">
        <v>168</v>
      </c>
      <c r="D327" s="254" t="s">
        <v>285</v>
      </c>
    </row>
    <row r="328" spans="2:7" s="29" customFormat="1" ht="12.75">
      <c r="B328" s="189" t="s">
        <v>290</v>
      </c>
      <c r="C328" s="217">
        <v>0</v>
      </c>
      <c r="D328" s="217">
        <v>0</v>
      </c>
    </row>
    <row r="329" spans="2:7" s="29" customFormat="1" ht="12.75">
      <c r="B329" s="189" t="s">
        <v>300</v>
      </c>
      <c r="C329" s="217">
        <v>0</v>
      </c>
      <c r="D329" s="217">
        <v>0</v>
      </c>
    </row>
    <row r="330" spans="2:7" s="29" customFormat="1" ht="12.75">
      <c r="B330" s="189" t="s">
        <v>451</v>
      </c>
      <c r="C330" s="217">
        <v>0</v>
      </c>
      <c r="D330" s="217">
        <v>0</v>
      </c>
    </row>
    <row r="331" spans="2:7" s="29" customFormat="1" ht="12.75">
      <c r="B331" s="197" t="s">
        <v>270</v>
      </c>
      <c r="C331" s="218">
        <f>SUM(C328:C330)</f>
        <v>0</v>
      </c>
      <c r="D331" s="218">
        <f>SUM(D328:D330)</f>
        <v>0</v>
      </c>
    </row>
    <row r="332" spans="2:7" s="29" customFormat="1" ht="12.75"/>
    <row r="333" spans="2:7" s="29" customFormat="1" ht="12.75"/>
    <row r="334" spans="2:7" s="29" customFormat="1" ht="12.75">
      <c r="B334" s="135" t="s">
        <v>291</v>
      </c>
    </row>
    <row r="335" spans="2:7" s="29" customFormat="1" ht="25.5">
      <c r="B335" s="137" t="s">
        <v>197</v>
      </c>
      <c r="G335" s="56"/>
    </row>
    <row r="336" spans="2:7" s="29" customFormat="1" ht="12.75">
      <c r="B336" s="293" t="s">
        <v>258</v>
      </c>
      <c r="C336" s="237" t="s">
        <v>284</v>
      </c>
      <c r="D336" s="254" t="s">
        <v>288</v>
      </c>
      <c r="G336" s="56"/>
    </row>
    <row r="337" spans="2:7" s="29" customFormat="1" ht="12.75">
      <c r="B337" s="293"/>
      <c r="C337" s="237" t="s">
        <v>168</v>
      </c>
      <c r="D337" s="254" t="s">
        <v>285</v>
      </c>
      <c r="G337" s="56"/>
    </row>
    <row r="338" spans="2:7" s="29" customFormat="1" ht="12.75">
      <c r="B338" s="181" t="s">
        <v>450</v>
      </c>
      <c r="C338" s="182">
        <v>15858206</v>
      </c>
      <c r="D338" s="182">
        <v>0</v>
      </c>
      <c r="G338" s="56"/>
    </row>
    <row r="339" spans="2:7" s="29" customFormat="1" ht="12.75">
      <c r="B339" s="181" t="s">
        <v>292</v>
      </c>
      <c r="C339" s="182">
        <v>2616604</v>
      </c>
      <c r="D339" s="182">
        <v>0</v>
      </c>
      <c r="G339" s="56"/>
    </row>
    <row r="340" spans="2:7" s="29" customFormat="1" ht="12.75">
      <c r="B340" s="181" t="s">
        <v>293</v>
      </c>
      <c r="C340" s="182">
        <v>1321518</v>
      </c>
      <c r="D340" s="182">
        <v>0</v>
      </c>
      <c r="G340" s="56"/>
    </row>
    <row r="341" spans="2:7" s="29" customFormat="1" ht="12.75">
      <c r="B341" s="181" t="s">
        <v>294</v>
      </c>
      <c r="C341" s="182">
        <v>0</v>
      </c>
      <c r="D341" s="182">
        <v>0</v>
      </c>
      <c r="G341" s="56"/>
    </row>
    <row r="342" spans="2:7" s="29" customFormat="1" ht="12.75">
      <c r="B342" s="181" t="s">
        <v>295</v>
      </c>
      <c r="C342" s="182">
        <v>0</v>
      </c>
      <c r="D342" s="182">
        <v>0</v>
      </c>
    </row>
    <row r="343" spans="2:7" s="29" customFormat="1" ht="12.75">
      <c r="B343" s="181" t="s">
        <v>296</v>
      </c>
      <c r="C343" s="182">
        <v>0</v>
      </c>
      <c r="D343" s="182">
        <v>0</v>
      </c>
    </row>
    <row r="344" spans="2:7" s="29" customFormat="1" ht="12.75">
      <c r="B344" s="181" t="s">
        <v>297</v>
      </c>
      <c r="C344" s="182">
        <v>366560</v>
      </c>
      <c r="D344" s="182">
        <v>0</v>
      </c>
    </row>
    <row r="345" spans="2:7" s="29" customFormat="1" ht="12.75">
      <c r="B345" s="181" t="s">
        <v>382</v>
      </c>
      <c r="C345" s="182">
        <v>0</v>
      </c>
      <c r="D345" s="182">
        <v>0</v>
      </c>
    </row>
    <row r="346" spans="2:7" s="29" customFormat="1" ht="12.75">
      <c r="B346" s="181" t="s">
        <v>298</v>
      </c>
      <c r="C346" s="182">
        <v>0</v>
      </c>
      <c r="D346" s="182">
        <v>0</v>
      </c>
    </row>
    <row r="347" spans="2:7" s="29" customFormat="1" ht="12.75">
      <c r="B347" s="181" t="s">
        <v>337</v>
      </c>
      <c r="C347" s="182">
        <v>0</v>
      </c>
      <c r="D347" s="182">
        <v>0</v>
      </c>
      <c r="F347" s="59"/>
    </row>
    <row r="348" spans="2:7" s="29" customFormat="1" ht="12.75">
      <c r="B348" s="181" t="s">
        <v>299</v>
      </c>
      <c r="C348" s="182">
        <v>0</v>
      </c>
      <c r="D348" s="182">
        <v>0</v>
      </c>
    </row>
    <row r="349" spans="2:7" s="29" customFormat="1" ht="12.75">
      <c r="B349" s="181" t="s">
        <v>363</v>
      </c>
      <c r="C349" s="182">
        <v>0</v>
      </c>
      <c r="D349" s="182">
        <v>0</v>
      </c>
    </row>
    <row r="350" spans="2:7" s="29" customFormat="1" ht="12.75">
      <c r="B350" s="181" t="s">
        <v>301</v>
      </c>
      <c r="C350" s="182">
        <v>1703</v>
      </c>
      <c r="D350" s="182">
        <v>0</v>
      </c>
    </row>
    <row r="351" spans="2:7" s="29" customFormat="1" ht="12.75">
      <c r="B351" s="181" t="s">
        <v>302</v>
      </c>
      <c r="C351" s="182">
        <v>0</v>
      </c>
      <c r="D351" s="182">
        <v>0</v>
      </c>
    </row>
    <row r="352" spans="2:7" s="29" customFormat="1" ht="12.75">
      <c r="B352" s="181" t="s">
        <v>303</v>
      </c>
      <c r="C352" s="182">
        <v>0</v>
      </c>
      <c r="D352" s="182">
        <v>0</v>
      </c>
    </row>
    <row r="353" spans="2:6" s="29" customFormat="1" ht="12.75">
      <c r="B353" s="181" t="s">
        <v>429</v>
      </c>
      <c r="C353" s="182">
        <v>0</v>
      </c>
      <c r="D353" s="182">
        <v>0</v>
      </c>
    </row>
    <row r="354" spans="2:6" s="29" customFormat="1" ht="12.75">
      <c r="B354" s="181" t="s">
        <v>336</v>
      </c>
      <c r="C354" s="182">
        <v>0</v>
      </c>
      <c r="D354" s="182">
        <v>0</v>
      </c>
    </row>
    <row r="355" spans="2:6" s="29" customFormat="1" ht="12.75">
      <c r="B355" s="181" t="s">
        <v>304</v>
      </c>
      <c r="C355" s="182">
        <v>0</v>
      </c>
      <c r="D355" s="182">
        <v>0</v>
      </c>
    </row>
    <row r="356" spans="2:6" s="29" customFormat="1" ht="12.75">
      <c r="B356" s="181" t="s">
        <v>305</v>
      </c>
      <c r="C356" s="182">
        <v>0</v>
      </c>
      <c r="D356" s="182">
        <v>0</v>
      </c>
    </row>
    <row r="357" spans="2:6" s="29" customFormat="1" ht="12.75">
      <c r="B357" s="181" t="s">
        <v>306</v>
      </c>
      <c r="C357" s="182">
        <v>0</v>
      </c>
      <c r="D357" s="182">
        <v>0</v>
      </c>
    </row>
    <row r="358" spans="2:6" s="29" customFormat="1" ht="12.75">
      <c r="B358" s="181" t="s">
        <v>307</v>
      </c>
      <c r="C358" s="182">
        <v>0</v>
      </c>
      <c r="D358" s="182">
        <v>0</v>
      </c>
    </row>
    <row r="359" spans="2:6" s="29" customFormat="1" ht="12.75">
      <c r="B359" s="181" t="s">
        <v>308</v>
      </c>
      <c r="C359" s="182">
        <v>1583304</v>
      </c>
      <c r="D359" s="182">
        <v>0</v>
      </c>
      <c r="E359" s="56"/>
    </row>
    <row r="360" spans="2:6" s="29" customFormat="1" ht="12.75">
      <c r="B360" s="181" t="s">
        <v>309</v>
      </c>
      <c r="C360" s="182">
        <v>0</v>
      </c>
      <c r="D360" s="182">
        <v>0</v>
      </c>
    </row>
    <row r="361" spans="2:6" s="29" customFormat="1" ht="12.75">
      <c r="B361" s="183" t="s">
        <v>270</v>
      </c>
      <c r="C361" s="184">
        <f>SUM(C338:C360)</f>
        <v>21747895</v>
      </c>
      <c r="D361" s="184">
        <f>SUM(D338:D360)</f>
        <v>0</v>
      </c>
    </row>
    <row r="362" spans="2:6" s="29" customFormat="1" ht="12.75">
      <c r="B362" s="24"/>
      <c r="C362" s="22"/>
      <c r="D362" s="116"/>
    </row>
    <row r="363" spans="2:6" s="29" customFormat="1" ht="12.75">
      <c r="B363" s="24"/>
      <c r="C363" s="116"/>
      <c r="D363" s="22"/>
    </row>
    <row r="364" spans="2:6">
      <c r="B364"/>
    </row>
    <row r="365" spans="2:6">
      <c r="B365" s="298" t="s">
        <v>310</v>
      </c>
      <c r="C365" s="298"/>
      <c r="D365" s="298"/>
      <c r="E365" s="298"/>
      <c r="F365" s="298"/>
    </row>
    <row r="366" spans="2:6">
      <c r="B366" s="299"/>
      <c r="C366" s="299"/>
      <c r="D366" s="299"/>
      <c r="E366" s="299"/>
      <c r="F366" s="299"/>
    </row>
    <row r="367" spans="2:6">
      <c r="B367" s="143" t="s">
        <v>395</v>
      </c>
      <c r="C367" s="143"/>
      <c r="D367" s="143"/>
      <c r="E367" s="142"/>
      <c r="F367" s="136"/>
    </row>
    <row r="368" spans="2:6">
      <c r="B368" s="129"/>
      <c r="C368" s="129"/>
      <c r="D368" s="129"/>
      <c r="E368" s="61"/>
    </row>
    <row r="369" spans="2:6" ht="25.15" customHeight="1">
      <c r="B369" s="255" t="s">
        <v>258</v>
      </c>
      <c r="C369" s="236" t="s">
        <v>248</v>
      </c>
      <c r="D369" s="236" t="s">
        <v>311</v>
      </c>
    </row>
    <row r="370" spans="2:6">
      <c r="B370" s="178" t="s">
        <v>425</v>
      </c>
      <c r="C370" s="101">
        <v>0</v>
      </c>
      <c r="D370" s="101">
        <v>0</v>
      </c>
      <c r="F370" s="16"/>
    </row>
    <row r="371" spans="2:6">
      <c r="B371" s="178" t="s">
        <v>426</v>
      </c>
      <c r="C371" s="101">
        <v>0</v>
      </c>
      <c r="D371" s="101">
        <v>0</v>
      </c>
    </row>
    <row r="372" spans="2:6">
      <c r="B372" s="178" t="s">
        <v>430</v>
      </c>
      <c r="C372" s="101">
        <v>8638126</v>
      </c>
      <c r="D372" s="101">
        <v>0</v>
      </c>
    </row>
    <row r="373" spans="2:6">
      <c r="B373" s="178"/>
      <c r="C373" s="101"/>
      <c r="D373" s="101"/>
    </row>
    <row r="374" spans="2:6">
      <c r="B374" s="178"/>
      <c r="C374" s="101"/>
      <c r="D374" s="101"/>
    </row>
    <row r="375" spans="2:6">
      <c r="B375" s="179" t="s">
        <v>312</v>
      </c>
      <c r="C375" s="180">
        <f>SUM(C370:C374)</f>
        <v>8638126</v>
      </c>
      <c r="D375" s="180">
        <f>SUM(D370:D374)</f>
        <v>0</v>
      </c>
    </row>
    <row r="376" spans="2:6">
      <c r="B376" s="33"/>
      <c r="C376" s="33"/>
      <c r="D376" s="33"/>
    </row>
    <row r="377" spans="2:6">
      <c r="B377" s="123" t="s">
        <v>386</v>
      </c>
      <c r="C377" s="33"/>
      <c r="D377" s="33"/>
    </row>
    <row r="378" spans="2:6" ht="22.5">
      <c r="B378" s="255" t="s">
        <v>258</v>
      </c>
      <c r="C378" s="236" t="s">
        <v>248</v>
      </c>
      <c r="D378" s="236" t="s">
        <v>311</v>
      </c>
    </row>
    <row r="379" spans="2:6" ht="25.5">
      <c r="B379" s="177" t="s">
        <v>452</v>
      </c>
      <c r="C379" s="130">
        <v>0</v>
      </c>
      <c r="D379" s="133">
        <v>0</v>
      </c>
    </row>
    <row r="380" spans="2:6">
      <c r="B380" s="131" t="s">
        <v>312</v>
      </c>
      <c r="C380" s="132">
        <f>SUM(C379)</f>
        <v>0</v>
      </c>
      <c r="D380" s="132">
        <f>SUM(D379)</f>
        <v>0</v>
      </c>
    </row>
    <row r="381" spans="2:6">
      <c r="B381"/>
    </row>
    <row r="382" spans="2:6">
      <c r="B382" s="140" t="s">
        <v>313</v>
      </c>
      <c r="C382" s="136"/>
      <c r="D382" s="136"/>
      <c r="E382" s="136"/>
      <c r="F382" s="136"/>
    </row>
    <row r="383" spans="2:6">
      <c r="B383" s="299" t="s">
        <v>197</v>
      </c>
      <c r="C383" s="299"/>
      <c r="D383" s="299"/>
      <c r="E383" s="299"/>
      <c r="F383" s="299"/>
    </row>
    <row r="384" spans="2:6">
      <c r="B384" s="154"/>
    </row>
    <row r="385" spans="2:4">
      <c r="B385" s="135" t="s">
        <v>396</v>
      </c>
    </row>
    <row r="386" spans="2:4" ht="30">
      <c r="B386" s="256" t="s">
        <v>258</v>
      </c>
      <c r="C386" s="241" t="s">
        <v>248</v>
      </c>
      <c r="D386" s="241" t="s">
        <v>311</v>
      </c>
    </row>
    <row r="387" spans="2:4">
      <c r="B387" s="185" t="s">
        <v>480</v>
      </c>
      <c r="C387" s="130">
        <v>21747945</v>
      </c>
      <c r="D387" s="130">
        <v>0</v>
      </c>
    </row>
    <row r="388" spans="2:4">
      <c r="B388" s="185" t="s">
        <v>380</v>
      </c>
      <c r="C388" s="130">
        <v>29758566</v>
      </c>
      <c r="D388" s="130">
        <v>0</v>
      </c>
    </row>
    <row r="389" spans="2:4">
      <c r="B389" s="185" t="s">
        <v>381</v>
      </c>
      <c r="C389" s="130">
        <v>0</v>
      </c>
      <c r="D389" s="130">
        <v>0</v>
      </c>
    </row>
    <row r="390" spans="2:4">
      <c r="B390" s="185"/>
      <c r="C390" s="191"/>
      <c r="D390" s="191"/>
    </row>
    <row r="391" spans="2:4">
      <c r="B391" s="208" t="s">
        <v>312</v>
      </c>
      <c r="C391" s="198">
        <f>SUM(C387:C390)</f>
        <v>51506511</v>
      </c>
      <c r="D391" s="198">
        <f>SUM(D387:D390)</f>
        <v>0</v>
      </c>
    </row>
    <row r="392" spans="2:4">
      <c r="B392"/>
    </row>
    <row r="393" spans="2:4">
      <c r="B393" s="135" t="s">
        <v>397</v>
      </c>
    </row>
    <row r="394" spans="2:4" ht="25.5">
      <c r="B394" s="257" t="s">
        <v>258</v>
      </c>
      <c r="C394" s="237" t="s">
        <v>248</v>
      </c>
      <c r="D394" s="237" t="s">
        <v>311</v>
      </c>
    </row>
    <row r="395" spans="2:4">
      <c r="B395" s="185" t="s">
        <v>416</v>
      </c>
      <c r="C395" s="191">
        <v>0</v>
      </c>
      <c r="D395" s="231">
        <v>0</v>
      </c>
    </row>
    <row r="396" spans="2:4">
      <c r="B396" s="185"/>
      <c r="C396" s="216"/>
      <c r="D396" s="216"/>
    </row>
    <row r="397" spans="2:4">
      <c r="B397" s="208" t="s">
        <v>312</v>
      </c>
      <c r="C397" s="198">
        <f>SUM(C395:C396)</f>
        <v>0</v>
      </c>
      <c r="D397" s="198">
        <f>SUM(D395:D396)</f>
        <v>0</v>
      </c>
    </row>
    <row r="398" spans="2:4">
      <c r="B398"/>
    </row>
    <row r="399" spans="2:4">
      <c r="B399" s="135" t="s">
        <v>314</v>
      </c>
    </row>
    <row r="400" spans="2:4">
      <c r="B400" s="137" t="s">
        <v>237</v>
      </c>
    </row>
    <row r="401" spans="2:5">
      <c r="B401"/>
    </row>
    <row r="402" spans="2:5" ht="35.25" customHeight="1">
      <c r="B402" s="14" t="s">
        <v>315</v>
      </c>
      <c r="C402" s="298" t="s">
        <v>316</v>
      </c>
      <c r="D402" s="298"/>
      <c r="E402" s="298"/>
    </row>
    <row r="403" spans="2:5">
      <c r="C403" s="301" t="s">
        <v>317</v>
      </c>
      <c r="D403" s="301"/>
      <c r="E403" s="301"/>
    </row>
    <row r="404" spans="2:5">
      <c r="C404" s="299" t="s">
        <v>388</v>
      </c>
      <c r="D404" s="299"/>
      <c r="E404" s="299"/>
    </row>
    <row r="405" spans="2:5">
      <c r="C405" s="136"/>
      <c r="D405" s="136"/>
      <c r="E405" s="136"/>
    </row>
    <row r="406" spans="2:5">
      <c r="C406" s="301" t="s">
        <v>318</v>
      </c>
      <c r="D406" s="301"/>
      <c r="E406" s="301"/>
    </row>
    <row r="407" spans="2:5">
      <c r="C407" s="299" t="s">
        <v>388</v>
      </c>
      <c r="D407" s="299"/>
      <c r="E407" s="136"/>
    </row>
    <row r="408" spans="2:5" ht="33" customHeight="1">
      <c r="C408" s="298" t="s">
        <v>394</v>
      </c>
      <c r="D408" s="298"/>
      <c r="E408" s="298"/>
    </row>
    <row r="410" spans="2:5">
      <c r="C410" s="258" t="s">
        <v>319</v>
      </c>
    </row>
    <row r="411" spans="2:5">
      <c r="C411" s="222" t="s">
        <v>462</v>
      </c>
    </row>
    <row r="412" spans="2:5">
      <c r="C412" s="222" t="s">
        <v>453</v>
      </c>
    </row>
    <row r="413" spans="2:5">
      <c r="C413" s="222" t="s">
        <v>454</v>
      </c>
    </row>
    <row r="414" spans="2:5">
      <c r="C414" s="222" t="s">
        <v>455</v>
      </c>
    </row>
    <row r="415" spans="2:5">
      <c r="C415" s="222" t="s">
        <v>463</v>
      </c>
    </row>
    <row r="416" spans="2:5">
      <c r="C416" s="222" t="s">
        <v>464</v>
      </c>
    </row>
    <row r="417" spans="2:5">
      <c r="C417" s="222" t="s">
        <v>465</v>
      </c>
    </row>
    <row r="418" spans="2:5">
      <c r="C418" s="222" t="s">
        <v>466</v>
      </c>
    </row>
    <row r="419" spans="2:5">
      <c r="C419" s="222" t="s">
        <v>456</v>
      </c>
    </row>
    <row r="421" spans="2:5">
      <c r="B421" s="14" t="s">
        <v>358</v>
      </c>
      <c r="C421" s="139" t="s">
        <v>320</v>
      </c>
      <c r="D421" s="136"/>
      <c r="E421" s="136"/>
    </row>
    <row r="422" spans="2:5" ht="32.25" customHeight="1">
      <c r="C422" s="300" t="s">
        <v>351</v>
      </c>
      <c r="D422" s="300"/>
      <c r="E422" s="300"/>
    </row>
    <row r="423" spans="2:5">
      <c r="C423" s="136"/>
      <c r="D423" s="136"/>
      <c r="E423" s="136"/>
    </row>
    <row r="424" spans="2:5">
      <c r="B424" s="85" t="s">
        <v>321</v>
      </c>
      <c r="C424" s="140" t="s">
        <v>322</v>
      </c>
      <c r="D424" s="136"/>
      <c r="E424" s="136"/>
    </row>
    <row r="425" spans="2:5">
      <c r="C425" s="141" t="s">
        <v>350</v>
      </c>
      <c r="D425" s="136"/>
      <c r="E425" s="136"/>
    </row>
    <row r="426" spans="2:5">
      <c r="C426" s="136"/>
      <c r="D426" s="136"/>
      <c r="E426" s="136"/>
    </row>
    <row r="427" spans="2:5">
      <c r="B427" s="14" t="s">
        <v>359</v>
      </c>
      <c r="C427" s="135" t="s">
        <v>323</v>
      </c>
      <c r="D427" s="136"/>
      <c r="E427" s="136"/>
    </row>
    <row r="428" spans="2:5">
      <c r="C428" s="137" t="s">
        <v>388</v>
      </c>
      <c r="D428" s="136"/>
      <c r="E428" s="136"/>
    </row>
    <row r="429" spans="2:5">
      <c r="C429" s="136"/>
      <c r="D429" s="136"/>
      <c r="E429" s="136"/>
    </row>
    <row r="430" spans="2:5">
      <c r="B430" s="14" t="s">
        <v>324</v>
      </c>
      <c r="C430" s="142" t="s">
        <v>325</v>
      </c>
      <c r="D430" s="136"/>
      <c r="E430" s="136"/>
    </row>
    <row r="431" spans="2:5">
      <c r="C431" s="137" t="s">
        <v>388</v>
      </c>
      <c r="D431" s="136"/>
      <c r="E431" s="136"/>
    </row>
    <row r="432" spans="2:5">
      <c r="C432" s="136"/>
      <c r="D432" s="136"/>
      <c r="E432" s="136"/>
    </row>
    <row r="433" spans="2:5">
      <c r="B433" s="14" t="s">
        <v>326</v>
      </c>
      <c r="C433" s="135" t="s">
        <v>327</v>
      </c>
      <c r="D433" s="136"/>
      <c r="E433" s="136"/>
    </row>
    <row r="434" spans="2:5">
      <c r="C434" s="141" t="s">
        <v>427</v>
      </c>
      <c r="D434" s="136"/>
      <c r="E434" s="136"/>
    </row>
  </sheetData>
  <mergeCells count="82">
    <mergeCell ref="I57:I59"/>
    <mergeCell ref="H57:H59"/>
    <mergeCell ref="G57:G59"/>
    <mergeCell ref="B2:D3"/>
    <mergeCell ref="B4:D4"/>
    <mergeCell ref="C38:D38"/>
    <mergeCell ref="E40:G40"/>
    <mergeCell ref="F57:F59"/>
    <mergeCell ref="C57:C59"/>
    <mergeCell ref="D57:D59"/>
    <mergeCell ref="B57:B59"/>
    <mergeCell ref="B74:C74"/>
    <mergeCell ref="B45:C45"/>
    <mergeCell ref="B84:E84"/>
    <mergeCell ref="B86:B87"/>
    <mergeCell ref="C86:C87"/>
    <mergeCell ref="D86:D87"/>
    <mergeCell ref="B46:E46"/>
    <mergeCell ref="B48:B49"/>
    <mergeCell ref="E57:E59"/>
    <mergeCell ref="B55:C55"/>
    <mergeCell ref="B100:D100"/>
    <mergeCell ref="B174:B175"/>
    <mergeCell ref="C174:C175"/>
    <mergeCell ref="D174:D175"/>
    <mergeCell ref="B102:F102"/>
    <mergeCell ref="B158:B161"/>
    <mergeCell ref="B151:B152"/>
    <mergeCell ref="G102:I102"/>
    <mergeCell ref="D103:D104"/>
    <mergeCell ref="E103:E104"/>
    <mergeCell ref="B108:D108"/>
    <mergeCell ref="F159:F161"/>
    <mergeCell ref="G159:G161"/>
    <mergeCell ref="C158:G158"/>
    <mergeCell ref="H159:H161"/>
    <mergeCell ref="I159:I161"/>
    <mergeCell ref="C151:C152"/>
    <mergeCell ref="D151:D152"/>
    <mergeCell ref="B109:D109"/>
    <mergeCell ref="B112:F112"/>
    <mergeCell ref="B139:F139"/>
    <mergeCell ref="B141:C141"/>
    <mergeCell ref="M159:M161"/>
    <mergeCell ref="B142:B143"/>
    <mergeCell ref="C142:C143"/>
    <mergeCell ref="D142:D143"/>
    <mergeCell ref="L159:L161"/>
    <mergeCell ref="H158:M158"/>
    <mergeCell ref="C159:C161"/>
    <mergeCell ref="D159:D161"/>
    <mergeCell ref="E159:E161"/>
    <mergeCell ref="J159:J161"/>
    <mergeCell ref="K159:K161"/>
    <mergeCell ref="B231:E231"/>
    <mergeCell ref="B184:B185"/>
    <mergeCell ref="B191:F191"/>
    <mergeCell ref="B193:E193"/>
    <mergeCell ref="B206:D206"/>
    <mergeCell ref="B230:D230"/>
    <mergeCell ref="B261:E261"/>
    <mergeCell ref="B250:E250"/>
    <mergeCell ref="B253:D253"/>
    <mergeCell ref="B259:C259"/>
    <mergeCell ref="B275:D275"/>
    <mergeCell ref="B326:B327"/>
    <mergeCell ref="B336:B337"/>
    <mergeCell ref="B280:E280"/>
    <mergeCell ref="B282:F282"/>
    <mergeCell ref="B296:F296"/>
    <mergeCell ref="B302:B303"/>
    <mergeCell ref="B316:B317"/>
    <mergeCell ref="B365:F365"/>
    <mergeCell ref="B366:F366"/>
    <mergeCell ref="B383:F383"/>
    <mergeCell ref="C422:E422"/>
    <mergeCell ref="C408:E408"/>
    <mergeCell ref="C402:E402"/>
    <mergeCell ref="C403:E403"/>
    <mergeCell ref="C404:E404"/>
    <mergeCell ref="C406:E406"/>
    <mergeCell ref="C407:D407"/>
  </mergeCells>
  <conditionalFormatting sqref="B232:B242">
    <cfRule type="duplicateValues" dxfId="0" priority="1"/>
  </conditionalFormatting>
  <pageMargins left="0.70866141732283472" right="0.70866141732283472" top="1.3385826771653544" bottom="0.74803149606299213" header="0.31496062992125984" footer="0.31496062992125984"/>
  <pageSetup paperSize="9" scale="78" orientation="portrait" r:id="rId1"/>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sCoRX0pSC8ugpGSaaCIdXQtsX95nmeWAWDJCKNCYJLiibm6gKDGVAQz0P98Pk9rxBH2zQImqFmTj
1pKTjGSNsA==</DigestValue>
    </Reference>
    <Reference Type="http://www.w3.org/2000/09/xmldsig#Object" URI="#idOfficeObject">
      <DigestMethod Algorithm="http://www.w3.org/2001/04/xmlenc#sha512"/>
      <DigestValue>1XDJW9yUhPcCZuN7divY5dGpO0xUeA03HsVaXsdSRCrQWMsMhIOCLm9WNE1s/SlCDW0FsT25xbvO
tmz7/b1cNA==</DigestValue>
    </Reference>
    <Reference Type="http://uri.etsi.org/01903#SignedProperties" URI="#idSignedProperties">
      <Transforms>
        <Transform Algorithm="http://www.w3.org/TR/2001/REC-xml-c14n-20010315"/>
      </Transforms>
      <DigestMethod Algorithm="http://www.w3.org/2001/04/xmlenc#sha512"/>
      <DigestValue>xd/tmZISbIg/LVDuRglwN7BZ0BFTXmbdqVHn0WiYvZd+MoL9FYqTZnpWYlNi+Wj4b/aUDiiyhbRs
AKhbWxMpsg==</DigestValue>
    </Reference>
  </SignedInfo>
  <SignatureValue>DMIc+TaF8QBL5EOXErRNJ3ToPsFtXBYY1CZqv5RJLag6xKo2/4Pbb3jAGIHJhCaMObXaeYMW9AIp
rN7zyobx4bpvywftuzLuzt317LWS1wZHcURZ7+IaamzG0N+l5NMlITi2kUOp/b1jwpp6cgrcHZGP
5cLsUU2HNLlbd3al7+I05/JA2UL6ymsRm29kSeNz2OxKg/vsPJdDVzwIdgQqjhfqjI5KD+7Jgm4I
ims9oIfDU85S/Hsn+YDRgfX+S4SSfUHiUS3+6RMs/N7rdJQjPxcIO7JA58+NkvyJO6Rzxd4fdqFG
/t8zuJdWJUARWIRLuxoLl3yT3RHeBB8ZyPG8RQ==</SignatureValue>
  <KeyInfo>
    <X509Data>
      <X509Certificate>MIIHsTCCBZmgAwIBAgIRANeoWG7pko+GTmEfYzKtYo0wDQYJKoZIhvcNAQENBQAwgYUxCzAJBgNVBAYTAlBZMQ0wCwYDVQQKEwRJQ1BQMTgwNgYDVQQLEy9QcmVzdGFkb3IgQ3VhbGlmaWNhZG8gZGUgU2VydmljaW9zIGRlIENvbmZpYW56YTEVMBMGA1UEAxMMQ09ERTEwMCBTLkEuMRYwFAYDVQQFEw1SVUM4MDA4MDYxMC03MB4XDTIzMDcyNzE5MTAzNloXDTI1MDcyNzE5MTAzNl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DYu7xtcgK+A7l5jFA7ROLNukX+pNjnMPTq03v5eu2US8GHWk0SeL+Mvg0SiVINS+EdjMT9hGDMdvw6I7B+GtDP6KsGQW8RK9KyS744IkI7bPPlszop/ye9sVPJiqKa6EXtSZNOBA3gozBcErVoPWcAi64Ism052hcUp8uiP2Y4y4JgJ5iMHUvnsFU86pKesB0fw248jFqDM08lXCzSKS4tkBFGKSvEIDnyCi44WyuEX6iimlS3wFN76QVGY35jVdIfzy1lfZpU7fLk99L6SKF+Y/Lujrh0ufCLddSUWg0xrWZadDoD3vkDO43rqs4JBPRrE7/l2AS8mVbxd8W7zs4jAgMBAAGjggLaMIIC1jAMBgNVHRMBAf8EAjAAMB0GA1UdDgQWBBRRKN27eArg3d8ZsFaxrB0bAJVGh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NnMIjJnVm+hZaDBhvEjAIo8ydVQDurmlf7Is0q2TbIwD1Q/2J7x/WnTFGi5LA1Xg7irO+GxlWET0X66r0zNuci+DB46VQIupidcSWBSVPhlKP+kqL6RYbRZxGaQnG6SFD6PV5fG5XBWu7Cu8Pq8YEDQtqZG/hzHh40DsNyF/h6hIgQzJ4uSLpBjJV7HWZGy1h8k4ebcHn2cFKBtH9suFAkRT2l/hYwM5xi5VLp+uqK9qRqhrgTG6OC9jjuEZQnri6Fv+thUz4nPYATusPMFZtjixIsAzCPylFbonZU6BK9Z4ubF3w3HWypW2LNtTRWNfetVHRJDqdC8exsKNvlcEkxgxLSc6n5GN/etPs3LNm5tiZrdGN4fK0fvc3P7RMugwzXePhmd5eEU3IDaaJ2eslNPC3kma4dOpDkPMdxuMGiNuRjbd1n1rV3FTj70yo1MM3nrHOZOkwLnFPEHr8ROO9dDfXu/oxDMNfvGHB3HMYUzSBU1/x7D/In2tB2osRsdqJbfExDs1SFbbVJF4Th1+pUPCmoAJgIGqIpeBO7qzMufT/B7xR30N9wOpbFWOY9DMlMpCWxC7uEJuBjbIYpebznT4vukkGwiMlqvD0+2bG5tqHvAbTZ0YVbpfzJ3CYbu2X1RoGM11WPMQL0zWbRQ91Z4544sJGIQxIjs5PbToD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lxgafz/8I1ZHBRAfKWT34YZzuw7lMJstXC3xF7aN7pXiP8f/AClTO2HGCfjnNtEbLppD061qtpy2UyPSZOmNsQ==</DigestValue>
      </Reference>
      <Reference URI="/xl/calcChain.xml?ContentType=application/vnd.openxmlformats-officedocument.spreadsheetml.calcChain+xml">
        <DigestMethod Algorithm="http://www.w3.org/2001/04/xmlenc#sha512"/>
        <DigestValue>A6zftr8CCM3Hlr49uE7dw3kG3cvSIkVQHbkn8N0X5DVpbXmUsYqKcCRxLMjMAllGarl/MiHY8q0wCetLtEhlqQ==</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4.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5.bin?ContentType=application/vnd.openxmlformats-officedocument.spreadsheetml.printerSettings">
        <DigestMethod Algorithm="http://www.w3.org/2001/04/xmlenc#sha512"/>
        <DigestValue>xqgyM31j9yLEKRfv0Tcwq74LL0DUYF46B8AXWwG6JjMc+8D24P0K8YAVa+imHubDUIm+Ll81w0DxDnF7KTmj1Q==</DigestValue>
      </Reference>
      <Reference URI="/xl/sharedStrings.xml?ContentType=application/vnd.openxmlformats-officedocument.spreadsheetml.sharedStrings+xml">
        <DigestMethod Algorithm="http://www.w3.org/2001/04/xmlenc#sha512"/>
        <DigestValue>uLkpfs2HxXnHeCUgLcAFLI1N8GRFRo3Z+Uayk5GkBaAY1a2i4yXZNZXT3GyTfxEkLLtNMiMLLdUn9ZiAX2B9TA==</DigestValue>
      </Reference>
      <Reference URI="/xl/styles.xml?ContentType=application/vnd.openxmlformats-officedocument.spreadsheetml.styles+xml">
        <DigestMethod Algorithm="http://www.w3.org/2001/04/xmlenc#sha512"/>
        <DigestValue>5ZsOgK64/ykceAw6yd4Pz38uHc1uxziK9jgA5Jreb9KeTxJABMJHa423MBioyjkTJ3IiaaRzGpPcMXhEwZ5DCg==</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A+yruDzuPOePNRH6qbAHpkAGqVw0Md3chj+tF4iykR/cnSyeO7mhFBhnb8k4wSobMc35u/ko2XsibJ3fvQ5rHg==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sheet1.xml?ContentType=application/vnd.openxmlformats-officedocument.spreadsheetml.worksheet+xml">
        <DigestMethod Algorithm="http://www.w3.org/2001/04/xmlenc#sha512"/>
        <DigestValue>7iY5ovLkxrfRhYldvA0+/0bhHhAcSLWR8HVuXhFT4noP48j5bp/erK79U+60CUpqudO+YEuQuXRIUo41vpDd8g==</DigestValue>
      </Reference>
      <Reference URI="/xl/worksheets/sheet2.xml?ContentType=application/vnd.openxmlformats-officedocument.spreadsheetml.worksheet+xml">
        <DigestMethod Algorithm="http://www.w3.org/2001/04/xmlenc#sha512"/>
        <DigestValue>8Co+lK/NdVXShGKVF1KAW3i3xC2g8FILYfzibLQikqIS0SwFxMafyAPgxT/fjJl8001mdN1SfxRjVl8weWM6FQ==</DigestValue>
      </Reference>
      <Reference URI="/xl/worksheets/sheet3.xml?ContentType=application/vnd.openxmlformats-officedocument.spreadsheetml.worksheet+xml">
        <DigestMethod Algorithm="http://www.w3.org/2001/04/xmlenc#sha512"/>
        <DigestValue>I9pa0BDYqzkQ9uNN/b35xh3VA3ci42o3NBTpbsAh9KSr/ZV8S1EDw68EUHw2tck3nCXfHONY6oU7vxRvbMvjLg==</DigestValue>
      </Reference>
      <Reference URI="/xl/worksheets/sheet4.xml?ContentType=application/vnd.openxmlformats-officedocument.spreadsheetml.worksheet+xml">
        <DigestMethod Algorithm="http://www.w3.org/2001/04/xmlenc#sha512"/>
        <DigestValue>PIaUq+YTFNSXvFVSOxE+w88TOhekgGVr6baKWg19f6y4GmKasHtFX4OImEXhhjibExNgCwWL5kutjMYJcxhazw==</DigestValue>
      </Reference>
      <Reference URI="/xl/worksheets/sheet5.xml?ContentType=application/vnd.openxmlformats-officedocument.spreadsheetml.worksheet+xml">
        <DigestMethod Algorithm="http://www.w3.org/2001/04/xmlenc#sha512"/>
        <DigestValue>BNuwUuN1SVw21aVUF+dYzWJx0rne//f/0zMZ1Ely5/+MiPJ463qUv6N3yCIJrLYx2X1jfbEVQcN2L5NJJIwBRw==</DigestValue>
      </Reference>
    </Manifest>
    <SignatureProperties>
      <SignatureProperty Id="idSignatureTime" Target="#idPackageSignature">
        <mdssi:SignatureTime xmlns:mdssi="http://schemas.openxmlformats.org/package/2006/digital-signature">
          <mdssi:Format>YYYY-MM-DDThh:mm:ssTZD</mdssi:Format>
          <mdssi:Value>2025-03-28T20:24:31Z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2025-03-28T20:24:31Z</xd:SigningTime>
          <xd:SigningCertificate>
            <xd:Cert>
              <xd:CertDigest>
                <DigestMethod Algorithm="http://www.w3.org/2001/04/xmlenc#sha512"/>
                <DigestValue>jYMbf7K8OpJp/ySEUH+A/jYFcn2qVj8v1Y886cmKocZ3Tzrp4V6qy5O8ZUn9Ejw0nYMMZxinTQT51pA5yefxeg==</DigestValue>
              </xd:CertDigest>
              <xd:IssuerSerial>
                <X509IssuerName>SERIALNUMBER=RUC80080610-7, CN=CODE100 S.A., OU=Prestador Cualificado de Servicios de Confianza, O=ICPP, C=PY</X509IssuerName>
                <X509SerialNumber>286658118605420949865941807018869088909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WpsaScje1J92uTJ9DEEZptLuzW4vTsML2FOAYHgES4w=</DigestValue>
    </Reference>
    <Reference Type="http://www.w3.org/2000/09/xmldsig#Object" URI="#idOfficeObject">
      <DigestMethod Algorithm="http://www.w3.org/2001/04/xmlenc#sha256"/>
      <DigestValue>hLlE9ilaYASjz+v5oKQ1s5/jMdMPZGRPumbaaaYst+8=</DigestValue>
    </Reference>
    <Reference Type="http://uri.etsi.org/01903#SignedProperties" URI="#idSignedProperties">
      <Transforms>
        <Transform Algorithm="http://www.w3.org/TR/2001/REC-xml-c14n-20010315"/>
      </Transforms>
      <DigestMethod Algorithm="http://www.w3.org/2001/04/xmlenc#sha256"/>
      <DigestValue>Sa33c59nKdKLXVScPOS0sbiVOm/Jfm6LE0dqFE/6Gxw=</DigestValue>
    </Reference>
  </SignedInfo>
  <SignatureValue>S38P75Xpk+P+YtvH+Jr3aHnHtNwQdoZP744cRM7lMWr2g+S8j0Nc5qjLB3yKTu3EADBol6hnrHYN
qelnoyDCZO48XqfXzG5m1/vfBD2hZv8rBQd2He6iluo+et/VyrHnGmhkhA3/ZzjgCGtJouTa89a9
IQvu8Pm1JW/TU9CkUUpTGbuN8eK9Mwf2zxEgoDVUKXMXtyggAYLOEGu57QPg9gRRjX2CM+ymSU0w
si1M9gCwny5PnFNA1rQLzCkEZM/zYtSIOP4Q5wxw4cVq/X+lLhd6L0UlWLsfRkxRyepF/cmnsSo6
/tGiJwBTWjjr8h2V+PAuBXQSwdQboBwqioSukQ==</SignatureValue>
  <KeyInfo>
    <X509Data>
      <X509Certificate>MIIIlTCCBn2gAwIBAgIQJrTrbfEMmSdls7EsS0M+/DANBgkqhkiG9w0BAQsFADCBgTEWMBQGA1UEBRMNUlVDODAwODAwOTktMDERMA8GA1UEAxMIVklUIFMuQS4xODA2BgNVBAsML1ByZXN0YWRvciBDdWFsaWZpY2FkbyBkZSBTZXJ2aWNpb3MgZGUgQ29uZmlhbnphMQ0wCwYDVQQKDARJQ1BQMQswCQYDVQQGEwJQWTAeFw0yNDAxMjYxMzE4MzZaFw0yNjAxMjYxMzE4MzZaMIHDMRcwFQYDVQQqDA5QQVRSSUNJQSBOT0VNSTEZMBcGA1UEBAwQQ0FQVVJSTyBTQUxESVZBUjESMBAGA1UEBRMJQ0kxNDcxMzA3MSgwJgYDVQQDDB9QQVRSSUNJQSBOT0VNSSBDQVBVUlJPIFNBTERJVkFSMQswCQYDVQQLDAJGMjE1MDMGA1UECgwsQ0VSVElGSUNBRE8gQ1VBTElGSUNBRE8gREUgRklSTUEgRUxFQ1RST05JQ0ExCzAJBgNVBAYTAlBZMIIBIjANBgkqhkiG9w0BAQEFAAOCAQ8AMIIBCgKCAQEAsarhqiCDlgujHrcKHM0TPLXdfQsKld6JlRLf6oV0y2YLKJ2Ewy5hxjxf5oFFvxH+2cf9U7XIeIhQj5KJxYkY/CaIYy+/KaxImwqMDVuWlGf37zBEUKL6NpBVuA9VA7J8dKikdOwGHwTGzz76NIbKCGrBCI5g47EDQwjbqQv3L+6OWD4eilOpHckcimDAn+z/GUooj3xd8ocs7RJcIu8MF8loaaNT7M8m2haq41hkRc4aQp1oN6jF6rxGxAHapnhVTmVzr0/j7rpDI8jcQR4A4W8eojvWzvVuLD4drVHYkWs8Iz6VoyBAGxwnjid2UEO0EYg9Yvprt4SVctJh0CiDPwIDAQABo4IDwzCCA78wDAYDVR0TAQH/BAIwADAOBgNVHQ8BAf8EBAMCBeAwLAYDVR0lAQH/BCIwIAYIKwYBBQUHAwQGCCsGAQUFBwMCBgorBgEEAYI3FAICMB0GA1UdDgQWBBTZrr1upUAf8KzbTW4+jqKSCLGda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MBgNVHREERTBDgRVQQ0FQVVJST0BTT0xBUi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vWGB0XmZVPgubrIvwtF2RAgdyt0eVu7mi5EPoyiZVanyPkceS9PtUNc/+G8fEY7cVx1sCunfeKUrOugd1A2cTMWheOkPYriTMgxeBUeLdyJZ6rT8S7wT4CGmVka8VB4OmaHzsB8EG/Yo9Hrk9v44vDypqCMukKCDToq3j+9Wf/MchIu4gU2nhv1HjTNlOhoGp8N5drfxxa5KxlqRvRPE8b7UETnfhdffB/liEzqGBAcBDIYlMT154tnNg1CT1lnUYjQFxB3d0pRMvxt4x7NmFL5wa0GtQOv2bAp68OqDTFHW8yMNyzR8MJ7ZrPWZgyVQNaOj+xzE9PP6BFcL9eR+7uoyK5yTFszx5W4bAVbYWMS+WqCX0WhEPc6Jv9oQp9A3YYrNGMxor7bBp7DYA+AkKniu2EZvjG9+e2pWf+UuNolGR92stJmgxPTRi/FRsikCi890e10N+wwZ4yGOinyuUVNakiNqcDWS6BVKOghcXHuL7bQ/A341F9FPZacWR8keTs5gWtUXwxLqBk/KAt/8S3/YN7Z1Ldl6qIUv8z2RG/X0kWuW+DnEO3DNCuRxasP42a+3AgPgrsezNt8Gbh4OMsqxQSPBpNlXHhO9yJ8Y6+katAAgKLBRb3zuBCFHISLYow5FWnR79P085+pREGl5pcn9CPDvmvBIG6+UtmDYbF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Hn2ufWyuOmVSfrc5on07j5F6iqUW8DVE+ETgxmwoDMc=</DigestValue>
      </Reference>
      <Reference URI="/xl/calcChain.xml?ContentType=application/vnd.openxmlformats-officedocument.spreadsheetml.calcChain+xml">
        <DigestMethod Algorithm="http://www.w3.org/2001/04/xmlenc#sha256"/>
        <DigestValue>P7ZtAExwdpCnw7kyTpUl/tjuywbASW8RQWBFqb6xUd8=</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s6l80irlBTW+uFk7nR5c7WcaDa2jSh3MPBgl0IjaDO0=</DigestValue>
      </Reference>
      <Reference URI="/xl/printerSettings/printerSettings4.bin?ContentType=application/vnd.openxmlformats-officedocument.spreadsheetml.printerSettings">
        <DigestMethod Algorithm="http://www.w3.org/2001/04/xmlenc#sha256"/>
        <DigestValue>GyyR84UYFfbFvVrs+ip9vPggIMAXC0nxkmeUVNsGxCc=</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3in1jNJT2prlL09T+MmNqFFb2RUGBmLadeE7iObWk14=</DigestValue>
      </Reference>
      <Reference URI="/xl/styles.xml?ContentType=application/vnd.openxmlformats-officedocument.spreadsheetml.styles+xml">
        <DigestMethod Algorithm="http://www.w3.org/2001/04/xmlenc#sha256"/>
        <DigestValue>5Ioiho4Z5QbyTTKElfQBVtPqMrG0KVxT8Nj9aHS5rag=</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rmmk6hYYuEFNuq3DVD+Lu6+Y1zlbDo6Y1GpubctNtpM=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4o7JBMHmd6P1gJ1J5gA5m84x6abIOSvPOHrCWndeWqY=</DigestValue>
      </Reference>
      <Reference URI="/xl/worksheets/sheet2.xml?ContentType=application/vnd.openxmlformats-officedocument.spreadsheetml.worksheet+xml">
        <DigestMethod Algorithm="http://www.w3.org/2001/04/xmlenc#sha256"/>
        <DigestValue>iyc9V8ZVlUSsCmVl0DAKIwk8dwzZCM7z5MpxzOoD0vQ=</DigestValue>
      </Reference>
      <Reference URI="/xl/worksheets/sheet3.xml?ContentType=application/vnd.openxmlformats-officedocument.spreadsheetml.worksheet+xml">
        <DigestMethod Algorithm="http://www.w3.org/2001/04/xmlenc#sha256"/>
        <DigestValue>H668iQsJGe6ZjlHj6TmFPjaGX5BHvkQAhZTaJa88o04=</DigestValue>
      </Reference>
      <Reference URI="/xl/worksheets/sheet4.xml?ContentType=application/vnd.openxmlformats-officedocument.spreadsheetml.worksheet+xml">
        <DigestMethod Algorithm="http://www.w3.org/2001/04/xmlenc#sha256"/>
        <DigestValue>PA04YlWO2hcFNT56SPB6+vQM8Objb4r0KqecOwvyVJE=</DigestValue>
      </Reference>
      <Reference URI="/xl/worksheets/sheet5.xml?ContentType=application/vnd.openxmlformats-officedocument.spreadsheetml.worksheet+xml">
        <DigestMethod Algorithm="http://www.w3.org/2001/04/xmlenc#sha256"/>
        <DigestValue>Ae0IXtDZnAe4x26x7lLRlmUJ+ko0TZQjeOMhAZhOmRY=</DigestValue>
      </Reference>
    </Manifest>
    <SignatureProperties>
      <SignatureProperty Id="idSignatureTime" Target="#idPackageSignature">
        <mdssi:SignatureTime xmlns:mdssi="http://schemas.openxmlformats.org/package/2006/digital-signature">
          <mdssi:Format>YYYY-MM-DDThh:mm:ssTZD</mdssi:Format>
          <mdssi:Value>2025-03-31T12:46:17Z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2025-03-31T12:46:17Z</xd:SigningTime>
          <xd:SigningCertificate>
            <xd:Cert>
              <xd:CertDigest>
                <DigestMethod Algorithm="http://www.w3.org/2001/04/xmlenc#sha256"/>
                <DigestValue>cdR0X2o5zuuzy+XIBi76kzXyTao+KKlvtqbfZ8Z3aFg=</DigestValue>
              </xd:CertDigest>
              <xd:IssuerSerial>
                <X509IssuerName>C=PY, O=ICPP, OU=Prestador Cualificado de Servicios de Confianza, CN=VIT S.A., SERIALNUMBER=RUC80080099-0</X509IssuerName>
                <X509SerialNumber>51450052351090762066445413795875733244</X509SerialNumber>
              </xd:IssuerSerial>
            </xd:Cert>
          </xd:SigningCertificate>
          <xd:SignaturePolicyIdentifier>
            <xd:SignaturePolicyImplied/>
          </xd:SignaturePolicyIdentifier>
        </xd:SignedSignatureProperties>
      </xd: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08F191FC-0151-4DF2-80F1-1DA5EBB8A801}"/>
</file>

<file path=customXml/itemProps2.xml><?xml version="1.0" encoding="utf-8"?>
<ds:datastoreItem xmlns:ds="http://schemas.openxmlformats.org/officeDocument/2006/customXml" ds:itemID="{A3FC039D-241A-4E52-8BBE-4AFDD8127A7A}"/>
</file>

<file path=customXml/itemProps3.xml><?xml version="1.0" encoding="utf-8"?>
<ds:datastoreItem xmlns:ds="http://schemas.openxmlformats.org/officeDocument/2006/customXml" ds:itemID="{F560E365-3C69-4C14-B4A8-6E7C687AE7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Balance General</vt:lpstr>
      <vt:lpstr>Estado de Resultados</vt:lpstr>
      <vt:lpstr>Variación PN</vt:lpstr>
      <vt:lpstr>Flujo de Efectivo</vt:lpstr>
      <vt:lpstr>Notas a los EEFF</vt:lpstr>
      <vt:lpstr>'Notas a los EEFF'!Área_de_impresión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Diario</dc:creator>
  <cp:lastModifiedBy>Dora Busto de Arzamendia</cp:lastModifiedBy>
  <cp:lastPrinted>2022-03-23T14:26:34Z</cp:lastPrinted>
  <dcterms:created xsi:type="dcterms:W3CDTF">2020-08-05T19:03:26Z</dcterms:created>
  <dcterms:modified xsi:type="dcterms:W3CDTF">2025-03-27T10:45:12Z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