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tcljdc\Desktop\TELECEL EEFF 2024\FINALES\"/>
    </mc:Choice>
  </mc:AlternateContent>
  <xr:revisionPtr revIDLastSave="0" documentId="13_ncr:201_{3DCDF983-8695-41CD-B78E-E6A212BF8098}" xr6:coauthVersionLast="47" xr6:coauthVersionMax="47" xr10:uidLastSave="{00000000-0000-0000-0000-000000000000}"/>
  <bookViews>
    <workbookView xWindow="-120" yWindow="-120" windowWidth="20730" windowHeight="11160" activeTab="2" xr2:uid="{DBEAA8DD-D0DD-4ED6-828C-389FD0F6F758}"/>
  </bookViews>
  <sheets>
    <sheet name="CARATULA" sheetId="1" r:id="rId1"/>
    <sheet name="Indice" sheetId="2" r:id="rId2"/>
    <sheet name="ER" sheetId="3" r:id="rId3"/>
    <sheet name="BG" sheetId="4" r:id="rId4"/>
    <sheet name="EFE" sheetId="5" r:id="rId5"/>
    <sheet name="EVPN" sheetId="6" r:id="rId6"/>
    <sheet name="NOTAS" sheetId="7" r:id="rId7"/>
  </sheets>
  <definedNames>
    <definedName name="_xlnm.Print_Area" localSheetId="2">ER!$A$1:$D$46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59" i="7" l="1"/>
  <c r="D819" i="7"/>
  <c r="C819" i="7"/>
  <c r="H778" i="7"/>
  <c r="D747" i="7"/>
  <c r="C478" i="7"/>
  <c r="D478" i="7"/>
  <c r="E478" i="7"/>
  <c r="F477" i="7"/>
  <c r="F476" i="7"/>
  <c r="F475" i="7"/>
  <c r="F474" i="7"/>
  <c r="F473" i="7"/>
  <c r="F472" i="7"/>
  <c r="F478" i="7" l="1"/>
  <c r="D49" i="5"/>
  <c r="D50" i="5" s="1"/>
  <c r="C49" i="5"/>
  <c r="C50" i="5" s="1"/>
  <c r="F47" i="4"/>
  <c r="F49" i="4" s="1"/>
  <c r="G736" i="7"/>
  <c r="H669" i="7"/>
  <c r="H666" i="7"/>
  <c r="D979" i="7"/>
  <c r="C979" i="7"/>
  <c r="D969" i="7"/>
  <c r="C969" i="7"/>
  <c r="D964" i="7"/>
  <c r="C964" i="7"/>
  <c r="D958" i="7"/>
  <c r="C958" i="7"/>
  <c r="D949" i="7"/>
  <c r="C949" i="7"/>
  <c r="D942" i="7"/>
  <c r="C942" i="7"/>
  <c r="D898" i="7"/>
  <c r="C898" i="7"/>
  <c r="D888" i="7"/>
  <c r="C888" i="7"/>
  <c r="D859" i="7"/>
  <c r="D838" i="7"/>
  <c r="C838" i="7"/>
  <c r="G803" i="7"/>
  <c r="G802" i="7"/>
  <c r="G801" i="7"/>
  <c r="G799" i="7"/>
  <c r="F799" i="7"/>
  <c r="E799" i="7"/>
  <c r="D799" i="7"/>
  <c r="C799" i="7"/>
  <c r="D791" i="7"/>
  <c r="C791" i="7"/>
  <c r="G780" i="7"/>
  <c r="F780" i="7"/>
  <c r="E780" i="7"/>
  <c r="D780" i="7"/>
  <c r="C780" i="7"/>
  <c r="H779" i="7"/>
  <c r="H780" i="7" s="1"/>
  <c r="G777" i="7"/>
  <c r="F777" i="7"/>
  <c r="E777" i="7"/>
  <c r="D777" i="7"/>
  <c r="C777" i="7"/>
  <c r="H776" i="7"/>
  <c r="H775" i="7"/>
  <c r="H774" i="7"/>
  <c r="H773" i="7"/>
  <c r="H772" i="7"/>
  <c r="G768" i="7"/>
  <c r="F768" i="7"/>
  <c r="E768" i="7"/>
  <c r="D768" i="7"/>
  <c r="C768" i="7"/>
  <c r="H767" i="7"/>
  <c r="H766" i="7"/>
  <c r="G765" i="7"/>
  <c r="F765" i="7"/>
  <c r="E765" i="7"/>
  <c r="D765" i="7"/>
  <c r="C765" i="7"/>
  <c r="H764" i="7"/>
  <c r="H763" i="7"/>
  <c r="H762" i="7"/>
  <c r="H761" i="7"/>
  <c r="H760" i="7"/>
  <c r="C747" i="7"/>
  <c r="F736" i="7"/>
  <c r="C736" i="7"/>
  <c r="F733" i="7"/>
  <c r="G730" i="7"/>
  <c r="G729" i="7"/>
  <c r="G728" i="7"/>
  <c r="G722" i="7"/>
  <c r="F722" i="7"/>
  <c r="E722" i="7"/>
  <c r="D722" i="7"/>
  <c r="C722" i="7"/>
  <c r="G719" i="7"/>
  <c r="F719" i="7"/>
  <c r="E719" i="7"/>
  <c r="D719" i="7"/>
  <c r="C719" i="7"/>
  <c r="D691" i="7"/>
  <c r="C691" i="7"/>
  <c r="H679" i="7"/>
  <c r="G669" i="7"/>
  <c r="F669" i="7"/>
  <c r="E669" i="7"/>
  <c r="D669" i="7"/>
  <c r="C669" i="7"/>
  <c r="G666" i="7"/>
  <c r="F666" i="7"/>
  <c r="E666" i="7"/>
  <c r="D666" i="7"/>
  <c r="C666" i="7"/>
  <c r="E566" i="7"/>
  <c r="E567" i="7" s="1"/>
  <c r="F556" i="7"/>
  <c r="E556" i="7"/>
  <c r="D556" i="7"/>
  <c r="C556" i="7"/>
  <c r="F535" i="7"/>
  <c r="F542" i="7" s="1"/>
  <c r="E535" i="7"/>
  <c r="E542" i="7" s="1"/>
  <c r="D535" i="7"/>
  <c r="D542" i="7" s="1"/>
  <c r="C535" i="7"/>
  <c r="C542" i="7" s="1"/>
  <c r="I506" i="7"/>
  <c r="D450" i="7"/>
  <c r="C450" i="7"/>
  <c r="D442" i="7"/>
  <c r="C442" i="7"/>
  <c r="D405" i="7"/>
  <c r="C405" i="7"/>
  <c r="C397" i="7"/>
  <c r="G387" i="7"/>
  <c r="C348" i="7"/>
  <c r="D332" i="7"/>
  <c r="C332" i="7"/>
  <c r="F305" i="7"/>
  <c r="E305" i="7"/>
  <c r="D305" i="7"/>
  <c r="C305" i="7"/>
  <c r="C291" i="7"/>
  <c r="D281" i="7"/>
  <c r="C281" i="7"/>
  <c r="C264" i="7"/>
  <c r="C266" i="7" s="1"/>
  <c r="D255" i="7"/>
  <c r="C255" i="7"/>
  <c r="F237" i="7"/>
  <c r="F241" i="7" s="1"/>
  <c r="E237" i="7"/>
  <c r="E241" i="7" s="1"/>
  <c r="D237" i="7"/>
  <c r="D241" i="7" s="1"/>
  <c r="C237" i="7"/>
  <c r="C241" i="7" s="1"/>
  <c r="D202" i="7"/>
  <c r="C202" i="7"/>
  <c r="C186" i="7"/>
  <c r="D176" i="7"/>
  <c r="C160" i="7"/>
  <c r="C147" i="7"/>
  <c r="E112" i="7"/>
  <c r="E114" i="7" s="1"/>
  <c r="D112" i="7"/>
  <c r="D114" i="7" s="1"/>
  <c r="G18" i="6"/>
  <c r="B18" i="6"/>
  <c r="H16" i="6"/>
  <c r="H17" i="6"/>
  <c r="H15" i="6"/>
  <c r="H14" i="6"/>
  <c r="H18" i="6" s="1"/>
  <c r="G14" i="6"/>
  <c r="F14" i="6"/>
  <c r="F18" i="6" s="1"/>
  <c r="E14" i="6"/>
  <c r="E18" i="6" s="1"/>
  <c r="D14" i="6"/>
  <c r="D18" i="6" s="1"/>
  <c r="C14" i="6"/>
  <c r="C18" i="6" s="1"/>
  <c r="B14" i="6"/>
  <c r="C44" i="5"/>
  <c r="C38" i="5"/>
  <c r="C46" i="5" s="1"/>
  <c r="C48" i="5" s="1"/>
  <c r="C30" i="5"/>
  <c r="C26" i="5"/>
  <c r="G69" i="4"/>
  <c r="F69" i="4"/>
  <c r="G57" i="4"/>
  <c r="F57" i="4"/>
  <c r="G47" i="4"/>
  <c r="G49" i="4" s="1"/>
  <c r="G35" i="4"/>
  <c r="G36" i="4" s="1"/>
  <c r="F35" i="4"/>
  <c r="F22" i="4"/>
  <c r="C11" i="3"/>
  <c r="G71" i="4" l="1"/>
  <c r="F36" i="4"/>
  <c r="F71" i="4"/>
  <c r="F72" i="4" s="1"/>
  <c r="F74" i="4" s="1"/>
  <c r="C16" i="3"/>
  <c r="C20" i="3" s="1"/>
  <c r="C22" i="3" s="1"/>
  <c r="C24" i="3" s="1"/>
  <c r="H777" i="7"/>
  <c r="H768" i="7"/>
  <c r="G733" i="7"/>
  <c r="H765" i="7"/>
  <c r="G804" i="7"/>
  <c r="C351" i="7"/>
  <c r="C26" i="3" l="1"/>
  <c r="C29" i="3" s="1"/>
</calcChain>
</file>

<file path=xl/sharedStrings.xml><?xml version="1.0" encoding="utf-8"?>
<sst xmlns="http://schemas.openxmlformats.org/spreadsheetml/2006/main" count="1360" uniqueCount="979">
  <si>
    <t>Estados Financieros Consolidados Auditados 
de Telefónica Celular del Paraguay S.A.E.</t>
  </si>
  <si>
    <t>30 de abril de 2025</t>
  </si>
  <si>
    <t>Sociedad:</t>
  </si>
  <si>
    <t>TELECEL S.A.E.</t>
  </si>
  <si>
    <t>Enero</t>
  </si>
  <si>
    <t>Marzo</t>
  </si>
  <si>
    <t>Abril</t>
  </si>
  <si>
    <t>Fecha Presentación:</t>
  </si>
  <si>
    <t>Mayo</t>
  </si>
  <si>
    <t>Junio</t>
  </si>
  <si>
    <t>Julio</t>
  </si>
  <si>
    <t>Agosto</t>
  </si>
  <si>
    <t>Impuesto a la renta</t>
  </si>
  <si>
    <t>BG</t>
  </si>
  <si>
    <t>Diciembre</t>
  </si>
  <si>
    <t>Cuentas por cobrar comerciales</t>
  </si>
  <si>
    <t>Saldos y transacciones con partes relacionadas</t>
  </si>
  <si>
    <t>Resultados acumulados</t>
  </si>
  <si>
    <t>EFE</t>
  </si>
  <si>
    <t>EVPN</t>
  </si>
  <si>
    <t>Indice</t>
  </si>
  <si>
    <t>Febrero</t>
  </si>
  <si>
    <t>Al 31 de Diciembre de 2024</t>
  </si>
  <si>
    <t>Comparativo con igual período del año anterior</t>
  </si>
  <si>
    <t xml:space="preserve"> (En millones de guaraníes)</t>
  </si>
  <si>
    <t>Nota</t>
  </si>
  <si>
    <t>Ingresos</t>
  </si>
  <si>
    <t>Utilidad bruta</t>
  </si>
  <si>
    <r>
      <t xml:space="preserve">Gastos operativos </t>
    </r>
    <r>
      <rPr>
        <i/>
        <sz val="11"/>
        <color theme="1"/>
        <rFont val="Arial"/>
        <family val="2"/>
      </rPr>
      <t>(i)</t>
    </r>
  </si>
  <si>
    <t>Depreciación</t>
  </si>
  <si>
    <t>13.2 , 13.4</t>
  </si>
  <si>
    <t>Amortización</t>
  </si>
  <si>
    <t>12.3</t>
  </si>
  <si>
    <t>Otros ingresos operativos (egresos), neto</t>
  </si>
  <si>
    <t>Utilidad operativa</t>
  </si>
  <si>
    <t>8.3</t>
  </si>
  <si>
    <t>Interés y otros ingresos financieros</t>
  </si>
  <si>
    <t>8.1.1 , 9.1 , 20.4</t>
  </si>
  <si>
    <t>11.1.2</t>
  </si>
  <si>
    <t>Resultado de inversiones en asociadas</t>
  </si>
  <si>
    <t>Resultados ordinarios antes de impuesto a la renta y participación minoritaria</t>
  </si>
  <si>
    <t>Resultado participación minoritaria</t>
  </si>
  <si>
    <t>Resultado ordinario antes del impuesto a la renta</t>
  </si>
  <si>
    <t>6.1</t>
  </si>
  <si>
    <t>Resultado extraordinario neto de impuesto a la renta</t>
  </si>
  <si>
    <t>Resultado sobre actividades discontinuadas neto de impuesto a la renta</t>
  </si>
  <si>
    <t xml:space="preserve">Utilidad/(Pérdida) neta del año </t>
  </si>
  <si>
    <t>Atribuible a:</t>
  </si>
  <si>
    <t>Accionistas de la empresa</t>
  </si>
  <si>
    <t>Participaciones no Contoladoras</t>
  </si>
  <si>
    <t>Las notas que se acompañan son parte integrante de estos estados financieros consolidados.</t>
  </si>
  <si>
    <t>(En millones de guaraníes)</t>
  </si>
  <si>
    <t>NOTA</t>
  </si>
  <si>
    <t>ACTIVO</t>
  </si>
  <si>
    <t>ACTIVO NO CORRIENTE</t>
  </si>
  <si>
    <t>Propiedad, planta y equipo, neto</t>
  </si>
  <si>
    <t>13.2</t>
  </si>
  <si>
    <t>Activos por derecho de uso</t>
  </si>
  <si>
    <t>13.4</t>
  </si>
  <si>
    <t>Activos por impuestos diferidos</t>
  </si>
  <si>
    <t>Activos contractuales, neto</t>
  </si>
  <si>
    <t>Otros activos no corrientes</t>
  </si>
  <si>
    <t>Inversión en asociadas</t>
  </si>
  <si>
    <t>Activos disponibles para la venta</t>
  </si>
  <si>
    <t>20.4</t>
  </si>
  <si>
    <t>ACTIVO CORRIENTE</t>
  </si>
  <si>
    <t>Inventarios, neto</t>
  </si>
  <si>
    <t>Cuentas por cobrar comerciales, neto</t>
  </si>
  <si>
    <t>Cargos pagados por adelantado</t>
  </si>
  <si>
    <t>Ingresos devengados</t>
  </si>
  <si>
    <t>Otros activos corrientes</t>
  </si>
  <si>
    <t>Efectivo restringido</t>
  </si>
  <si>
    <t>9.2</t>
  </si>
  <si>
    <t>Efectivo y equivalentes de efectivo</t>
  </si>
  <si>
    <t>9.1</t>
  </si>
  <si>
    <t>PATRIMONIO NETO</t>
  </si>
  <si>
    <t>Capital integrado y prima de emisión</t>
  </si>
  <si>
    <t>7.1</t>
  </si>
  <si>
    <t>Reserva de revalúo</t>
  </si>
  <si>
    <t>Reserva legal</t>
  </si>
  <si>
    <t>7.2</t>
  </si>
  <si>
    <t>Reservas estatutarias</t>
  </si>
  <si>
    <t>Otras reservas</t>
  </si>
  <si>
    <t>7.3</t>
  </si>
  <si>
    <t>Diferencia transitoria por conversión</t>
  </si>
  <si>
    <t>Utilidad del período/año atribuible a los accionistas</t>
  </si>
  <si>
    <t>Participaciones no controladoras</t>
  </si>
  <si>
    <t>PASIVO</t>
  </si>
  <si>
    <t>PASIVO NO CORRIENTE</t>
  </si>
  <si>
    <t>Deudas financieras</t>
  </si>
  <si>
    <t>8.4</t>
  </si>
  <si>
    <t>Provisiones y otros pasivos no corrientes</t>
  </si>
  <si>
    <t>18.2</t>
  </si>
  <si>
    <t>Pasivos por impuestos diferidos</t>
  </si>
  <si>
    <t>PASIVO CORRIENTE</t>
  </si>
  <si>
    <t>Deuda y financiamiento</t>
  </si>
  <si>
    <t>Pasivos por arrendamiento</t>
  </si>
  <si>
    <t>Pasivos contractuales</t>
  </si>
  <si>
    <t>Provisiones y otros pasivos corrientes</t>
  </si>
  <si>
    <t>18.1</t>
  </si>
  <si>
    <t>Comparativo con igual periodo del año anterior</t>
  </si>
  <si>
    <t>Millones PYG</t>
  </si>
  <si>
    <t>Notas</t>
  </si>
  <si>
    <t>Flujo de efectivo de actividades operativas</t>
  </si>
  <si>
    <t>Pérdida (ganancia) por diferencia de cambio</t>
  </si>
  <si>
    <t>Ajustes no monetarios:</t>
  </si>
  <si>
    <t>Depreciación y amortización</t>
  </si>
  <si>
    <t>12.3 , 13.2 , 13.4</t>
  </si>
  <si>
    <t>Pérdida / (Ganancia) por venta y/o deterioro de activos. neto</t>
  </si>
  <si>
    <t>Pago basado en acciones</t>
  </si>
  <si>
    <t>Cambios en el capital de trabajo:</t>
  </si>
  <si>
    <t>(Aumento) / Disminución en inventarios</t>
  </si>
  <si>
    <t>(Disminución) / Aumento en cuentas por pagar comerciales y otras partidas por pagar</t>
  </si>
  <si>
    <t>Cambios totales en capital de trabajo</t>
  </si>
  <si>
    <t>Interés pagado</t>
  </si>
  <si>
    <t>Interés cobrado</t>
  </si>
  <si>
    <t>Fondos provenientes de actividades operativas</t>
  </si>
  <si>
    <t>Flujos de efectivo de actividades de inversión</t>
  </si>
  <si>
    <t>Adquisición de subsidiarias. neto de efectivo recibido</t>
  </si>
  <si>
    <t xml:space="preserve">— </t>
  </si>
  <si>
    <t>Adquisición de activos intangibles y licencias</t>
  </si>
  <si>
    <t>12.4</t>
  </si>
  <si>
    <t>13.3</t>
  </si>
  <si>
    <t>Ganancias por venta de propiedad, planta y equipo</t>
  </si>
  <si>
    <t>Inversión en compañías vinculadas. neto</t>
  </si>
  <si>
    <t>Fondos netos utilizados en actividades de inversión</t>
  </si>
  <si>
    <t>Flujos de efectivo de actividades de financiamiento:</t>
  </si>
  <si>
    <t>Pago de deudas y de financiamientos</t>
  </si>
  <si>
    <t>Ingresos por emisión de deudas y otros financiamientos</t>
  </si>
  <si>
    <t>Pago de dividendos</t>
  </si>
  <si>
    <t>Fondos netos utilizados en actividades de financiamiento</t>
  </si>
  <si>
    <t>Impacto de diferencia de cambio en efectivo y equivalentes de efectivo, neto</t>
  </si>
  <si>
    <t>Aumento / (Disminución) del efectivo y equivalentes</t>
  </si>
  <si>
    <t>Efectivo y equivalentes de efectivo al inicio del año</t>
  </si>
  <si>
    <t>Efectivo y equivalentes de efectivo al final del año</t>
  </si>
  <si>
    <t>Número de Acciones</t>
  </si>
  <si>
    <t>Capital Social y Prima de Emisión</t>
  </si>
  <si>
    <t>Resultados Acumulados</t>
  </si>
  <si>
    <t>Reservas Legales</t>
  </si>
  <si>
    <t>Otras Reservas</t>
  </si>
  <si>
    <t>Total patrimonio neto</t>
  </si>
  <si>
    <t>Saldo al 31 de diciembre de 2022</t>
  </si>
  <si>
    <t>Utilidad neta e integral del año</t>
  </si>
  <si>
    <t>Saldo al 31 de Diciembre de 2023</t>
  </si>
  <si>
    <t>Dividendos declarados (i)</t>
  </si>
  <si>
    <t>Saldo al 31 de Diciembre de 2024</t>
  </si>
  <si>
    <t>(i) Los dividendos declarados atribuibles a la Participación Minoritaria corresponden a Shai Holding, que posee el 1% de las acciones de la empresa.</t>
  </si>
  <si>
    <t>1.</t>
  </si>
  <si>
    <t>NOTA 1 – DESCRIPCIÓN DE LA NATURALEZA Y DEL NEGOCIO DE LA COMPAÑÍA</t>
  </si>
  <si>
    <t>1.1</t>
  </si>
  <si>
    <t>INTRODUCCIÓN</t>
  </si>
  <si>
    <t>1.1.1</t>
  </si>
  <si>
    <t>Información corporativa</t>
  </si>
  <si>
    <t>Telecel es una subsidiaria de propiedad total de Millicom International III N.V. Las acciones ordinarias de Millicom se cotizan en el mercado de valores Nasdaq de EE. UU. Al 31 de diciembre de 2024, las acciones de Millicom también se cotizan en el Nasdaq de Estocolmo en forma de recibos de depósito suecos (DEG). Al 31 de diciembre de 2024 Atlas S.A.S. posee el 40,37% de las acciones de Millicom, cuyo beneficiario final es Xavier Niel y su familia.</t>
  </si>
  <si>
    <t>La Junta de Directores ("Directorio") aprobó estos estados financieros consolidados para su emisión el 30 de abril de 2025.</t>
  </si>
  <si>
    <t>1.1.2</t>
  </si>
  <si>
    <t>Actividades de negocio</t>
  </si>
  <si>
    <t>1.1.3</t>
  </si>
  <si>
    <t>Entorno macroeconomico actual</t>
  </si>
  <si>
    <t>La Comisión Económica para América Latina y el Caribe (CEPAL) proyecta que la economía regional se expandirá un 2,4% en 2025. En este contexto, Paraguay se posiciona como el segundo país con mayor crecimiento de su PIB, con un crecimiento estimado del 3,9%. Asimismo, el Departamento de Asuntos Económicos y Sociales de las Naciones Unidas dio a conocer su informe sobre “Situación y perspectivas económicas mundiales 2025”, en el que proyecta un crecimiento económico para Paraguay del 3,8% para 2025 y del 3,7% para 2026.</t>
  </si>
  <si>
    <t>2.</t>
  </si>
  <si>
    <t>NOTA 2 - RESUMEN DE LAS PRINCIPALES POLÍTICAS CONTABLES</t>
  </si>
  <si>
    <t>2.1)</t>
  </si>
  <si>
    <t>Estados financieros consolidados con los criterios de las NIIF</t>
  </si>
  <si>
    <t>2.1.1</t>
  </si>
  <si>
    <t>Bases de preparación</t>
  </si>
  <si>
    <t>En esta sección se detalla las políticas contables significativas del Grupo aplicadas a los estados financieros consolidados en su conjunto. Las políticas contables importantes específicas de una nota se incluyen dentro de esa nota. Las políticas contables referentes a cuestiones no significativas no se incluyen en estos estados financieros consolidados.</t>
  </si>
  <si>
    <t>2.1.2</t>
  </si>
  <si>
    <t>Consolidación</t>
  </si>
  <si>
    <t>2.1.3</t>
  </si>
  <si>
    <t>Moneda extranjera</t>
  </si>
  <si>
    <t>Las transacciones en una moneda distinta de la moneda funcional son inicialmente registradas por la Sociedad al tipo de cambio de la fecha de la transacción original. Los activos y pasivos monetarios en monedas distintas de la moneda funcional se convierten al tipo de cambio de cierre vigente a la fecha de cierre del período sobre el que se informe. Todas las diferencias se imputan en el estado de resultado integral consolidado en la línea de resultado por diferencia de cambio.</t>
  </si>
  <si>
    <t>Change</t>
  </si>
  <si>
    <t>Exchange rates to the US dollar</t>
  </si>
  <si>
    <t>Functional currency (for all companies)</t>
  </si>
  <si>
    <t>Year-end rate</t>
  </si>
  <si>
    <t>%</t>
  </si>
  <si>
    <t>Average rate</t>
  </si>
  <si>
    <t>Paraguay</t>
  </si>
  <si>
    <t>Guaraní PYG</t>
  </si>
  <si>
    <t>7.6 %</t>
  </si>
  <si>
    <t>3.7 %</t>
  </si>
  <si>
    <t>2.1.4</t>
  </si>
  <si>
    <t>Normas contables NIIF nuevas y modificadas</t>
  </si>
  <si>
    <t>Los siguientes cambios a las normas han sido adoptados por el Grupo y no tuvieron un impacto significativo en las políticas o revelaciones contables del Grupo y no requirieron ajustes retroactivos:</t>
  </si>
  <si>
    <t>Las siguientes normas y modificaciones son efectivas para períodos anuales que comienzan el 1 de enero de 2026 (Modificaciones a la NIIF 9, NIIF 7 y Mejoras Anuales) o el 1 de enero de 2027 (NIIF 18) y su impacto potencial en los estados financieros consolidados del Grupo se encuentra actualmente siendo evaluado por la administración:</t>
  </si>
  <si>
    <t>2.2</t>
  </si>
  <si>
    <t>Criterios y estimaciones críticas</t>
  </si>
  <si>
    <t>2.2.1</t>
  </si>
  <si>
    <r>
      <t>Criterios</t>
    </r>
    <r>
      <rPr>
        <sz val="10"/>
        <color theme="1"/>
        <rFont val="Arial"/>
        <family val="2"/>
      </rPr>
      <t xml:space="preserve"> </t>
    </r>
  </si>
  <si>
    <t>La Dirección aplica su juicio en el tratamiento de las políticas contables para la preparación de estos estados financieros. Particularmente se aplica un nivel significativo de juicio con respecto a los siguientes elementos:</t>
  </si>
  <si>
    <t>Estimaciones</t>
  </si>
  <si>
    <t>2.2.2</t>
  </si>
  <si>
    <t>Cambio en la estimación contable</t>
  </si>
  <si>
    <t>2.2.3</t>
  </si>
  <si>
    <t>Reforma Fiscal Internacional-Modelo Pilar II</t>
  </si>
  <si>
    <t>2.3</t>
  </si>
  <si>
    <t>Cifras comparativas</t>
  </si>
  <si>
    <t>3.</t>
  </si>
  <si>
    <t>NOTA 3 - EL GRUPO TELECEL</t>
  </si>
  <si>
    <t>El Grupo comprende cuatro compañías que brindan servicios de telefonía móvil, contenidos multimedia, televisión por cable, soporte tecnológico, desarrollo de software y aplicaciones, servicios de Internet y servicios financieros.</t>
  </si>
  <si>
    <t>3.1</t>
  </si>
  <si>
    <t>Subsidiarias</t>
  </si>
  <si>
    <t>3.1.1</t>
  </si>
  <si>
    <t>Contabilidad de subsidiarias e intereses de participaciones minoritarias</t>
  </si>
  <si>
    <t xml:space="preserve">·     valor razonable de cualquier participación accionaria preexistente en la subsidiaria. </t>
  </si>
  <si>
    <t>Las subsidiarias se consolidan por completo a partir de la fecha en que se transfiere el control a Telecel. Si los hechos y las circunstancias indican que hay cambios en uno o más de los elementos de control, se realiza una nueva valoración para determinar si todavía existe el control. Las subsidiarias dejan de consolidar a partir de la fecha en que cesa el control. Las transacciones con interés minoritario se contabilizan como transacciones con los propietarios del patrimonio del Grupo. Las ganancias o pérdidas por enajenación a las participaciones minoritarias se registran en el patrimonio neto. En el caso de las compras a participaciones minoritarias, la diferencia entre la consideración pagada y la correspondiente cuota adquirida del valor contable de los activos netos de la subsidiaria también se registra en el patrimonio neto.</t>
  </si>
  <si>
    <t>3.1.2</t>
  </si>
  <si>
    <t>Adquisición de subsidiarias y aumento de las participaciones minoritarias en subsidiarias</t>
  </si>
  <si>
    <t>Cambios en el alcance 2024 y 2023</t>
  </si>
  <si>
    <t>3.1.3</t>
  </si>
  <si>
    <t>4.</t>
  </si>
  <si>
    <t>Ingresos de operaciones continuas por categoría</t>
  </si>
  <si>
    <t>En millones de guaranies</t>
  </si>
  <si>
    <t>Momento de reconocimiento de ingresos</t>
  </si>
  <si>
    <t>Móvil</t>
  </si>
  <si>
    <t>A lo largo del tiempo</t>
  </si>
  <si>
    <t>Hogar</t>
  </si>
  <si>
    <t>Corporativo</t>
  </si>
  <si>
    <t>Servicios financieros móviles</t>
  </si>
  <si>
    <t>Contenido</t>
  </si>
  <si>
    <t>Otros ingresos</t>
  </si>
  <si>
    <t>En un determinado momento</t>
  </si>
  <si>
    <t>Servicio</t>
  </si>
  <si>
    <t>Teléfonos y equipos y otros</t>
  </si>
  <si>
    <t>Total</t>
  </si>
  <si>
    <t>4.1</t>
  </si>
  <si>
    <t>Contabilidad de los ingresos</t>
  </si>
  <si>
    <t>4.1.1</t>
  </si>
  <si>
    <t>Reconocimiento de ingresos</t>
  </si>
  <si>
    <t>El Grupo aplica las siguientes soluciones prácticas previstas en la NIIF 15:</t>
  </si>
  <si>
    <t>-  No se realizarán ajustes al precio de la transacción por componentes financieros siempre que el periodo entre la transferencia de un bien o servicio prometido al cliente y la cobranza asociada sea perfeccionada dentro del plazo de un año o menos. Cuando el periodo es superior a un año se ajusta el componente de financiación, si es material.</t>
  </si>
  <si>
    <t>-  Revelación en los estados financieros consolidados del Grupo del precio de la transacción asignado a las obligaciones de desempeño aún no cumplidas en el caso de los contratos que tienen una duración original prevista de más de un año (por ejemplo, no se revelan las obligaciones de desempeño aún no cumplidas de los contratos que tienen una duración original de un año o menos).</t>
  </si>
  <si>
    <t>-  Aplicación del expediente práctico de no revelar el precio asignado a las obligaciones de desempeño no satisfechas. si la contribución de un cliente corresponde al valor de la obligación de desempeño de la entidad con el cliente (es decir, si la facturación corresponde a los ingresos contables).</t>
  </si>
  <si>
    <t>-  Aplicación del expediente práctico de reconocer los costos incrementales incurridos para obtener un contrato como un gasto cuando se incurre en ellos si el período de amortización del activo que de otro modo se habría reconocido es de un año o menos.</t>
  </si>
  <si>
    <t>Las ventas de teléfonos y equipos se reconocen como ingresos una vez que el cliente obtiene el control del bien. Este criterio se cumple cuando el cliente tiene la capacidad de dirigir el uso y obtener sustancialmente todos los beneficios restantes de ese bien.</t>
  </si>
  <si>
    <t>Criterios significativos</t>
  </si>
  <si>
    <t>La determinación del precio de venta independiente para los contratos que involucran más de una obligación de desempeño puede requerir ejercer un juicio significativo, como cuando el precio de venta de un bien o servicio no es fácilmente observable.</t>
  </si>
  <si>
    <t>El Grupo determina el precio de venta independiente de cada obligación de desempeño del contrato de acuerdo con los precios que el Grupo aplicaría al vender los mismos servicios y/o teléfonos y equipos incluidos en la obligación a un cliente similar de forma independiente. Cuando el precio de venta independiente de los servicios y/o el teléfono y el equipo no son directamente observables, el Grupo maximiza el uso de datos externos y utiliza el método del costo esperado más el margen para estimar el precio de venta independiente.</t>
  </si>
  <si>
    <t>5.</t>
  </si>
  <si>
    <t>Equipos, programación y otros costos directos y los gastos operativos incurridos por el Grupo pueden resumirse de la siguiente manera:</t>
  </si>
  <si>
    <t>Equipos, programación y otros costos directos</t>
  </si>
  <si>
    <t>Costos directos de los servicios vendidos</t>
  </si>
  <si>
    <t>Costo de teléfonos, equipos y otros accesorios</t>
  </si>
  <si>
    <t>Deudas incobrables y costos por obsolescencia</t>
  </si>
  <si>
    <t>Total Equipos, programación y otros costos directos</t>
  </si>
  <si>
    <t xml:space="preserve">Gastos operativos </t>
  </si>
  <si>
    <t>Empleados</t>
  </si>
  <si>
    <t>Marketing</t>
  </si>
  <si>
    <t>Honorarios corporativos</t>
  </si>
  <si>
    <t>Mantenimiento de red</t>
  </si>
  <si>
    <t>Servicios externos y otros</t>
  </si>
  <si>
    <t>Otros gastos operativos</t>
  </si>
  <si>
    <t>Facturación y pagos</t>
  </si>
  <si>
    <t>Alquileres y arrendamiento operativo</t>
  </si>
  <si>
    <t>Gastos operativos. netos</t>
  </si>
  <si>
    <t>5.1</t>
  </si>
  <si>
    <t>5.1.1</t>
  </si>
  <si>
    <t>Equipos, programación y otros costos directos se registran en función a su devengamiento.</t>
  </si>
  <si>
    <t>5.1.2</t>
  </si>
  <si>
    <t>Costos incrementales para la obtención de un contrato</t>
  </si>
  <si>
    <t>Los costos incrementales para la obtención de un contrato, incluidas las comisiones de los dealers, se capitalizan como costos del contrato en el estado de situación financiera y se amortizan en los gastos operativos durante el período de beneficio esperado, que se basa en la duración promedio de los contratos con el cliente (ver el procedimiento práctico en la nota 4.1.1).</t>
  </si>
  <si>
    <t>5.1.3</t>
  </si>
  <si>
    <t>Información de segmento</t>
  </si>
  <si>
    <t>El Comité de Dirección Estratégica es el principal responsable de la toma de decisiones operativas del Grupo. La Dirección ha determinado el segmento operativo basándose en la información revisada por el Comité de Dirección Estratégica con el fin de asignar recursos y evaluar el desempeño.</t>
  </si>
  <si>
    <t>El Comité de Dirección Estratégica considera el negocio desde la perspectiva del producto como un solo segmento; desde este punto de vista, la gerencia considera el desempeño de las telecomunicaciones y los servicios de valor agregado como uno solo.</t>
  </si>
  <si>
    <t>Por lo tanto, los ingresos y los activos incluidos en el estado del resultado integral consolidado y en el estado de situación financiera consolidado son representativos de este segmento.</t>
  </si>
  <si>
    <t>5.2</t>
  </si>
  <si>
    <t>Nómina</t>
  </si>
  <si>
    <r>
      <t xml:space="preserve">Número de empleados permanentes </t>
    </r>
    <r>
      <rPr>
        <b/>
        <i/>
        <sz val="10"/>
        <color rgb="FF000000"/>
        <rFont val="Arial"/>
        <family val="2"/>
      </rPr>
      <t>(promedio)</t>
    </r>
  </si>
  <si>
    <t>Sueldos y jornales</t>
  </si>
  <si>
    <t>Seguridad social</t>
  </si>
  <si>
    <t>5.2.1</t>
  </si>
  <si>
    <t>5.2.1.1</t>
  </si>
  <si>
    <t>Liquidación en acciones</t>
  </si>
  <si>
    <t>Las acciones de Millicom otorgadas a la gerencia y a los empleados clave incluyen una compensación basada en acciones en forma de planes de incentivos en acciones a largo plazo. Desde 2016, el Grupo Millicom tiene dos tipos de planes anuales: un Plan de Acciones Diferidas (DSP) y un Plan de Acciones de Rendimiento (PSP).</t>
  </si>
  <si>
    <t>Costo de pagos basados en acciones</t>
  </si>
  <si>
    <t>Planes incentivos 2021</t>
  </si>
  <si>
    <t>Planes incentivos 2022</t>
  </si>
  <si>
    <t>Planes incentivos 2023</t>
  </si>
  <si>
    <t>Planes incentivos 2024</t>
  </si>
  <si>
    <t>Las acciones otorgadas bajo este PSP 2024 generalmente siguen las mismas reglas que las de años anteriores.</t>
  </si>
  <si>
    <t>Performance Share Plan (para planes emitidos desde 2021 hasta 2023)</t>
  </si>
  <si>
    <t>Supuestos y valor razonable de las acciones bajo la(s) porción(es) TSR y SAR</t>
  </si>
  <si>
    <t>Tasa libre de riesgo %</t>
  </si>
  <si>
    <t xml:space="preserve">Rentabilidad de los dividendos % </t>
  </si>
  <si>
    <t>Volatilidad del precio de la acción(i)  %</t>
  </si>
  <si>
    <t xml:space="preserve">Plazo de adjudicación (años) </t>
  </si>
  <si>
    <t>Plan de acciones por rendimiento 2023 (TSR relativo)</t>
  </si>
  <si>
    <t>Plan de acciones por rendimiento 2022 (TSR relativo)</t>
  </si>
  <si>
    <t>Plan de acciones por rendimiento 2021 (TSR relativo)</t>
  </si>
  <si>
    <t>(i) La volatilidad histórica retenida se ha determinado sobre la base de un promedio histórico de tres años.</t>
  </si>
  <si>
    <t>Plan diferido</t>
  </si>
  <si>
    <t>Planes 2024</t>
  </si>
  <si>
    <t>Planes 2023</t>
  </si>
  <si>
    <t>Planes 2022</t>
  </si>
  <si>
    <t>Planes 2021</t>
  </si>
  <si>
    <t>Acciones iniciales concedidas</t>
  </si>
  <si>
    <t>Revisión por caducidades</t>
  </si>
  <si>
    <t>Total antes de las emisiones</t>
  </si>
  <si>
    <t>Acciones emitidas en 2022</t>
  </si>
  <si>
    <t>Acciones emitidas en 2023</t>
  </si>
  <si>
    <t>Acciones emitidas en 2024</t>
  </si>
  <si>
    <t>Acciones que aún se espera que se otorguen</t>
  </si>
  <si>
    <t>Costo estimado durante el periodo de otorgamiento (Millones PYG)</t>
  </si>
  <si>
    <t>5.2.1.2</t>
  </si>
  <si>
    <t>Liquidación en efectivo</t>
  </si>
  <si>
    <t>5.2.2</t>
  </si>
  <si>
    <t>Directores y gerencia ejecutiva</t>
  </si>
  <si>
    <t>Honorarios</t>
  </si>
  <si>
    <t>Otros beneficios</t>
  </si>
  <si>
    <t>Millones del PYG</t>
  </si>
  <si>
    <t>Salario base</t>
  </si>
  <si>
    <t>Bonos</t>
  </si>
  <si>
    <t>Pensiones</t>
  </si>
  <si>
    <t>Total antes de pago basado en acciones</t>
  </si>
  <si>
    <t>Pago basado en acciones respecto al LTIP</t>
  </si>
  <si>
    <t xml:space="preserve">Total </t>
  </si>
  <si>
    <t>6.</t>
  </si>
  <si>
    <t>NOTA 6 - IMPUESTOS</t>
  </si>
  <si>
    <t>La tasa impositiva efectiva de la Compañía es 2024: 6.83%, 2023: 21.92%,.</t>
  </si>
  <si>
    <t>La conciliación entre la tasa legal promedio ponderada y la tasa fiscal promedio efectiva es la siguiente:</t>
  </si>
  <si>
    <t>En %</t>
  </si>
  <si>
    <t>Efecto de:</t>
  </si>
  <si>
    <t>Bonos no deducibles</t>
  </si>
  <si>
    <t>Otros impuestos</t>
  </si>
  <si>
    <t>Otros (iii)</t>
  </si>
  <si>
    <t>Impuesto corriente</t>
  </si>
  <si>
    <t>Beneficio neto por impuesto diferido</t>
  </si>
  <si>
    <t>Estado de situación</t>
  </si>
  <si>
    <t>Estado de resultado</t>
  </si>
  <si>
    <t>financiera consolidado</t>
  </si>
  <si>
    <t>integral consolidado</t>
  </si>
  <si>
    <t>PYG millions</t>
  </si>
  <si>
    <t>Provisión para deudores incobrables</t>
  </si>
  <si>
    <t>Diferencias temporales por NIIF 16</t>
  </si>
  <si>
    <t>Otras diferencias temporales</t>
  </si>
  <si>
    <t>6.2</t>
  </si>
  <si>
    <t>Activos y pasivos por impuestos corrientes</t>
  </si>
  <si>
    <t>Los activos y pasivos por impuestos corrientes correspondientes al período actual y a períodos anteriores son valuados por el importe que se espera recuperar o pagar a la autoridad fiscal. La tasa y las leyes fiscales utilizadas para calcular el monto son las promulgadas o substancialmente promulgadas en la fecha del estado de situación financiera.</t>
  </si>
  <si>
    <t>6.3</t>
  </si>
  <si>
    <t>Impuestos diferidos</t>
  </si>
  <si>
    <t>Los impuestos diferidos se calculan utilizando el método pasivo sobre las diferencias temporarias a la fecha del estado de situación financiera entre la base fiscal de los activos y pasivos y su valor contable a fines de información financiera.</t>
  </si>
  <si>
    <t>Los pasivos por impuestos diferidos se reconocen por todas las diferencias temporales imponibles, excepto cuando el pasivo por impuesto diferido surge del reconocimiento inicial de la plusvalía o de un activo o pasivo en una transacción que no es una combinación de negocios y que, en el momento de la transacción, no afecte tanto al resultado contable como al resultado fiscal.</t>
  </si>
  <si>
    <t>El importe en libros de los activos por impuestos diferidos se revisa en cada fecha del estado de situación financiera y se reduce en la medida en que ya no sea probable que se disponga de suficientes beneficios fiscales para utilizarlos. Los activos por impuestos diferidos no reconocidos se reevalúan en cada fecha del estado de situación financiera y se reconocen en la medida en que sea probable que los beneficios fiscales futuros permitan recuperar el activo.</t>
  </si>
  <si>
    <t>Los activos y pasivos por impuestos diferidos se valoran a la tasa impositiva que se espera aplicar en el año en que se realicen los activos o se liquiden los pasivos, sobre la base de las tasas y las leyes impositivas que han sido promulgadas o substancialmente promulgadas a la fecha del estado de situación financiera. Los activos y pasivos por impuestos diferidos se compensan cuando existen derechos de compensación legalmente exigibles y los impuestos diferidos se refieren a la misma entidad y a la autoridad fiscal.</t>
  </si>
  <si>
    <t>7.</t>
  </si>
  <si>
    <t>NOTA 7 – ESTRUCTURA Y FINANCIAMIENTO DE CAPITAL</t>
  </si>
  <si>
    <t>Capital social, prima de emisión y reservas</t>
  </si>
  <si>
    <t>Capital social autorizado y registrado (número de acciones) (i)</t>
  </si>
  <si>
    <t>Capital social suscrito y totalmente integrado (número de acciones)</t>
  </si>
  <si>
    <t>Valor nominal por acción (PYG millones)</t>
  </si>
  <si>
    <t>Capital social (PYG millones)</t>
  </si>
  <si>
    <t>Prima de emisión (PYG millones)</t>
  </si>
  <si>
    <t>(i) La Compañía emitió 10.333 acciones ordinarias por un valor nominal de PYG 16,4 millones cada una, de las cuales 10.272 acciones fueron suscritas y pagadas en su totalidad, encontrándose las 61 acciones restantes pendientes de integración.</t>
  </si>
  <si>
    <t>Reserva Legal</t>
  </si>
  <si>
    <t>7.4</t>
  </si>
  <si>
    <t>Distribución de dividendos</t>
  </si>
  <si>
    <t>8.</t>
  </si>
  <si>
    <t>NOTA 8 –  DEUDA Y FINANCIAMIENTO</t>
  </si>
  <si>
    <t>Deuda y financiamiento por tipo</t>
  </si>
  <si>
    <t>Financiamiento bancario</t>
  </si>
  <si>
    <t>8.1</t>
  </si>
  <si>
    <t>Financiación con bonos</t>
  </si>
  <si>
    <t>8.1.1</t>
  </si>
  <si>
    <t>8.1.2</t>
  </si>
  <si>
    <t>El valor razonable de los instrumentos financieros de Telecel se reconocen por los importes a los que los instrumentos podrían intercambiarse en una transacción corriente entre partes dispuestas, que no sea una venta forzosa o de liquidación. El valor razonable de todos los activos financieros y de todos los pasivos financieros, excepto la deuda y la financiación, se aproxima a su importe en libros debido en gran medida a los vencimientos a corto plazo de estos instrumentos.  Los valores razonables de toda la deuda y la financiación han sido estimados por el Grupo, basándose en los flujos de efectivos futuros descontados a tipos de interés de mercado.</t>
  </si>
  <si>
    <t>Valor en libros a diciembre de 2024</t>
  </si>
  <si>
    <t>Valor razonable a diciembre de 2024 (i)</t>
  </si>
  <si>
    <t>(i)     Los valores razonables se miden con referencia al Nivel 1 (para bonos cotizados) o 2</t>
  </si>
  <si>
    <t>8.2</t>
  </si>
  <si>
    <t>Financiaciamiento bancario</t>
  </si>
  <si>
    <t>Moneda de emisión</t>
  </si>
  <si>
    <t>Fecha de emisión</t>
  </si>
  <si>
    <t>Fecha de vencimiento</t>
  </si>
  <si>
    <t>Tasa de interés</t>
  </si>
  <si>
    <t>Al 31 de Diciembre de 2023</t>
  </si>
  <si>
    <t>Sudameris Bank S.A.E.C.A.</t>
  </si>
  <si>
    <t>PYG</t>
  </si>
  <si>
    <t>Fija</t>
  </si>
  <si>
    <t>Banco GNB</t>
  </si>
  <si>
    <t>Banco Continental S.A.E.C.A.</t>
  </si>
  <si>
    <t>—</t>
  </si>
  <si>
    <t>Banco Itaú Paraguay S.A.</t>
  </si>
  <si>
    <t>Gastos de intereses</t>
  </si>
  <si>
    <t>Los intereses y otros gastos financieros del Grupo comprenden lo siguiente:</t>
  </si>
  <si>
    <t>Gastos de intereses de bonos y financiamiento bancario</t>
  </si>
  <si>
    <t>Gastos de intereses por arrendamientos</t>
  </si>
  <si>
    <t>Otros</t>
  </si>
  <si>
    <t>Total de gastos por intereses</t>
  </si>
  <si>
    <t>Corriente</t>
  </si>
  <si>
    <t>No corriente</t>
  </si>
  <si>
    <t>Según lo permitido por la NIIF 16, el Grupo ha optado por no reconocer pasivo por arrendamientos a corto plazo (arrendamientos con un plazo esperado de 12 meses o menos) o por arrendamientos de activos de bajo valor. Los pagos asociados a los arrendamientos a corto plazo de equipos y vehículos, así como todos los arrendamientos de activos de bajo valor se reconocen más bien de forma lineal como un gasto en el estado de resultados integral consolidado. Los arrendamientos a corto plazo son arrendamientos con un plazo de arrendamiento de 12 meses o menos. Los activos de bajo valor comprenden los equipos de TI y pequeños elementos de mobiliario de oficina. Además, ciertos pagos de arrendamiento variables no se reconocen como pasivos por arrendamiento y se reconocen como gastos cuando se incurren.</t>
  </si>
  <si>
    <t>Los gastos relacionados con pagos no incluidos en la valoración del pasivo por arrendamiento se revelan en gastos operativos (nota 5) y son los siguientes:</t>
  </si>
  <si>
    <t>Gastos relacionados con los arrendamientos a corto plazo (incluidos en los gastos operativos)</t>
  </si>
  <si>
    <r>
      <t>Actividades de arrendamiento financiero del Grupo y su tratamiento</t>
    </r>
    <r>
      <rPr>
        <sz val="10"/>
        <color theme="1"/>
        <rFont val="Arial"/>
        <family val="2"/>
      </rPr>
      <t xml:space="preserve"> </t>
    </r>
    <r>
      <rPr>
        <b/>
        <i/>
        <sz val="10"/>
        <color theme="1"/>
        <rFont val="Arial"/>
        <family val="2"/>
      </rPr>
      <t>contable</t>
    </r>
  </si>
  <si>
    <t>Los activos y pasivos derivados de un arrendamiento se valoran inicialmente sobre la base de su valor presente. Los pasivos por arrendamiento incluyen el valor actual neto de los siguientes pagos por arrendamiento:</t>
  </si>
  <si>
    <t>·       pagos de multas por rescindir el arrendamiento. si el plazo del arrendamiento refleja que el arrendatario ejerce esa opción.</t>
  </si>
  <si>
    <t>Los pagos del arrendamiento se descuentan utilizando la tasa de interés implícita en el arrendamiento. Dado que generalmente es impracticable determinar dicha tasa, el Grupo utiliza la tasa de endeudamiento incremental del arrendatario, que es la tasa que este tendría que pagar para obtener los fondos necesarios para obtener un activo de valor similar en un entorno económico similar y con términos y condiciones similares. La tasa de endeudamiento incremental aplicada puede tener un impacto significativo en el valor actual neto del pasivo por arrendamiento reconocido según la NIIF 16. El Grupo determina la tasa de endeudamiento incremental considerando la tasa libre de riesgo, el riesgo país, el riesgo de la industria, el riesgo de crédito y el riesgo cambiario, así como los términos y fechas de arrendamiento y de pago.</t>
  </si>
  <si>
    <t>El Grupo consideró la naturaleza especializada de la mayoría de sus activos en arrendamiento, la baja probabilidad de que el arrendador pueda encontrar un tercero para sustituir al Grupo como arrendatario y la práctica anterior para concluir que, el plazo del arrendamiento puede ir más allá del período de notificación cuando hay más que una multa insignificante para el arrendador por no renovar el contrato de arrendamiento. Este análisis requiere juicio y tiene un impacto significativo en el pasivo por arrendamiento reconocido bajo la NIIF 16.</t>
  </si>
  <si>
    <t>Según la NIIF 16, la contabilización de las transacciones de venta con arrendamiento posterior ha cambiado ya que la transacción de venta subyacente debe analizarse primero utilizando la guía de la NIIF 15. El vendedor/arrendatario reconoce un activo por derecho de uso por el monto del valor contable original proporcional a la cantidad que se relaciona con el derecho de uso retenido. En consecuencia, solo se debe reconocer el monto proporcional de la ganancia o pérdida de la venta.</t>
  </si>
  <si>
    <t>8.5</t>
  </si>
  <si>
    <t>Covenants</t>
  </si>
  <si>
    <t>9.</t>
  </si>
  <si>
    <t>NOTA 9 - EFECTIVO Y DEPÓSITOS</t>
  </si>
  <si>
    <t>El efectivo y equivalentes de efectivo incluyen el efectivo en caja, los depósitos a la vista en bancos y otras inversiones a corto plazo de alta liquidez con vencimientos originales de tres meses o menos. Los depósitos en efectivo en bancos con vencimientos superiores a tres meses, que generalmente devengan intereses a tasas de mercado, se clasifican como depósitos a plazo.</t>
  </si>
  <si>
    <t>Servicios financieros móviles y otros efectivos restringidos (i)</t>
  </si>
  <si>
    <t>10.</t>
  </si>
  <si>
    <t>Total de deuda y financiamiento (ver nota 8)</t>
  </si>
  <si>
    <t>Pasivos por arrendamiento (ver nota 8.4)</t>
  </si>
  <si>
    <t>Obligaciones financieras brutas</t>
  </si>
  <si>
    <r>
      <t>Menos</t>
    </r>
    <r>
      <rPr>
        <b/>
        <sz val="10"/>
        <color rgb="FF000000"/>
        <rFont val="Arial"/>
        <family val="2"/>
      </rPr>
      <t>:</t>
    </r>
  </si>
  <si>
    <t>Efectivo y equivalentes de efectivo (ver nota 9.1)</t>
  </si>
  <si>
    <t xml:space="preserve">Obligaciones financieras netas al final del año </t>
  </si>
  <si>
    <t xml:space="preserve">    Activos</t>
  </si>
  <si>
    <t>Pasivos por actividades de financiación</t>
  </si>
  <si>
    <t>Efectivo y Equivalentes de efectivo</t>
  </si>
  <si>
    <t>Financiamiento Bancario y por Bonos</t>
  </si>
  <si>
    <t>Pasivo por Arrendamiento</t>
  </si>
  <si>
    <t>Flujo de efectivo</t>
  </si>
  <si>
    <t>Aumento de intereses</t>
  </si>
  <si>
    <t>Movimientos de moneda extranjera</t>
  </si>
  <si>
    <t>Otros movimientos no monetarios</t>
  </si>
  <si>
    <t>11.</t>
  </si>
  <si>
    <t>La exposición a tasas de interés, moneda extranjera, liquidez, administración de capital y riesgos crediticios surge en el curso normal de la actividad de Telecel. El Grupo analiza cada uno de estos riesgos de forma individual e interconectada y define e implementa estrategias para gestionar el impacto económico en el desempeño del Grupo de acuerdo con su política de gestión de riesgos financieros. Las estrategias de gestión de riesgos de Telecel pueden incluir el uso de derivados. La política de Telecel prohíbe el uso de dichos derivados en el contexto de operaciones especulativas</t>
  </si>
  <si>
    <t>11.1</t>
  </si>
  <si>
    <t>Riesgo de tasa de interés</t>
  </si>
  <si>
    <t>11.1.1</t>
  </si>
  <si>
    <t>Deuda con tasa de interés fija y variable</t>
  </si>
  <si>
    <t>Importes con vencimiento dentro de:</t>
  </si>
  <si>
    <t>1 año</t>
  </si>
  <si>
    <t>1-2 años</t>
  </si>
  <si>
    <t>2-3 años</t>
  </si>
  <si>
    <t>3-4 años</t>
  </si>
  <si>
    <t>4-5 años</t>
  </si>
  <si>
    <t>&gt;5 años</t>
  </si>
  <si>
    <t>Financiamiento a tasa fija</t>
  </si>
  <si>
    <t>Tasa de interés nominal promedio ponderada</t>
  </si>
  <si>
    <t>11.2</t>
  </si>
  <si>
    <t>Riesgos de moneda extranjera</t>
  </si>
  <si>
    <t>Deuda denominada en USD y otras monedas</t>
  </si>
  <si>
    <t>USD</t>
  </si>
  <si>
    <t>Deuda denominada en USD</t>
  </si>
  <si>
    <t>Deuda denominada en PYG</t>
  </si>
  <si>
    <t>11.3</t>
  </si>
  <si>
    <t>Riesgo de crédito y de contraparte</t>
  </si>
  <si>
    <t>Los instrumentos financieros que someten al Grupo al riesgo de crédito incluyen el efectivo y equivalentes de efectivo, cuentas comerciales por cobrar, anticipos de proveedores y otros activos corrientes. Las contrapartes de los acuerdos relacionados con el efectivo y equivalentes de efectivo del Grupo son instituciones financieras importantes con calificaciones de grado de inversión. La Gerencia no cree que existan riesgos significativos de incumplimiento por parte de estas contrapartes y mantiene una cartera diversificada en bancos. La asignación de los depósitos entre los bancos se gestiona de manera que el riesgo de contraparte del Grupo con un banco determinado se mantiene dentro de los límites que se han establecido en función de la calificación crediticia de cada banco.</t>
  </si>
  <si>
    <t>Una gran parte de los ingresos del Grupo comprende productos y servicios de prepago. Para los clientes de pospago, el Grupo sigue procedimientos de control de riesgos para evaluar la calidad crediticia del cliente, teniendo en cuenta su posición financiera, experiencia pasada y otros factores.</t>
  </si>
  <si>
    <t>Las cuentas por cobrar también comprenden los saldos adeudados por otros operadores de telecomunicaciones. El riesgo crediticio de otros operadores de telecomunicaciones es limitado debido a la naturaleza reguladora de la industria de las telecomunicaciones, en la que las licencias normalmente sólo se otorgan a empresas solventes. El Grupo mantiene una provisión para las pérdidas crediticias esperadas de las cuentas por cobrar comerciales basada en su experiencia histórica de pérdidas crediticias.</t>
  </si>
  <si>
    <t>11.4</t>
  </si>
  <si>
    <t>Riesgo de liquidez</t>
  </si>
  <si>
    <t>Perfil de vencimiento de los pasivos financieros Netos al 31 de Diciembre de 2024</t>
  </si>
  <si>
    <t>Menos de 1 año</t>
  </si>
  <si>
    <t>1 a 5 años</t>
  </si>
  <si>
    <r>
      <t xml:space="preserve">&gt; </t>
    </r>
    <r>
      <rPr>
        <b/>
        <sz val="10"/>
        <color rgb="FF010202"/>
        <rFont val="Arial"/>
        <family val="2"/>
      </rPr>
      <t>5 años</t>
    </r>
  </si>
  <si>
    <t>Total de deuda y financiamiento</t>
  </si>
  <si>
    <t>Efectivo neto (deuda) incluyendo derivados relacionados con deuda</t>
  </si>
  <si>
    <t>Compromisos de intereses futuros relacionados a deuda y financiamiento</t>
  </si>
  <si>
    <t>Compromisos de intereses futuros relacionados a los arrendamientos</t>
  </si>
  <si>
    <t>Cuentas comerciales por pagar (excluidas las provisiones)</t>
  </si>
  <si>
    <t>Otros pasivos financieros (incluidas las provisiones)</t>
  </si>
  <si>
    <t>Cuentas comerciales por cobrar</t>
  </si>
  <si>
    <t>Otros activos financieros</t>
  </si>
  <si>
    <t>Pasivos financieros netos</t>
  </si>
  <si>
    <t>Perfil de vencimiento de los pasivos financieros Netos al 31 de Diciembre de 2023</t>
  </si>
  <si>
    <t>11.5</t>
  </si>
  <si>
    <t>Gestión de capital</t>
  </si>
  <si>
    <t>El objetivo principal de la gestión de capital del Grupo es garantizar una calificación crediticia sólida y ratios de capital sólidos para respaldar su negocio y maximizar el valor para los accionistas.</t>
  </si>
  <si>
    <t>El Grupo revisa periódicamente su índice de apalancamiento (deuda neta dividida por capital total más la deuda neta). La deuda neta incluye los préstamos y créditos que devengan intereses, menos el efectivo y los equivalentes de efectivo (incluido el efectivo restringido) y los depósitos prendarios y a plazo relacionados con préstamos bancarios. El capital representa el patrimonio atribuible a los accionistas de la empresa matriz.</t>
  </si>
  <si>
    <t>Obligaciones financieras netas</t>
  </si>
  <si>
    <t xml:space="preserve">Patrimonio </t>
  </si>
  <si>
    <t>Obligaciones financieras netas y patrimonio</t>
  </si>
  <si>
    <t>Índice de endeudamiento</t>
  </si>
  <si>
    <t>12.</t>
  </si>
  <si>
    <t>NOTA 12 – ACTIVOS INTANGIBLES</t>
  </si>
  <si>
    <t>12.1</t>
  </si>
  <si>
    <t>Tratamiento contable para activos intangibles</t>
  </si>
  <si>
    <t>Los activos intangibles adquiridos en adquisiciones de negocios se miden inicialmente a su valor razonable en la fecha de adquisición, y los que se adquieren por separado se valoran al costo. Los activos intangibles generados internamente, excluyendo los costos de desarrollo capitalizados, no se capitalizan, sino que se registran como gasto en el estado de resultado integral consolidado en la categoría de gastos de acuerdo con la función de los activos intangibles. Posteriormente, los activos intangibles se contabilizan al costo, menos la amortización acumulada y las pérdidas por deterioro acumuladas.</t>
  </si>
  <si>
    <t>Los activos intangibles con vidas útiles finitas se amortizan a lo largo de sus vidas económicas útiles estimadas utilizando el método lineal y se evalúan por deterioro siempre que exista un indicio de que el activo intangible pueda estar deteriorado. El periodo de amortización y el método de amortización de los activos intangibles con vidas útiles finitas se revisan al menos al cierre de cada ejercicio. Los cambios en la vida útil esperada o el uso beneficioso esperado de los activos se contabilizan modificando el periodo o el método de amortización, según corresponda, y se tratan como cambios en las estimaciones contables.</t>
  </si>
  <si>
    <t>Los gastos por amortización de los activos intangibles con vidas útiles finitas se reconocen en el estado de resultado integral consolidado en la categoría de gastos que corresponda a la función de los activos intangibles.</t>
  </si>
  <si>
    <t>12.1.1</t>
  </si>
  <si>
    <t>Plusvalía</t>
  </si>
  <si>
    <t>La plusvalía representa el exceso del costo de una adquisición sobre la participación del Grupo en el valor razonable de los activos identificables menos los pasivos y pasivos contingentes de la subsidiaria adquirida, a la fecha de la adquisición. Si el valor razonable o el costo de la adquisición sólo pueden determinarse de manera provisional, la plusvalía se contabiliza inicialmente utilizando valores provisionales. Dentro de los 12 meses siguientes a la fecha de adquisición, se reconocen los ajustes de los valores provisionales. Esto se hace cuando finalmente se han determinado los valores razonables y el costo de la adquisición. Los ajustes a los valores razonables provisionales se realizan como si los valores razonables ajustados se hubieran reconocido desde la fecha de adquisición. La plusvalía por adquisición de subsidiarias se incluye en "activos intangibles, neto". La plusvalía en la adquisición de negocios conjuntos o asociados se incluye en "inversiones en negocios conjuntos y asociados". Tras el reconocimiento inicial, la plusvalía se mide al costo, menos las pérdidas por deterioro acumuladas. Las ganancias o pérdidas por la enajenación de una entidad incluyen el importe en libros de la plusvalía relacionada con la entidad vendida.</t>
  </si>
  <si>
    <t>Cuando la plusvalía forma parte de una unidad generadora de efectivo (o de un grupo de unidades generadoras de efectivo) y se enajena parte de la operación dentro de esa unidad, la plusvalía asociada a la operación enajenada se incluye en el importe en libros de la operación al determinar la pérdida o la ganancia por enajenación. La plusvalía enajenada se mide con base en los valores relativos de la operación enajenada y la porción de la unidad generadora de efectivo retenida.</t>
  </si>
  <si>
    <t>Prueba de deterioro de la plusvalía</t>
  </si>
  <si>
    <t>La plusvalía de las UGE se somete a pruebas de deterioro al menos cada año y con mayor frecuencia si los eventos o cambios en las circunstancias indican que el importe en libros puede estar deteriorado. Las pérdidas por deterioro de la plusvalía no se revierten.</t>
  </si>
  <si>
    <t>La plusvalía que surge de las combinaciones de negocios se asigna a cada una de las unidades generadoras de efectivo (UGE) del Grupo o grupos de unidades generadoras de efectivo que se espera se beneficien de las sinergias de la combinación, independientemente de si se asignan otros activos o pasivos del Grupo a esas unidades o grupos de unidades. Cada unidad o grupo de unidades a las que se asigna la plusvalía:</t>
  </si>
  <si>
    <t>·     No es más grande que un segmento operativo.</t>
  </si>
  <si>
    <t>El deterioro se determina evaluando el monto recuperable (valor en uso) y, en su caso, el valor razonable menos los costos de venta de la UGE (o grupo de UGE) con la que se relaciona la plusvalía.</t>
  </si>
  <si>
    <t>Pruebas de deterioro al 31 de diciembre de 2024 y al 31 de diciembre de 2023.</t>
  </si>
  <si>
    <t>El Grupo utiliza un horizonte de planificación de diez años para obtener una perspectiva de negocio estable, en particular debido a los largos ciclos de inversión en el sector y a las inversiones planificadas y previstas a largo plazo en licencias y espectro, con gastos que se extienden más allá de los diez años. Además, el Grupo ha realizado un análisis de sensibilidad para evaluar el posible impacto en los valores en libros al utilizar un plan quinquenal. Los resultados de este análisis indican que la aplicación de tasas de crecimiento a perpetuidad al final de un plan quinquenal inicial no genera deterioro. Además, no reduce el valor recuperable en más del 5% en ninguna UGE en comparación con el importe recuperable derivado del plan decenal.</t>
  </si>
  <si>
    <t>Los flujos de efectivo posteriores a este período se extrapolan utilizando una tasa de crecimiento perpetuo. La gerencia valida la razonabilidad de los resultados de la prueba comparando el precio de la acción implícito en la "suma de las partes" con el precio de mercado de la acción. Cualquier diferencia se revisa, analiza y documenta. Cuando los resultados del valor en uso son inferiores a los valores en libros de las UGE, la gerencia determina el importe recuperable utilizando el valor razonable menos el costo de disposición (FVLCD) de las UGE. El FVLCD generalmente se determina utilizando ofertas recientes recibidas de terceros (Nivel 1).</t>
  </si>
  <si>
    <t>Para el año terminado el 31 de diciembre de 2024 y al 31 de diciembre de 2023, la gerencia concluyó que no se debe registrar ningún deterioro en los estados financieros consolidados del Grupo.</t>
  </si>
  <si>
    <t>Presunciones claves utilizadas en el cálculo del valor en uso</t>
  </si>
  <si>
    <t>Las proyecciones de flujo de efectivo para todas las UGE son más sensibles a las siguientes suposiciones clave:</t>
  </si>
  <si>
    <t>·     Costo promedio ponderado de capital ("WACC" por sus siglas en inglés) se utiliza para descontar los flujos de efectivo proyectados.</t>
  </si>
  <si>
    <t>Las estimaciones más significativas utilizadas para la prueba de deterioro de 2024 y 2023 se muestran a continuación:</t>
  </si>
  <si>
    <t>EBITDA promedio</t>
  </si>
  <si>
    <t>Intensidad promedio</t>
  </si>
  <si>
    <t>Tasa de crecimiento</t>
  </si>
  <si>
    <t>Tasa WACC después de</t>
  </si>
  <si>
    <t>margen (%) (i)</t>
  </si>
  <si>
    <t>CAPEX (%) (i)</t>
  </si>
  <si>
    <t>perpetuo (%)</t>
  </si>
  <si>
    <t>impuestos (%)</t>
  </si>
  <si>
    <t>UGE</t>
  </si>
  <si>
    <t>(i) El promedio es computado a lo largo del período cubierto por el plan.</t>
  </si>
  <si>
    <t>Análisis de sensibilidad a cambios en supuestos</t>
  </si>
  <si>
    <t>•	La gerencia realizó un análisis de sensibilidad sobre supuestos claves dentro de la prueba. Se consideraron los siguientes aumentos o disminuciones máximos, expresados en puntos porcentuales, para todas las UGE:</t>
  </si>
  <si>
    <t>Cambios razonables en supuestos claves (%)</t>
  </si>
  <si>
    <t>Variables financieras</t>
  </si>
  <si>
    <t>Tasas WACC</t>
  </si>
  <si>
    <t>+/-2</t>
  </si>
  <si>
    <t>Tasas de crecimiento perpetuo</t>
  </si>
  <si>
    <t>+/-1</t>
  </si>
  <si>
    <t>Variables operativas</t>
  </si>
  <si>
    <t>Margen EBITDA</t>
  </si>
  <si>
    <t>+/-3</t>
  </si>
  <si>
    <t>Intensidad CAPEX</t>
  </si>
  <si>
    <t>·     El análisis de sensibilidad muestra un margen cómodo entre los importes recuperables y los valores en libros para todas las UGE al 31 de Diciembre de 2024.</t>
  </si>
  <si>
    <t>12.1.2</t>
  </si>
  <si>
    <t>Licencias</t>
  </si>
  <si>
    <t>Marcas registradas y cartera de clientes</t>
  </si>
  <si>
    <t>Las marcas registradas y la cartera de clientes se reconocen como activos intangibles solamente cuando se adquieren o se obtienen en una combinación de negocios. Su costo representa el valor razonable a la fecha de adquisición. Las marcas registradas y la cartera de clientes tienen una vida útil definida o indefinida. Las marcas registradas de vida útil indefinida se someten a pruebas de deterioro anualmente. Las marcas registradas de vida útil finita se registran al costo menos la amortización acumulada. La amortización se calcula utilizando el método de línea recta para asignar el costo de las marcas registradas y de la cartera de clientes a lo largo de sus vidas útiles estimadas. Las vidas útiles estimadas de las marcas registradas y la cartera de clientes se basan en las características específicas del mercado en el cual existen. Las marcas registradas y la cartera de clientes se incluyen en “Activos intangibles, neto”.</t>
  </si>
  <si>
    <t>Vida útil estimada</t>
  </si>
  <si>
    <t>Años</t>
  </si>
  <si>
    <t>Marcas comerciales</t>
  </si>
  <si>
    <t>1 a 15</t>
  </si>
  <si>
    <t>Cartera de clientes</t>
  </si>
  <si>
    <t>4 a 20</t>
  </si>
  <si>
    <t>Derechos de programación y contenidos</t>
  </si>
  <si>
    <t>Los derechos de programación y contenido capitalizados como activos intangibles tienen una vida útil definida y se contabilizan al costo, menos la amortización acumulada y cualquier pérdida por deterioro acumulada. La amortización se calcula utilizando el método lineal para distribuir el costo de los derechos a lo largo de su vida útil estimada.</t>
  </si>
  <si>
    <t>Los derechos no exclusivos y de programación y contenido por períodos inferiores a un año se registran como gasto en el estado de resultado integral consolidado.</t>
  </si>
  <si>
    <t xml:space="preserve">Derechos irrevocables de uso </t>
  </si>
  <si>
    <t>No existe una definición universalmente aceptada de los derechos de uso irrevocable ("IRU" por sus siglas en inglés). Estos acuerdos adoptan muchas formas. Sin embargo, existen características comunes que incluyen:</t>
  </si>
  <si>
    <t>·     El derecho a utilizar la infraestructura o capacidad de red especificada;</t>
  </si>
  <si>
    <t>·     Por un plazo específico (a menudo la mayor parte de la vida útil de los activos relevantes);</t>
  </si>
  <si>
    <t>·     El título legal no se transfiere;</t>
  </si>
  <si>
    <t xml:space="preserve">·     Los pagos generalmente se realizan por adelantado. </t>
  </si>
  <si>
    <t>Las IRU se contabilizan como arrendamiento o como contrato de servicios en función a la esencia del contrato subyacente.</t>
  </si>
  <si>
    <t>Los acuerdos de IRU se califican como arrendamiento siempre y cuando:</t>
  </si>
  <si>
    <t xml:space="preserve">·     El comprador absorba el riesgo de obsolescencia durante la vigencia del contrato. </t>
  </si>
  <si>
    <t>Los costos de un IRU reconocidos como contrato de servicios se reconocen como pago anticipado y se amortizan en el estado de resultados a medida que se incurre en ellos durante la duración del contrato.</t>
  </si>
  <si>
    <t>12.2</t>
  </si>
  <si>
    <t>Deterioro de activos no financieros</t>
  </si>
  <si>
    <t>En cada fecha de cierre de periodo sobre el cual se informa, la Compañía evalúa si existe algún indicio de que un activo no financiero pueda estar deteriorado. Si existe tal indicio, o cuando se requiere una prueba de deterioro anual para un activo no financiero, se realiza una estimación del monto recuperable del activo. El monto recuperable es el mayor entre el valor razonable menos el costo de venta y su valor en uso para activos individuales, a menos que el activo no genere flujos de efectivo que sean en gran medida independientes de las de otros activos o grupos de activos.</t>
  </si>
  <si>
    <t xml:space="preserve">Cuando el importe en libros de un activo excede su valor recuperable, el activo se considera deteriorado y se reduce a su valor recuperable. Cuando no se dispone de información de mercado comparable, el valor razonable, menos el costo de venta se determina con base en los flujos de efectivo futuros estimados descontados a su valor presente utilizando una tasa de descuento que refleje las condiciones actuales del mercado para el valor del dinero en el tiempo y los riesgos específicos del activo. </t>
  </si>
  <si>
    <t>Después de dicha reversión, el cargo por depreciación se ajusta en períodos futuros para asignar, el importe en libros revisado del activo, menos cualquier valor residual, de forma sistemática a lo largo de su vida útil remanente.</t>
  </si>
  <si>
    <t>Movimientos de activos intangibles</t>
  </si>
  <si>
    <t>Movimientos de activos intangibles 2024</t>
  </si>
  <si>
    <t>Cartera de Clientes</t>
  </si>
  <si>
    <t>Otros (i)</t>
  </si>
  <si>
    <t>Adiciones</t>
  </si>
  <si>
    <t>Deterioros y enajenaciones netas</t>
  </si>
  <si>
    <t>Cargo por amortización</t>
  </si>
  <si>
    <t>Transferencias</t>
  </si>
  <si>
    <t>Costo</t>
  </si>
  <si>
    <t>Amortización acumulada</t>
  </si>
  <si>
    <t>Neto</t>
  </si>
  <si>
    <t>Movimientos de activos intangibles 2023</t>
  </si>
  <si>
    <t>(i)  El rubro "Otros" incluye principalmente el costo de software.</t>
  </si>
  <si>
    <t>Efectivo utilizado para la compra de activos intangibles</t>
  </si>
  <si>
    <t>Variación en anticipos a proveedores</t>
  </si>
  <si>
    <t>Variación en provisiones y cuentas por pagar intangibles</t>
  </si>
  <si>
    <t>Efectivo utilizado en operaciones continuas por adiciones</t>
  </si>
  <si>
    <t>13.</t>
  </si>
  <si>
    <t>13.1</t>
  </si>
  <si>
    <t>La depreciación se calcula utilizando el método lineal sobre el menor entre la vida útil estimada del activo y la vida restante de la licencia asociada a los activos, a menos que la renovación de la licencia sea contractualmente posible.</t>
  </si>
  <si>
    <t>Edificios</t>
  </si>
  <si>
    <t>40 años o período de arrendamiento, si es más corto</t>
  </si>
  <si>
    <t>Redes (incluida la obra civil)</t>
  </si>
  <si>
    <t>De 5 a 25 años o período de arrendamiento, si es más corto</t>
  </si>
  <si>
    <t>2 a 10 años</t>
  </si>
  <si>
    <t>Las mejoras se capitalizan en el bien principal o se reconocen como un activo separado, según corresponda, cuando es probable que los beneficios económicos futuros asociados con el elemento fluyan al Grupo y el costo del elemento se pueda medir de manera confiable. Las reparaciones y mantenimiento se reconocen en la cuenta dentro del estado de resultado integral consolidado en el período financiero en el que se incurren.</t>
  </si>
  <si>
    <t>Los equipos instalados, en las instalaciones del cliente, que no se venden a los clientes se capitalizan y amortizan durante el período del contrato con el cliente.</t>
  </si>
  <si>
    <t>Movimientos de activos tangibles</t>
  </si>
  <si>
    <t>Movimientos de activos tangibles 2024</t>
  </si>
  <si>
    <t>Equipos de Red</t>
  </si>
  <si>
    <t>Terrenos y Edificios</t>
  </si>
  <si>
    <t>Obras en Curso</t>
  </si>
  <si>
    <t>Obligaciones por retiro de activos</t>
  </si>
  <si>
    <t>Depreciación acumulada</t>
  </si>
  <si>
    <t>Movimientos de activos tangibles 2023</t>
  </si>
  <si>
    <t>(i)     El rubro "Otros" incluye principalmente equipos de oficina y vehículos automotores.</t>
  </si>
  <si>
    <t>Los costos por préstamos capitalizados para los años terminados el 31 de Diciembre de 2024 y 2023 no fueron materiales.</t>
  </si>
  <si>
    <t>Efectivo utilizado para la compra de activos tangibles</t>
  </si>
  <si>
    <t>Efectivo utilizado para adiciones de activos tangibles</t>
  </si>
  <si>
    <t>Variación en devengos y cuentas por pagar tangibles</t>
  </si>
  <si>
    <t>Efectivo utilizado para adiciones</t>
  </si>
  <si>
    <t>• Los activos por derecho de uso se miden al costo y comprenden lo siguiente:</t>
  </si>
  <si>
    <t>• costos de restauración</t>
  </si>
  <si>
    <t>La nota 8.4 revela más detalles sobre las políticas contables de arrendamiento.</t>
  </si>
  <si>
    <t>Derecho de uso</t>
  </si>
  <si>
    <t>Terrenos y edificios</t>
  </si>
  <si>
    <t>Alquiler de sitios</t>
  </si>
  <si>
    <t>Alquiler de torres</t>
  </si>
  <si>
    <t>Otros equipos de red</t>
  </si>
  <si>
    <t>Modificaciones</t>
  </si>
  <si>
    <t>Disposiciones</t>
  </si>
  <si>
    <t>Neto al 31 de Diciembre de 2024</t>
  </si>
  <si>
    <t>Neto al 31 de Diciembre de 2023</t>
  </si>
  <si>
    <t>14.</t>
  </si>
  <si>
    <t>Las cuentas por cobrar del Grupo se componen principalmente de cuentas por cobrar por interconexión con otros operadores, suscriptores de telefonía móvil de pospago y cable residencial, así como clientes B2B. El valor nominal de las cuentas por cobrar, ajustado por deterioro, se aproxima al valor razonable de las cuentas por cobrar. Las provisiones por deterioro de cuentas por cobrar se dan de baja después de 1095 días.</t>
  </si>
  <si>
    <t>Las cuentas a cobrar comerciales a corto plazo se integran como sigue:</t>
  </si>
  <si>
    <t>Cuentas por cobrar comerciales brutas</t>
  </si>
  <si>
    <t>Menos: previsiones para cuentas por dudoso cobro</t>
  </si>
  <si>
    <t>Antigüedad de las partidas comerciales por cobrar</t>
  </si>
  <si>
    <t xml:space="preserve">No vencido </t>
  </si>
  <si>
    <t>Vencida (neto de deterioros)</t>
  </si>
  <si>
    <t>&lt; 30 días</t>
  </si>
  <si>
    <t>30-90 días</t>
  </si>
  <si>
    <t>&gt;90 días</t>
  </si>
  <si>
    <t>Operadores de telecomunicaciones</t>
  </si>
  <si>
    <t>Clientes propios</t>
  </si>
  <si>
    <t>15.</t>
  </si>
  <si>
    <t>NOTA 15 – INVENTARIOS</t>
  </si>
  <si>
    <t>Los inventarios se contabilizan al menor de los valores entre el costo y el valor neto realizable. El costo se determina utilizando el método de primera entrada, primera salida (FIFO, por sus siglas en inglés). El valor neto realizable es el precio de venta estimado en el curso normal del negocio, menos los gastos de venta variables aplicables.</t>
  </si>
  <si>
    <t>Concepto</t>
  </si>
  <si>
    <t>Teléfonos y equipos</t>
  </si>
  <si>
    <t>E Money (Tigo Money Efectivo y Tarjetas)</t>
  </si>
  <si>
    <t>Tarjetas SIM</t>
  </si>
  <si>
    <t>Otros inventarios (i)</t>
  </si>
  <si>
    <t>Epin balances</t>
  </si>
  <si>
    <t>(i) Incluye dispositivos y tarjetas SIM en tránsito, así como comisiones de distribuidores y otras transacciones con billeteras de terceros en Lothar.</t>
  </si>
  <si>
    <t>16.</t>
  </si>
  <si>
    <t>NOTA 16 – CUENTAS POR PAGAR COMERCIALES</t>
  </si>
  <si>
    <t>17.</t>
  </si>
  <si>
    <t>Otros activos corrientes (i)</t>
  </si>
  <si>
    <t>(i) La variación se debe principalmente a la fusión entre Telecel y SPM, que resultó en el uso completo del crédito fiscal del IVA de SMP y la eliminación de las retenciones intercompañías. Además, los créditos fiscales del IRE anteriores se consumieron en su totalidad al cierre del ejercicio 2024, lo que generó un impuesto sobre la renta a pagar debido a la ausencia de créditos restantes.</t>
  </si>
  <si>
    <t>18.</t>
  </si>
  <si>
    <t>Provisiones corrientes y otros pasivos</t>
  </si>
  <si>
    <t>Depósitos de clientes</t>
  </si>
  <si>
    <t>Tarjeta prepaga</t>
  </si>
  <si>
    <t>Pagos anticipados</t>
  </si>
  <si>
    <t>Otras deudas fiscales</t>
  </si>
  <si>
    <t>Provisiones legales corrientes</t>
  </si>
  <si>
    <t>Porción a largo plazo de las obligaciones de retiro de activos</t>
  </si>
  <si>
    <t>Cuentas por pagar y provisiones por la compra de licencia y espectro (no corriente)</t>
  </si>
  <si>
    <t>Ingresos diferidos por acuerdos de torres</t>
  </si>
  <si>
    <t>19.</t>
  </si>
  <si>
    <t>NOTA 19 - ACTIVOS Y PASIVOS RELACIONADOS CON CONTRATOS CON CLIENTES</t>
  </si>
  <si>
    <t>Largo plazo</t>
  </si>
  <si>
    <t>Corto plazo</t>
  </si>
  <si>
    <t>Pasivos contractuales. neto</t>
  </si>
  <si>
    <t>Neto al 1 de enero</t>
  </si>
  <si>
    <t>Costos contractuales</t>
  </si>
  <si>
    <t>Amortización del contrato</t>
  </si>
  <si>
    <t>Neto al 31 de diciembre</t>
  </si>
  <si>
    <t>(i) Los costos incrementales de obtención de un contrato se registran como gastos cuando se incurren en ellos si el período de amortización del activo que Telecel habría reconocido es de un año o menos.</t>
  </si>
  <si>
    <t>20.</t>
  </si>
  <si>
    <t>NOTA 20 -  ÍTEMS DE DIVULGACIÓN ADICIONALES</t>
  </si>
  <si>
    <t>20.1</t>
  </si>
  <si>
    <t>Compromisos de capital y operativos</t>
  </si>
  <si>
    <t>Telecel tiene diversos compromisos de capital y operativos con proveedores y prestadores de servicios en el curso normal de sus operaciones. Estos compromisos consisten principalmente en contratos para la adquisición de redes y otros equipos, así como en arrendamientos de torres y otros equipos operativos.</t>
  </si>
  <si>
    <t>20.1.1</t>
  </si>
  <si>
    <t>Compromisos de capital</t>
  </si>
  <si>
    <t>20.2</t>
  </si>
  <si>
    <t>Pasivos contingentes</t>
  </si>
  <si>
    <t>20.2.1</t>
  </si>
  <si>
    <t>Litigios y riesgos legales</t>
  </si>
  <si>
    <t>20.2.2</t>
  </si>
  <si>
    <t>Riesgos y posición fiscal incierta</t>
  </si>
  <si>
    <t>20.3</t>
  </si>
  <si>
    <t>Actividades de inversión y financiación no monetarias</t>
  </si>
  <si>
    <t>Actividades de inversión y financiación no monetarias de operaciones continuas</t>
  </si>
  <si>
    <t>Actividades de inversión</t>
  </si>
  <si>
    <t>Financiamiento / (Adquisición) de intangibles</t>
  </si>
  <si>
    <t>Obligaciones de retiro de activos</t>
  </si>
  <si>
    <t>Actividades de financiación</t>
  </si>
  <si>
    <t>Efecto del cambio de moneda extranjera en la deuda financiera</t>
  </si>
  <si>
    <t>La Compañía realiza transacciones con su principal accionista. Millicom International Cellular S.A. ("Millicom") y sus subsidiarias. Las transacciones con partes relacionadas se realizan en términos y condiciones comerciales normales.</t>
  </si>
  <si>
    <t>Gastos por transacciones con partes relacionadas</t>
  </si>
  <si>
    <r>
      <t xml:space="preserve">Millicom - Empresas no paraguayas </t>
    </r>
    <r>
      <rPr>
        <i/>
        <sz val="10"/>
        <color theme="1"/>
        <rFont val="Arial"/>
        <family val="2"/>
      </rPr>
      <t>(i)</t>
    </r>
  </si>
  <si>
    <r>
      <t xml:space="preserve">Millicom - Otras operaciones paraguayas </t>
    </r>
    <r>
      <rPr>
        <i/>
        <sz val="10"/>
        <color theme="1"/>
        <rFont val="Arial"/>
        <family val="2"/>
      </rPr>
      <t>(i)</t>
    </r>
  </si>
  <si>
    <t>Millicom - Empresas no paraguayas (ii)</t>
  </si>
  <si>
    <t>(i) Millicom - Otros ingresos de operaciones en Paraguay incluyen transacciones con Transcom S.A. y Lati Paraguay S.A.</t>
  </si>
  <si>
    <t>Cuentas por cobrar - Corto plazo</t>
  </si>
  <si>
    <t>Millicom - Otras operaciones paraguayas (i)</t>
  </si>
  <si>
    <t>Cuentas por cobrar - Largo plazo</t>
  </si>
  <si>
    <r>
      <t xml:space="preserve">Millicom - Empresas no paraguayas </t>
    </r>
    <r>
      <rPr>
        <i/>
        <sz val="10"/>
        <color theme="1"/>
        <rFont val="Arial"/>
        <family val="2"/>
      </rPr>
      <t>(iii)</t>
    </r>
  </si>
  <si>
    <t>(i)  	Millicom - Otras operaciones paraguayas incluye transacciones con Transcom S.A. y Lati Paraguay S.A.</t>
  </si>
  <si>
    <t>(i)	  Millicom - Otras operaciones paraguayas incluye transacciones con Transcom S.A. y Lati Paraguay S.A.</t>
  </si>
  <si>
    <t>21.</t>
  </si>
  <si>
    <t>NOTA 21 - EVENTOS SUBSECUENTES</t>
  </si>
  <si>
    <t>NOTA 10 - OBLIGACIONES FINANCIERAS NETAS</t>
  </si>
  <si>
    <t>Nota 11 - GESTIÓN DE RIESGOS FINANCIEROS</t>
  </si>
  <si>
    <t>NOTA 18 - PROVISIONES Y OTROS PASIVOS CORRIENTES Y NO CORRIENTES</t>
  </si>
  <si>
    <t>NOTAS</t>
  </si>
  <si>
    <t>Ref.</t>
  </si>
  <si>
    <t>ER</t>
  </si>
  <si>
    <t>Estado consolidado de situación financiera</t>
  </si>
  <si>
    <t>Estado consolidado de flujos de efectivo</t>
  </si>
  <si>
    <t>Estado consolidado de cambios en el patrimonio</t>
  </si>
  <si>
    <t>Notas a los Estados Financieros Consolidados Auditados</t>
  </si>
  <si>
    <t>Estado de resultados integral consolidado</t>
  </si>
  <si>
    <t>Utilidad antes de impuestos</t>
  </si>
  <si>
    <t>Utilidad consolidada del año</t>
  </si>
  <si>
    <t>Las notas que se acompañan son parte integral de estos estados financieros consolidados.</t>
  </si>
  <si>
    <t>ESTADO CONSOLIDADO DE SITUACIÓN FINANCIERA</t>
  </si>
  <si>
    <t>Activos intangibles, netos.</t>
  </si>
  <si>
    <t>Patrimonio atribuible a los accionistas de la compañía</t>
  </si>
  <si>
    <t>Pasivo por arrendamiento</t>
  </si>
  <si>
    <t>TOTAL ACTIVO CORRIENTE</t>
  </si>
  <si>
    <t>TOTAL ACTIVO NO CORRIENTE</t>
  </si>
  <si>
    <t>TOTAL ACTIVO</t>
  </si>
  <si>
    <t>TOTAL PATRIMONIO NETO</t>
  </si>
  <si>
    <t>TOTAL PASIVO NO CORRIENTE</t>
  </si>
  <si>
    <t>TOTAL PASIVO CORRIENTE</t>
  </si>
  <si>
    <t>TOTAL PASIVO</t>
  </si>
  <si>
    <t>TOTAL PATRIMONIO NETO Y PASIVO</t>
  </si>
  <si>
    <t>Ajustes para conciliar el flujo neto de efectivo proveniente de las actividades operativas:</t>
  </si>
  <si>
    <t>Disminución / (aumento) de las cuentas por cobrar comerciales, pagos anticipados y otros activos corrientes, neto</t>
  </si>
  <si>
    <t>Cambios en activos y pasivos contractuales, netos</t>
  </si>
  <si>
    <t>Impuestos pagados</t>
  </si>
  <si>
    <t>Adquisición de propiedad, planta y equipo</t>
  </si>
  <si>
    <t>Deuda y otros financiamientos otorgados/pagados por partes relacionadas, neto</t>
  </si>
  <si>
    <t>Pago por arrendamientos</t>
  </si>
  <si>
    <t xml:space="preserve">La administración general de Telecel está ubicada en Avda. Zavalas Cué esq. Artillería. Fernando De La Mora. Paraguay. </t>
  </si>
  <si>
    <t>Paraguay ha demostrado resiliencia económica, superando desafíos climáticos y externos y ha podido mantener una trayectoria de crecimiento sostenido, asi como estabilidad de precios en los últimos años. El 2024 estuvo marcado por resultados decisivos para distintos segmentos de la economía local.</t>
  </si>
  <si>
    <t>Las tres calificadoras "Moody's, Standard &amp; Poor's y Fitch" coinciden en que Paraguay es un país con una sólida base macroeconómica, destacando su prudencia fiscal, baja deuda pública y resiliencia ante los desafíos externos.  Al 31 de diciembre de 2024, Paraguay cuenta con la calificación de grado de inversión de Moody’s, mientras que S&amp;P y Fitch reconocen el buen desempeño económico y la estabilidad, colocándolo a solo un paso del grado de inversión.</t>
  </si>
  <si>
    <t>Según el Banco Central del Paraguay, la inflación interanual a diciembre de 2024 ha alcanzado el 3,8% frente al 3,7% observado en el mismo período de 2023, explicado principalmente por los incrementos en los precios de la canasta básica alimentaria, especialmente carnes, bebidas alcohólicas, productos farmacéuticos y servicios como paquetes turísticos en el exterior, pasajes aéreos, actividades de entretenimiento, entre otros. Por otro lado, disminuyeron los precios de la gasolina regular y súper, de los vehículos y de los equipos audiovisuales.  Las expectativas de inflación de los agentes económicos para 2025 se sitúan entorno al 3,5%.</t>
  </si>
  <si>
    <t>El tipo de cambio del guaraní paraguayo fluctúa en relación con el dólar estadounidense y dichas fluctuaciones pueden, de vez en cuando, tener un efecto material adverso en nuestras ganancias, activos, valoración de pasivos y flujos de efectivo.  Además, los movimientos cambiarios también pueden afectar nuestro apalancamiento financiero, ya que parte de nuestra deuda está denominada en dólares estadounidenses. El tipo de cambio PYG/USD pasó de PYG 7.278 al 31 de diciembre de 2023 a PYG 7.831 al 31 de diciembre de 2024, lo que representó una devaluación del 7,6% entre ambos períodos (“ver nota Moneda extranjera”). Esta variación impactó negativamente nuestra utilidad neta por aproximadamente PYG 240.3 mil millones al 31 de diciembre de 2024, considerando que parte de nuestro financiamiento de deuda está denominado en dólares estadounidenses. Además, hay una parte importante de nuestros costos operativos e inversiones de capital que también están denominados en moneda extranjera y, por lo tanto, se ven afectados por la devaluación monetaria.</t>
  </si>
  <si>
    <t>La Compañía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t>
  </si>
  <si>
    <t>Los estados financieros consolidados del Grupo se presentan en guaraníes y todos los valores están redondeados al millón más cercano (PYG millón) excepto cuando se indica de otra manera. Los estados financieros consolidados se han preparado de acuerdo con el principio de costo histórico, excepto para ciertos activos y pasivos financieros que se han medido a su valor razonable.</t>
  </si>
  <si>
    <t>Los estados financieros consolidados del Grupo comprenden los estados financieros de la Compañía y sus subsidiarias al 31 de diciembre de cada año. Las subsidiarias han aplicado políticas contables consistentes con las del Grupo durante el año de reporte. Todos los saldos, ingresos y costos, así como las pérdidas y ganancias resultantes de las transacciones intragrupo están eliminadas.</t>
  </si>
  <si>
    <t>Las partidas de cada una de las entidades del Grupo incluidas en los estados financieros consolidados se miden y presentan en guaraníes, la moneda del entorno económico primario en el que opera cada entidad ("la moneda funcional").</t>
  </si>
  <si>
    <t>• Modificaciones a la NIIF 16 'Arrendamientos: Pasivo por arrendamiento en una venta con arrendamiento posterior': La enmienda especifica los requisitos que un vendedor-arrendatario utiliza para medir el pasivo por arrendamiento que surge en una transacción de venta con arrendamiento posterior cuando los términos incluyen pagos de arrendamiento variables, para asegurar que el vendedor-arrendatario no reconozca ningún monto de la ganancia o pérdida que se relacione con el derecho de uso que retiene.</t>
  </si>
  <si>
    <t>• Modificaciones a la NIC 1 'Presentación de Estados Financieros': Estas modificaciones tienen como objetivo mejorar la información que proporciona una entidad cuando su derecho a diferir la liquidación de un pasivo está sujeto al cumplimiento de covenants dentro de los doce meses siguientes al periodo sobre el que se informa.</t>
  </si>
  <si>
    <t>• Modificaciones a la NIC 7 'Estado de flujos de efectivo' y a la NIIF 7 'Instrumentos financieros: Divulgaciones: Acuerdos financieros con proveedores': Estas modificaciones requieren revelaciones para mejorar la transparencia de los acuerdos financieros con proveedores y sus efectos en los pasivos de una empresa, flujos de efectivo y exposición al riesgo de liquidez. Los requisitos de divulgación son la respuesta del IASB a las preocupaciones de los inversores de que los acuerdos de financiación de proveedores de algunas empresas no son suficientemente visibles, obstaculizando el análisis de los inversores.</t>
  </si>
  <si>
    <t>• Modificaciones a NIIF 9 y NIIF 7, emitidas el 18 de diciembre de 2024: Estas modificaciones a la NIIF 9 y la NIIF 7 tienen como objetivo ayudar a las empresas a mejorar su presentación de informes sobre los efectos financieros de los contratos de electricidad que dependen de la naturaleza, comúnmente estructurados como acuerdos de compra de energía (PPA) y se aplican solo a contratos que hacen referencia a electricidad dependiente de la naturaleza en los que una empresa está expuesta a la variabilidad en la cantidad subyacente de electricidad porque la fuente de generación de electricidad depende de condiciones naturales incontrolables (por ejemplo, energía eólica o solar). Los cambios a la NIIF 9 aclaran la aplicación de la exención de "uso propio" y permiten la contabilidad de cobertura si estos contratos se utilizan como instrumentos de cobertura, mientras que los cambios a la NIIF 7 añaden nuevos requisitos de divulgación sobre el desempeño financiero y los flujos de efectivo de la empresa.</t>
  </si>
  <si>
    <t>• Mejoras Anuales a las Normas NIIF, afectando a la NIIF 1, NIIF 7, NIIF 9, NIIF 10 y NIC 7.</t>
  </si>
  <si>
    <t>• NIIF 18 'Presentación y revelación en los estados financieros': La NIIF 18 sustituirá a la NIC 1. Su objetivo es mejorar la utilidad de la información presentada y revelada en los estados financieros. Brindar a los inversores información más transparente y comparable sobre el desempeño financiero de las empresas.</t>
  </si>
  <si>
    <t>La preparación de estados financieros bajo Normas Internacionales de Información Financiera (NIIF) requiere que la administración utilice su criterio al aplicar políticas contables. También requiere el uso de ciertas estimaciones y supuestos contables críticos que afectan los montos reportados de activos y pasivos y la divulgación de activos y pasivos contingentes a la fecha de los estados financieros y los montos reportados de ingresos y gastos durante el período sobre el que se informa. Estas estimaciones se basan en el mejor conocimiento de la administración sobre los eventos actuales, las acciones y las mejores estimaciones a una fecha específica y los resultados reales pueden, en última instancia, diferir de estas estimaciones. Las áreas que involucran un mayor grado de juicio o complejidad, o áreas donde los supuestos y estimaciones son importantes para los estados financieros se revelan en cada nota y se resumen a continuación:</t>
  </si>
  <si>
    <r>
      <t xml:space="preserve">•	 </t>
    </r>
    <r>
      <rPr>
        <b/>
        <sz val="10"/>
        <color theme="1"/>
        <rFont val="Arial"/>
        <family val="2"/>
      </rPr>
      <t>Pasivos contingentes</t>
    </r>
    <r>
      <rPr>
        <sz val="10"/>
        <color theme="1"/>
        <rFont val="Arial"/>
        <family val="2"/>
      </rPr>
      <t xml:space="preserve"> - requerimientos para registrar cualquier pasivo potencial (ver nota 20.2);</t>
    </r>
  </si>
  <si>
    <r>
      <t xml:space="preserve">• </t>
    </r>
    <r>
      <rPr>
        <b/>
        <sz val="10"/>
        <color theme="1"/>
        <rFont val="Arial"/>
        <family val="2"/>
      </rPr>
      <t xml:space="preserve">	Arrendamientos</t>
    </r>
    <r>
      <rPr>
        <sz val="10"/>
        <color theme="1"/>
        <rFont val="Arial"/>
        <family val="2"/>
      </rPr>
      <t xml:space="preserve"> - al determinar el plazo de arrendamiento, incluyendo la evaluación de si el ejercicio de extensión o cancelación es razonable o no y el correspondiente impacto en el plazo del arrendamiento seleccionado (ver notas 13.4, 20.1);</t>
    </r>
  </si>
  <si>
    <r>
      <t xml:space="preserve">•	 </t>
    </r>
    <r>
      <rPr>
        <b/>
        <sz val="10"/>
        <color theme="1"/>
        <rFont val="Arial"/>
        <family val="2"/>
      </rPr>
      <t>Activos por impuestos diferidos</t>
    </r>
    <r>
      <rPr>
        <sz val="10"/>
        <color theme="1"/>
        <rFont val="Arial"/>
        <family val="2"/>
      </rPr>
      <t xml:space="preserve"> - reconocimiento en la medida que sea probable que se produzcan beneficios tributarios futuros contra los que se puedan aplicar las diferencias temporales considerando las estrategias futuras de la gestión fiscal (ver nota 6.3);</t>
    </r>
  </si>
  <si>
    <r>
      <t xml:space="preserve">•	 </t>
    </r>
    <r>
      <rPr>
        <b/>
        <sz val="10"/>
        <color theme="1"/>
        <rFont val="Arial"/>
        <family val="2"/>
      </rPr>
      <t>Reconocimiento de ingresos</t>
    </r>
    <r>
      <rPr>
        <sz val="10"/>
        <color theme="1"/>
        <rFont val="Arial"/>
        <family val="2"/>
      </rPr>
      <t xml:space="preserve"> – sin importar si el Grupo actúe o no como principal o como agente, cuando hay una o varias obligaciones de desempeño y la determinación de precios de venta independientes (ver nota 4.1);</t>
    </r>
  </si>
  <si>
    <t>Las estimaciones se basan en la experiencia histórica y en otros factores, incluidas las expectativas razonables de eventos futuros, tales como los desafios macroeconomicos actuales. Estos factores se revisan en la preparación de los estados financieros, aunque, debido a las incertidumbres inherentes al proceso de evaluación, los resultados reales pueden diferir de las estimaciones originales. Las estimaciones están sujetas a cambios a medida que se dispone de nueva información y pueden afectar significativamente a los resultados operativos futuros. Se han aplicado estimaciones importantes respecto de los siguientes conceptos:</t>
  </si>
  <si>
    <t>•	 Tratamiento contable de propiedad, planta y equipo y de los activos intangibles en la determinación de los valores razonables en las fechas de adquisición, especialmente en el caso de los activos adquiridos en combinaciones de negocios y en operaciones de venta y arrendamiento posterior (ver notas 12.1, 13.1);</t>
  </si>
  <si>
    <r>
      <t xml:space="preserve">•	</t>
    </r>
    <r>
      <rPr>
        <b/>
        <sz val="10"/>
        <color theme="1"/>
        <rFont val="Arial"/>
        <family val="2"/>
      </rPr>
      <t>Pruebas de deterioro -</t>
    </r>
    <r>
      <rPr>
        <sz val="10"/>
        <color theme="1"/>
        <rFont val="Arial"/>
        <family val="2"/>
      </rPr>
      <t xml:space="preserve"> supuestos claves relacionados con el desempeño futuro del negocio, las tasas de crecimiento a perpetuidad y las tasas de descuento (ver notas 12.1, 12.2);</t>
    </r>
  </si>
  <si>
    <t>• 	Vida útil de la propiedad, planta y equipo y activos intangibles (ver notas 12.1, 13.1);</t>
  </si>
  <si>
    <t>• 	Provisiones, en particular provisiones para obligaciones de retiro de activos, riesgos legales y fiscales  (ver nota 18.2);</t>
  </si>
  <si>
    <t>• 	Pasivos fiscales, en particular en relación con la incertidumbre sobre el tratamiento del impuesto a la renta (ver nota 18.2);</t>
  </si>
  <si>
    <t>• 	Reconocimiento de ingresos  (ver nota 4.1);</t>
  </si>
  <si>
    <t>• 	Pruebas de deterioro, incluidas las tasas de descuento y las tasas de crecimiento a largo plazo (ver notas 12.1, 12.2);</t>
  </si>
  <si>
    <t>•	 En el caso de arrendamientos, la estimación para determinar la tasa de interés incremental a fin de descontar los pagos del arrendamiento en el caso que la tasa de interés implícita en el arrendamiento no pueda ser determinada (ver nota 13.4);</t>
  </si>
  <si>
    <t>• 	Contabilización de los pagos basados en acciones, en particular las estimaciones de las pérdidas de valor y los criterios de rendimientos futuros  (ver nota 5.2.1).</t>
  </si>
  <si>
    <t>A partir del 2024, revisamos la vida útil estimada de nuestros activos de red de fibra óptica y equipos/software relacionados. Esto se considera un cambio en la estimación contable según la NIC 8;</t>
  </si>
  <si>
    <t>• Red de Fibra Óptica: la Vida útil aumentó de 15 años a 25 años;</t>
  </si>
  <si>
    <t>• Equipos/software relacionados: el rango de vida útil aumentó a 5-10 años (anteriormente 5-7 años para equipos y 5 años para software).</t>
  </si>
  <si>
    <t>Para todo el año 2024, se espera que este cambio reduzca el gasto de depreciación en aproximadamente PYG 7.373 millones (USD 981 mil) en comparación con lo que habría sido el cargo de depreciación utilizando las vidas útiles estimadas anteriores. Estimar el impacto en años futuros no es práctico.</t>
  </si>
  <si>
    <t>Durante el 2023 se revisaron las vidas útiles estimadas de algunas propiedades, plantas y equipos. Como resultado, se cambió la vida útil estimada de las torres, postes y ductos del Grupo de 15 a 25 años, mientras que la vida útil de las obras civiles relacionadas se incrementó de 10 a 15 años. Estos cambios se consideran un cambio en las estimaciones contables según la NIC 8 'Políticas contables, cambios en las estimaciones contables y errores' y por lo tanto, se contabilizan de forma prospectiva, lo que significa que no se deben contabilizar cambios en períodos anteriores. Esto también se aplica a los activos que están totalmente depreciados y para los cuales no se debe restablecer ningún costo nuevo, es decir, permanecen totalmente depreciados.</t>
  </si>
  <si>
    <t>Para todo el año 2023, el efecto neto esperado de los cambios fue una disminución en el gasto de depreciación de aproximadamente PYG. 4.473 millones (USD 616 mil) en comparación con lo que esperábamos que fuera el cargo por depreciación usando vidas útiles estimadas anteriores, mientras que estimar el efecto neto de los cambios en la depreciación para años futuros no es práctico. Este cambio en la estimación contable también afecta a los activos por derecho de uso en arrendamiento (para aquellos que se deprecian en el plazo más corto entre la vida útil y el plazo del arrendamiento) y a las provisiones por obligaciones de retiro de activos. Sin embargo, el impacto del cambio es inmaterial.</t>
  </si>
  <si>
    <t xml:space="preserve">El Grupo Millicom está dentro del alcance de las reglas del Modelo del Pilar Dos de la OCDE (también conocidas como "Global Anti-Erosion Rules” o “Globe”). La legislación del Pilar Dos entró en vigor el 1 de enero del 2024. </t>
  </si>
  <si>
    <t>El Grupo ha realizado pruebas bajo las reglas transitorias de puerto seguro de la OCDE, que son reglas transitorias basadas principalmente en el Informe País por País del Grupo. Al 31 de diciembre del 2024, resulta que todas las jurisdicciones dentro del Grupo Millicom cumplen con al menos una de las reglas transitorias de puerto seguro excepto Paraguay. El cálculo completo de Globe realizado para Paraguay no resultó en un impuesto complementario importante para el Grupo.</t>
  </si>
  <si>
    <t>Se han realizado algunas reclasificaciones en las cuentas anuales del año anterior para mejorar la comparabilidad con las cuentas anuales del año en curso. En consecuencia, se han modificado ciertas partidas en el estado de situación financiera consolidado y en las correspondientes notas de las cuentas anuales. Las cifras comparativas se han ajustado a la presentación del año en curso. Los cambios de presentación no tienen  impacto en los Estados Financieros Consolidados del Grupo.</t>
  </si>
  <si>
    <t>Las subsidiarias son todas las entidades que controla la Compañía. Telecel controla una entidad cuando está expuesta o tiene derecho a rendimientos variables de su inversión en la entidad y tiene la capacidad de afectar a esos rendimientos a través de su poder sobre la subsidiaria. El Grupo tiene control sobre una entidad cuando tiene derechos existentes que le dan la capacidad actual de dirigir las actividades relevantes, es decir, las actividades que afectan significativamente a los rendimientos de la entidad. Por lo general, el control va acompañado de una participación de más de la mitad de los derechos de voto, aunque al evaluar si el Grupo controla una entidad se tienen en cuenta otros factores (incluidos los acuerdos contractuales con otros accionistas y los derechos de voto y de voto potencial).</t>
  </si>
  <si>
    <t>El método contable de adquisición se utiliza para contabilizar todas las combinaciones de negocios, independientemente de si se adquieren instrumentos de patrimonio u otros activos. La consideración transferida para la adquisición de una subsidiaria comprende:</t>
  </si>
  <si>
    <t>·     valores razonables de los activos transferidos;</t>
  </si>
  <si>
    <t>·     pasivos contraídos con los antiguos propietarios del negocio adquirido;</t>
  </si>
  <si>
    <t>·     participaciones patrimoniales emitidas por el grupo;</t>
  </si>
  <si>
    <t>·     valor razonable de cualquier activo o pasivo resultante de un acuerdo de consideración contingente y;</t>
  </si>
  <si>
    <t>No hubo adquisiciones materiales.</t>
  </si>
  <si>
    <t>Enajenación de subsidiarias y disminución de los intereses minoritarios de las subsidiarias</t>
  </si>
  <si>
    <t>Durante los ejercicios finalizados el 31 de diciembre del 2024 y 2023, el Grupo no enajenó ninguna inversión significativa.</t>
  </si>
  <si>
    <t>NOTA 4 –  RENDIMIENTO</t>
  </si>
  <si>
    <t>ingresos</t>
  </si>
  <si>
    <t>Los ingresos del Grupo comprenden la venta de servicios de su negocio móvil (incluidos los Servicios Financieros Móviles - MFS), sus servicios de cable y otros servicios fijos, así como los dispositivos y equipos relacionados. Los ingresos recurrentes consisten en cuotas mensuales de suscripción, cuotas de uso de tiempo de emisión y datos, cuotas de interconexión, cuotas de roaming, servicios fijos (televisión de pago e internet), servicios B2B, comisiones de MFS y tarifas de otros servicios de telecomunicaciones como servicios de datos, servicios de mensajes cortos y otros servicios de valor añadido.</t>
  </si>
  <si>
    <t>Los ingresos se reconocen por un importe que refleja la compensación a la que el Grupo espera tener derecho a cambio de transferir bienes o servicios a un cliente.</t>
  </si>
  <si>
    <t>Las tarifas de conexión pospago se derivan del pago de una tarifa no reembolsable / única que se cobra al cliente para conectarse a la red (por ejemplo, tarifa de conexión / instalación). Por lo general, no representa un bien o servicio distinto y por lo tanto, no da lugar a una obligación de desempeño separado y los ingresos se reconocen a lo largo de la duración mínima del contrato. Sin embargo, si la tarifa es pagada por un cliente para obtener el derecho a recibir bienes o servicios sin tener que pagar esta tarifa nuevamente durante su permanencia con el Grupo (por ejemplo, el cliente puede extender fácilmente su contrato sin tener que pagar la misma tarifa de nuevo), se contabiliza como un derecho material y los ingresos deben reconocerse durante el periodo de retención del cliente.</t>
  </si>
  <si>
    <t>Las tarifas de conexión a servicios pospago de telefonía móvil o por cable se reconocen a lo largo del periodo de servicio exigible/suscripto correspondiente (tarifas mensuales de acceso recurrentes que no varían en función del uso). La prestación del servicio generalmente se considera como una serie de servicios distintos que tienen el mismo patrón de transferencia al cliente. Las tarifas de suscripción restantes no reconocidas, que no se reembolsan a los clientes, se reconocen en su totalidad una vez que el cliente ha sido desconectado.</t>
  </si>
  <si>
    <t>Las tarjetas/SIM prepagas son servicios en los que los suscriptores compran por adelantado una cantidad determinada de tiempo de conexión u otro crédito. Los ingresos se reconocen a medida que se utiliza el crédito. El crédito no utilizado se contabiliza en el estado de situación financiera como un pasivo contractual. Cuando los clientes compran una cantidad determinada de tiempo de conexión u otro crédito por adelantado, los ingresos se reconocen a medida que se utiliza el crédito.</t>
  </si>
  <si>
    <t>Los ingresos procedentes de la prestación de Servicios Financieros Móviles (MFS) se reconocen una vez que se ha prestado el servicio principal al cliente. Además, se reconocen los ingresos relacionados con los intereses generados por el fideicomiso.</t>
  </si>
  <si>
    <t>Los ingresos procedentes de la prestación de otros ingresos se reconocen una vez que se ha prestado el servicio principal al cliente. Los equipos en las instalaciones del cliente (CPE) se proporcionan a los clientes como requisito previo para recibir los servicios de Home suscriptos y se devolverán al final de la duración del contrato. Dado que los CPE suministrados durante la vigencia del contrato no otorgan un beneficio al cliente por sí mismos, no dan lugar a obligaciones de desempeño separadas y por lo tanto, se contabilizan como parte del servicio prestado a los clientes.</t>
  </si>
  <si>
    <t>Las ofertas combinadas se consideran acuerdos con múltiples servicios o elementos, que pueden dar lugar a la identificación de obligaciones de desempeño separadas. Los ingresos se reconocen de acuerdo a la transferencia de bienes o servicios a los clientes en una cantidad que refleja el precio de venta independiente relativo de la obligación de desempeño (por ejemplo, la venta de servicios de telecomunicaciones, los ingresos a lo largo del tiempo más la venta del teléfono, los ingresos en un momento dado).</t>
  </si>
  <si>
    <t xml:space="preserve">Agente / Principal, algunos acuerdos involucran a dos o más partes no relacionadas que contribuyen a proporcionar un bien o servicio específico a un cliente. En estos casos, el Grupo determina si se ha comprometido a proporcionar el bien o servicio especificado por sí mismo (como principal) o a disponer que esos bienes o servicios especificados sean proporcionados por otra parte (como agente). Por ejemplo, las obligaciones de desempeño relacionadas con servicios prestados por proveedores de contenido (es decir, servicios de valor agregado para móviles o "VAS") o proveedores de servicios (es decir, tráfico internacional mayorista) en los que el Grupo no controla un derecho al servicio del proveedor, ni controla el servicio subyacente en sí, se presentan neto porque el Grupo actúa como agente. En general, el Grupo actúa como principal para otros tipos de servicios en los que el Grupo es el principal obligado del acuerdo. En los casos en que el Grupo determina que actúa como principal, los ingresos se reconocen en el importe bruto, mientras que en los casos en que el Grupo actúa como agente los ingresos se reconocen en el importe neto.
 </t>
  </si>
  <si>
    <t xml:space="preserve">Los ingresos por venta de cables, fibra, contratos de multiplexado denso por división en longitudes de onda (por sus siglas en inglés DWDM o Dense Wavelength Division Multiplexing), cuando forman parte de las actividades ordinarias de la operación, se reconocen como ingresos recurrentes. Los ingresos se reconocen cuando el cable, la fibra, servicio DWDM se han entregado al cliente, sobre la base del importe que se espera recibir del cliente.
 </t>
  </si>
  <si>
    <t xml:space="preserve">Los ingresos por arrendamiento operativo de espacio de torres se reconocen linealmente a lo largo de la duración de los contratos de arrendamiento subyacentes.  Para los arrendamientos financieros, los ingresos por intereses y la amortización de la cuenta por cobrar del arrendamiento, equivalente a la inversión neta en el arrendamiento, se reconocen a lo largo del plazo del arrendamiento.
 </t>
  </si>
  <si>
    <t>Tratamiento contable para Equipos, programación y otros costos directos y gastos operativos</t>
  </si>
  <si>
    <t xml:space="preserve">Operaciones continuas </t>
  </si>
  <si>
    <t>Otros costos relacionados a empleados (i)</t>
  </si>
  <si>
    <t>(i) Reestructuración de costos</t>
  </si>
  <si>
    <t>Los diferentes planes de Telecel se detallan a continuación:</t>
  </si>
  <si>
    <t xml:space="preserve">Plan de acciones en funcion al desempeño </t>
  </si>
  <si>
    <t>Las acciones otorgadas en virtud de estos PSP se devengan al final del período de tres años, sujeto a condiciones de desempeño.</t>
  </si>
  <si>
    <t>Las condiciones de rendimiento del flujo de caja operativo después de arrendamientos (“OCFaL”) y de los ingresos por servicios se basan en el logro de los objetivos de OCFaL/ingresos por servicios medidos en un logro acumulado real de 3 años frente a los objetivos acumulados de 3 años. El TSR Relativo se mide durante los 10 días hábiles anteriores/posteriores al 31 de diciembre del último año del correspondiente período de medición de tres años. La métrica ESG del PSP 2024 se basa en objetivos de reducción de emisiones de carbono; mientras que la métrica ESG del PSP 2023 se basa en cinco métricas ESG: 1. % femenino del total de empleados; 2. % femenino de liderazgo; 3. Progreso hacia las metas SBTi establecidas; 4.Mujeres y niñas capacitadas como parte de nuestro Programa Conectadas; 5. Docentes capacitados como parte de nuestro programa Maestros Conectados.</t>
  </si>
  <si>
    <t>Plan de acciones en función de los resultados (para planes emitidos a partir del 2024)</t>
  </si>
  <si>
    <t>Los planes 2023 y 2022 se basan en las siguientes métricas: OCFaL (50%); Ingresos por servicios (30%); Retorno total relativo para el accionista (“TSR relativo”) (2023: 10%, 2022: 20%). El PSP 2023 tiene una métrica Ambiental, Social y de Gobernanza ("ESG") (10%), el PSP 2021 es del 35% basado en RSU; 30% en OCFaL; 15% basado en Ingresos por Servicios y 20% en TSR Relativo.</t>
  </si>
  <si>
    <t>Para los planes de acciones por desempeño ("PSP") y para calcular el valor razonable de la porción TSR de esos planes, es necesario hacer una serie de supuestos que se establecen a continuación. Los supuestos se han establecido basándose en un análisis de datos históricos a la fecha de concesión.</t>
  </si>
  <si>
    <t>Valor razonable de la acción 
(en PYG)</t>
  </si>
  <si>
    <t>Para los PSP y para calcular el valor razonable de la parte SAR del plan, es necesario realizar una serie de supuestos que se detallan a continuación. Los supuestos se han establecido basándose en un análisis de datos históricos a la fecha de concesión.</t>
  </si>
  <si>
    <t>Volatilidad del precio de la acción  %</t>
  </si>
  <si>
    <t>Plan de acciones de desempeño 2024 (SAR)</t>
  </si>
  <si>
    <t>El costo de los planes de incentivos a largo plazo sujetos a las condiciones del mercado se calcula de la siguiente manera:</t>
  </si>
  <si>
    <t>En 2021 se adjudicó un plan basado en Unidades de Stock de Mercado (“MSU”) como un plan de retención por única vez (como consecuencia del impacto del COVID-19 en el negocio del Grupo) a un grupo seleccionado de ejecutivos. La MSU era un plan basado en el rendimiento en el que el resultado dependía del precio de las acciones en el momento de la adquisición. El número de MSU otorgadas a cada participante se determinó sobre la base de un precio de acción al inicio de USD33,83 para el tramo 2022 y USD36,90 para el tramo 2023 (los objetivos consideran que el precio de las acciones de Millicom en la fecha de concesión - USD30,75 - se apreciaría un 10% para el tramo 2022 y un 20% para el tramo 2023 del precio de concesión). Los citados precios de las acciones y número de unidades concedidas han sido modificados como consecuencia del efecto de la oferta de derechos. En la fecha de adquisición de derechos, el valor de las MSU se determinó por el precio promedio de las acciones de 30 días de negociación finalizado el 30 de septiembre del 2022 para el Tramo 2022, y el precio promedio de las acciones de 30 días de negociación finalizado el 30 de junio del 2023 para el Tramo 2023. Para cada Tramo, el pago se realizó en efectivo 12 meses después de esas fechas, siempre que el participante todavía estuviera empleado (sujeto a provisiones limitadas por buen desempeño). Para cada participante, el pago tenía un límite del 150% del valor de adjudicación objetivo de MSU establecido para cada tramo. Los participantes del plan MSU debían renunciar a sus premios en virtud de los planes LTI 2019 y 2020 con respecto a los objetivos financieros (crecimiento de ingresos por servicios y flujo de efectivo operativo), siempre que el componente TSR continúe activo para estos esquemas.</t>
  </si>
  <si>
    <t>El MSU es un plan de pago basado en acciones que se liquida en efectivo y Millicom midió los servicios adquiridos durante el período de servicio relevante y el pasivo incurrido a su valor razonable. Hasta que se liquide el pasivo, Millicom debe volver a medir el valor razonable del pasivo al final de cada período sobre el que se informa y en la fecha de liquidación, reconociendo cualquier cambio de valor en el estado de resultados.</t>
  </si>
  <si>
    <t>Al 31 de diciembre del 2024 y del 2023, el valor razonable de los montos del pasivo se determinó utilizando el precio de las acciones de Millicom (usar un modelo de Black-Scholes no resultaría en diferencias materiales). El costo relacionado por los años terminados el 31 de diciembre de 2024 y 2023 asciende a PYG 118 millones y PYG 79 millones respectivamente.</t>
  </si>
  <si>
    <t>Las retribuciones del Directorio para el año finalizado el 31 de Diciembre del 2024 y 2023 fueron las siguientes:</t>
  </si>
  <si>
    <t>Los gastos por remuneración del equipo ejecutivo para el año terminado el 31 de Diciembre del 2024 y 2023 fueron los siguientes:</t>
  </si>
  <si>
    <t>Tasa impositiva legal promedio ponderada (i)</t>
  </si>
  <si>
    <t>Limitación en la deducibilidad de intereses, regalías y asistencia técnica con partes vinculadas (VCF, por sus siglas en inglés) (ii)</t>
  </si>
  <si>
    <t>Tasa impositiva efectiva</t>
  </si>
  <si>
    <t>El cargo por impuesto a las ganancias se muestra en el siguiente cuadro y reconoce que las partidas de ingresos y gastos pueden afectar los estados financieros y las declaraciones de impuestos en diferentes períodos (diferencias temporarias):</t>
  </si>
  <si>
    <t>El efecto fiscal de las partidas significativas que componen los activos fiscales diferidos netos del Grupo desde el 31 de Diciembre de 2024 y 2023 son los siguientes:</t>
  </si>
  <si>
    <t>Diferencias temporales entre la base contable y fiscal de los activos intangibles y de propiedad, planta y equipo</t>
  </si>
  <si>
    <t>Activo por impuesto diferido relacionado con pérdidas fiscales</t>
  </si>
  <si>
    <t>Diferencias temporales por venta de torres; licencias, obligaciones sociales y otras</t>
  </si>
  <si>
    <t>Pasivos por impuesto diferido</t>
  </si>
  <si>
    <t>El Grupo Millicom está dentro del alcance de las reglas del Modelo Pilar Dos de la OCDE (también conocidas como Reglas “Global Anti-Erosion” o “Globe”). Las Reglas del Modelo Pilar Dos fueron publicadas por la Organización para la Cooperación y el Desarrollo Económico (OCDE) en respuesta al acuerdo alcanzado en octubre del 2021 por más de 130 países para implementar un régimen fiscal mínimo para las multinacionales. La legislación Pilar Dos fue promulgada en Luxemburgo y entró en vigor el 1 de enero del 2024. Al ser MICSA residente en Luxemburgo y Sociedad Matriz del Grupo, esta última está sujeta a las normas del Modelo Pilar Dos.  Además de Luxemburgo,  las Reglas del Modelo Pilar Dos se han promulgado en los siguientes países dentro del ámbito del Grupo Millicom: Países Bajos, Reino Unido, Suecia y España. Aunque Paraguay es miembro del marco inclusivo de la OCDE, aún no ha incorporado las Reglas del Modelo Pilar Dos en su legislación tributaria.</t>
  </si>
  <si>
    <t>Los activos por impuestos diferidos se reconocen por todas las diferencias temporarias, incluidos los créditos no utilizados y las pérdidas fiscales, en la medida en que sea probable que se disponga de beneficios fiscales contra los que puedan utilizarse las diferencias temporarias deducibles, excepto cuando los activos por impuestos diferidos se refieran a diferencias temporarias deducibles procedentes del reconocimiento inicial de un activo o un pasivo en una transacción que no sea una combinación de negocios y en el momento de la transacción, no afecte la utilidad contable ni la utilidad fiscal.</t>
  </si>
  <si>
    <t>Al 31 de diciembre del 2024 y 31 de diciembre del 2023, el capital social total suscrito y totalmente pagado fue de PYG 168.469 millones, compuesto por 10.272 acciones ordinarias registradas a un valor nominal de PYG 16,4 millones cada una.</t>
  </si>
  <si>
    <r>
      <t>(i)</t>
    </r>
    <r>
      <rPr>
        <i/>
        <sz val="8"/>
        <color theme="1"/>
        <rFont val="Arial"/>
        <family val="2"/>
      </rPr>
      <t>    Tasa impositiva legal aplicada sobre la (pérdida) ganancia antes de impuestos.</t>
    </r>
  </si>
  <si>
    <r>
      <t>(iii)</t>
    </r>
    <r>
      <rPr>
        <i/>
        <sz val="8"/>
        <color theme="1"/>
        <rFont val="Arial"/>
        <family val="2"/>
      </rPr>
      <t>  Incluye  otros gastos que no cumplen los requisitos fiscales para su deducibilidad.</t>
    </r>
  </si>
  <si>
    <t>La legislación paraguaya exige que las sociedades anónimas destinen al menos el 5% de sus utilidades netas anuales a una reserva legal, hasta un nivel equivalente al 20% del capital suscrito (independientemente de si está totalmente desembolsado o no). Al 31 de diciembre del 2024 y 2023, la reserva legal ascendía a PYG 50.110 millones. Este monto no está disponible para su distribución a sus accionistas.</t>
  </si>
  <si>
    <t>Al 31 de diciembre del 2024, el Grupo ha reconocido un aporte patrimonial por PYG 50.922 millones resultante de la diferencia entre el valor razonable de la contraprestación transferida y el valor razonable de los activos netos de Mobile Cash Paraguay S.A. ocurrida en mayo de 2020 y el importe restante de PYG 54.592 millones corresponde al pago basado en acciones.</t>
  </si>
  <si>
    <t>Al 31 de diciembre del 2024 y 2023, los accionistas de Telecel decidieron no proceder a la declaración de dividendos.</t>
  </si>
  <si>
    <t>Deuda y financiamiento con vencimiento superior a un año:</t>
  </si>
  <si>
    <t>Total Deuda y financiamiento con vencimiento superior a un año</t>
  </si>
  <si>
    <t>Deuda y financiamiento con vencimiento inferior a un año:</t>
  </si>
  <si>
    <t>Total Deuda y financiamiento</t>
  </si>
  <si>
    <t>Financiamiento bancario (8.2)</t>
  </si>
  <si>
    <t>Financiamiento por bonos (8.1)</t>
  </si>
  <si>
    <t>Porción de la deuda corriente pagadera dentro de un año (8.2)</t>
  </si>
  <si>
    <t>Las deudas y los financiamientos se reconocen inicialmente por su valor razonable, neto de los costos de transacción directamente atribuibles. Posteriormente se miden al costo amortizado utilizando el método de la tasa de interés efectiva o al valor razonable. El costo amortizado se calcula teniendo en cuenta cualquier descuento o prima en la adquisición y cualquier tarifa o costo que forme parte de la tasa de interés efectiva. Cualquier diferencia entre el importe inicial y el importe al vencimiento se reconoce en el estado de resultado integral consolidado durante el periodo del préstamo. Los préstamos se clasifican como pasivos corrientes, a menos que el Grupo tenga el derecho incondicional de diferir la liquidación del pasivo durante al menos doce meses siguientes a la fecha de cierre del período sobre el cual se informa.</t>
  </si>
  <si>
    <t>En junio del 2019, Telecel se registró para emitir bonos en la Bolsa de Valores de Paraguay. Telecel registró un programa de bonos por PYG 300.000 millones (USD 38.3 millones, aproximadamente) que ha emitido en diferentes series desde 5 años hasta 10 años.</t>
  </si>
  <si>
    <t>En mayo del 2020, el Grupo completó la adquisición de Mobile Cash Paraguay S.A. y además el 30 de junio del 2020, la adquisición de Servicios y Productos Multimedios S.A..  A partir de dichas fechas, estas nuevas entidades pasan a formar parte del grupo de prestatarios a los efectos de los Bonos Senior de USD 550 millones con vencimiento en 2027 emitidos por el Grupo. Además, a partir del 7 de julio del 2020 Servicios y Productos Multimedios S.A. se convirtió en garante de los Bonos al 5,875% con vencimiento en 2027.</t>
  </si>
  <si>
    <t>En junio del 2024, Telefónica Celular del Paraguay S.A.E. liquidó el capital del bono local PEG 1, Serie 1, por un monto de PYG 115.000 millones (USD 15,3 millones al tipo de cambio de liquidación), junto con intereses devengados por PYG 2.500 millones (USD 0,3 millones al tipo de cambio de liquidación). El pago se cubrió íntegramente con excedentes de efectivo.</t>
  </si>
  <si>
    <t xml:space="preserve">Además de las partidas indicadas a continuación, los valores razonables de los activos y pasivos financieros se aproximan a sus importes en libros al 31 de Diciembre del 2024: </t>
  </si>
  <si>
    <t>Banco GNB Paraguay S.A.</t>
  </si>
  <si>
    <t>Los pasivos por arrendamiento se presentan en el estado de situación financiera consolidado como sigue:</t>
  </si>
  <si>
    <t>Al 31 de diciembre del 2024, el Grupo no se ha comprometido con ningún contrato de arrendamiento material que aún no ha iniciado y no tiene contratos de arrendamiento materiales con pagos de arrendamiento variables.</t>
  </si>
  <si>
    <t>El Grupo arrienda varios terrenos, sitios, torres (incluidos los relacionados con torres vendidas y arrendadas), oficinas, almacenes, tiendas minoristas, equipos y automóviles. Los contratos de arrendamiento generalmente se realizan por períodos fijos, pero pueden tener opciones de extensión como se describe a continuación. Los términos de arrendamiento se negocian de forma individual y contienen una amplia gama de términos y condiciones diferentes. Los contratos de arrendamiento no imponen ningún convenio, pero los activos arrendados no pueden utilizarse como garantía a efectos de endeudamiento.</t>
  </si>
  <si>
    <t>Los arrendamientos se reconocen como un activo por derecho de uso y su correspondiente pasivo asociado en la fecha en que el activo arrendado está disponible para su uso por parte del Grupo. Cada pago de arrendamiento se asigna entre la reducción del pasivo y el costo financiero. El costo financiero se registra en el estado de resultado integral consolidado durante el periodo de arrendamiento, de forma que se obtiene una tasa de interés periódica constante sobre el saldo restante del pasivo para cada periodo. El activo por derecho de uso se deprecia linealmente durante el período más corto entre la vida útil del activo y el plazo de arrendamiento.</t>
  </si>
  <si>
    <t>·       pagos fijos (incluidos los pagos fijos en esencia) menos los incentivos de arrendamiento por cobrar;</t>
  </si>
  <si>
    <t>·       pago de arrendamiento variable que se basa en un índice o una tasa;</t>
  </si>
  <si>
    <t>·       montos que se espera que deba pagar el arrendatario en virtud de garantías de valor residual;</t>
  </si>
  <si>
    <t>·       el precio de ejercicio de una opción de compra si el arrendatario está razonablemente seguro de que ejercerá esa opción y</t>
  </si>
  <si>
    <t>El Grupo también está expuesto a posibles aumentos futuros en los pagos de arrendamiento variables basados en un índice o tasa, que no se incluyen en el pasivo por arrendamiento hasta que entren en vigencia. Cuando entran en vigencia los ajustes a los pagos de arrendamiento basados en un índice o tasa, el pasivo de arrendamiento se ajusta contra el activo por derecho de uso descontando los pagos de arrendamiento revisados usando la tasa de descuento inicial o una tasa de descuento revisada. La tasa de descuento inicial se utiliza si los pagos de arrendamiento futuros reflejan tasas de mercado o índices o si son fijas en esencia. La tasa de descuento se revisa si se produce un cambio en las tasas de interés flotantes. El Grupo reevalúa el pago variable sólo cuando se produce un cambio en los flujos de efectivo como resultado de un cambio en el índice o tasa de referencia y no en cada fecha de reporte.</t>
  </si>
  <si>
    <t>De acuerdo con la NIIF 16, el plazo del arrendamiento se define como el período no cancelable por el cual un arrendatario tiene derecho a usar un activo subyacente, junto con ambos: (a) períodos cubiertos por una opción para extender el arrendamiento si el arrendatario está razonablemente seguro de ejercer esa opción y (b) períodos cubiertos por una opción de terminación si el arrendatario está razonablemente seguro de no ejercer esa opción. La evaluación de tales opciones se realiza al comienzo de un arrendamiento. Como parte de la evaluación, el Grupo introdujo el 'concepto de horizonte temporal': el plazo razonable bajo el cual la empresa espera utilizar un activo arrendado considerando incentivos económicos, decisiones de gestión, planes de negocio y la industria acelerada en la que opera Telecel. La evaluación debe centrarse en los incentivos económicos para que el Grupo ejerza (o no) una opción anticipada de rescisión/extensión de un contrato. El Grupo ha decidido trabajar sobre la base de que el arrendador generalmente aceptará una renovación/no rescindir anticipadamente un contrato, ya que existe un incentivo económico para mantener la relación contractual.</t>
  </si>
  <si>
    <t>Finalmente, el Grupo ha tomado las siguientes decisiones adicionales al adoptar la norma:</t>
  </si>
  <si>
    <t>·  Los componentes que no son de arrendamiento se capitalizan (NIIF16.15);</t>
  </si>
  <si>
    <t>·  Los activos intangibles están fuera del alcance de la NIIF 16 (NIIF16.4)</t>
  </si>
  <si>
    <t xml:space="preserve">Las líneas de financiamiento del Grupo están sujetas a una serie de cláusulas de resguardo que incluyen el coeficiente de endeudamiento neto, los índices de cobertura del servicio de la deuda, los índices de deuda a ganancias y los niveles de efectivo. Además, algunos de sus financiaciones contienen restricciones a la venta de negocios o activos significativos dentro de los negocios. Al 31 de diciembre del 2024 no existieron incumplimientos de cláusulas de resguardo.
 </t>
  </si>
  <si>
    <t>Efectivo y equivalentes de efectivo en USD</t>
  </si>
  <si>
    <t>Efectivo y equivalentes de efectivo en PYG</t>
  </si>
  <si>
    <t>Total de Efectivo y equivalentes de efectivo</t>
  </si>
  <si>
    <t>El Grupo ha firmado un acuerdo de gestión de fondos con Millicom International Cellular S.A,, que se utiliza para gestionar los excedentes de fondos. Al 31 de diciembre del 2024, el saldo asciende a PYG 163.226 millones o aproximadamente USD 20,8 millones (al tipo de cambio del 31 de diciembre del 2024), que es inferior al del 2023 que alcanzó los PYG 444.358 millones o aproximadamente USD 61 millones (al tipo de cambio del 31 de diciembre del 2023). Este saldo es pagadero a la vista. El interés correspondiente se pacta entre las partes a través de una tasa de interés base más un margen. Este fondo generó ingresos por intereses en 2024 de PYG. 19.494 millones o USD 2,5 millones (al tipo de cambio del 31 de diciembre del 2024) mientras que en 2023 los ingresos por intereses alcanzaron los PYG 12.121 millones o USD 1,7 millones (al tipo de cambio del 31 de diciembre del 2023).</t>
  </si>
  <si>
    <t>Total Efectivo restringido</t>
  </si>
  <si>
    <t>(i) La mayor parte de este saldo en efectivo se mantiene en bancos de Mobile Cash Paraguay S.A. cuyo uso está restringido por la regulación local establecida por el Banco Central del Paraguay como parte de sus medidas regulatorias para las entidades que cuentan con pagos electrónicos para negocios (EMPE).</t>
  </si>
  <si>
    <t>Obligaciones financieras netas al 31 de diciembre del 2023</t>
  </si>
  <si>
    <t>Deuda Neta</t>
  </si>
  <si>
    <t xml:space="preserve">Deuda Neta de financiamiento </t>
  </si>
  <si>
    <t>Obligaciones netas de financiamiento' es la deuda neta más los pasivos por arrendamientos.</t>
  </si>
  <si>
    <t>Obligaciones financieras netas al 31 de Diciembre del 2024</t>
  </si>
  <si>
    <t>Obligaciones financieras netas al 31 de diciembre del 2022</t>
  </si>
  <si>
    <t>Obligaciones financieras netas al 31 de Diciembre del 2023</t>
  </si>
  <si>
    <t>La deuda y el financiamiento emitidos a tasas de interés variables exponen al Grupo al riesgo de tasa de interés de los flujos de efectivo. La deuda y el financiamiento emitidos a tasas de interés fijas exponen al Grupo al riesgo de tasa de interés del valor razonable. La exposición del Grupo al riesgo de cambios en las tasas de interés del mercado se relaciona con los dos anteriores. Para gestionar este riesgo, la política del Grupo es mantener una combinación de deuda a tasa fija y variable con el objetivo de que la deuda se distribuya entre tasas fijas y variables. El Grupo supervisa activamente el endeudamiento con respecto a este objetivo y aplica un enfoque dinámico de cobertura de tasas de interés. La combinación de deuda a tasa fija y variable se revisa periódicamente. El propósito de la política de Telecel es lograr un equilibrio óptimo entre el costo de financiamiento y la volatilidad de los resultados financieros, teniendo en cuenta las condiciones del mercado, así como nuestra estrategia comercial general. Al 31 de diciembre del 2024, la totalidad de la financiación del Grupo se encuentra a tasa de interés fija.</t>
  </si>
  <si>
    <t>Financiamiento al 31 de Diciembre del 2024</t>
  </si>
  <si>
    <t>Financiamiento al 31 de Diciembre del 2023</t>
  </si>
  <si>
    <t>El Grupo busca reducir su exposición a la moneda extranjera mediante una política de igualar, en la medida de lo posible, activos y pasivos denominados en moneda extranjera o celebrando acuerdos que limiten el riesgo de exposición a fluctuaciones cambiarias. En algunos casos, el Grupo también puede obtener préstamos en dólares estadounidenses cuando sea comercialmente más ventajoso contraer obligaciones de deuda en dólares estadounidenses o cuando los préstamos denominados en dólares estadounidenses sean la única fuente de financiación disponible. En estas circunstancias, el Grupo acepta el riesgo cambiario asociado con el financiamiento, principalmente debido al costo relativamente elevado de la cobertura a plazo, cuando está disponible.</t>
  </si>
  <si>
    <t xml:space="preserve">Debido a la devaluación del 7,6% del guaraní frente al dólar estadounidense en 2024 (de PYG 7.278 a PYG 7.831), el Grupo registró una pérdida por diferencia de cambio neta de PYG 240,3 millones al 31 de diciembre del 2024. Esto se debió principalmente a la deuda denominada en dólares estadounidenses y a los gastos operativos y de capital denominados en moneda extranjera. </t>
  </si>
  <si>
    <t xml:space="preserve">Además, el grupo inició un proceso de desdolarización de deuda en 2024, rescatando parcialmente bonos emitidos en USD y reemplazándolos con deuda en moneda local, logrando una reducción de la exposición al tipo de cambio de un 76% de deuda en USD en 2023 a un 56% de deuda en USD en 2024. Se espera que este plan continúe durante 2025 mediante la reducción de la deuda en USD, la cobertura y la negociación de tarifas y pagos con proveedores en moneda local.     
 </t>
  </si>
  <si>
    <t>Millones PYG/Millones USD</t>
  </si>
  <si>
    <t>El riesgo de liquidez es el riesgo que una entidad encuentre dificultades para cumplir con las obligaciones asociadas con los pasivos financieros. El Grupo tiene un endeudamiento significativo, pero también dispone de saldos en caja significativos. Telecel evalúa su capacidad para cumplir con sus obligaciones de manera continua utilizando una herramienta de planificación de liquidez recurrente.</t>
  </si>
  <si>
    <t>El Grupo gestiona su estructura de capital teniendo en cuenta las condiciones económicas y las restricciones impuestas, tales como los convenios de deuda y regulaciones locales. Para mantener o ajustar su estructura de capital, el Grupo puede realizar pagos de dividendos a los accionistas, devolver capital a los accionistas a través de la recompra de acciones o emitir nuevas acciones.</t>
  </si>
  <si>
    <t>Los activos intangibles del Grupo consisten principalmente en plusvalías derivadas de adquisiciones, las carteras de clientes adquiridas a través de las adquisiciones, licencias y derechos para operar y utilizar el espectro.</t>
  </si>
  <si>
    <t>·     Representa el nivel más bajo dentro del Grupo en el que se monitorea la plusvalía para fines de gestión interna y</t>
  </si>
  <si>
    <t>El proceso de elaboración de las proyecciones de flujo de caja considera la situación actual del mercado de cada UGE, analizando los entornos macroeconómico, competitivo, regulatorio y tecnológico, así como las oportunidades de crecimiento de las UGE. Por lo tanto, se define un objetivo de crecimiento para cada UGE, en función de la asignación adecuada de recursos operativos y las inversiones de capital necesarias para alcanzar el objetivo. Los pronósticos anteriores podrían diferir de los resultados obtenidos a lo largo del tiempo; sin embargo, la Compañía prepara sus estimaciones con base en la situación actual de cada una de las UGE. La relevancia de los presupuestos utilizados para la prueba de deterioro también se revisa anualmente, la administración realiza un análisis regresivo entre las cifras reales y el presupuesto/5YP utilizado para la prueba de deterioro del año anterior.</t>
  </si>
  <si>
    <t>·     El margen de EBITDA se determina mediante la relación entre EBITDA y los ingresos totales;</t>
  </si>
  <si>
    <t>·     Producto interno bruto (GDP por sus siglas en inglés) menos tasas de inflación son usadas como tasa de crecimiento perpetuo;</t>
  </si>
  <si>
    <t>·     La intensidad del CAPEX se determina mediante la relación CAPEX y los ingresos totales;</t>
  </si>
  <si>
    <t>Los derechos de programación y contenido master que se compran o adquieren en combinaciones de negocios que cumplen ciertos criterios se registran al costo como activos intangibles. Los derechos deben ser exclusivos, estar relacionados con activos específicos suficientemente desarrollados, ser probables de generar beneficios económicos futuros y tener una vigencia superior a un año. El costo incluye la contraprestación pagada o por pagar y otros costos directamente relacionados con la adquisición de los derechos y se reconocen al momento del pago o al inicio del período de transmisión al que se refieren los derechos, lo que ocurra primero.</t>
  </si>
  <si>
    <t>·     Una serie de acuerdos de servicio asociados que incluyen Operaciones y Mantenimiento ("O&amp;M") y de uso compartido que suelen tener el mismo plazo que el IRU y</t>
  </si>
  <si>
    <t>·     El comprador tiene un derecho exclusivo durante un período específico y tiene la capacidad de revender (o subarrendar) la capacidad y</t>
  </si>
  <si>
    <t>·     La capacidad está físicamente limitada y definida y</t>
  </si>
  <si>
    <t>·     El comprador cargue con todos los costos relacionados con la capacidad (directamente o no), incluidos los costos de operación, administración y mantenimiento y</t>
  </si>
  <si>
    <t>·     Si no se cumplen todos estos criterios, la IRU se trata como un contrato de servicio</t>
  </si>
  <si>
    <t>Una IRU de infraestructura de red (cables o fibra) se contabiliza como un activo de derecho de uso (ver nota 13.4) mientras que el IRU de capacidad (longitud de onda) se contabiliza como un activo intangible.</t>
  </si>
  <si>
    <t>El análisis anterior también evalúa la idoneidad de las vidas útiles esperadas de los activos. Las pérdidas por deterioro de operaciones continuadas se reconocen en el estado de resultado integral consolidado en categorías de gastos consistentes con la función del activo deteriorado.
Así mismo, en cada fecha de cierre de periodo, se evalúa si existe algún indicio de que las pérdidas por deterioro reconocidas previamente ya no existan o hayan disminuido. Si existe tal indicación, la Compañía continua una nueva estimación del importe recuperable del activo. Aparte de la plusvalía, una pérdida por deterioro reconocida previamente se revierte sólo si ha habido un cambio en la estimación utilizada para determinar el monto recuperable del activo desde que se reconoció la última pérdida por deterioro. Si es así, el importe en libros del activo se incrementa a su valor recuperable. El monto aumentado no puede exceder el importe en libros que se habría determinado, neto de depreciación, si no se hubiera reconocido una pérdida por deterioro del activo en años anteriores. Esta reversión se reconoce en ganancias o pérdidas.</t>
  </si>
  <si>
    <t>Saldo inicial, neto</t>
  </si>
  <si>
    <t>Saldo final, neto</t>
  </si>
  <si>
    <t>Los elementos de propiedad, planta y equipo se expresan al costo histórico, o al valor más bajo entre el valor razonable y el valor presente de los pagos mínimos futuros de arrendamiento para los activos bajo arrendamiento financiero, menos la depreciación y el deterioro acumulados. El costo histórico incluye los gastos directamente atribuibles a la adquisición de los artículos. El importe en libros de las piezas reemplazables se da de baja.</t>
  </si>
  <si>
    <t>Tratamiento contable de propiedad, planta y equipo</t>
  </si>
  <si>
    <t>Los valores en libros de propiedad, planta y equipo se revisan por deterioro cuando eventos o cambios en las circunstancias indican que el importe en libros puede no ser recuperable. El valor residual y la vida útil de los activos se revisan y ajustan si corresponde en cada fecha del estado de posición financiera. El importe en libros de un activo se reduce inmediatamente a su valor recuperable si su importe en libros es mayor que su valor recuperable estimado.</t>
  </si>
  <si>
    <t>NOTA 13 - PROPIEDAD, PLANTA Y EQUIPO - NETO</t>
  </si>
  <si>
    <t>Las obras en curso se miden por el costo de los activos, mano de obra y otros costos directos asociados con la propiedad, planta y equipo que está construyendo el Grupo o los activos comprados que aún deben de incurrirse. Cuando los activos entran en funcionamiento, los costos relacionados se transfieren de obras en curso y se capitalizan a su valor de costo a la categoría de activos correspondiente y comienza la depreciación.</t>
  </si>
  <si>
    <t>Los costos de inspecciones y revisiones importantes se capitalizan al importe en libros de propiedad, planta y equipo y el importe en libros de las inspecciones y revisiones anteriores se da de baja.</t>
  </si>
  <si>
    <t>Se reconoce un pasivo por el valor presente del costo de retirar un activo en sitios propios y arrendados (por ejemplo, torres de telefonía móvil) y por activos instalados en las instalaciones del cliente (por ejemplo, decodificadores), cuando existe una obligación presente para el retiro. El costo correspondiente de la obligación se incluye en el costo del activo y se deprecia durante la vida útil del activo o el período de arrendamiento si es más corto.
Los costos por préstamos que son directamente atribuibles a la adquisición o construcción de un activo calificado se capitalizan como parte del costo de ese activo cuando es probable que dichos costos contribuyan a beneficios económicos futuros para el Grupo y los costos se puedan medir de manera confiable.</t>
  </si>
  <si>
    <t>• el importe de la medición inicial del pasivo por arrendamiento;</t>
  </si>
  <si>
    <t>• cualquier pago de arrendamiento realizado en o antes de la fecha de inicio menos cualquier incentivo de arrendamiento recibido;</t>
  </si>
  <si>
    <t>• cualquier costo directo inicial y</t>
  </si>
  <si>
    <t>Total cuentas por cobrar comerciales, neto</t>
  </si>
  <si>
    <t>Inventarios</t>
  </si>
  <si>
    <t>Las cuentas por pagar comerciales se reconocen inicialmente a su valor razonable y posteriormente se miden a su costo amortizado utilizando el método de interés efectivo cuando el efecto del paso del tiempo sea sustancial.</t>
  </si>
  <si>
    <t>NOTA 17 – CARGOS PAGADOS POR ADELANTADO, INGRESOS DEVENGADOS Y OTROS ACTIVOS CORRIENTES</t>
  </si>
  <si>
    <t>Las provisiones se reconocen cuando el Grupo tiene una obligación presente (legal o implícita) como resultado de un evento pasado, si es probable que se requiera una salida de fondos que incorporen beneficios económicos para liquidar la obligación y se puede hacer una estimación confiable del importe de la obligación. Cuando el Grupo espera que se reembolse una parte o la totalidad de una provisión, por ejemplo, bajo un contrato de seguro, el reembolso se reconoce como un activo separado, pero sólo cuando el reembolso es prácticamente cierto.</t>
  </si>
  <si>
    <t>El costo o gasto relativo a cualquier provisión se presenta en el estado de resultado integral consolidado neto de cualquier reembolso. Si el efecto del valor del dinero en el tiempo es significativo, las provisiones se descuentan utilizando una tasa de costo de deuda actual antes de impuestos que refleje, en su caso, los riesgos específicos del pasivo. Cuando se utiliza el descuento, los aumentos en la provisión debidos al paso del tiempo se reconocen como gastos de intereses.</t>
  </si>
  <si>
    <t>Provisión de compensación</t>
  </si>
  <si>
    <t>No Corriente</t>
  </si>
  <si>
    <t>El Grupo reconoció ingresos por PYG 36.160  millones en 2024 que se incluyeron en el saldo del pasivo contractual al principio del año.</t>
  </si>
  <si>
    <t>Costos de contratos, neto (i)</t>
  </si>
  <si>
    <t>Al 31 de diciembre del 2024 la Compañía tenía compromisos fijos para la compra de equipos de red, otros activos fijos e intangibles por PYG 206.801 millones (31 de diciembre de 2023: PYG 761.013 millones). Esta disminución se ajusta en gran medida a los planes del Grupo, siguiendo una estrategia para optimizar los saldos de efectivo y equivalentes de efectivo.</t>
  </si>
  <si>
    <t>La Compañía y sus subsidiarias tienen responsabilidad contingente respecto a demandas, riesgos legales, regulatorios, comerciales y otros riesgos legales que surgen en el curso normal de sus operaciones. Al 31 de diciembre de 2024, el monto total de las demandas interpuestas contra Telecel y sus subsidiarias asciende a PYG 48.186 millones (31 de diciembre de 2023: PYG 40.578 millones).</t>
  </si>
  <si>
    <t>Al 31 de diciembre del 2024, el monto total de las provisiones relacionadas con demandas contra Telecel y sus subsidiarias asciende a PYG 4.919 millones (31 de diciembre de 2023: PYG 5.259 millones). Si bien no es posible determinar la responsabilidad legal y financiera final con respecto a estas demandas y riesgos, no se prevé que el resultado final tenga un efecto significativo en la situación financiera y las operaciones del Grupo.</t>
  </si>
  <si>
    <t>El Grupo opera en un mercado en desarrollo en el que el sistema fiscal, la normativa y los procesos de aplicación se encuentran en distintas fases de desarrollo, lo que genera incertidumbre en cuanto a la aplicación de la legislación fiscal y la interpretación de los tratamientos fiscales. Además, el Grupo está sujeto a auditorías fiscales periódicas. Cuando existe incertidumbre sobre si la autoridad fiscal aceptará un tratamiento fiscal específico en virtud de la legislación fiscal local, dicho tratamiento fiscal es, por tanto, incierto. La resolución de las posiciones fiscales adoptadas por el Grupo, a través de negociaciones con las autoridades fiscales pertinentes o mediante litigios, puede tardar varios años en completarse y en algunos casos, es difícil predecir el resultado final. Por lo tanto, se requiere un juicio para determinar los pasivos por impuestos.</t>
  </si>
  <si>
    <t>Al evaluar si un tratamiento fiscal incierto afecta y de qué manera, a la determinación de la utilidad imponible (pérdida fiscal), las bases imponibles, las pérdidas fiscales no utilizadas, los créditos fiscales no utilizados y las tasas impositivas, el Grupo parte de la base de que una autoridad fiscal con el derecho a examinar los importes que se le comunican examinará dichos importes y tendrá pleno conocimiento de toda la información pertinente al realizar dichas revisiones.</t>
  </si>
  <si>
    <t>El Grupo cuenta con un proceso y aplica un juicio significativo para identificar las incertidumbres sobre el tratamiento del impuesto sobre la renta. La dirección considera si es probable o no que una autoridad fiscal acepte un tratamiento fiscal incierto. Sobre esta base, los riesgos identificados se dividen en tres categorías (i) riesgos remotos (el riesgo de pagos de impuestos es de hasta el 20%), (ii) riesgos posibles (el riesgo de pagos de impuestos se evalúa entre el 21% y el 49%) y riesgos probables (el riesgo de pagos es superior al 50%). Este proceso es llevado a cabo por el Grupo cada trimestre.</t>
  </si>
  <si>
    <t>Si el Grupo concluye que es probable o seguro que la autoridad fiscal acepte el tratamiento fiscal, los riesgos se clasifican como posibles o remotos y se determina la utilidad imponible (pérdida fiscal), las bases imponibles, las pérdidas fiscales no utilizadas, los créditos fiscales no utilizados o las tasas impositivas de forma coherente con el tratamiento fiscal utilizado o previsto en sus declaraciones de impuestos. Los riesgos considerados como posibles no se provisionan, sino que se revelan como contingencias fiscales en los estados financieros consolidados del Grupo, mientras que los riesgos remotos no se provisionan ni se revelan.</t>
  </si>
  <si>
    <t>Si el Grupo llega a la conclusión de que es probable que la autoridad fiscal no acepte la interpretación del Grupo sobre el tratamiento fiscal incierto, los riesgos se clasifican como probables y se presentan para reflejar el efecto de la incertidumbre en la determinación de la correspondiente utilidad imponible (pérdida fiscal), las bases imponibles, las pérdidas fiscales no utilizadas, los créditos fiscales no utilizados o los tipos impositivos, utilizando generalmente el método del importe más probable, es decir, el importe único más probable dentro de un rango de resultados posibles.</t>
  </si>
  <si>
    <t>Si un tratamiento fiscal incierto afecta tanto a los impuestos diferidos como a los corrientes, el Grupo realiza estimaciones y juicios coherentes para ambos. Por ejemplo, un tratamiento fiscal incierto puede afectar tanto a las utilidades imponibles utilizadas para determinar el impuesto corriente como a las bases imponibles utilizadas para determinar el impuesto diferido.</t>
  </si>
  <si>
    <t>Si los hechos y las circunstancias cambian, el Grupo reevalúa los juicios y estimaciones relativos a la posición fiscal incierta adoptada.</t>
  </si>
  <si>
    <t>Al 31 de diciembre del 2024, la exposición a riesgos tributarios de la Compañía se estima en PYG 538.189 millones, para los cuales no se han registrado provisiones en el pasivo tributario al cierre, debido a que no existe un riesgo probable de eventuales reclamos y pagos requeridos relacionados con estos riesgos (2023: PYG 1.210.485 millones, de los cuales se registraron provisiones por PYG 8.320 millones).</t>
  </si>
  <si>
    <t>Financiamiento / (Adquisición) de propiedad, planta y equipo</t>
  </si>
  <si>
    <t>Millicom – Otras operaciones paraguayas</t>
  </si>
  <si>
    <t>Ingresos y ganancias por transacciones con partes relacionadas</t>
  </si>
  <si>
    <t>(ii) Principalmente de Bolivia Cellular S.A. y MIC S.A. por servicios de telepuerto DTH, así como de Navega.com, Cable Costa Rica por servicios mayoristas.</t>
  </si>
  <si>
    <t>Al 31 de diciembre la Compañía tenía los siguientes saldos con partes relacionadas:</t>
  </si>
  <si>
    <t>El riesgo total disminuyó en PYG 672.296 millones debido a la prescripción de riesgos, siguiendo el plazo de 5 años en Paraguay.</t>
  </si>
  <si>
    <t>Millicom International Cellular S.A. (ver nota 9.1)</t>
  </si>
  <si>
    <t>(ii)	  Principalmente de MIC S.A. debido a los servicios de DTH Telepuertos y Turbine campaña digital y con Navega.com, Bolivia Celular S.A., Cable Costa Rica, El Salvador por servicios masivos</t>
  </si>
  <si>
    <t>(iii)	  En octubre de 2023, Telefónica Celular del Paraguay SAE otorgó un préstamo a Millicom International III N.V para financiar capital de trabajo y para fines corporativos generales. El préstamo es reembolsable a más tardar en octubre de 2028, o en otra fecha que acuerden. Este préstamo generó ingresos por intereses en 2024 por PYG 11.725 millones o USD 1,5 millones al tipo de cambio del 31 de diciembre de 2024 (2023: PYG 1.954 millones o USD 268.000 al tipo de cambio del 31 de diciembre de 2023)</t>
  </si>
  <si>
    <t>Cuentas por pagar</t>
  </si>
  <si>
    <t>(ii)	  Principalmente de Millicom Spain, S.L. por servicios digitales así como recargas de VCF (Comisiones de creación de valor) por los servicios de soporte brindados por Millicom al Grupo.</t>
  </si>
  <si>
    <t>A la fecha de publicación de estos estados financieros, el Grupo no tiene hechos posteriores significativos que reportar.</t>
  </si>
  <si>
    <t>Emisión de bonos en la Bolsa de Valores de Paraguay (cifras en USD al tipo de cambio del 31 de diciembre del 2024)</t>
  </si>
  <si>
    <t>Las tres primeras series se emitieron el 5 de junio del 2019 por PYG 230.000 millones (USD 29,4 millones). Se registraron y emitieron de la siguiente manera: (i) PYG 115.000 millones (USD 14,7 millones) a una tasa del 8,75%, con vencimiento el 3 de junio del 2024; (ii) PYG 50.000 millones (USD 6,4 millones) a una tasa del 9,25%, con vencimiento el 29 de mayo del 2026 y (iii) PYG 65.000 millones (USD 8,3 millones) a una tasa del 10% con vencimiento el 31 de mayo del 2029. En diciembre del 2019, Telecel emitió dos series adicionales por PYG 35.000 millones (USD 4,5 millones) como sigue:  (iv) PYG 10.000 millones (USD 1,3 millones) a una tasa del 9,25%, con vencimiento el 30 de diciembre del 2026 y (v) PYG 25.000 millones (USD 3,2 millones) a una tasa del 10%, con vencimiento el 24 de diciembre del 2029.</t>
  </si>
  <si>
    <t>Adicionalmente, en febrero del 2020, Telecel completó la emisión del programa restante con las siguientes series: (vi) PYG 15.000 millones (USD 1,9 millones) a una tasa del 9,25%, con vencimiento el 29 de enero del 2027 y (vii) PYG 20.000 millones (USD 2,6 millones) a una tasa del 10%, con vencimiento el 31 de enero del 2030.</t>
  </si>
  <si>
    <t>Continuando en el mercado local, en setiembre 2021 Telecel registró un segundo programa de bonos por PYG 1.040.700 millones (USD 132,9 millones) que ha sido emitido parcialmente el 1 de octubre del 2021 por un importe total de PYG 400.000 millones (aproximadamente USD 51,1 millones) en tres series diferentes a una tasa de interés fija entre 6% a 7,5% con un vencimiento de 5 a 10 años. La primera de las tres series se emitió por PYG 98.000 millones (USD 12,5 millones) a una tasa del 6,00%, con vencimiento el 25 de septiembre del 2026; la segunda emisión por PYG 142.000 millones (USD 18,1 millones) a una tasa del 6,70%, con vencimiento el 29 de septiembre del 2028; y la última de las tres series por PYG 160.000 millones (USD 20,4 millones) a una tasa del 7,50%, con vencimiento el 30 de septiembre del 2031.</t>
  </si>
  <si>
    <t>En julio del 2024, Telecel emitió Bonos Locales Serie 4 - G2 por un monto total de PYG 370.000 millones (aproximadamente USD 47,2 millones) con vencimiento a 8 años a una tasa de interés del 8,17 %. Esta emisión forma parte del Programa de Emisión Global de Títulos de Deuda, registrado en 2021, por un monto total equivalente a USD 150 millones (PYG 1.169.886 millones).</t>
  </si>
  <si>
    <t xml:space="preserve">El 3 de septiembre del 2024, Telefónica Celular del Paraguay S.A.E. firmó un préstamo por PYG 150.000 millones (aproximadamente USD 19,5 millones utilizando al tipo el cambio del cierre) con el Banco GNB Paraguay S.A.E.C.A..El préstamo tiene un vencimiento de 5 años. </t>
  </si>
  <si>
    <t>El 14 de octubre del 2024, Telefónica Celular del Paraguay S.A.E. firmó un préstamo por PYG 310.000 millones (aproximadamente USD 39,5 millones utilizando al tipo el cambio del cierre) con el Banco ITAU Paraguay S.A. con un vencimiento de 5 años y una tasa fija del 8,05%.</t>
  </si>
  <si>
    <t>ESTADO DE RESULTADOS INTEGRAL CONSOLIDADO</t>
  </si>
  <si>
    <t>ESTADO CONSOLIDADO DE CAMBIOS EN EL PATRIMONIO</t>
  </si>
  <si>
    <t>ESTADO CONSOLIDADO DE FLUJOS DE EFECTIVO (metodo indirecto)</t>
  </si>
  <si>
    <t>Intereses financieros</t>
  </si>
  <si>
    <t>Resultado por diferencia de cambio, neta.</t>
  </si>
  <si>
    <t>Impuesto a la renta, neto</t>
  </si>
  <si>
    <t>(i) Los gastos operativos incluyen las recargas de VCF (Tarifas por prestación de servicios generadores de valor, por sus siglas en inglés - Value-creating fees) por los servicios de soporte prestados por Millicom al Grupo por 212.687 millones de PYG en 2024 (2023: 255.905 millones de PYG).</t>
  </si>
  <si>
    <t>Cuentas por cobrar – Compañías relacionadas</t>
  </si>
  <si>
    <t>Adelanto al proveedor para inversión de capital</t>
  </si>
  <si>
    <t>Cuentas por pagar y provisiones para inversión de capital</t>
  </si>
  <si>
    <t>Cuentas por pagar comerciales</t>
  </si>
  <si>
    <t>Deudas comerciales – Compañías relacionadas</t>
  </si>
  <si>
    <t>Pasivo corriente por impuesto a la renta</t>
  </si>
  <si>
    <t>Los estados financieros consolidados por el ejercicio finalizado el 31 de diciembre de 2024 han sido preparados de acuerdo con las Normas Internacionales de Información Financiera ("NIIF") emitidas por el Consejo de Normas Internacionales de Contabilidad (IASB por sus siglas en inglés).</t>
  </si>
  <si>
    <t>Las siguientes modificaciones a normas son efectivas para períodos anuales que comiencen el 1 de enero de 2025 (Modificaciones a la NIC 21 'Los efectos de las variaciones en las tasas de cambio de la Moneda Extranjera: Falta de convertibilidad). Estas enmiendas vigentes para períodos anuales que comienzan el 1 de enero de 2025 tienen como objetivo determinar si una moneda es intercambiable por otra moneda. y el tipo de cambio al contado a utilizar cuando no lo sea.</t>
  </si>
  <si>
    <t>Este cambio se aplica de forma prospectiva, lo que significa que no hay impacto en los estados financieros de períodos anteriores. Los activos totalmente depreciados permanecen totalmente depreciados; su costo no se reajustará.</t>
  </si>
  <si>
    <t>Si bien el cambio también afecta a los activos por derecho de uso en arrendamiento y a las provisiones de obligaciones de retiro de activos, el impacto en estas áreas se considera inmaterial.</t>
  </si>
  <si>
    <t>Los estados financieros consolidados del Grupo están compuestos por los estados financieros de la Compañía y sus subsidiarias: Lothar Systems S.A. (99% de propiedad), Servicios y Productos Multimedios S.A. (99,9% de propiedad, empresa activa hasta abril de 2024), Mobile Cash Paraguay S.A. (99% de propiedad) y Teledeportes Paraguay S.A. (100% de propiedad) al 31 de diciembre de cada año. Las subsidiarias aplicaron políticas contables consistentes con las de la Compañía para el mismo año de informe.
El 12 de marzo del 2024, la Asamblea General Extraordinaria de Accionistas aprobó la fusión de Servicios y Productos Multimedios S.A. ("SPM") con Telefónica Celular del Paraguay S.A.E.. Telecel absorbió todos los activos y pasivos, derechos y obligaciones de SPM. Esta transacción no tuvo impacto a nivel de grupo ni en bonos y contratos de préstamo (locales e internacionales) y quedó exenta de impuestos debido a la fusión. El 30 de abril del 2024 se inscribió oficialmente en el Registro Público la escritura de fusión entre SPM y Telecel y a partir de esa fecha, la fusión se hizo efectiva con la aprobación del regulador local.</t>
  </si>
  <si>
    <t>Durante el 2024 y el 2023, Millicom llevó a cabo proyectos de reducción de costos, con foco en mejoras de eficiencia. Al 31 de diciembre del 2024, Telecel registró PYG 66.318 millones de indemnizaciones y otras reestructuraciones (USD 8,8 millones al tipo de cambio promedio PYG 7.569,34). En el 2023, la empresa registró PYG 143.004 millones (USD 19,5 millones al tipo de cambio promedio PYG 7.299,04). Estas cifras se contabilizaron como parte de otros costos relacionados con los empleados.</t>
  </si>
  <si>
    <t>El plan PSP 2024 se divide en tres vehículos de capital: 60% basado en derechos de apreciación de acciones ("SAR"), 30% basado en unidades de acciones restringidas ("RSU") y 10% basado en acciones de desempeño basadas en el logro de la medida de desempeño ESG entre 2024 y 2026. Los SAR se calculan con base en la valoración de Black-Scholes del precio de las acciones al valor justo de mercado de la concesión y se otorgarán en cantidad de unidades. El participante tendrá la elegibilidad para ejercer estas unidades durante el período de siete años siguientes a la fecha de adquisición.</t>
  </si>
  <si>
    <t>Valor razonable (valor de mercado) de las acciones/unidades SAR en la fecha de concesión (según lo calculado anteriormente) x número de acciones/unidades SAR que se espera que se concedan.</t>
  </si>
  <si>
    <t>El costo de estos planes se reconoce, junto con el correspondiente aumento en el patrimonio (otras reservas), durante el período en el que se cumplen las condiciones de rendimiento y/o empleo, finalizando en la fecha en que los empleados relevantes adquieren pleno derecho al pago. Se realizan ajustes al gasto registrado por las pérdidas de derechos, principalmente debido a que los directivos y los empleados dejaron Millicom. Las condiciones de rendimiento no relacionadas con el mercado no se tienen en cuenta al determinar el valor razonable de las adjudicaciones en la fecha de concesión, pero la probabilidad de que se cumplan las condiciones se evalúa como parte de la mejor estimación del Grupo del número de instrumentos de capital que finalmente se concederán.</t>
  </si>
  <si>
    <t>No se reconoce ningún gasto para los premios que finalmente no se conceden, excepto los premios cuya concesión está sujeta a una condición de mercado (como el TSR relativo y el SAR). Estos se tratan como adquiridos, independientemente de si se cumplen o no las condiciones del mercado, siempre que se cumplan todas las demás condiciones de rendimiento. Cuando se modifican las condiciones de un premio liquidado con acciones, como mínimo se reconoce un gasto como si los términos no hubieran sido modificados. Además, se reconoce un gasto por cualquier modificación que aumente el valor total razonable del acuerdo de pago basado en acciones o que sea beneficioso para el empleado medido en la fecha de la modificación.</t>
  </si>
  <si>
    <t>Acciones esperadas a otorgar</t>
  </si>
  <si>
    <t>(ii)  Desde el 1 de enero de 2020 entró en vigor una nueva reforma fiscal. Los gastos por intereses, regalías y asistencia técnica pagados a partes vinculadas se consideran deducibles si el gasto no supera el precio de mercado, se han practicado las retenciones correspondientes y el importe de los gastos no representan el 30% de la renta neta del ejercicio antes del cómputo de la deducción de tales erogaciones.</t>
  </si>
  <si>
    <t>Bonos internacionales - Bonos Senior 2027</t>
  </si>
  <si>
    <t>En abril del 2019, Telecel emitió USD 300 millones (PYG 2.349.378 millones, usando el tipo de cambio del 31 de diciembre de 2024) Bonos Senior al 5,875% con vencimiento en 2027 (los “Bonos Telecel 2027”). Los Bonos Telecel 2027 devengan intereses a 5,875% anual, pagaderos semestralmente a plazo vencido el 15 de abril y el 15 de octubre de cada año, a partir del 15 de octubre del 2019. Los recursos netos de los Bonos Telecel 2027 se utilizaron para financiar la compra de los Bonos Telecel 2022.</t>
  </si>
  <si>
    <t>El 28 de enero de 2020, Telecel emitió con una prima USD 250 millones (PYG 1.957.815 millones, usando el tipo de cambio del 31 de diciembre del 2024) de Bonos Telecel 2027 al 5,875% (los “Bonos Nuevos”), representando una emisión adicional de los Bonos Senior descritos anteriormente. Los Bonos Nuevos se tratan como una sola clase con los bonos iniciales y tenían un precio de 106.375% para un rendimiento implícito al vencimiento del 4,817%. La correspondiente prima recibida de USD 15,9 millones se amortizará durante el vencimiento de los Bonos Senior.</t>
  </si>
  <si>
    <t>El 4 de noviembre del 2022, Telecel anunció una oferta pública de adquisición (consideración anticipada por USD 927,5 (PYG 7.263.494, utilizando el tipo de cambio del 31 de diciembre del 2024) por cada USD 1.000 (PYG 7.831.260 millones, utilizando el tipo de cambio del 31 de diciembre del 2024) de capital de cantidad de bonos) para comprar en efectivo hasta USD 55 millones (PYG 430.719 millones, usando el tipo de cambio del 31 de diciembre del 2024) en el monto principal agregado de los Bonos Senior. El 20 de noviembre del 2022, Telecel anunció que aproximadamente USD 47 millones (PYG 368.218 millones, usando el tipo de cambio del 31 de diciembre del 2024) en monto principal de los bonos mencionados, fueron aceptados y liquidados el 21 de noviembre del 2022. La licitación tardía expiró el 6 de diciembre del 2022 sin más bonos licitados. La contraprestación total ascendió a aproximadamente USD 44 millones (PYG 341.522 millones, usando el tipo de cambio del 31 de diciembre del 2024) con un impacto en los ingresos financieros netos de USD 3 millones (PYG 26.696 millones, usando el tipo de cambio del 31 de diciembre del 2024) dado que los bonos fueron recomprados por debajo de su valor nominal.</t>
  </si>
  <si>
    <t>El 23 de septiembre del 2024, Telefónica Celular del Paraguay S.A.E. rescató USD 150 millones de sus Obligaciones Negociables Senior al 5,875% USD 2027 a la par (PYG 1.167.541 millones, utilizando el tipo de cambio de liquidación) junto con intereses devengados por aproximadamente USD 3,8 millones (PYG 30.105 millones, utilizando el tipo de cambio de liquidación). Además, el 31 de diciembre del 2024, Telefónica Celular del Paraguay S.A.E. recompró y canceló algunos de sus Bonos Senior 2027 USD 5,875% por un monto nominal total de aproximadamente USD 63,2 millones (PYG 474.489 millones, utilizando el tipo de cambio de liquidación). El descuento en el precio de recompra de aproximadamente USD 0,9 millones (PYG 6.898 millones, utilizando el tipo de cambio de liquidación) con el valor en libros se ha reconocido como un ingreso financiero.</t>
  </si>
  <si>
    <t>Reconocimiento / Nueva medición</t>
  </si>
  <si>
    <t>El Grupo gestiona su riesgo de liquidez mediante sobregiros bancarios, préstamos bancarios, bonos, préstamos no bancarios y arrendamientos. El Grupo considera que existe suficiente liquidez en los mercados para satisfacer las necesidades de liquidez actuales. Además, el Grupo puede gestionar financiación extranjera. El Grupo cuenta con una cartera de financiación diversificada, donde los bancos comerciales representan aproximadamente el 18% de su financiación bruta (2023: 8%), los bonos el 65% (2023: 78%) y los arrendamientos el 17% (2023: 14%).</t>
  </si>
  <si>
    <t>El valor llave (goodwill) y los activos intangibles con vida útil indefinida se analizaron para determinar su deterioro evaluando el importe recuperable frente al valor en libros de la UGE con base en flujos de efectivo descontados. Los importes recuperables se basan en el valor en uso. El valor en uso se determina con base en el método de flujos de efectivo descontados. Las proyecciones de flujos de efectivo utilizadas (márgenes de beneficio operativo, impuesto sobre la renta, capital de trabajo, gasto de capital y costo de renovación de licencias) se extraen de los planes de negocio aprobados por la dirección, con un horizonte de planificación de diez años.</t>
  </si>
  <si>
    <t>Las partidas comerciales por cobrar se reconocen inicialmente a su valor razonable y posteriormente se valoran al costo amortizado utilizando el método del interés efectivo, menos la provisión para pérdidas crediticias esperadas. El Grupo reconoce una previsión para pérdidas crediticias previstas (ECL, por sus siglas en inglés) aplicando un enfoque simplificado en el cálculo de la ECL. Por lo tanto, el Grupo no hace un seguimiento de los cambios en el riesgo de crédito, sino que reconoce una previsión de pérdidas basada en la durabilidad de las ECL en cada fecha de presentación de informes. El Grupo ha establecido una matriz de provisión que se basa en su experiencia histórica de cuentas por cobrar, ajustada por factores prospectivos específicos para los deudores y el entorno económico. Esta previsión se reconoce en el estado de resultado integral consolidado dentro del costo de ventas.</t>
  </si>
  <si>
    <t>Ocasionalmente, el Grupo celebra acuerdos para ampliar los plazos de pago con diversos proveedores y con empresas de factoraje cuando se descuentan dichos pagos. En marzo de 2022, Telecel comenzó a implementar un programa de financiamiento de proveedores con Citibank. A partir del 31 de diciembre de 2024, el Grupo designa a Citibank como su agente de pago, lo que permite a los proveedores participantes, que celebran un acuerdo separado con Citibank, transferir los derechos de las facturas aprobadas a Citibank. Telecel paga a Citibank en la fecha de vencimiento de las facturas, bajo los mismos términos y condiciones que se acordaron originalmente con los proveedores. Los pasivos relacionados con las facturas incluidas en el programa permanecen clasificados como cuentas por pagar comerciales. A 31 de diciembre de 2024, el saldo pendiente de las facturas transferidas de los proveedores a Citibank es de USD 7 millones (2023: USD 2 millones).</t>
  </si>
  <si>
    <t>Menos: previsiones para pérdidas crediticias esperadas</t>
  </si>
  <si>
    <t>El precio de la transacción asignado a las obligaciones de desempeño restantes (insatisfechas o parcialmente insatisfechas) al 31 de diciembre de 2024 es de PYG 188.999 millones (se espera que se reconozcan como ingresos en el ejercicio 2025).
(i)  Este importe no considera los contratos que tienen una duración esperada original de un año o menos, ni los contratos en los que la contraprestación de un cliente corresponde al valor de la obligación de desempeño de la entidad con el cliente (es decir, la facturación corresponde a los ingresos contables).</t>
  </si>
  <si>
    <t>(i) Millicom - Los gastos de empresas no paraguayas incluyen recargas de VCF (Tarifas por prestación de servicios generadores de valor, por sus siglas en inglés - Value-Creating Fees) por los servicios de soporte prestados por Millicom al Grupo por PYG 212.687 millones en 2024 (2023: PYG 255.905 millones).</t>
  </si>
  <si>
    <t>Por el año terminado el 31 de diciembre de 2024</t>
  </si>
  <si>
    <t>Intereses provisionados y otros gastos</t>
  </si>
  <si>
    <t>Telecel es el principal proveedor de servicios de telecomunicaciones en Paraguay. El grupo ofrece una amplia gama de servicios de comunicaciones móviles, televisión por cable y banda ancha, servicios de televisión satelital, así como otros productos relacionados, como servicios financieros digitales y móviles para clientes residenciales, comerciales y mayoristas.</t>
  </si>
  <si>
    <t>• Modificaciones a NIIF 9 y NIIF 7: Las modificaciones a NIIF 9 son aclaraciones a la clasificación y medición de instrumentos financieros (sobre baja en cuentas de pasivos financieros, entre otras). Las modificaciones a la NIIF 7 incluyen requisitos de divulgación adicionales (como aquellos para instrumentos financieros con características contingentes, entre otros).</t>
  </si>
  <si>
    <t>al 31 de diciembre</t>
  </si>
  <si>
    <t>Telefónica Celular del Paraguay S.A.E. ("Telecel"), una compañía paraguaya, y sus subsidiarias: Teledeportes Paraguay S.A., Lothar Systems S.A., Mobile Cash Paraguay S.A. y Servicios y Productos Multimedios S.A. empresa activa hasta el 30 de abril del 2024 (el "Grupo" o "Telecel") es un grupo paraguayo que ofrece servicios de telecomunicación, información, entretenimiento, televisión por cable, servicios financieros móviles y soluciones en Paraguay. El Grupo mantiene múltiples contratos de licencia con la Comisión Nacional de Telecomunicaciones (Conatel), el regulador del sistema de telecomunicaciones en Paraguay, para realizar negocios de telefonía celular y de cable en Paraguay y con el Banco Central del Paraguay para operar como una EMPE (Entidad de Medio de Pago Electrónico), forma en la cual Tigo Money como Mobile Cash Paraguay S.A. opera desde marzo de 2015. La Compañía se constituyó en 1992.</t>
  </si>
  <si>
    <t>NOTA 5 - EQUIPOS, PROGRAMACIÓN Y OTROS COSTOS DIRECTOS Y GASTOS OPERATIVOS</t>
  </si>
  <si>
    <t>NOTA  14 – CUENTAS COMERCIALES POR COBRAR</t>
  </si>
  <si>
    <r>
      <rPr>
        <sz val="10"/>
        <color theme="1"/>
        <rFont val="Arial"/>
        <family val="2"/>
      </rPr>
      <t>Inicialado al solo efecto de su identificación con nuestro dictamen de fecha 30/04/2025</t>
    </r>
    <r>
      <rPr>
        <b/>
        <sz val="10"/>
        <color theme="1"/>
        <rFont val="Arial"/>
        <family val="2"/>
      </rPr>
      <t xml:space="preserve">
BCA - Benítez Codas y Asociados</t>
    </r>
  </si>
  <si>
    <t>Las licencias se registran a su costo histórico o si se adquieren mediante una combinación de negocios, a su valor razonable en la fecha de adquisición. El costo incluye el costo de adquisición y otros costos directamente relacionados con la adquisición y retención de licencias durante el periodo de licencia. Estos costos pueden incluir estimaciones relacionadas con el cumplimiento de los términos y condiciones relacionados con las licencias, como las obligaciones de servicio o cobertura y pueden incluir pagos iniciales y diferidos.
Las licencias tienen una vida útil limitada y se registran al costo menos la amortización acumulada y cualquier pérdida por deterioro acumulada. La amortización se calcula utilizando el método de línea recta para distribuir el costo de las licencias durante sus vidas útiles estimadas.
Los términos de las licencias, que se han otorgado por diversos períodos, están sujetos a revisiones periódicas en cuanto, entre otras cosas, a la fijación de tarifas, asignación de frecuencias y estándares técnicos. Las licencias se valoran inicialmente al costo y se amortizan desde la fecha en que la red está disponible para su uso, siguiendo el método de línea recta durante el período de la licencia. Las licencias que se poseen, sujetas a ciertas condiciones, usualmente son renovables y, en general, no exclusivas. Al estimar la vida útil de las licencias, los períodos de renovación solo se incluyen si hay evidencia que respalde la renovación por parte del Grupo sin un costo significativo.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</si>
</sst>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43" formatCode="_ * #,##0.00_ ;_ * \-#,##0.00_ ;_ * &quot;-&quot;??_ ;_ @_ "/>
    <numFmt numFmtId="164" formatCode="_ * #,##0_ ;_ * \-#,##0_ ;_ * &quot;-&quot;??_ ;_ @_ "/>
    <numFmt numFmtId="165" formatCode="dd/mm/yyyy;@"/>
    <numFmt numFmtId="166" formatCode="_ * #,##0.00_ ;_ * \-#,##0.00_ ;_ * &quot;-&quot;_ ;_ @_ "/>
    <numFmt numFmtId="167" formatCode="_ * #,##0.000_ ;_ * \-#,##0.000_ ;_ * &quot;-&quot;_ ;_ @_ "/>
    <numFmt numFmtId="168" formatCode="_(* #,##0.00_);_(* \(#,##0.00\);_(* &quot;-&quot;??_);_(@_)"/>
    <numFmt numFmtId="169" formatCode="_(* #,##0_);_(* \(#,##0\);_(* &quot;-&quot;??_);_(@_)"/>
    <numFmt numFmtId="170" formatCode="_ * #,##0.0_ ;_ * \-#,##0.0_ ;_ * &quot;-&quot;_ ;_ @_ "/>
    <numFmt numFmtId="171" formatCode="mm/yyyy"/>
  </numFmts>
  <fonts count="66" x14ac:knownFonts="1">
    <font>
      <sz val="11"/>
      <color theme="1"/>
      <name val="Aptos Narrow"/>
      <family val="2"/>
      <scheme val="minor"/>
    </font>
    <font>
      <sz val="8"/>
      <color theme="1"/>
      <name val="Arial"/>
      <family val="2"/>
    </font>
    <font>
      <sz val="11"/>
      <color theme="1"/>
      <name val="Aptos Narrow"/>
      <family val="2"/>
      <scheme val="minor"/>
    </font>
    <font>
      <sz val="32"/>
      <name val="Arial Narrow"/>
      <family val="2"/>
    </font>
    <font>
      <sz val="16"/>
      <name val="Arial Narrow"/>
      <family val="2"/>
    </font>
    <font>
      <sz val="24"/>
      <name val="Arial Narrow"/>
      <family val="2"/>
    </font>
    <font>
      <u/>
      <sz val="11"/>
      <color theme="10"/>
      <name val="Aptos Narrow"/>
      <family val="2"/>
      <scheme val="minor"/>
    </font>
    <font>
      <sz val="10"/>
      <color theme="1"/>
      <name val="Arial"/>
      <family val="2"/>
    </font>
    <font>
      <b/>
      <sz val="10"/>
      <color theme="1"/>
      <name val="Arial"/>
      <family val="2"/>
    </font>
    <font>
      <b/>
      <sz val="10"/>
      <color theme="0"/>
      <name val="Arial"/>
      <family val="2"/>
    </font>
    <font>
      <b/>
      <sz val="10"/>
      <name val="Arial"/>
      <family val="2"/>
    </font>
    <font>
      <u/>
      <sz val="10"/>
      <color theme="10"/>
      <name val="Arial"/>
      <family val="2"/>
    </font>
    <font>
      <u/>
      <sz val="11"/>
      <color theme="10"/>
      <name val="Arial"/>
      <family val="2"/>
    </font>
    <font>
      <b/>
      <sz val="12"/>
      <color theme="1"/>
      <name val="Arial"/>
      <family val="2"/>
    </font>
    <font>
      <sz val="10"/>
      <color theme="0"/>
      <name val="Arial"/>
      <family val="2"/>
    </font>
    <font>
      <sz val="11"/>
      <color theme="1"/>
      <name val="Arial"/>
      <family val="2"/>
    </font>
    <font>
      <sz val="10"/>
      <color rgb="FFFF0000"/>
      <name val="Arial"/>
      <family val="2"/>
    </font>
    <font>
      <i/>
      <sz val="11"/>
      <color theme="1"/>
      <name val="Arial"/>
      <family val="2"/>
    </font>
    <font>
      <b/>
      <sz val="11"/>
      <color theme="1"/>
      <name val="Arial"/>
      <family val="2"/>
    </font>
    <font>
      <b/>
      <sz val="9"/>
      <name val="Arial"/>
      <family val="2"/>
    </font>
    <font>
      <sz val="9"/>
      <color theme="1"/>
      <name val="Arial"/>
      <family val="2"/>
    </font>
    <font>
      <b/>
      <sz val="9"/>
      <color theme="1"/>
      <name val="Arial"/>
      <family val="2"/>
    </font>
    <font>
      <u/>
      <sz val="9"/>
      <color theme="10"/>
      <name val="Arial"/>
      <family val="2"/>
    </font>
    <font>
      <sz val="9"/>
      <color rgb="FFFF0000"/>
      <name val="Arial"/>
      <family val="2"/>
    </font>
    <font>
      <sz val="9"/>
      <name val="Arial"/>
      <family val="2"/>
    </font>
    <font>
      <b/>
      <sz val="9"/>
      <color theme="0"/>
      <name val="Arial"/>
      <family val="2"/>
    </font>
    <font>
      <b/>
      <u val="singleAccounting"/>
      <sz val="9"/>
      <color theme="0"/>
      <name val="Arial"/>
      <family val="2"/>
    </font>
    <font>
      <sz val="9"/>
      <color theme="0"/>
      <name val="Arial"/>
      <family val="2"/>
    </font>
    <font>
      <b/>
      <sz val="9"/>
      <color rgb="FFFF0000"/>
      <name val="Arial"/>
      <family val="2"/>
    </font>
    <font>
      <sz val="10"/>
      <name val="Arial"/>
      <family val="2"/>
    </font>
    <font>
      <sz val="10"/>
      <color rgb="FF000000"/>
      <name val="Arial"/>
      <family val="2"/>
    </font>
    <font>
      <b/>
      <sz val="10"/>
      <color rgb="FFFF0000"/>
      <name val="Arial"/>
      <family val="2"/>
    </font>
    <font>
      <i/>
      <sz val="10"/>
      <color theme="1"/>
      <name val="Arial"/>
      <family val="2"/>
    </font>
    <font>
      <b/>
      <sz val="10"/>
      <color rgb="FF000000"/>
      <name val="Arial"/>
      <family val="2"/>
    </font>
    <font>
      <b/>
      <sz val="12"/>
      <color theme="3" tint="-0.249977111117893"/>
      <name val="Arial"/>
      <family val="2"/>
    </font>
    <font>
      <b/>
      <sz val="12"/>
      <color theme="0"/>
      <name val="Arial"/>
      <family val="2"/>
    </font>
    <font>
      <sz val="12"/>
      <color theme="1"/>
      <name val="Arial"/>
      <family val="2"/>
    </font>
    <font>
      <b/>
      <sz val="10"/>
      <color rgb="FF00A1DA"/>
      <name val="Arial"/>
      <family val="2"/>
    </font>
    <font>
      <b/>
      <sz val="10"/>
      <color theme="3" tint="-0.249977111117893"/>
      <name val="Arial"/>
      <family val="2"/>
    </font>
    <font>
      <u/>
      <sz val="10"/>
      <color theme="1"/>
      <name val="Arial"/>
      <family val="2"/>
    </font>
    <font>
      <b/>
      <i/>
      <sz val="10"/>
      <color rgb="FF000000"/>
      <name val="Arial"/>
      <family val="2"/>
    </font>
    <font>
      <u/>
      <sz val="10"/>
      <name val="Arial"/>
      <family val="2"/>
    </font>
    <font>
      <b/>
      <i/>
      <sz val="10"/>
      <color theme="1"/>
      <name val="Arial"/>
      <family val="2"/>
    </font>
    <font>
      <sz val="9"/>
      <color rgb="FF000000"/>
      <name val="Arial"/>
      <family val="2"/>
    </font>
    <font>
      <b/>
      <sz val="10.5"/>
      <color theme="1"/>
      <name val="Arial"/>
      <family val="2"/>
    </font>
    <font>
      <b/>
      <sz val="11"/>
      <color theme="0"/>
      <name val="Arial"/>
      <family val="2"/>
    </font>
    <font>
      <sz val="10.5"/>
      <color theme="1"/>
      <name val="Arial"/>
      <family val="2"/>
    </font>
    <font>
      <sz val="12"/>
      <color theme="1"/>
      <name val="Times New Roman"/>
      <family val="1"/>
    </font>
    <font>
      <i/>
      <sz val="10"/>
      <color theme="1"/>
      <name val="Arial Narrow"/>
      <family val="2"/>
    </font>
    <font>
      <b/>
      <sz val="10"/>
      <color rgb="FF010202"/>
      <name val="Arial"/>
      <family val="2"/>
    </font>
    <font>
      <i/>
      <sz val="8"/>
      <color theme="1"/>
      <name val="Arial"/>
      <family val="2"/>
    </font>
    <font>
      <sz val="10"/>
      <color rgb="FF010202"/>
      <name val="Arial"/>
      <family val="2"/>
    </font>
    <font>
      <sz val="11"/>
      <color indexed="8"/>
      <name val="Calibri"/>
      <family val="2"/>
    </font>
    <font>
      <b/>
      <i/>
      <sz val="10"/>
      <color rgb="FF00A1DA"/>
      <name val="Arial"/>
      <family val="2"/>
    </font>
    <font>
      <sz val="10"/>
      <color theme="1"/>
      <name val="Arial Narrow"/>
      <family val="2"/>
    </font>
    <font>
      <sz val="10"/>
      <color rgb="FF000000"/>
      <name val="Arial Narrow"/>
      <family val="2"/>
    </font>
    <font>
      <b/>
      <sz val="10"/>
      <color theme="1"/>
      <name val="Arial Narrow"/>
      <family val="2"/>
    </font>
    <font>
      <b/>
      <sz val="10"/>
      <color rgb="FF000000"/>
      <name val="Arial Narrow"/>
      <family val="2"/>
    </font>
    <font>
      <b/>
      <sz val="10"/>
      <color rgb="FF5A99D2"/>
      <name val="Arial"/>
      <family val="2"/>
    </font>
    <font>
      <sz val="10"/>
      <color theme="3" tint="-0.249977111117893"/>
      <name val="Arial"/>
      <family val="2"/>
    </font>
    <font>
      <b/>
      <u/>
      <sz val="10"/>
      <color rgb="FF000000"/>
      <name val="Arial"/>
      <family val="2"/>
    </font>
    <font>
      <b/>
      <u/>
      <sz val="10"/>
      <color theme="1"/>
      <name val="Arial Narrow"/>
      <family val="2"/>
    </font>
    <font>
      <u/>
      <sz val="10"/>
      <color theme="1"/>
      <name val="Arial Narrow"/>
      <family val="2"/>
    </font>
    <font>
      <sz val="10"/>
      <color rgb="FF010202"/>
      <name val="Arial Narrow"/>
      <family val="2"/>
    </font>
    <font>
      <b/>
      <u/>
      <sz val="10"/>
      <color theme="1"/>
      <name val="Arial"/>
      <family val="2"/>
    </font>
    <font>
      <sz val="12"/>
      <color rgb="FFFF0000"/>
      <name val="Arial"/>
      <family val="2"/>
    </font>
  </fonts>
  <fills count="11">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FFC000"/>
        <bgColor indexed="64"/>
      </patternFill>
    </fill>
    <fill>
      <patternFill patternType="solid">
        <fgColor rgb="FFFF0000"/>
        <bgColor indexed="64"/>
      </patternFill>
    </fill>
    <fill>
      <patternFill patternType="solid">
        <fgColor rgb="FF002060"/>
        <bgColor indexed="64"/>
      </patternFill>
    </fill>
    <fill>
      <patternFill patternType="solid">
        <fgColor rgb="FFEFF5FB"/>
        <bgColor indexed="64"/>
      </patternFill>
    </fill>
    <fill>
      <patternFill patternType="solid">
        <fgColor indexed="65"/>
        <bgColor indexed="64"/>
      </patternFill>
    </fill>
    <fill>
      <patternFill patternType="solid">
        <fgColor rgb="FFFFFFFF"/>
        <bgColor indexed="64"/>
      </patternFill>
    </fill>
    <fill>
      <patternFill patternType="solid">
        <fgColor theme="4" tint="-0.249977111117893"/>
        <bgColor indexed="64"/>
      </patternFill>
    </fill>
  </fills>
  <borders count="32">
    <border>
      <left/>
      <right/>
      <top/>
      <bottom/>
      <diagonal/>
    </border>
    <border>
      <left/>
      <right/>
      <top style="thin">
        <color indexed="64"/>
      </top>
      <bottom/>
      <diagonal/>
    </border>
    <border>
      <left style="thin">
        <color indexed="64"/>
      </left>
      <right/>
      <top/>
      <bottom/>
      <diagonal/>
    </border>
    <border>
      <left/>
      <right/>
      <top/>
      <bottom style="thin">
        <color auto="1"/>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rgb="FF5A99D2"/>
      </bottom>
      <diagonal/>
    </border>
    <border>
      <left/>
      <right/>
      <top style="medium">
        <color rgb="FF5A99D2"/>
      </top>
      <bottom style="medium">
        <color rgb="FF5A99D2"/>
      </bottom>
      <diagonal/>
    </border>
    <border>
      <left/>
      <right/>
      <top/>
      <bottom style="medium">
        <color rgb="FF010202"/>
      </bottom>
      <diagonal/>
    </border>
    <border>
      <left/>
      <right/>
      <top style="thin">
        <color indexed="64"/>
      </top>
      <bottom style="double">
        <color indexed="64"/>
      </bottom>
      <diagonal/>
    </border>
    <border>
      <left/>
      <right/>
      <top style="medium">
        <color rgb="FF5A99D2"/>
      </top>
      <bottom/>
      <diagonal/>
    </border>
    <border>
      <left/>
      <right/>
      <top/>
      <bottom style="medium">
        <color rgb="FF000000"/>
      </bottom>
      <diagonal/>
    </border>
    <border>
      <left/>
      <right/>
      <top/>
      <bottom style="medium">
        <color rgb="FF4472C4"/>
      </bottom>
      <diagonal/>
    </border>
    <border>
      <left/>
      <right/>
      <top/>
      <bottom style="medium">
        <color rgb="FF5B9BD5"/>
      </bottom>
      <diagonal/>
    </border>
    <border>
      <left/>
      <right/>
      <top/>
      <bottom style="medium">
        <color rgb="FF5A9BD5"/>
      </bottom>
      <diagonal/>
    </border>
    <border>
      <left/>
      <right/>
      <top style="medium">
        <color rgb="FF5A9BD5"/>
      </top>
      <bottom style="medium">
        <color rgb="FF5A9BD5"/>
      </bottom>
      <diagonal/>
    </border>
    <border>
      <left/>
      <right/>
      <top style="medium">
        <color rgb="FF5A9BD5"/>
      </top>
      <bottom style="medium">
        <color rgb="FF010202"/>
      </bottom>
      <diagonal/>
    </border>
    <border>
      <left/>
      <right/>
      <top style="medium">
        <color rgb="FF000000"/>
      </top>
      <bottom style="medium">
        <color rgb="FF5A99D2"/>
      </bottom>
      <diagonal/>
    </border>
    <border>
      <left/>
      <right/>
      <top/>
      <bottom style="medium">
        <color rgb="FF00B0F0"/>
      </bottom>
      <diagonal/>
    </border>
    <border>
      <left/>
      <right/>
      <top style="medium">
        <color rgb="FF808080"/>
      </top>
      <bottom style="medium">
        <color rgb="FF5A9BD5"/>
      </bottom>
      <diagonal/>
    </border>
    <border>
      <left/>
      <right/>
      <top style="medium">
        <color rgb="FF5A9BD5"/>
      </top>
      <bottom/>
      <diagonal/>
    </border>
    <border>
      <left/>
      <right/>
      <top style="medium">
        <color rgb="FF000000"/>
      </top>
      <bottom/>
      <diagonal/>
    </border>
    <border>
      <left/>
      <right/>
      <top style="medium">
        <color rgb="FF000000"/>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43" fontId="2" fillId="0" borderId="0" applyFont="0" applyFill="0" applyBorder="0" applyAlignment="0" applyProtection="0"/>
    <xf numFmtId="41" fontId="2" fillId="0" borderId="0" applyFon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168" fontId="29" fillId="0" borderId="0" applyFont="0" applyFill="0" applyBorder="0" applyAlignment="0" applyProtection="0"/>
    <xf numFmtId="0" fontId="29" fillId="0" borderId="0"/>
    <xf numFmtId="168" fontId="52" fillId="0" borderId="0" applyFont="0" applyFill="0" applyBorder="0" applyAlignment="0" applyProtection="0"/>
    <xf numFmtId="0" fontId="29" fillId="0" borderId="0"/>
    <xf numFmtId="43" fontId="29" fillId="0" borderId="0" applyFont="0" applyFill="0" applyBorder="0" applyAlignment="0" applyProtection="0"/>
  </cellStyleXfs>
  <cellXfs count="587">
    <xf numFmtId="0" fontId="0" fillId="0" borderId="0" xfId="0"/>
    <xf numFmtId="0" fontId="3" fillId="0" borderId="0" xfId="0" applyFont="1" applyAlignment="1">
      <alignment horizontal="left" vertical="center" wrapText="1"/>
    </xf>
    <xf numFmtId="0" fontId="4" fillId="0" borderId="0" xfId="0" applyFont="1" applyAlignment="1">
      <alignment horizontal="justify" vertical="center"/>
    </xf>
    <xf numFmtId="0" fontId="5" fillId="2" borderId="0" xfId="0" applyFont="1" applyFill="1"/>
    <xf numFmtId="0" fontId="7" fillId="0" borderId="0" xfId="0" applyFont="1"/>
    <xf numFmtId="0" fontId="8" fillId="0" borderId="0" xfId="0" applyFont="1" applyAlignment="1">
      <alignment horizontal="right"/>
    </xf>
    <xf numFmtId="0" fontId="9" fillId="3" borderId="0" xfId="0" applyFont="1" applyFill="1"/>
    <xf numFmtId="0" fontId="7" fillId="0" borderId="0" xfId="0" applyFont="1" applyAlignment="1">
      <alignment horizontal="left"/>
    </xf>
    <xf numFmtId="0" fontId="8" fillId="0" borderId="0" xfId="0" applyFont="1"/>
    <xf numFmtId="14" fontId="9" fillId="3" borderId="0" xfId="0" applyNumberFormat="1" applyFont="1" applyFill="1"/>
    <xf numFmtId="0" fontId="7" fillId="4" borderId="0" xfId="0" applyFont="1" applyFill="1"/>
    <xf numFmtId="0" fontId="7" fillId="4" borderId="0" xfId="0" applyFont="1" applyFill="1" applyAlignment="1">
      <alignment horizontal="left"/>
    </xf>
    <xf numFmtId="0" fontId="1" fillId="0" borderId="0" xfId="0" applyFont="1" applyAlignment="1">
      <alignment horizontal="center" vertical="center"/>
    </xf>
    <xf numFmtId="0" fontId="12" fillId="2" borderId="0" xfId="4" applyFont="1" applyFill="1" applyAlignment="1">
      <alignment horizontal="center" vertical="center"/>
    </xf>
    <xf numFmtId="3" fontId="7" fillId="0" borderId="0" xfId="0" applyNumberFormat="1" applyFont="1" applyAlignment="1">
      <alignment horizontal="center"/>
    </xf>
    <xf numFmtId="0" fontId="10" fillId="0" borderId="0" xfId="0" applyFont="1"/>
    <xf numFmtId="0" fontId="10" fillId="2" borderId="0" xfId="0" applyFont="1" applyFill="1" applyAlignment="1">
      <alignment horizontal="center" vertical="center"/>
    </xf>
    <xf numFmtId="3" fontId="10" fillId="0" borderId="0" xfId="0" applyNumberFormat="1" applyFont="1" applyAlignment="1">
      <alignment horizontal="center"/>
    </xf>
    <xf numFmtId="0" fontId="7" fillId="0" borderId="0" xfId="0" applyFont="1" applyAlignment="1">
      <alignment horizontal="center"/>
    </xf>
    <xf numFmtId="43" fontId="7" fillId="0" borderId="0" xfId="1" applyFont="1" applyFill="1"/>
    <xf numFmtId="43" fontId="7" fillId="2" borderId="0" xfId="1" applyFont="1" applyFill="1" applyAlignment="1">
      <alignment horizontal="center" vertical="center"/>
    </xf>
    <xf numFmtId="3" fontId="7" fillId="0" borderId="0" xfId="1" applyNumberFormat="1" applyFont="1" applyFill="1" applyAlignment="1">
      <alignment horizontal="center"/>
    </xf>
    <xf numFmtId="164" fontId="14" fillId="3" borderId="0" xfId="0" applyNumberFormat="1" applyFont="1" applyFill="1" applyAlignment="1">
      <alignment horizontal="center" vertical="center"/>
    </xf>
    <xf numFmtId="1" fontId="9" fillId="3" borderId="0" xfId="1" applyNumberFormat="1" applyFont="1" applyFill="1" applyAlignment="1">
      <alignment horizontal="center"/>
    </xf>
    <xf numFmtId="0" fontId="15" fillId="0" borderId="0" xfId="0" applyFont="1"/>
    <xf numFmtId="0" fontId="6" fillId="2" borderId="0" xfId="4" quotePrefix="1" applyFill="1" applyAlignment="1">
      <alignment horizontal="center"/>
    </xf>
    <xf numFmtId="41" fontId="7" fillId="0" borderId="0" xfId="2" applyFont="1" applyFill="1" applyAlignment="1">
      <alignment horizontal="right"/>
    </xf>
    <xf numFmtId="41" fontId="7" fillId="0" borderId="0" xfId="0" applyNumberFormat="1" applyFont="1"/>
    <xf numFmtId="0" fontId="6" fillId="2" borderId="0" xfId="4" applyFill="1" applyAlignment="1">
      <alignment horizontal="center"/>
    </xf>
    <xf numFmtId="41" fontId="8" fillId="0" borderId="0" xfId="2" applyFont="1" applyFill="1" applyAlignment="1">
      <alignment horizontal="right"/>
    </xf>
    <xf numFmtId="0" fontId="15" fillId="2" borderId="0" xfId="0" applyFont="1" applyFill="1"/>
    <xf numFmtId="41" fontId="7" fillId="2" borderId="0" xfId="2" applyFont="1" applyFill="1" applyAlignment="1">
      <alignment horizontal="right"/>
    </xf>
    <xf numFmtId="0" fontId="7" fillId="2" borderId="0" xfId="0" applyFont="1" applyFill="1"/>
    <xf numFmtId="0" fontId="12" fillId="2" borderId="0" xfId="4" applyFont="1" applyFill="1" applyAlignment="1">
      <alignment horizontal="center"/>
    </xf>
    <xf numFmtId="0" fontId="8" fillId="2" borderId="0" xfId="0" applyFont="1" applyFill="1" applyAlignment="1">
      <alignment horizontal="center" vertical="center"/>
    </xf>
    <xf numFmtId="0" fontId="6" fillId="2" borderId="0" xfId="4" applyFill="1" applyAlignment="1">
      <alignment horizontal="center" vertical="center"/>
    </xf>
    <xf numFmtId="0" fontId="18" fillId="0" borderId="0" xfId="0" applyFont="1"/>
    <xf numFmtId="0" fontId="7" fillId="2" borderId="0" xfId="0" applyFont="1" applyFill="1" applyAlignment="1">
      <alignment horizontal="center" vertical="center"/>
    </xf>
    <xf numFmtId="3" fontId="8" fillId="0" borderId="0" xfId="0" applyNumberFormat="1" applyFont="1" applyAlignment="1">
      <alignment horizontal="right"/>
    </xf>
    <xf numFmtId="0" fontId="7" fillId="0" borderId="0" xfId="0" applyFont="1" applyAlignment="1">
      <alignment horizontal="right"/>
    </xf>
    <xf numFmtId="0" fontId="19" fillId="0" borderId="0" xfId="0" applyFont="1"/>
    <xf numFmtId="0" fontId="20" fillId="2" borderId="0" xfId="0" applyFont="1" applyFill="1"/>
    <xf numFmtId="0" fontId="20" fillId="0" borderId="0" xfId="0" applyFont="1"/>
    <xf numFmtId="0" fontId="7" fillId="0" borderId="0" xfId="0" applyFont="1" applyAlignment="1">
      <alignment horizontal="left" vertical="top" wrapText="1"/>
    </xf>
    <xf numFmtId="164" fontId="7" fillId="0" borderId="0" xfId="1" applyNumberFormat="1" applyFont="1" applyFill="1" applyAlignment="1">
      <alignment horizontal="center"/>
    </xf>
    <xf numFmtId="164" fontId="7" fillId="2" borderId="0" xfId="1" applyNumberFormat="1" applyFont="1" applyFill="1" applyAlignment="1">
      <alignment horizontal="center" vertical="center"/>
    </xf>
    <xf numFmtId="164" fontId="10" fillId="0" borderId="0" xfId="1" applyNumberFormat="1" applyFont="1" applyFill="1"/>
    <xf numFmtId="164" fontId="10" fillId="2" borderId="0" xfId="1" applyNumberFormat="1" applyFont="1" applyFill="1" applyAlignment="1">
      <alignment horizontal="center" vertical="center"/>
    </xf>
    <xf numFmtId="0" fontId="21" fillId="0" borderId="0" xfId="0" applyFont="1"/>
    <xf numFmtId="0" fontId="22" fillId="2" borderId="0" xfId="4" applyFont="1" applyFill="1" applyBorder="1" applyAlignment="1">
      <alignment horizontal="center" vertical="center"/>
    </xf>
    <xf numFmtId="41" fontId="20" fillId="0" borderId="0" xfId="0" applyNumberFormat="1" applyFont="1"/>
    <xf numFmtId="0" fontId="20" fillId="3" borderId="0" xfId="0" applyFont="1" applyFill="1"/>
    <xf numFmtId="0" fontId="25" fillId="3" borderId="0" xfId="1" applyNumberFormat="1" applyFont="1" applyFill="1" applyAlignment="1">
      <alignment horizontal="center"/>
    </xf>
    <xf numFmtId="0" fontId="19" fillId="2" borderId="0" xfId="0" applyFont="1" applyFill="1" applyAlignment="1">
      <alignment vertical="center"/>
    </xf>
    <xf numFmtId="0" fontId="19" fillId="0" borderId="0" xfId="0" applyFont="1" applyAlignment="1">
      <alignment vertical="center"/>
    </xf>
    <xf numFmtId="0" fontId="20" fillId="2" borderId="0" xfId="0" applyFont="1" applyFill="1" applyAlignment="1">
      <alignment horizontal="center" vertical="center"/>
    </xf>
    <xf numFmtId="41" fontId="20" fillId="0" borderId="0" xfId="2" applyFont="1" applyFill="1"/>
    <xf numFmtId="41" fontId="20" fillId="2" borderId="0" xfId="2" applyFont="1" applyFill="1"/>
    <xf numFmtId="0" fontId="6" fillId="2" borderId="0" xfId="4" quotePrefix="1" applyFill="1" applyBorder="1" applyAlignment="1">
      <alignment horizontal="center"/>
    </xf>
    <xf numFmtId="0" fontId="22" fillId="2" borderId="0" xfId="4" applyFont="1" applyFill="1" applyBorder="1" applyAlignment="1">
      <alignment horizontal="center"/>
    </xf>
    <xf numFmtId="0" fontId="20" fillId="5" borderId="0" xfId="0" applyFont="1" applyFill="1"/>
    <xf numFmtId="0" fontId="22" fillId="5" borderId="0" xfId="4" applyFont="1" applyFill="1" applyBorder="1" applyAlignment="1">
      <alignment horizontal="center"/>
    </xf>
    <xf numFmtId="41" fontId="20" fillId="5" borderId="0" xfId="2" applyFont="1" applyFill="1"/>
    <xf numFmtId="0" fontId="6" fillId="2" borderId="0" xfId="4" applyFill="1" applyBorder="1" applyAlignment="1">
      <alignment horizontal="center"/>
    </xf>
    <xf numFmtId="0" fontId="19" fillId="0" borderId="0" xfId="0" applyFont="1" applyAlignment="1">
      <alignment horizontal="left"/>
    </xf>
    <xf numFmtId="164" fontId="19" fillId="0" borderId="4" xfId="1" applyNumberFormat="1" applyFont="1" applyFill="1" applyBorder="1"/>
    <xf numFmtId="164" fontId="19" fillId="0" borderId="0" xfId="1" applyNumberFormat="1" applyFont="1" applyFill="1" applyBorder="1"/>
    <xf numFmtId="164" fontId="20" fillId="0" borderId="0" xfId="0" applyNumberFormat="1" applyFont="1"/>
    <xf numFmtId="164" fontId="20" fillId="2" borderId="0" xfId="0" applyNumberFormat="1" applyFont="1" applyFill="1"/>
    <xf numFmtId="164" fontId="25" fillId="3" borderId="0" xfId="1" applyNumberFormat="1" applyFont="1" applyFill="1" applyBorder="1"/>
    <xf numFmtId="0" fontId="25" fillId="0" borderId="0" xfId="0" applyFont="1" applyAlignment="1">
      <alignment horizontal="left"/>
    </xf>
    <xf numFmtId="164" fontId="25" fillId="0" borderId="0" xfId="1" applyNumberFormat="1" applyFont="1" applyFill="1" applyBorder="1"/>
    <xf numFmtId="0" fontId="25" fillId="2" borderId="0" xfId="0" applyFont="1" applyFill="1" applyAlignment="1">
      <alignment horizontal="center" vertical="center"/>
    </xf>
    <xf numFmtId="0" fontId="22" fillId="2" borderId="0" xfId="4" quotePrefix="1" applyFont="1" applyFill="1" applyBorder="1" applyAlignment="1">
      <alignment horizontal="center"/>
    </xf>
    <xf numFmtId="41" fontId="21" fillId="0" borderId="0" xfId="2" applyFont="1" applyFill="1"/>
    <xf numFmtId="0" fontId="19" fillId="2" borderId="0" xfId="0" applyFont="1" applyFill="1" applyAlignment="1">
      <alignment horizontal="center" vertical="center"/>
    </xf>
    <xf numFmtId="0" fontId="25" fillId="0" borderId="0" xfId="0" applyFont="1" applyAlignment="1">
      <alignment horizontal="left" vertical="center"/>
    </xf>
    <xf numFmtId="165" fontId="26" fillId="2" borderId="0" xfId="1" applyNumberFormat="1" applyFont="1" applyFill="1" applyAlignment="1">
      <alignment horizontal="center"/>
    </xf>
    <xf numFmtId="0" fontId="6" fillId="0" borderId="0" xfId="4" applyAlignment="1">
      <alignment horizontal="center" vertical="center" wrapText="1"/>
    </xf>
    <xf numFmtId="164" fontId="20" fillId="2" borderId="0" xfId="0" applyNumberFormat="1" applyFont="1" applyFill="1" applyAlignment="1">
      <alignment horizontal="center" vertical="center"/>
    </xf>
    <xf numFmtId="0" fontId="27" fillId="0" borderId="0" xfId="0" applyFont="1"/>
    <xf numFmtId="0" fontId="0" fillId="0" borderId="0" xfId="0" applyAlignment="1">
      <alignment horizontal="center" vertical="center" wrapText="1"/>
    </xf>
    <xf numFmtId="0" fontId="24" fillId="2" borderId="0" xfId="0" applyFont="1" applyFill="1" applyAlignment="1">
      <alignment horizontal="center" vertical="center"/>
    </xf>
    <xf numFmtId="164" fontId="28" fillId="0" borderId="0" xfId="0" applyNumberFormat="1" applyFont="1"/>
    <xf numFmtId="166" fontId="23" fillId="0" borderId="0" xfId="2" applyNumberFormat="1" applyFont="1" applyFill="1"/>
    <xf numFmtId="164" fontId="20" fillId="0" borderId="0" xfId="1" applyNumberFormat="1" applyFont="1" applyFill="1" applyAlignment="1"/>
    <xf numFmtId="164" fontId="20" fillId="2" borderId="0" xfId="1" applyNumberFormat="1" applyFont="1" applyFill="1" applyBorder="1" applyAlignment="1">
      <alignment horizontal="center" vertical="center"/>
    </xf>
    <xf numFmtId="164" fontId="19" fillId="0" borderId="0" xfId="1" applyNumberFormat="1" applyFont="1" applyFill="1" applyAlignment="1"/>
    <xf numFmtId="164" fontId="19" fillId="0" borderId="0" xfId="1" applyNumberFormat="1" applyFont="1" applyFill="1" applyAlignment="1">
      <alignment horizontal="left"/>
    </xf>
    <xf numFmtId="164" fontId="19" fillId="2" borderId="0" xfId="1" applyNumberFormat="1" applyFont="1" applyFill="1" applyBorder="1" applyAlignment="1">
      <alignment horizontal="center" vertical="center"/>
    </xf>
    <xf numFmtId="0" fontId="19" fillId="2" borderId="0" xfId="0" applyFont="1" applyFill="1"/>
    <xf numFmtId="164" fontId="20" fillId="0" borderId="0" xfId="1" applyNumberFormat="1" applyFont="1" applyFill="1"/>
    <xf numFmtId="0" fontId="20" fillId="0" borderId="0" xfId="0" applyFont="1" applyAlignment="1">
      <alignment horizontal="left"/>
    </xf>
    <xf numFmtId="164" fontId="19" fillId="0" borderId="0" xfId="1" applyNumberFormat="1" applyFont="1" applyFill="1"/>
    <xf numFmtId="43" fontId="20" fillId="0" borderId="0" xfId="1" applyFont="1" applyFill="1"/>
    <xf numFmtId="43" fontId="20" fillId="2" borderId="0" xfId="1" applyFont="1" applyFill="1" applyBorder="1" applyAlignment="1">
      <alignment horizontal="center" vertical="center"/>
    </xf>
    <xf numFmtId="0" fontId="8" fillId="2" borderId="0" xfId="0" applyFont="1" applyFill="1"/>
    <xf numFmtId="164" fontId="7" fillId="0" borderId="0" xfId="1" applyNumberFormat="1" applyFont="1"/>
    <xf numFmtId="164" fontId="6" fillId="0" borderId="0" xfId="4" applyNumberFormat="1"/>
    <xf numFmtId="0" fontId="29" fillId="0" borderId="0" xfId="0" applyFont="1"/>
    <xf numFmtId="0" fontId="29" fillId="2" borderId="0" xfId="0" applyFont="1" applyFill="1"/>
    <xf numFmtId="164" fontId="29" fillId="0" borderId="0" xfId="1" applyNumberFormat="1" applyFont="1"/>
    <xf numFmtId="0" fontId="29" fillId="0" borderId="0" xfId="0" applyFont="1" applyAlignment="1">
      <alignment horizontal="center"/>
    </xf>
    <xf numFmtId="0" fontId="29" fillId="2" borderId="0" xfId="0" applyFont="1" applyFill="1" applyAlignment="1">
      <alignment horizontal="center"/>
    </xf>
    <xf numFmtId="0" fontId="9" fillId="3" borderId="0" xfId="0" applyFont="1" applyFill="1" applyAlignment="1">
      <alignment horizontal="left" vertical="center"/>
    </xf>
    <xf numFmtId="0" fontId="9" fillId="3" borderId="0" xfId="1" applyNumberFormat="1" applyFont="1" applyFill="1" applyAlignment="1">
      <alignment horizontal="right"/>
    </xf>
    <xf numFmtId="0" fontId="7" fillId="0" borderId="0" xfId="0" applyFont="1" applyAlignment="1">
      <alignment vertical="center" wrapText="1"/>
    </xf>
    <xf numFmtId="0" fontId="10" fillId="2" borderId="0" xfId="0" applyFont="1" applyFill="1"/>
    <xf numFmtId="164" fontId="7" fillId="2" borderId="0" xfId="1" applyNumberFormat="1" applyFont="1" applyFill="1"/>
    <xf numFmtId="0" fontId="30" fillId="2" borderId="0" xfId="0" applyFont="1" applyFill="1" applyAlignment="1">
      <alignment vertical="center" wrapText="1"/>
    </xf>
    <xf numFmtId="0" fontId="7" fillId="2" borderId="0" xfId="0" applyFont="1" applyFill="1" applyAlignment="1">
      <alignment horizontal="right" vertical="center" wrapText="1"/>
    </xf>
    <xf numFmtId="41" fontId="30" fillId="2" borderId="0" xfId="2" applyFont="1" applyFill="1" applyBorder="1" applyAlignment="1">
      <alignment horizontal="right" vertical="center" wrapText="1"/>
    </xf>
    <xf numFmtId="41" fontId="7" fillId="2" borderId="0" xfId="2" applyFont="1" applyFill="1"/>
    <xf numFmtId="3" fontId="7" fillId="0" borderId="0" xfId="0" applyNumberFormat="1" applyFont="1" applyAlignment="1">
      <alignment vertical="center" wrapText="1"/>
    </xf>
    <xf numFmtId="0" fontId="30" fillId="2" borderId="0" xfId="0" applyFont="1" applyFill="1" applyAlignment="1">
      <alignment horizontal="left" vertical="center" wrapText="1" indent="1"/>
    </xf>
    <xf numFmtId="41" fontId="8" fillId="2" borderId="0" xfId="2" applyFont="1" applyFill="1"/>
    <xf numFmtId="0" fontId="9" fillId="2" borderId="0" xfId="0" applyFont="1" applyFill="1"/>
    <xf numFmtId="41" fontId="9" fillId="3" borderId="0" xfId="2" applyFont="1" applyFill="1" applyBorder="1"/>
    <xf numFmtId="41" fontId="7" fillId="0" borderId="0" xfId="2" applyFont="1"/>
    <xf numFmtId="0" fontId="30" fillId="0" borderId="0" xfId="0" applyFont="1" applyAlignment="1">
      <alignment horizontal="left" vertical="center" wrapText="1" indent="1"/>
    </xf>
    <xf numFmtId="41" fontId="30" fillId="0" borderId="0" xfId="2" applyFont="1" applyFill="1" applyBorder="1" applyAlignment="1">
      <alignment horizontal="right" vertical="center" wrapText="1"/>
    </xf>
    <xf numFmtId="0" fontId="11" fillId="2" borderId="0" xfId="4" applyFont="1" applyFill="1" applyBorder="1" applyAlignment="1">
      <alignment horizontal="center" vertical="center" wrapText="1"/>
    </xf>
    <xf numFmtId="0" fontId="6" fillId="2" borderId="0" xfId="4" applyFill="1" applyBorder="1" applyAlignment="1">
      <alignment horizontal="center" vertical="center" wrapText="1"/>
    </xf>
    <xf numFmtId="0" fontId="30" fillId="0" borderId="0" xfId="0" applyFont="1" applyAlignment="1">
      <alignment vertical="center" wrapText="1"/>
    </xf>
    <xf numFmtId="41" fontId="8" fillId="0" borderId="0" xfId="2" applyFont="1"/>
    <xf numFmtId="41" fontId="31" fillId="0" borderId="0" xfId="2" applyFont="1"/>
    <xf numFmtId="0" fontId="32" fillId="0" borderId="0" xfId="0" applyFont="1" applyAlignment="1">
      <alignment vertical="center"/>
    </xf>
    <xf numFmtId="164" fontId="7" fillId="0" borderId="0" xfId="1" applyNumberFormat="1" applyFont="1" applyBorder="1"/>
    <xf numFmtId="164" fontId="11" fillId="0" borderId="0" xfId="4" applyNumberFormat="1" applyFont="1" applyAlignment="1">
      <alignment horizontal="center" vertical="center"/>
    </xf>
    <xf numFmtId="164" fontId="14" fillId="0" borderId="0" xfId="1" applyNumberFormat="1" applyFont="1"/>
    <xf numFmtId="0" fontId="14" fillId="0" borderId="0" xfId="0" applyFont="1"/>
    <xf numFmtId="164" fontId="16" fillId="0" borderId="0" xfId="1" applyNumberFormat="1" applyFont="1"/>
    <xf numFmtId="164" fontId="16" fillId="0" borderId="0" xfId="1" applyNumberFormat="1" applyFont="1" applyBorder="1"/>
    <xf numFmtId="0" fontId="33" fillId="0" borderId="1" xfId="0" applyFont="1" applyBorder="1" applyAlignment="1">
      <alignment vertical="center" wrapText="1"/>
    </xf>
    <xf numFmtId="0" fontId="9" fillId="6" borderId="1" xfId="0" applyFont="1" applyFill="1" applyBorder="1" applyAlignment="1">
      <alignment horizontal="center" vertical="center" wrapText="1"/>
    </xf>
    <xf numFmtId="0" fontId="7" fillId="0" borderId="0" xfId="0" applyFont="1" applyAlignment="1">
      <alignment wrapText="1"/>
    </xf>
    <xf numFmtId="164" fontId="7" fillId="0" borderId="0" xfId="1" applyNumberFormat="1" applyFont="1" applyAlignment="1">
      <alignment wrapText="1"/>
    </xf>
    <xf numFmtId="164" fontId="16" fillId="0" borderId="0" xfId="1" applyNumberFormat="1" applyFont="1" applyBorder="1" applyAlignment="1">
      <alignment wrapText="1"/>
    </xf>
    <xf numFmtId="164" fontId="16" fillId="0" borderId="0" xfId="1" applyNumberFormat="1" applyFont="1" applyAlignment="1">
      <alignment wrapText="1"/>
    </xf>
    <xf numFmtId="164" fontId="14" fillId="0" borderId="0" xfId="1" applyNumberFormat="1" applyFont="1" applyAlignment="1">
      <alignment wrapText="1"/>
    </xf>
    <xf numFmtId="0" fontId="33" fillId="0" borderId="0" xfId="0" applyFont="1" applyAlignment="1">
      <alignment vertical="center" wrapText="1"/>
    </xf>
    <xf numFmtId="41" fontId="33" fillId="0" borderId="0" xfId="2" applyFont="1" applyFill="1" applyBorder="1" applyAlignment="1">
      <alignment horizontal="right" vertical="center" wrapText="1"/>
    </xf>
    <xf numFmtId="164" fontId="7" fillId="0" borderId="0" xfId="1" applyNumberFormat="1" applyFont="1" applyFill="1"/>
    <xf numFmtId="41" fontId="7" fillId="0" borderId="0" xfId="2" applyFont="1" applyBorder="1"/>
    <xf numFmtId="164" fontId="14" fillId="0" borderId="0" xfId="1" applyNumberFormat="1" applyFont="1" applyBorder="1"/>
    <xf numFmtId="167" fontId="33" fillId="0" borderId="0" xfId="2" applyNumberFormat="1" applyFont="1" applyBorder="1" applyAlignment="1">
      <alignment vertical="center" wrapText="1"/>
    </xf>
    <xf numFmtId="41" fontId="33" fillId="0" borderId="5" xfId="2" applyFont="1" applyFill="1" applyBorder="1" applyAlignment="1">
      <alignment horizontal="right" vertical="center" wrapText="1"/>
    </xf>
    <xf numFmtId="167" fontId="7" fillId="0" borderId="0" xfId="2" applyNumberFormat="1" applyFont="1" applyBorder="1"/>
    <xf numFmtId="167" fontId="7" fillId="0" borderId="0" xfId="2" applyNumberFormat="1" applyFont="1"/>
    <xf numFmtId="167" fontId="14" fillId="0" borderId="0" xfId="2" applyNumberFormat="1" applyFont="1"/>
    <xf numFmtId="0" fontId="34" fillId="0" borderId="0" xfId="0" applyFont="1" applyAlignment="1">
      <alignment horizontal="center" vertical="center"/>
    </xf>
    <xf numFmtId="0" fontId="36" fillId="0" borderId="0" xfId="0" applyFont="1"/>
    <xf numFmtId="0" fontId="37" fillId="0" borderId="0" xfId="0" applyFont="1" applyAlignment="1">
      <alignment horizontal="right" vertical="center"/>
    </xf>
    <xf numFmtId="0" fontId="37" fillId="0" borderId="0" xfId="0" applyFont="1" applyAlignment="1">
      <alignment vertical="center"/>
    </xf>
    <xf numFmtId="0" fontId="14" fillId="0" borderId="0" xfId="0" applyFont="1" applyAlignment="1">
      <alignment horizontal="justify" vertical="justify" wrapText="1"/>
    </xf>
    <xf numFmtId="0" fontId="7" fillId="0" borderId="0" xfId="0" applyFont="1" applyAlignment="1">
      <alignment vertical="center"/>
    </xf>
    <xf numFmtId="0" fontId="7" fillId="0" borderId="0" xfId="0" applyFont="1" applyAlignment="1">
      <alignment horizontal="left" vertical="center" wrapText="1"/>
    </xf>
    <xf numFmtId="0" fontId="37" fillId="0" borderId="0" xfId="0" applyFont="1" applyAlignment="1">
      <alignment horizontal="left" vertical="center"/>
    </xf>
    <xf numFmtId="0" fontId="10" fillId="0" borderId="0" xfId="0" applyFont="1" applyAlignment="1">
      <alignment horizontal="right" vertical="center"/>
    </xf>
    <xf numFmtId="0" fontId="8" fillId="0" borderId="0" xfId="0" applyFont="1" applyAlignment="1">
      <alignment vertical="center"/>
    </xf>
    <xf numFmtId="0" fontId="30" fillId="0" borderId="0" xfId="0" applyFont="1" applyAlignment="1">
      <alignment horizontal="left" vertical="top" wrapText="1"/>
    </xf>
    <xf numFmtId="0" fontId="30" fillId="0" borderId="0" xfId="0" applyFont="1" applyAlignment="1">
      <alignment vertical="top" wrapText="1"/>
    </xf>
    <xf numFmtId="0" fontId="7" fillId="0" borderId="0" xfId="0" applyFont="1" applyAlignment="1">
      <alignment horizontal="justify" vertical="center" wrapText="1"/>
    </xf>
    <xf numFmtId="0" fontId="33" fillId="0" borderId="0" xfId="0" applyFont="1" applyAlignment="1">
      <alignment horizontal="center" vertical="center" wrapText="1"/>
    </xf>
    <xf numFmtId="0" fontId="8" fillId="0" borderId="0" xfId="0" applyFont="1" applyAlignment="1">
      <alignment vertical="justify" wrapText="1"/>
    </xf>
    <xf numFmtId="0" fontId="33" fillId="0" borderId="6" xfId="0" applyFont="1" applyBorder="1" applyAlignment="1">
      <alignment horizontal="justify" vertical="center" wrapText="1"/>
    </xf>
    <xf numFmtId="0" fontId="33" fillId="0" borderId="6" xfId="0" applyFont="1" applyBorder="1" applyAlignment="1">
      <alignment horizontal="center" vertical="center" wrapText="1"/>
    </xf>
    <xf numFmtId="0" fontId="30" fillId="0" borderId="6" xfId="0" applyFont="1" applyBorder="1" applyAlignment="1">
      <alignment horizontal="center" vertical="center" wrapText="1"/>
    </xf>
    <xf numFmtId="3" fontId="30" fillId="7" borderId="7" xfId="0" applyNumberFormat="1" applyFont="1" applyFill="1" applyBorder="1" applyAlignment="1">
      <alignment horizontal="right" vertical="center" wrapText="1"/>
    </xf>
    <xf numFmtId="0" fontId="30" fillId="0" borderId="7" xfId="0" applyFont="1" applyBorder="1" applyAlignment="1">
      <alignment horizontal="right" vertical="center" wrapText="1"/>
    </xf>
    <xf numFmtId="3" fontId="30" fillId="0" borderId="7" xfId="0" applyNumberFormat="1" applyFont="1" applyBorder="1" applyAlignment="1">
      <alignment horizontal="right" vertical="center" wrapText="1"/>
    </xf>
    <xf numFmtId="0" fontId="7" fillId="8" borderId="0" xfId="0" applyFont="1" applyFill="1"/>
    <xf numFmtId="0" fontId="8" fillId="0" borderId="0" xfId="0" applyFont="1" applyAlignment="1">
      <alignment horizontal="left" vertical="center"/>
    </xf>
    <xf numFmtId="0" fontId="38" fillId="0" borderId="0" xfId="0" applyFont="1" applyAlignment="1">
      <alignment horizontal="right" vertical="center"/>
    </xf>
    <xf numFmtId="0" fontId="7" fillId="0" borderId="0" xfId="0" applyFont="1" applyAlignment="1">
      <alignment vertical="justify" wrapText="1"/>
    </xf>
    <xf numFmtId="0" fontId="10" fillId="0" borderId="0" xfId="0" applyFont="1" applyAlignment="1">
      <alignment horizontal="left" vertical="justify" wrapText="1"/>
    </xf>
    <xf numFmtId="0" fontId="7" fillId="0" borderId="0" xfId="0" applyFont="1" applyAlignment="1">
      <alignment horizontal="justify" vertical="justify" wrapText="1"/>
    </xf>
    <xf numFmtId="0" fontId="8" fillId="0" borderId="0" xfId="0" applyFont="1" applyAlignment="1">
      <alignment vertical="justify"/>
    </xf>
    <xf numFmtId="0" fontId="39" fillId="0" borderId="0" xfId="0" applyFont="1" applyAlignment="1">
      <alignment vertical="center"/>
    </xf>
    <xf numFmtId="0" fontId="7" fillId="2" borderId="0" xfId="0" applyFont="1" applyFill="1" applyAlignment="1">
      <alignment horizontal="center"/>
    </xf>
    <xf numFmtId="0" fontId="9" fillId="3" borderId="0" xfId="0" applyFont="1" applyFill="1" applyAlignment="1">
      <alignment horizontal="center" vertical="center"/>
    </xf>
    <xf numFmtId="0" fontId="30" fillId="0" borderId="0" xfId="0" applyFont="1" applyAlignment="1">
      <alignment horizontal="center" vertical="center" wrapText="1"/>
    </xf>
    <xf numFmtId="0" fontId="33" fillId="0" borderId="4" xfId="0" applyFont="1" applyBorder="1" applyAlignment="1">
      <alignment vertical="center" wrapText="1"/>
    </xf>
    <xf numFmtId="0" fontId="7" fillId="0" borderId="4" xfId="0" applyFont="1" applyBorder="1" applyAlignment="1">
      <alignment vertical="center" wrapText="1"/>
    </xf>
    <xf numFmtId="41" fontId="33" fillId="0" borderId="4" xfId="2" applyFont="1" applyFill="1" applyBorder="1" applyAlignment="1">
      <alignment horizontal="right" vertical="center" wrapText="1"/>
    </xf>
    <xf numFmtId="0" fontId="33" fillId="0" borderId="8" xfId="0" applyFont="1" applyBorder="1" applyAlignment="1">
      <alignment vertical="center" wrapText="1"/>
    </xf>
    <xf numFmtId="0" fontId="7" fillId="0" borderId="8" xfId="0" applyFont="1" applyBorder="1" applyAlignment="1">
      <alignment vertical="center" wrapText="1"/>
    </xf>
    <xf numFmtId="41" fontId="33" fillId="0" borderId="8" xfId="2" applyFont="1" applyFill="1" applyBorder="1" applyAlignment="1">
      <alignment horizontal="right" vertical="center" wrapText="1"/>
    </xf>
    <xf numFmtId="0" fontId="7" fillId="0" borderId="0" xfId="0" applyFont="1" applyAlignment="1">
      <alignment horizontal="left" vertical="center"/>
    </xf>
    <xf numFmtId="0" fontId="7" fillId="8" borderId="0" xfId="0" applyFont="1" applyFill="1" applyAlignment="1">
      <alignment horizontal="center"/>
    </xf>
    <xf numFmtId="0" fontId="7" fillId="2" borderId="0" xfId="0" quotePrefix="1" applyFont="1" applyFill="1"/>
    <xf numFmtId="0" fontId="7" fillId="2" borderId="3" xfId="0" quotePrefix="1" applyFont="1" applyFill="1" applyBorder="1"/>
    <xf numFmtId="41" fontId="7" fillId="2" borderId="3" xfId="2" applyFont="1" applyFill="1" applyBorder="1"/>
    <xf numFmtId="0" fontId="33" fillId="0" borderId="9" xfId="0" applyFont="1" applyBorder="1" applyAlignment="1">
      <alignment horizontal="justify" vertical="center" wrapText="1"/>
    </xf>
    <xf numFmtId="41" fontId="33" fillId="0" borderId="9" xfId="2" applyFont="1" applyFill="1" applyBorder="1" applyAlignment="1">
      <alignment horizontal="right" vertical="center" wrapText="1"/>
    </xf>
    <xf numFmtId="0" fontId="33" fillId="0" borderId="0" xfId="0" applyFont="1" applyAlignment="1">
      <alignment horizontal="justify" vertical="center" wrapText="1"/>
    </xf>
    <xf numFmtId="0" fontId="30" fillId="0" borderId="0" xfId="0" applyFont="1" applyAlignment="1">
      <alignment horizontal="justify" vertical="center" wrapText="1"/>
    </xf>
    <xf numFmtId="3" fontId="7" fillId="8" borderId="0" xfId="0" applyNumberFormat="1" applyFont="1" applyFill="1"/>
    <xf numFmtId="0" fontId="33" fillId="0" borderId="0" xfId="0" applyFont="1" applyAlignment="1">
      <alignment horizontal="left" vertical="center"/>
    </xf>
    <xf numFmtId="0" fontId="9" fillId="3" borderId="0" xfId="0" applyFont="1" applyFill="1" applyAlignment="1">
      <alignment horizontal="right" vertical="center"/>
    </xf>
    <xf numFmtId="0" fontId="7" fillId="0" borderId="3" xfId="0" applyFont="1" applyBorder="1" applyAlignment="1">
      <alignment horizontal="left" vertical="center" wrapText="1"/>
    </xf>
    <xf numFmtId="41" fontId="30" fillId="0" borderId="3" xfId="2" applyFont="1" applyFill="1" applyBorder="1" applyAlignment="1">
      <alignment horizontal="right" vertical="center" wrapText="1"/>
    </xf>
    <xf numFmtId="0" fontId="33" fillId="0" borderId="9" xfId="0" applyFont="1" applyBorder="1" applyAlignment="1">
      <alignment horizontal="left" vertical="center" wrapText="1"/>
    </xf>
    <xf numFmtId="0" fontId="33" fillId="0" borderId="0" xfId="0" applyFont="1" applyAlignment="1">
      <alignment horizontal="left" vertical="center" wrapText="1"/>
    </xf>
    <xf numFmtId="0" fontId="30" fillId="0" borderId="0" xfId="0" applyFont="1" applyAlignment="1">
      <alignment horizontal="left" vertical="center" wrapText="1"/>
    </xf>
    <xf numFmtId="3" fontId="7" fillId="0" borderId="0" xfId="0" applyNumberFormat="1" applyFont="1" applyAlignment="1">
      <alignment horizontal="left"/>
    </xf>
    <xf numFmtId="41" fontId="33" fillId="0" borderId="9" xfId="2" applyFont="1" applyFill="1" applyBorder="1" applyAlignment="1">
      <alignment horizontal="left" vertical="center" wrapText="1"/>
    </xf>
    <xf numFmtId="0" fontId="32" fillId="0" borderId="0" xfId="0" applyFont="1" applyAlignment="1">
      <alignment horizontal="left" vertical="center"/>
    </xf>
    <xf numFmtId="41" fontId="7" fillId="0" borderId="0" xfId="2" applyFont="1" applyAlignment="1">
      <alignment horizontal="left"/>
    </xf>
    <xf numFmtId="0" fontId="41" fillId="0" borderId="0" xfId="0" applyFont="1" applyAlignment="1">
      <alignment horizontal="right" vertical="center"/>
    </xf>
    <xf numFmtId="0" fontId="39" fillId="0" borderId="0" xfId="0" applyFont="1" applyAlignment="1">
      <alignment horizontal="left" vertical="center"/>
    </xf>
    <xf numFmtId="41" fontId="33" fillId="0" borderId="0" xfId="2" applyFont="1" applyBorder="1" applyAlignment="1">
      <alignment horizontal="left" vertical="center" wrapText="1"/>
    </xf>
    <xf numFmtId="0" fontId="42" fillId="2" borderId="0" xfId="0" applyFont="1" applyFill="1" applyAlignment="1">
      <alignment horizontal="left" vertical="center"/>
    </xf>
    <xf numFmtId="0" fontId="32" fillId="2" borderId="0" xfId="0" applyFont="1" applyFill="1" applyAlignment="1">
      <alignment horizontal="left" vertical="center"/>
    </xf>
    <xf numFmtId="0" fontId="32" fillId="2" borderId="0" xfId="0" applyFont="1" applyFill="1" applyAlignment="1">
      <alignment horizontal="left"/>
    </xf>
    <xf numFmtId="0" fontId="7" fillId="2" borderId="0" xfId="0" applyFont="1" applyFill="1" applyAlignment="1">
      <alignment horizontal="left" vertical="center" wrapText="1"/>
    </xf>
    <xf numFmtId="0" fontId="7" fillId="2" borderId="6"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7" fillId="2" borderId="7" xfId="0" applyFont="1" applyFill="1" applyBorder="1" applyAlignment="1">
      <alignment horizontal="justify" vertical="center" wrapText="1"/>
    </xf>
    <xf numFmtId="0" fontId="30" fillId="2" borderId="7" xfId="0" applyFont="1" applyFill="1" applyBorder="1" applyAlignment="1">
      <alignment horizontal="right" vertical="center" wrapText="1"/>
    </xf>
    <xf numFmtId="2" fontId="30" fillId="2" borderId="7" xfId="0" applyNumberFormat="1" applyFont="1" applyFill="1" applyBorder="1" applyAlignment="1">
      <alignment horizontal="right" vertical="center" wrapText="1"/>
    </xf>
    <xf numFmtId="3" fontId="30" fillId="2" borderId="7" xfId="0" applyNumberFormat="1" applyFont="1" applyFill="1" applyBorder="1" applyAlignment="1">
      <alignment horizontal="right" vertical="center" wrapText="1"/>
    </xf>
    <xf numFmtId="0" fontId="7" fillId="2" borderId="6" xfId="0" applyFont="1" applyFill="1" applyBorder="1" applyAlignment="1">
      <alignment horizontal="justify" vertical="center" wrapText="1"/>
    </xf>
    <xf numFmtId="0" fontId="30" fillId="2" borderId="6" xfId="0" applyFont="1" applyFill="1" applyBorder="1" applyAlignment="1">
      <alignment horizontal="right" vertical="center" wrapText="1"/>
    </xf>
    <xf numFmtId="2" fontId="30" fillId="2" borderId="6" xfId="0" applyNumberFormat="1" applyFont="1" applyFill="1" applyBorder="1" applyAlignment="1">
      <alignment horizontal="right" vertical="center" wrapText="1"/>
    </xf>
    <xf numFmtId="3" fontId="30" fillId="2" borderId="6" xfId="0" applyNumberFormat="1" applyFont="1" applyFill="1" applyBorder="1" applyAlignment="1">
      <alignment horizontal="right" vertical="center" wrapText="1"/>
    </xf>
    <xf numFmtId="0" fontId="32" fillId="2" borderId="0" xfId="0" applyFont="1" applyFill="1" applyAlignment="1">
      <alignment horizontal="left" vertical="center" indent="2"/>
    </xf>
    <xf numFmtId="0" fontId="7" fillId="2" borderId="0" xfId="0" applyFont="1" applyFill="1" applyAlignment="1">
      <alignment horizontal="left"/>
    </xf>
    <xf numFmtId="0" fontId="30" fillId="0" borderId="6" xfId="0" applyFont="1" applyBorder="1" applyAlignment="1">
      <alignment horizontal="justify" vertical="center" wrapText="1"/>
    </xf>
    <xf numFmtId="41" fontId="30" fillId="0" borderId="6" xfId="2" applyFont="1" applyBorder="1" applyAlignment="1">
      <alignment horizontal="right" vertical="center" wrapText="1"/>
    </xf>
    <xf numFmtId="41" fontId="30" fillId="0" borderId="0" xfId="2" applyFont="1" applyAlignment="1">
      <alignment horizontal="right" vertical="center" wrapText="1"/>
    </xf>
    <xf numFmtId="0" fontId="33" fillId="0" borderId="10" xfId="0" applyFont="1" applyBorder="1" applyAlignment="1">
      <alignment horizontal="justify" vertical="center" wrapText="1"/>
    </xf>
    <xf numFmtId="41" fontId="33" fillId="0" borderId="10" xfId="2" applyFont="1" applyBorder="1" applyAlignment="1">
      <alignment horizontal="right" vertical="center" wrapText="1"/>
    </xf>
    <xf numFmtId="0" fontId="30" fillId="0" borderId="7" xfId="0" applyFont="1" applyBorder="1" applyAlignment="1">
      <alignment horizontal="justify" vertical="center" wrapText="1"/>
    </xf>
    <xf numFmtId="41" fontId="30" fillId="0" borderId="7" xfId="2" applyFont="1" applyBorder="1" applyAlignment="1">
      <alignment horizontal="right" vertical="center" wrapText="1"/>
    </xf>
    <xf numFmtId="41" fontId="33" fillId="0" borderId="6" xfId="2" applyFont="1" applyBorder="1" applyAlignment="1">
      <alignment horizontal="right" vertical="center" wrapText="1"/>
    </xf>
    <xf numFmtId="41" fontId="30" fillId="0" borderId="0" xfId="2" applyFont="1" applyFill="1" applyBorder="1" applyAlignment="1">
      <alignment horizontal="left" vertical="center" wrapText="1"/>
    </xf>
    <xf numFmtId="0" fontId="30" fillId="0" borderId="3" xfId="0" applyFont="1" applyBorder="1" applyAlignment="1">
      <alignment horizontal="left" vertical="center" wrapText="1"/>
    </xf>
    <xf numFmtId="41" fontId="30" fillId="0" borderId="3" xfId="2" applyFont="1" applyFill="1" applyBorder="1" applyAlignment="1">
      <alignment horizontal="left" vertical="center" wrapText="1"/>
    </xf>
    <xf numFmtId="0" fontId="33" fillId="0" borderId="11" xfId="0" applyFont="1" applyBorder="1" applyAlignment="1">
      <alignment horizontal="left" vertical="center" wrapText="1"/>
    </xf>
    <xf numFmtId="41" fontId="33" fillId="0" borderId="11" xfId="2" applyFont="1" applyFill="1" applyBorder="1" applyAlignment="1">
      <alignment horizontal="left" vertical="center" wrapText="1"/>
    </xf>
    <xf numFmtId="41" fontId="33" fillId="0" borderId="0" xfId="2" applyFont="1" applyFill="1" applyBorder="1" applyAlignment="1">
      <alignment horizontal="left" vertical="center" wrapText="1"/>
    </xf>
    <xf numFmtId="0" fontId="33" fillId="0" borderId="1" xfId="0" applyFont="1" applyBorder="1" applyAlignment="1">
      <alignment horizontal="left" vertical="center" wrapText="1"/>
    </xf>
    <xf numFmtId="41" fontId="33" fillId="0" borderId="1" xfId="2" applyFont="1" applyFill="1" applyBorder="1" applyAlignment="1">
      <alignment horizontal="left" vertical="center" wrapText="1"/>
    </xf>
    <xf numFmtId="0" fontId="43" fillId="8" borderId="0" xfId="0" applyFont="1" applyFill="1"/>
    <xf numFmtId="9" fontId="30" fillId="8" borderId="0" xfId="3" applyFont="1" applyFill="1" applyBorder="1"/>
    <xf numFmtId="169" fontId="30" fillId="8" borderId="0" xfId="5" applyNumberFormat="1" applyFont="1" applyFill="1" applyBorder="1"/>
    <xf numFmtId="0" fontId="30" fillId="8" borderId="0" xfId="0" applyFont="1" applyFill="1"/>
    <xf numFmtId="0" fontId="15" fillId="0" borderId="0" xfId="0" applyFont="1" applyAlignment="1">
      <alignment vertical="center"/>
    </xf>
    <xf numFmtId="0" fontId="15" fillId="8" borderId="0" xfId="0" applyFont="1" applyFill="1"/>
    <xf numFmtId="0" fontId="44" fillId="0" borderId="0" xfId="0" applyFont="1" applyAlignment="1">
      <alignment vertical="center" wrapText="1"/>
    </xf>
    <xf numFmtId="0" fontId="45" fillId="3" borderId="0" xfId="0" applyFont="1" applyFill="1" applyAlignment="1">
      <alignment horizontal="center" vertical="center"/>
    </xf>
    <xf numFmtId="0" fontId="46" fillId="0" borderId="0" xfId="0" applyFont="1" applyAlignment="1">
      <alignment vertical="center" wrapText="1"/>
    </xf>
    <xf numFmtId="166" fontId="30" fillId="0" borderId="0" xfId="2" applyNumberFormat="1" applyFont="1" applyFill="1" applyBorder="1" applyAlignment="1">
      <alignment horizontal="right" vertical="center" wrapText="1"/>
    </xf>
    <xf numFmtId="0" fontId="44" fillId="0" borderId="4" xfId="0" applyFont="1" applyBorder="1" applyAlignment="1">
      <alignment vertical="center" wrapText="1"/>
    </xf>
    <xf numFmtId="41" fontId="36" fillId="0" borderId="4" xfId="2" applyFont="1" applyFill="1" applyBorder="1" applyAlignment="1">
      <alignment horizontal="right" vertical="center" wrapText="1"/>
    </xf>
    <xf numFmtId="2" fontId="30" fillId="0" borderId="0" xfId="2" applyNumberFormat="1" applyFont="1" applyFill="1" applyBorder="1" applyAlignment="1">
      <alignment horizontal="right" vertical="center" wrapText="1"/>
    </xf>
    <xf numFmtId="0" fontId="44" fillId="0" borderId="9" xfId="0" applyFont="1" applyBorder="1" applyAlignment="1">
      <alignment vertical="center" wrapText="1"/>
    </xf>
    <xf numFmtId="2" fontId="33" fillId="0" borderId="9" xfId="0" applyNumberFormat="1" applyFont="1" applyBorder="1" applyAlignment="1">
      <alignment horizontal="right" vertical="center" wrapText="1"/>
    </xf>
    <xf numFmtId="0" fontId="15" fillId="0" borderId="0" xfId="0" applyFont="1" applyAlignment="1">
      <alignment horizontal="left"/>
    </xf>
    <xf numFmtId="0" fontId="44" fillId="0" borderId="0" xfId="0" applyFont="1" applyAlignment="1">
      <alignment horizontal="left" vertical="center" wrapText="1"/>
    </xf>
    <xf numFmtId="0" fontId="46" fillId="0" borderId="0" xfId="0" applyFont="1" applyAlignment="1">
      <alignment horizontal="left" vertical="center" wrapText="1"/>
    </xf>
    <xf numFmtId="0" fontId="44" fillId="0" borderId="9" xfId="0" applyFont="1" applyBorder="1" applyAlignment="1">
      <alignment horizontal="left" vertical="center" wrapText="1"/>
    </xf>
    <xf numFmtId="0" fontId="33" fillId="0" borderId="0" xfId="0" applyFont="1" applyAlignment="1">
      <alignment horizontal="right" vertical="center" wrapText="1"/>
    </xf>
    <xf numFmtId="0" fontId="8" fillId="0" borderId="9" xfId="0" applyFont="1" applyBorder="1" applyAlignment="1">
      <alignment horizontal="left" vertical="center" wrapText="1"/>
    </xf>
    <xf numFmtId="0" fontId="48" fillId="0" borderId="0" xfId="0" applyFont="1" applyAlignment="1">
      <alignment horizontal="left" vertical="center"/>
    </xf>
    <xf numFmtId="0" fontId="7" fillId="0" borderId="3" xfId="0" applyFont="1" applyBorder="1" applyAlignment="1">
      <alignment horizontal="justify" vertical="center" wrapText="1"/>
    </xf>
    <xf numFmtId="170" fontId="30" fillId="2" borderId="3" xfId="2" applyNumberFormat="1" applyFont="1" applyFill="1" applyBorder="1" applyAlignment="1">
      <alignment horizontal="right" vertical="center" wrapText="1"/>
    </xf>
    <xf numFmtId="170" fontId="30" fillId="0" borderId="3" xfId="2" applyNumberFormat="1" applyFont="1" applyFill="1" applyBorder="1" applyAlignment="1">
      <alignment horizontal="right" vertical="center" wrapText="1"/>
    </xf>
    <xf numFmtId="0" fontId="49" fillId="9" borderId="9" xfId="0" applyFont="1" applyFill="1" applyBorder="1" applyAlignment="1">
      <alignment horizontal="justify" vertical="center" wrapText="1"/>
    </xf>
    <xf numFmtId="41" fontId="49" fillId="2" borderId="9" xfId="2" applyFont="1" applyFill="1" applyBorder="1" applyAlignment="1">
      <alignment horizontal="right" vertical="center" wrapText="1"/>
    </xf>
    <xf numFmtId="0" fontId="8" fillId="0" borderId="0" xfId="0" applyFont="1" applyAlignment="1">
      <alignment horizontal="justify" vertical="center"/>
    </xf>
    <xf numFmtId="0" fontId="8" fillId="0" borderId="0" xfId="0" applyFont="1" applyAlignment="1">
      <alignment vertical="center" wrapText="1"/>
    </xf>
    <xf numFmtId="41" fontId="7" fillId="0" borderId="0" xfId="2" applyFont="1" applyFill="1" applyBorder="1" applyAlignment="1">
      <alignment vertical="center" wrapText="1"/>
    </xf>
    <xf numFmtId="41" fontId="51" fillId="0" borderId="0" xfId="2" applyFont="1" applyFill="1" applyBorder="1" applyAlignment="1">
      <alignment horizontal="right" vertical="center" wrapText="1"/>
    </xf>
    <xf numFmtId="0" fontId="8" fillId="0" borderId="8" xfId="0" applyFont="1" applyBorder="1" applyAlignment="1">
      <alignment vertical="center" wrapText="1"/>
    </xf>
    <xf numFmtId="41" fontId="49" fillId="0" borderId="8" xfId="2" applyFont="1" applyFill="1" applyBorder="1" applyAlignment="1">
      <alignment horizontal="right" vertical="center" wrapText="1"/>
    </xf>
    <xf numFmtId="0" fontId="33" fillId="0" borderId="12" xfId="0" applyFont="1" applyBorder="1" applyAlignment="1">
      <alignment vertical="center" wrapText="1"/>
    </xf>
    <xf numFmtId="0" fontId="8" fillId="0" borderId="12" xfId="0" applyFont="1" applyBorder="1" applyAlignment="1">
      <alignment horizontal="center" vertical="center" wrapText="1"/>
    </xf>
    <xf numFmtId="0" fontId="51" fillId="0" borderId="13" xfId="0" applyFont="1" applyBorder="1" applyAlignment="1">
      <alignment vertical="center" wrapText="1"/>
    </xf>
    <xf numFmtId="3" fontId="30" fillId="7" borderId="13" xfId="0" applyNumberFormat="1" applyFont="1" applyFill="1" applyBorder="1" applyAlignment="1">
      <alignment horizontal="right" vertical="center" wrapText="1"/>
    </xf>
    <xf numFmtId="3" fontId="30" fillId="0" borderId="13" xfId="0" applyNumberFormat="1" applyFont="1" applyBorder="1" applyAlignment="1">
      <alignment horizontal="right" vertical="center" wrapText="1"/>
    </xf>
    <xf numFmtId="0" fontId="32" fillId="0" borderId="0" xfId="0" applyFont="1" applyAlignment="1">
      <alignment horizontal="left" vertical="center" indent="2"/>
    </xf>
    <xf numFmtId="0" fontId="33" fillId="0" borderId="12" xfId="0" applyFont="1" applyBorder="1" applyAlignment="1">
      <alignment horizontal="center" vertical="center" wrapText="1"/>
    </xf>
    <xf numFmtId="0" fontId="30" fillId="0" borderId="12" xfId="0" applyFont="1" applyBorder="1" applyAlignment="1">
      <alignment vertical="center" wrapText="1"/>
    </xf>
    <xf numFmtId="0" fontId="30" fillId="0" borderId="12" xfId="0" applyFont="1" applyBorder="1" applyAlignment="1">
      <alignment horizontal="center" vertical="center" wrapText="1"/>
    </xf>
    <xf numFmtId="41" fontId="30" fillId="0" borderId="12" xfId="2" applyFont="1" applyFill="1" applyBorder="1" applyAlignment="1">
      <alignment horizontal="right" vertical="center" wrapText="1"/>
    </xf>
    <xf numFmtId="41" fontId="30" fillId="0" borderId="12" xfId="2" applyFont="1" applyBorder="1" applyAlignment="1">
      <alignment horizontal="right" vertical="center" wrapText="1"/>
    </xf>
    <xf numFmtId="0" fontId="30" fillId="7" borderId="12" xfId="0" applyFont="1" applyFill="1" applyBorder="1" applyAlignment="1">
      <alignment vertical="center" wrapText="1"/>
    </xf>
    <xf numFmtId="0" fontId="30" fillId="7" borderId="12" xfId="0" applyFont="1" applyFill="1" applyBorder="1" applyAlignment="1">
      <alignment horizontal="center" vertical="center" wrapText="1"/>
    </xf>
    <xf numFmtId="41" fontId="30" fillId="7" borderId="12" xfId="2" applyFont="1" applyFill="1" applyBorder="1" applyAlignment="1">
      <alignment horizontal="right" vertical="center" wrapText="1"/>
    </xf>
    <xf numFmtId="0" fontId="8" fillId="0" borderId="9" xfId="0" applyFont="1" applyBorder="1" applyAlignment="1">
      <alignment vertical="center" wrapText="1"/>
    </xf>
    <xf numFmtId="41" fontId="8" fillId="0" borderId="9" xfId="2" applyFont="1" applyBorder="1" applyAlignment="1">
      <alignment vertical="center" wrapText="1"/>
    </xf>
    <xf numFmtId="41" fontId="8" fillId="0" borderId="0" xfId="2" applyFont="1" applyBorder="1" applyAlignment="1">
      <alignment vertical="center" wrapText="1"/>
    </xf>
    <xf numFmtId="0" fontId="49" fillId="0" borderId="0" xfId="0" applyFont="1" applyAlignment="1">
      <alignment vertical="center" wrapText="1"/>
    </xf>
    <xf numFmtId="0" fontId="49" fillId="0" borderId="0" xfId="0" applyFont="1" applyAlignment="1">
      <alignment horizontal="center" vertical="center" wrapText="1"/>
    </xf>
    <xf numFmtId="41" fontId="30" fillId="0" borderId="0" xfId="2" applyFont="1" applyBorder="1" applyAlignment="1">
      <alignment horizontal="right" vertical="center" wrapText="1"/>
    </xf>
    <xf numFmtId="0" fontId="7" fillId="0" borderId="3" xfId="0" applyFont="1" applyBorder="1" applyAlignment="1">
      <alignment vertical="center" wrapText="1"/>
    </xf>
    <xf numFmtId="41" fontId="30" fillId="0" borderId="3" xfId="2" applyFont="1" applyBorder="1" applyAlignment="1">
      <alignment horizontal="right" vertical="center" wrapText="1"/>
    </xf>
    <xf numFmtId="41" fontId="33" fillId="0" borderId="9" xfId="2" applyFont="1" applyBorder="1" applyAlignment="1">
      <alignment horizontal="right" vertical="center" wrapText="1"/>
    </xf>
    <xf numFmtId="0" fontId="8" fillId="8" borderId="0" xfId="0" applyFont="1" applyFill="1" applyAlignment="1">
      <alignment horizontal="center" vertical="center" wrapText="1"/>
    </xf>
    <xf numFmtId="0" fontId="7" fillId="8" borderId="0" xfId="0" applyFont="1" applyFill="1" applyAlignment="1">
      <alignment vertical="justify" wrapText="1"/>
    </xf>
    <xf numFmtId="0" fontId="9" fillId="3" borderId="0" xfId="0" applyFont="1" applyFill="1" applyAlignment="1">
      <alignment horizontal="center" vertical="center" wrapText="1"/>
    </xf>
    <xf numFmtId="0" fontId="7" fillId="8" borderId="0" xfId="0" applyFont="1" applyFill="1" applyAlignment="1">
      <alignment horizontal="left" vertical="top" wrapText="1"/>
    </xf>
    <xf numFmtId="0" fontId="7" fillId="8" borderId="0" xfId="0" applyFont="1" applyFill="1" applyAlignment="1">
      <alignment vertical="top" wrapText="1"/>
    </xf>
    <xf numFmtId="0" fontId="8" fillId="8" borderId="9" xfId="0" applyFont="1" applyFill="1" applyBorder="1"/>
    <xf numFmtId="0" fontId="7" fillId="0" borderId="0" xfId="0" applyFont="1" applyAlignment="1">
      <alignment horizontal="justify" vertical="center"/>
    </xf>
    <xf numFmtId="0" fontId="51" fillId="0" borderId="4" xfId="0" applyFont="1" applyBorder="1" applyAlignment="1">
      <alignment vertical="center" wrapText="1"/>
    </xf>
    <xf numFmtId="0" fontId="42" fillId="0" borderId="0" xfId="0" applyFont="1" applyAlignment="1">
      <alignment vertical="center"/>
    </xf>
    <xf numFmtId="0" fontId="29" fillId="2" borderId="0" xfId="6" applyFill="1"/>
    <xf numFmtId="3" fontId="29" fillId="0" borderId="0" xfId="6" applyNumberFormat="1"/>
    <xf numFmtId="3" fontId="29" fillId="2" borderId="0" xfId="6" applyNumberFormat="1" applyFill="1"/>
    <xf numFmtId="0" fontId="10" fillId="2" borderId="9" xfId="6" applyFont="1" applyFill="1" applyBorder="1"/>
    <xf numFmtId="164" fontId="10" fillId="0" borderId="9" xfId="7" applyNumberFormat="1" applyFont="1" applyFill="1" applyBorder="1"/>
    <xf numFmtId="0" fontId="10" fillId="2" borderId="0" xfId="6" applyFont="1" applyFill="1"/>
    <xf numFmtId="164" fontId="10" fillId="0" borderId="0" xfId="7" applyNumberFormat="1" applyFont="1" applyFill="1" applyBorder="1"/>
    <xf numFmtId="164" fontId="10" fillId="2" borderId="9" xfId="7" applyNumberFormat="1" applyFont="1" applyFill="1" applyBorder="1"/>
    <xf numFmtId="0" fontId="53" fillId="0" borderId="0" xfId="0" applyFont="1" applyAlignment="1">
      <alignment horizontal="right" vertical="center"/>
    </xf>
    <xf numFmtId="0" fontId="32" fillId="0" borderId="0" xfId="0" applyFont="1"/>
    <xf numFmtId="0" fontId="49" fillId="2" borderId="14" xfId="0" applyFont="1" applyFill="1" applyBorder="1" applyAlignment="1">
      <alignment vertical="center" wrapText="1"/>
    </xf>
    <xf numFmtId="0" fontId="49" fillId="2" borderId="14" xfId="0" applyFont="1" applyFill="1" applyBorder="1" applyAlignment="1">
      <alignment horizontal="center" vertical="center" wrapText="1"/>
    </xf>
    <xf numFmtId="0" fontId="7" fillId="2" borderId="14" xfId="0" applyFont="1" applyFill="1" applyBorder="1" applyAlignment="1">
      <alignment vertical="center" wrapText="1"/>
    </xf>
    <xf numFmtId="3" fontId="51" fillId="2" borderId="15" xfId="0" applyNumberFormat="1" applyFont="1" applyFill="1" applyBorder="1" applyAlignment="1">
      <alignment horizontal="right" vertical="center" wrapText="1"/>
    </xf>
    <xf numFmtId="41" fontId="51" fillId="2" borderId="14" xfId="2" applyFont="1" applyFill="1" applyBorder="1" applyAlignment="1">
      <alignment horizontal="right" vertical="center" wrapText="1"/>
    </xf>
    <xf numFmtId="0" fontId="8" fillId="2" borderId="14" xfId="0" applyFont="1" applyFill="1" applyBorder="1" applyAlignment="1">
      <alignment vertical="center" wrapText="1"/>
    </xf>
    <xf numFmtId="3" fontId="49" fillId="2" borderId="14" xfId="0" applyNumberFormat="1" applyFont="1" applyFill="1" applyBorder="1" applyAlignment="1">
      <alignment horizontal="right" vertical="center" wrapText="1"/>
    </xf>
    <xf numFmtId="41" fontId="49" fillId="2" borderId="14" xfId="2" applyFont="1" applyFill="1" applyBorder="1" applyAlignment="1">
      <alignment horizontal="right" vertical="center" wrapText="1"/>
    </xf>
    <xf numFmtId="41" fontId="7" fillId="2" borderId="14" xfId="2" applyFont="1" applyFill="1" applyBorder="1" applyAlignment="1">
      <alignment vertical="center" wrapText="1"/>
    </xf>
    <xf numFmtId="3" fontId="51" fillId="2" borderId="14" xfId="0" applyNumberFormat="1" applyFont="1" applyFill="1" applyBorder="1" applyAlignment="1">
      <alignment horizontal="right" vertical="center" wrapText="1"/>
    </xf>
    <xf numFmtId="0" fontId="7" fillId="2" borderId="0" xfId="0" applyFont="1" applyFill="1" applyAlignment="1">
      <alignment horizontal="justify" vertical="center"/>
    </xf>
    <xf numFmtId="0" fontId="50" fillId="2" borderId="0" xfId="0" applyFont="1" applyFill="1" applyAlignment="1">
      <alignment horizontal="right" vertical="center"/>
    </xf>
    <xf numFmtId="0" fontId="49" fillId="2" borderId="0" xfId="0" applyFont="1" applyFill="1" applyAlignment="1">
      <alignment horizontal="center" vertical="center" wrapText="1"/>
    </xf>
    <xf numFmtId="0" fontId="7" fillId="2" borderId="0" xfId="0" applyFont="1" applyFill="1" applyAlignment="1">
      <alignment vertical="center" wrapText="1"/>
    </xf>
    <xf numFmtId="0" fontId="8" fillId="2" borderId="8" xfId="0" applyFont="1" applyFill="1" applyBorder="1" applyAlignment="1">
      <alignment vertical="center" wrapText="1"/>
    </xf>
    <xf numFmtId="0" fontId="50" fillId="2" borderId="0" xfId="0" applyFont="1" applyFill="1" applyAlignment="1">
      <alignment horizontal="left" vertical="center"/>
    </xf>
    <xf numFmtId="41" fontId="33" fillId="2" borderId="15" xfId="2" applyFont="1" applyFill="1" applyBorder="1" applyAlignment="1">
      <alignment horizontal="right" vertical="center" wrapText="1"/>
    </xf>
    <xf numFmtId="41" fontId="33" fillId="2" borderId="14" xfId="2" applyFont="1" applyFill="1" applyBorder="1" applyAlignment="1">
      <alignment horizontal="right" vertical="center" wrapText="1"/>
    </xf>
    <xf numFmtId="41" fontId="30" fillId="2" borderId="15" xfId="2" applyFont="1" applyFill="1" applyBorder="1" applyAlignment="1">
      <alignment horizontal="right" vertical="center" wrapText="1"/>
    </xf>
    <xf numFmtId="41" fontId="30" fillId="2" borderId="0" xfId="2" applyFont="1" applyFill="1" applyAlignment="1">
      <alignment horizontal="right" vertical="center" wrapText="1"/>
    </xf>
    <xf numFmtId="41" fontId="30" fillId="2" borderId="14" xfId="2" applyFont="1" applyFill="1" applyBorder="1" applyAlignment="1">
      <alignment horizontal="right" vertical="center" wrapText="1"/>
    </xf>
    <xf numFmtId="41" fontId="33" fillId="2" borderId="16" xfId="2" applyFont="1" applyFill="1" applyBorder="1" applyAlignment="1">
      <alignment horizontal="right" vertical="center" wrapText="1"/>
    </xf>
    <xf numFmtId="41" fontId="33" fillId="2" borderId="8" xfId="2" applyFont="1" applyFill="1" applyBorder="1" applyAlignment="1">
      <alignment horizontal="right" vertical="center" wrapText="1"/>
    </xf>
    <xf numFmtId="0" fontId="49" fillId="0" borderId="6" xfId="0" applyFont="1" applyBorder="1" applyAlignment="1">
      <alignment horizontal="center" vertical="center" wrapText="1"/>
    </xf>
    <xf numFmtId="0" fontId="49" fillId="0" borderId="17" xfId="0" applyFont="1" applyBorder="1" applyAlignment="1">
      <alignment horizontal="center" vertical="center" wrapText="1"/>
    </xf>
    <xf numFmtId="41" fontId="51" fillId="0" borderId="0" xfId="2" applyFont="1" applyFill="1" applyAlignment="1">
      <alignment horizontal="right" vertical="center" wrapText="1"/>
    </xf>
    <xf numFmtId="41" fontId="49" fillId="0" borderId="0" xfId="2" applyFont="1" applyFill="1" applyAlignment="1">
      <alignment horizontal="right" vertical="center" wrapText="1"/>
    </xf>
    <xf numFmtId="0" fontId="51" fillId="0" borderId="7" xfId="0" applyFont="1" applyBorder="1" applyAlignment="1">
      <alignment vertical="center" wrapText="1"/>
    </xf>
    <xf numFmtId="10" fontId="51" fillId="0" borderId="7" xfId="3" applyNumberFormat="1" applyFont="1" applyFill="1" applyBorder="1" applyAlignment="1">
      <alignment horizontal="right" vertical="center" wrapText="1"/>
    </xf>
    <xf numFmtId="10" fontId="49" fillId="0" borderId="7" xfId="3" applyNumberFormat="1" applyFont="1" applyFill="1" applyBorder="1" applyAlignment="1">
      <alignment horizontal="right" vertical="center" wrapText="1"/>
    </xf>
    <xf numFmtId="0" fontId="32" fillId="0" borderId="0" xfId="0" applyFont="1" applyAlignment="1">
      <alignment horizontal="justify" vertical="center"/>
    </xf>
    <xf numFmtId="0" fontId="49" fillId="0" borderId="6" xfId="0" applyFont="1" applyBorder="1" applyAlignment="1">
      <alignment vertical="center" wrapText="1"/>
    </xf>
    <xf numFmtId="0" fontId="51" fillId="0" borderId="6" xfId="0" applyFont="1" applyBorder="1" applyAlignment="1">
      <alignment vertical="center" wrapText="1"/>
    </xf>
    <xf numFmtId="41" fontId="51" fillId="0" borderId="6" xfId="2" applyFont="1" applyFill="1" applyBorder="1" applyAlignment="1">
      <alignment horizontal="right" vertical="center" wrapText="1"/>
    </xf>
    <xf numFmtId="0" fontId="7" fillId="0" borderId="0" xfId="0" applyFont="1" applyAlignment="1">
      <alignment horizontal="center" vertical="center" wrapText="1"/>
    </xf>
    <xf numFmtId="0" fontId="54" fillId="0" borderId="7" xfId="0" applyFont="1" applyBorder="1" applyAlignment="1">
      <alignment vertical="center" wrapText="1"/>
    </xf>
    <xf numFmtId="3" fontId="55" fillId="7" borderId="7" xfId="0" applyNumberFormat="1" applyFont="1" applyFill="1" applyBorder="1" applyAlignment="1">
      <alignment horizontal="right" vertical="center" wrapText="1"/>
    </xf>
    <xf numFmtId="0" fontId="54" fillId="0" borderId="6" xfId="0" applyFont="1" applyBorder="1" applyAlignment="1">
      <alignment vertical="center" wrapText="1"/>
    </xf>
    <xf numFmtId="3" fontId="55" fillId="7" borderId="6" xfId="0" applyNumberFormat="1" applyFont="1" applyFill="1" applyBorder="1" applyAlignment="1">
      <alignment horizontal="right" vertical="center" wrapText="1"/>
    </xf>
    <xf numFmtId="0" fontId="55" fillId="7" borderId="6" xfId="0" applyFont="1" applyFill="1" applyBorder="1" applyAlignment="1">
      <alignment horizontal="right" vertical="center" wrapText="1"/>
    </xf>
    <xf numFmtId="0" fontId="56" fillId="0" borderId="11" xfId="0" applyFont="1" applyBorder="1" applyAlignment="1">
      <alignment vertical="center" wrapText="1"/>
    </xf>
    <xf numFmtId="3" fontId="57" fillId="7" borderId="11" xfId="0" applyNumberFormat="1" applyFont="1" applyFill="1" applyBorder="1" applyAlignment="1">
      <alignment horizontal="right" vertical="center" wrapText="1"/>
    </xf>
    <xf numFmtId="0" fontId="37" fillId="0" borderId="0" xfId="0" applyFont="1" applyAlignment="1">
      <alignment horizontal="left" vertical="center" indent="2"/>
    </xf>
    <xf numFmtId="0" fontId="58" fillId="0" borderId="0" xfId="0" applyFont="1" applyAlignment="1">
      <alignment horizontal="center" vertical="center" wrapText="1"/>
    </xf>
    <xf numFmtId="0" fontId="8" fillId="0" borderId="4" xfId="0" applyFont="1" applyBorder="1" applyAlignment="1">
      <alignment vertical="center" wrapText="1"/>
    </xf>
    <xf numFmtId="0" fontId="7" fillId="0" borderId="4" xfId="0" applyFont="1" applyBorder="1" applyAlignment="1">
      <alignment horizontal="center" vertical="center" wrapText="1"/>
    </xf>
    <xf numFmtId="41" fontId="49" fillId="0" borderId="4" xfId="2" applyFont="1" applyFill="1" applyBorder="1" applyAlignment="1">
      <alignment horizontal="right" vertical="center" wrapText="1"/>
    </xf>
    <xf numFmtId="0" fontId="7" fillId="0" borderId="9" xfId="0" applyFont="1" applyBorder="1" applyAlignment="1">
      <alignment horizontal="center" vertical="center" wrapText="1"/>
    </xf>
    <xf numFmtId="9" fontId="49" fillId="0" borderId="9" xfId="0" applyNumberFormat="1" applyFont="1" applyBorder="1" applyAlignment="1">
      <alignment horizontal="right" vertical="center" wrapText="1"/>
    </xf>
    <xf numFmtId="0" fontId="7" fillId="0" borderId="0" xfId="0" applyFont="1" applyAlignment="1">
      <alignment horizontal="left" vertical="top"/>
    </xf>
    <xf numFmtId="0" fontId="7" fillId="0" borderId="0" xfId="0" applyFont="1" applyAlignment="1">
      <alignment horizontal="center" vertical="center"/>
    </xf>
    <xf numFmtId="0" fontId="33" fillId="0" borderId="18" xfId="0" applyFont="1" applyBorder="1" applyAlignment="1">
      <alignment vertical="center"/>
    </xf>
    <xf numFmtId="0" fontId="33" fillId="0" borderId="18" xfId="0" applyFont="1" applyBorder="1" applyAlignment="1">
      <alignment horizontal="center" vertical="center"/>
    </xf>
    <xf numFmtId="0" fontId="30" fillId="0" borderId="0" xfId="0" applyFont="1" applyAlignment="1">
      <alignment vertical="center"/>
    </xf>
    <xf numFmtId="10" fontId="30" fillId="0" borderId="0" xfId="3" applyNumberFormat="1" applyFont="1" applyAlignment="1">
      <alignment horizontal="center" vertical="center"/>
    </xf>
    <xf numFmtId="41" fontId="30" fillId="0" borderId="0" xfId="2" applyFont="1" applyAlignment="1">
      <alignment horizontal="center" vertical="center"/>
    </xf>
    <xf numFmtId="0" fontId="8" fillId="0" borderId="19" xfId="0" applyFont="1" applyBorder="1" applyAlignment="1">
      <alignment vertical="center"/>
    </xf>
    <xf numFmtId="0" fontId="7" fillId="0" borderId="19" xfId="0" applyFont="1" applyBorder="1" applyAlignment="1">
      <alignment vertical="center"/>
    </xf>
    <xf numFmtId="0" fontId="33" fillId="0" borderId="14" xfId="0" applyFont="1" applyBorder="1" applyAlignment="1">
      <alignment vertical="center"/>
    </xf>
    <xf numFmtId="0" fontId="8" fillId="0" borderId="14" xfId="0" applyFont="1" applyBorder="1" applyAlignment="1">
      <alignment vertical="center"/>
    </xf>
    <xf numFmtId="0" fontId="7" fillId="0" borderId="14" xfId="0" applyFont="1" applyBorder="1" applyAlignment="1">
      <alignment vertical="center"/>
    </xf>
    <xf numFmtId="49" fontId="30" fillId="0" borderId="14" xfId="0" applyNumberFormat="1" applyFont="1" applyBorder="1" applyAlignment="1">
      <alignment horizontal="right" vertical="center"/>
    </xf>
    <xf numFmtId="0" fontId="30" fillId="0" borderId="14" xfId="0" applyFont="1" applyBorder="1" applyAlignment="1">
      <alignment horizontal="right" vertical="center"/>
    </xf>
    <xf numFmtId="0" fontId="49" fillId="0" borderId="0" xfId="0" applyFont="1" applyAlignment="1">
      <alignment horizontal="center" vertical="center"/>
    </xf>
    <xf numFmtId="0" fontId="49" fillId="7" borderId="14" xfId="0" applyFont="1" applyFill="1" applyBorder="1" applyAlignment="1">
      <alignment horizontal="center" vertical="center"/>
    </xf>
    <xf numFmtId="0" fontId="33" fillId="0" borderId="14" xfId="0" applyFont="1" applyBorder="1" applyAlignment="1">
      <alignment vertical="center" wrapText="1"/>
    </xf>
    <xf numFmtId="0" fontId="33" fillId="0" borderId="14" xfId="0" applyFont="1" applyBorder="1" applyAlignment="1">
      <alignment horizontal="right" vertical="center" wrapText="1"/>
    </xf>
    <xf numFmtId="3" fontId="49" fillId="7" borderId="20" xfId="0" applyNumberFormat="1" applyFont="1" applyFill="1" applyBorder="1" applyAlignment="1">
      <alignment horizontal="right" vertical="center" wrapText="1"/>
    </xf>
    <xf numFmtId="3" fontId="7" fillId="0" borderId="0" xfId="0" applyNumberFormat="1" applyFont="1"/>
    <xf numFmtId="0" fontId="7" fillId="0" borderId="15" xfId="0" applyFont="1" applyBorder="1" applyAlignment="1">
      <alignment vertical="center" wrapText="1"/>
    </xf>
    <xf numFmtId="0" fontId="51" fillId="7" borderId="15" xfId="0" applyFont="1" applyFill="1" applyBorder="1" applyAlignment="1">
      <alignment horizontal="right" vertical="center" wrapText="1"/>
    </xf>
    <xf numFmtId="3" fontId="51" fillId="7" borderId="15" xfId="0" applyNumberFormat="1" applyFont="1" applyFill="1" applyBorder="1" applyAlignment="1">
      <alignment horizontal="right" vertical="center" wrapText="1"/>
    </xf>
    <xf numFmtId="0" fontId="7" fillId="0" borderId="14" xfId="0" applyFont="1" applyBorder="1" applyAlignment="1">
      <alignment vertical="center" wrapText="1"/>
    </xf>
    <xf numFmtId="0" fontId="51" fillId="7" borderId="14" xfId="0" applyFont="1" applyFill="1" applyBorder="1" applyAlignment="1">
      <alignment horizontal="right" vertical="center" wrapText="1"/>
    </xf>
    <xf numFmtId="3" fontId="51" fillId="7" borderId="14" xfId="0" applyNumberFormat="1" applyFont="1" applyFill="1" applyBorder="1" applyAlignment="1">
      <alignment horizontal="right" vertical="center" wrapText="1"/>
    </xf>
    <xf numFmtId="3" fontId="30" fillId="7" borderId="14" xfId="0" applyNumberFormat="1" applyFont="1" applyFill="1" applyBorder="1" applyAlignment="1">
      <alignment horizontal="right" vertical="center" wrapText="1"/>
    </xf>
    <xf numFmtId="0" fontId="8" fillId="0" borderId="14" xfId="0" applyFont="1" applyBorder="1" applyAlignment="1">
      <alignment vertical="center" wrapText="1"/>
    </xf>
    <xf numFmtId="3" fontId="49" fillId="7" borderId="14" xfId="0" applyNumberFormat="1" applyFont="1" applyFill="1" applyBorder="1" applyAlignment="1">
      <alignment horizontal="right" vertical="center" wrapText="1"/>
    </xf>
    <xf numFmtId="0" fontId="8" fillId="0" borderId="11" xfId="0" applyFont="1" applyBorder="1" applyAlignment="1">
      <alignment vertical="center" wrapText="1"/>
    </xf>
    <xf numFmtId="3" fontId="49" fillId="7" borderId="11" xfId="0" applyNumberFormat="1" applyFont="1" applyFill="1" applyBorder="1" applyAlignment="1">
      <alignment horizontal="right" vertical="center" wrapText="1"/>
    </xf>
    <xf numFmtId="3" fontId="31" fillId="0" borderId="0" xfId="0" applyNumberFormat="1" applyFont="1"/>
    <xf numFmtId="41" fontId="7" fillId="0" borderId="0" xfId="2" applyFont="1" applyAlignment="1"/>
    <xf numFmtId="0" fontId="32" fillId="0" borderId="0" xfId="0" applyFont="1" applyAlignment="1">
      <alignment horizontal="left" vertical="top"/>
    </xf>
    <xf numFmtId="41" fontId="51" fillId="0" borderId="0" xfId="2" applyFont="1" applyFill="1" applyBorder="1" applyAlignment="1">
      <alignment horizontal="right" vertical="center"/>
    </xf>
    <xf numFmtId="0" fontId="7" fillId="0" borderId="3" xfId="0" applyFont="1" applyBorder="1" applyAlignment="1">
      <alignment vertical="center"/>
    </xf>
    <xf numFmtId="41" fontId="51" fillId="0" borderId="3" xfId="2" applyFont="1" applyFill="1" applyBorder="1" applyAlignment="1">
      <alignment horizontal="right" vertical="center"/>
    </xf>
    <xf numFmtId="0" fontId="8" fillId="0" borderId="8" xfId="0" applyFont="1" applyBorder="1" applyAlignment="1">
      <alignment vertical="center"/>
    </xf>
    <xf numFmtId="41" fontId="49" fillId="0" borderId="8" xfId="2" applyFont="1" applyFill="1" applyBorder="1" applyAlignment="1">
      <alignment horizontal="right" vertical="center"/>
    </xf>
    <xf numFmtId="0" fontId="49" fillId="0" borderId="0" xfId="0" applyFont="1" applyAlignment="1">
      <alignment horizontal="left" vertical="center"/>
    </xf>
    <xf numFmtId="0" fontId="51" fillId="0" borderId="0" xfId="0" applyFont="1" applyAlignment="1">
      <alignment horizontal="left" vertical="top"/>
    </xf>
    <xf numFmtId="0" fontId="51" fillId="0" borderId="0" xfId="0" applyFont="1" applyAlignment="1">
      <alignment horizontal="left" vertical="center"/>
    </xf>
    <xf numFmtId="0" fontId="33" fillId="0" borderId="14" xfId="0" applyFont="1" applyBorder="1" applyAlignment="1">
      <alignment horizontal="center" vertical="center" wrapText="1"/>
    </xf>
    <xf numFmtId="41" fontId="49" fillId="7" borderId="0" xfId="2" applyFont="1" applyFill="1" applyAlignment="1">
      <alignment horizontal="right" vertical="center" wrapText="1"/>
    </xf>
    <xf numFmtId="41" fontId="7" fillId="8" borderId="0" xfId="0" applyNumberFormat="1" applyFont="1" applyFill="1"/>
    <xf numFmtId="41" fontId="30" fillId="7" borderId="15" xfId="2" applyFont="1" applyFill="1" applyBorder="1" applyAlignment="1">
      <alignment horizontal="right" vertical="center" wrapText="1"/>
    </xf>
    <xf numFmtId="41" fontId="30" fillId="7" borderId="14" xfId="2" applyFont="1" applyFill="1" applyBorder="1" applyAlignment="1">
      <alignment horizontal="right" vertical="center" wrapText="1"/>
    </xf>
    <xf numFmtId="41" fontId="49" fillId="7" borderId="14" xfId="2" applyFont="1" applyFill="1" applyBorder="1" applyAlignment="1">
      <alignment horizontal="right" vertical="center" wrapText="1"/>
    </xf>
    <xf numFmtId="41" fontId="51" fillId="7" borderId="14" xfId="2" applyFont="1" applyFill="1" applyBorder="1" applyAlignment="1">
      <alignment horizontal="right" vertical="center" wrapText="1"/>
    </xf>
    <xf numFmtId="0" fontId="49" fillId="0" borderId="8" xfId="0" applyFont="1" applyBorder="1" applyAlignment="1">
      <alignment vertical="center" wrapText="1"/>
    </xf>
    <xf numFmtId="41" fontId="49" fillId="7" borderId="8" xfId="2" applyFont="1" applyFill="1" applyBorder="1" applyAlignment="1">
      <alignment horizontal="right" vertical="center" wrapText="1"/>
    </xf>
    <xf numFmtId="41" fontId="33" fillId="7" borderId="14" xfId="2" applyFont="1" applyFill="1" applyBorder="1" applyAlignment="1">
      <alignment horizontal="right" vertical="center" wrapText="1"/>
    </xf>
    <xf numFmtId="0" fontId="32" fillId="0" borderId="0" xfId="0" applyFont="1" applyAlignment="1">
      <alignment horizontal="left" vertical="center" indent="1"/>
    </xf>
    <xf numFmtId="41" fontId="51" fillId="0" borderId="3" xfId="2" applyFont="1" applyFill="1" applyBorder="1" applyAlignment="1">
      <alignment horizontal="right" vertical="center" wrapText="1"/>
    </xf>
    <xf numFmtId="0" fontId="59" fillId="0" borderId="0" xfId="0" applyFont="1" applyAlignment="1">
      <alignment horizontal="left" vertical="center"/>
    </xf>
    <xf numFmtId="0" fontId="60" fillId="0" borderId="0" xfId="0" applyFont="1" applyAlignment="1">
      <alignment vertical="center" wrapText="1"/>
    </xf>
    <xf numFmtId="0" fontId="60" fillId="0" borderId="0" xfId="0" applyFont="1" applyAlignment="1">
      <alignment horizontal="center" vertical="center" wrapText="1"/>
    </xf>
    <xf numFmtId="0" fontId="61" fillId="0" borderId="15" xfId="0" applyFont="1" applyBorder="1" applyAlignment="1">
      <alignment vertical="center" wrapText="1"/>
    </xf>
    <xf numFmtId="41" fontId="56" fillId="0" borderId="15" xfId="2" applyFont="1" applyBorder="1" applyAlignment="1">
      <alignment horizontal="center" vertical="center" wrapText="1"/>
    </xf>
    <xf numFmtId="0" fontId="62" fillId="0" borderId="14" xfId="0" applyFont="1" applyBorder="1" applyAlignment="1">
      <alignment vertical="center" wrapText="1"/>
    </xf>
    <xf numFmtId="41" fontId="55" fillId="7" borderId="15" xfId="2" applyFont="1" applyFill="1" applyBorder="1" applyAlignment="1">
      <alignment horizontal="right" vertical="center" wrapText="1"/>
    </xf>
    <xf numFmtId="41" fontId="55" fillId="7" borderId="14" xfId="2" applyFont="1" applyFill="1" applyBorder="1" applyAlignment="1">
      <alignment horizontal="right" vertical="center" wrapText="1"/>
    </xf>
    <xf numFmtId="0" fontId="61" fillId="0" borderId="14" xfId="0" applyFont="1" applyBorder="1" applyAlignment="1">
      <alignment vertical="center" wrapText="1"/>
    </xf>
    <xf numFmtId="41" fontId="56" fillId="2" borderId="14" xfId="2" applyFont="1" applyFill="1" applyBorder="1" applyAlignment="1">
      <alignment vertical="center" wrapText="1"/>
    </xf>
    <xf numFmtId="41" fontId="56" fillId="0" borderId="14" xfId="2" applyFont="1" applyBorder="1" applyAlignment="1">
      <alignment vertical="center" wrapText="1"/>
    </xf>
    <xf numFmtId="41" fontId="56" fillId="2" borderId="14" xfId="2" applyFont="1" applyFill="1" applyBorder="1" applyAlignment="1">
      <alignment horizontal="center" vertical="center" wrapText="1"/>
    </xf>
    <xf numFmtId="41" fontId="56" fillId="0" borderId="14" xfId="2" applyFont="1" applyBorder="1" applyAlignment="1">
      <alignment horizontal="center" vertical="center" wrapText="1"/>
    </xf>
    <xf numFmtId="0" fontId="61" fillId="0" borderId="0" xfId="0" applyFont="1" applyAlignment="1">
      <alignment vertical="center" wrapText="1"/>
    </xf>
    <xf numFmtId="41" fontId="56" fillId="2" borderId="0" xfId="2" applyFont="1" applyFill="1" applyBorder="1" applyAlignment="1">
      <alignment horizontal="center" vertical="center" wrapText="1"/>
    </xf>
    <xf numFmtId="41" fontId="56" fillId="0" borderId="0" xfId="2" applyFont="1" applyBorder="1" applyAlignment="1">
      <alignment horizontal="center" vertical="center" wrapText="1"/>
    </xf>
    <xf numFmtId="41" fontId="54" fillId="0" borderId="14" xfId="2" applyFont="1" applyBorder="1" applyAlignment="1">
      <alignment horizontal="center" vertical="center" wrapText="1"/>
    </xf>
    <xf numFmtId="41" fontId="54" fillId="0" borderId="14" xfId="2" applyFont="1" applyBorder="1" applyAlignment="1">
      <alignment horizontal="right" vertical="center" wrapText="1"/>
    </xf>
    <xf numFmtId="0" fontId="63" fillId="2" borderId="7" xfId="0" applyFont="1" applyFill="1" applyBorder="1" applyAlignment="1">
      <alignment horizontal="right" vertical="center" wrapText="1"/>
    </xf>
    <xf numFmtId="41" fontId="56" fillId="2" borderId="15" xfId="2" applyFont="1" applyFill="1" applyBorder="1" applyAlignment="1">
      <alignment horizontal="center" vertical="center" wrapText="1"/>
    </xf>
    <xf numFmtId="0" fontId="64" fillId="2" borderId="0" xfId="0" applyFont="1" applyFill="1"/>
    <xf numFmtId="0" fontId="16" fillId="2" borderId="0" xfId="0" applyFont="1" applyFill="1"/>
    <xf numFmtId="41" fontId="7" fillId="0" borderId="0" xfId="2" applyFont="1" applyFill="1" applyBorder="1"/>
    <xf numFmtId="0" fontId="8" fillId="2" borderId="9" xfId="0" applyFont="1" applyFill="1" applyBorder="1"/>
    <xf numFmtId="41" fontId="8" fillId="0" borderId="9" xfId="2" applyFont="1" applyFill="1" applyBorder="1"/>
    <xf numFmtId="0" fontId="49" fillId="0" borderId="0" xfId="2" applyNumberFormat="1" applyFont="1" applyFill="1" applyAlignment="1">
      <alignment horizontal="left" vertical="center" wrapText="1"/>
    </xf>
    <xf numFmtId="41" fontId="49" fillId="0" borderId="0" xfId="2" applyFont="1" applyFill="1" applyBorder="1" applyAlignment="1">
      <alignment horizontal="left" vertical="top"/>
    </xf>
    <xf numFmtId="41" fontId="49" fillId="0" borderId="0" xfId="2" applyFont="1" applyFill="1" applyBorder="1" applyAlignment="1">
      <alignment horizontal="center" vertical="center"/>
    </xf>
    <xf numFmtId="41" fontId="49" fillId="0" borderId="21" xfId="2" applyFont="1" applyFill="1" applyBorder="1" applyAlignment="1">
      <alignment horizontal="center" vertical="center"/>
    </xf>
    <xf numFmtId="0" fontId="49" fillId="0" borderId="1" xfId="2" applyNumberFormat="1" applyFont="1" applyFill="1" applyBorder="1" applyAlignment="1">
      <alignment horizontal="left" vertical="top" wrapText="1"/>
    </xf>
    <xf numFmtId="41" fontId="36" fillId="0" borderId="1" xfId="2" applyFont="1" applyFill="1" applyBorder="1" applyAlignment="1">
      <alignment vertical="center" wrapText="1"/>
    </xf>
    <xf numFmtId="41" fontId="51" fillId="0" borderId="1" xfId="2" applyFont="1" applyFill="1" applyBorder="1" applyAlignment="1">
      <alignment horizontal="left" vertical="top" wrapText="1"/>
    </xf>
    <xf numFmtId="41" fontId="51" fillId="0" borderId="1" xfId="2" applyFont="1" applyFill="1" applyBorder="1" applyAlignment="1">
      <alignment horizontal="right" vertical="center" wrapText="1"/>
    </xf>
    <xf numFmtId="41" fontId="51" fillId="0" borderId="0" xfId="2" applyFont="1" applyFill="1" applyBorder="1" applyAlignment="1">
      <alignment horizontal="left" vertical="top" wrapText="1"/>
    </xf>
    <xf numFmtId="41" fontId="49" fillId="0" borderId="11" xfId="2" applyFont="1" applyFill="1" applyBorder="1" applyAlignment="1">
      <alignment horizontal="left" vertical="top" wrapText="1"/>
    </xf>
    <xf numFmtId="41" fontId="49" fillId="0" borderId="11" xfId="2" applyFont="1" applyFill="1" applyBorder="1" applyAlignment="1">
      <alignment horizontal="right" vertical="center" wrapText="1"/>
    </xf>
    <xf numFmtId="0" fontId="49" fillId="0" borderId="22" xfId="2" applyNumberFormat="1" applyFont="1" applyFill="1" applyBorder="1" applyAlignment="1">
      <alignment horizontal="left" vertical="top" wrapText="1"/>
    </xf>
    <xf numFmtId="41" fontId="7" fillId="2" borderId="0" xfId="0" applyNumberFormat="1" applyFont="1" applyFill="1"/>
    <xf numFmtId="0" fontId="10" fillId="2" borderId="3" xfId="8" applyFont="1" applyFill="1" applyBorder="1" applyAlignment="1">
      <alignment horizontal="left"/>
    </xf>
    <xf numFmtId="0" fontId="9" fillId="3" borderId="3" xfId="8" quotePrefix="1" applyFont="1" applyFill="1" applyBorder="1" applyAlignment="1">
      <alignment horizontal="center"/>
    </xf>
    <xf numFmtId="0" fontId="29" fillId="2" borderId="0" xfId="8" applyFill="1" applyAlignment="1">
      <alignment horizontal="left"/>
    </xf>
    <xf numFmtId="169" fontId="29" fillId="0" borderId="0" xfId="1" applyNumberFormat="1" applyFont="1" applyFill="1"/>
    <xf numFmtId="169" fontId="29" fillId="2" borderId="0" xfId="1" applyNumberFormat="1" applyFont="1" applyFill="1"/>
    <xf numFmtId="164" fontId="10" fillId="0" borderId="9" xfId="9" applyNumberFormat="1" applyFont="1" applyFill="1" applyBorder="1"/>
    <xf numFmtId="164" fontId="10" fillId="0" borderId="0" xfId="9" applyNumberFormat="1" applyFont="1" applyFill="1" applyBorder="1"/>
    <xf numFmtId="0" fontId="17" fillId="0" borderId="0" xfId="0" applyFont="1"/>
    <xf numFmtId="41" fontId="15" fillId="0" borderId="0" xfId="0" applyNumberFormat="1" applyFont="1"/>
    <xf numFmtId="0" fontId="34" fillId="2" borderId="0" xfId="0" applyFont="1" applyFill="1" applyAlignment="1">
      <alignment horizontal="center" vertical="center"/>
    </xf>
    <xf numFmtId="0" fontId="35" fillId="2" borderId="0" xfId="0" applyFont="1" applyFill="1" applyAlignment="1">
      <alignment horizontal="left" vertical="center"/>
    </xf>
    <xf numFmtId="0" fontId="36" fillId="2" borderId="0" xfId="0" applyFont="1" applyFill="1"/>
    <xf numFmtId="41" fontId="29" fillId="2" borderId="0" xfId="2" quotePrefix="1" applyFont="1" applyFill="1" applyAlignment="1">
      <alignment horizontal="center"/>
    </xf>
    <xf numFmtId="41" fontId="29" fillId="2" borderId="0" xfId="2" applyFont="1" applyFill="1"/>
    <xf numFmtId="41" fontId="10" fillId="2" borderId="9" xfId="2" applyFont="1" applyFill="1" applyBorder="1"/>
    <xf numFmtId="0" fontId="8" fillId="8" borderId="0" xfId="0" applyFont="1" applyFill="1" applyAlignment="1">
      <alignment vertical="center"/>
    </xf>
    <xf numFmtId="0" fontId="8" fillId="8" borderId="0" xfId="0" applyFont="1" applyFill="1"/>
    <xf numFmtId="0" fontId="7" fillId="8" borderId="0" xfId="0" applyFont="1" applyFill="1" applyAlignment="1">
      <alignment horizontal="left" vertical="center"/>
    </xf>
    <xf numFmtId="41" fontId="7" fillId="0" borderId="0" xfId="2" applyFont="1" applyFill="1"/>
    <xf numFmtId="41" fontId="29" fillId="0" borderId="0" xfId="2" applyFont="1" applyFill="1"/>
    <xf numFmtId="41" fontId="29" fillId="0" borderId="0" xfId="2" applyFont="1" applyFill="1" applyBorder="1"/>
    <xf numFmtId="169" fontId="10" fillId="0" borderId="9" xfId="1" applyNumberFormat="1" applyFont="1" applyFill="1" applyBorder="1"/>
    <xf numFmtId="169" fontId="10" fillId="0" borderId="0" xfId="1" applyNumberFormat="1" applyFont="1" applyFill="1" applyBorder="1"/>
    <xf numFmtId="164" fontId="7" fillId="2" borderId="0" xfId="0" applyNumberFormat="1" applyFont="1" applyFill="1"/>
    <xf numFmtId="164" fontId="10" fillId="2" borderId="0" xfId="9" applyNumberFormat="1" applyFont="1" applyFill="1" applyBorder="1"/>
    <xf numFmtId="0" fontId="51" fillId="0" borderId="0" xfId="0" applyFont="1" applyAlignment="1">
      <alignment horizontal="right" vertical="center" wrapText="1"/>
    </xf>
    <xf numFmtId="0" fontId="49" fillId="0" borderId="9" xfId="0" applyFont="1" applyBorder="1" applyAlignment="1">
      <alignment horizontal="right" vertical="center" wrapText="1"/>
    </xf>
    <xf numFmtId="0" fontId="49" fillId="0" borderId="0" xfId="0" applyFont="1" applyAlignment="1">
      <alignment horizontal="right" vertical="center" wrapText="1"/>
    </xf>
    <xf numFmtId="0" fontId="0" fillId="8" borderId="0" xfId="0" applyFill="1"/>
    <xf numFmtId="0" fontId="36" fillId="0" borderId="0" xfId="0" applyFont="1" applyAlignment="1">
      <alignment vertical="center" wrapText="1"/>
    </xf>
    <xf numFmtId="41" fontId="36" fillId="0" borderId="0" xfId="2" applyFont="1" applyFill="1" applyBorder="1" applyAlignment="1">
      <alignment vertical="center" wrapText="1"/>
    </xf>
    <xf numFmtId="0" fontId="7" fillId="0" borderId="11" xfId="0" applyFont="1" applyBorder="1" applyAlignment="1">
      <alignment vertical="center" wrapText="1"/>
    </xf>
    <xf numFmtId="41" fontId="30" fillId="0" borderId="11" xfId="2" applyFont="1" applyFill="1" applyBorder="1" applyAlignment="1">
      <alignment horizontal="right" vertical="center" wrapText="1"/>
    </xf>
    <xf numFmtId="0" fontId="9" fillId="10" borderId="0" xfId="0" applyFont="1" applyFill="1" applyAlignment="1">
      <alignment horizontal="center" vertical="center" wrapText="1"/>
    </xf>
    <xf numFmtId="0" fontId="7" fillId="8" borderId="0" xfId="0" applyFont="1" applyFill="1" applyAlignment="1">
      <alignment wrapText="1"/>
    </xf>
    <xf numFmtId="41" fontId="7" fillId="8" borderId="3" xfId="2" applyFont="1" applyFill="1" applyBorder="1" applyAlignment="1">
      <alignment wrapText="1"/>
    </xf>
    <xf numFmtId="0" fontId="8" fillId="0" borderId="5" xfId="0" applyFont="1" applyBorder="1" applyAlignment="1">
      <alignment vertical="center" wrapText="1"/>
    </xf>
    <xf numFmtId="3" fontId="7" fillId="8" borderId="3" xfId="0" applyNumberFormat="1" applyFont="1" applyFill="1" applyBorder="1"/>
    <xf numFmtId="0" fontId="11" fillId="2" borderId="0" xfId="4" quotePrefix="1" applyFont="1" applyFill="1" applyBorder="1" applyAlignment="1">
      <alignment horizontal="left"/>
    </xf>
    <xf numFmtId="0" fontId="8" fillId="2" borderId="0" xfId="0" applyFont="1" applyFill="1" applyAlignment="1">
      <alignment horizontal="center"/>
    </xf>
    <xf numFmtId="0" fontId="10" fillId="2" borderId="25" xfId="0" applyFont="1" applyFill="1" applyBorder="1" applyAlignment="1">
      <alignment vertical="center"/>
    </xf>
    <xf numFmtId="0" fontId="6" fillId="2" borderId="26" xfId="4" applyFill="1" applyBorder="1" applyAlignment="1">
      <alignment horizontal="center" vertical="center"/>
    </xf>
    <xf numFmtId="0" fontId="7" fillId="2" borderId="27" xfId="0" applyFont="1" applyFill="1" applyBorder="1"/>
    <xf numFmtId="0" fontId="7" fillId="2" borderId="28" xfId="0" applyFont="1" applyFill="1" applyBorder="1"/>
    <xf numFmtId="0" fontId="10"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6" fillId="2" borderId="0" xfId="4" applyFill="1" applyAlignment="1">
      <alignment horizontal="center" vertical="center" wrapText="1"/>
    </xf>
    <xf numFmtId="3" fontId="30" fillId="7" borderId="0" xfId="0" applyNumberFormat="1" applyFont="1" applyFill="1" applyAlignment="1">
      <alignment horizontal="right" vertical="center" wrapText="1"/>
    </xf>
    <xf numFmtId="0" fontId="30" fillId="0" borderId="0" xfId="0" applyFont="1" applyAlignment="1">
      <alignment horizontal="right" vertical="center" wrapText="1"/>
    </xf>
    <xf numFmtId="3" fontId="30" fillId="0" borderId="0" xfId="0" applyNumberFormat="1" applyFont="1" applyAlignment="1">
      <alignment horizontal="right" vertical="center" wrapText="1"/>
    </xf>
    <xf numFmtId="0" fontId="35" fillId="3" borderId="0" xfId="0" applyFont="1" applyFill="1" applyAlignment="1">
      <alignment horizontal="left" vertical="center"/>
    </xf>
    <xf numFmtId="0" fontId="65" fillId="0" borderId="0" xfId="0" applyFont="1"/>
    <xf numFmtId="171" fontId="30" fillId="0" borderId="12" xfId="0" applyNumberFormat="1" applyFont="1" applyBorder="1" applyAlignment="1">
      <alignment horizontal="center" vertical="center" wrapText="1"/>
    </xf>
    <xf numFmtId="171" fontId="30" fillId="7" borderId="12" xfId="0" applyNumberFormat="1" applyFont="1" applyFill="1" applyBorder="1" applyAlignment="1">
      <alignment horizontal="center" vertical="center" wrapText="1"/>
    </xf>
    <xf numFmtId="0" fontId="49" fillId="2" borderId="0" xfId="0" applyFont="1" applyFill="1" applyAlignment="1">
      <alignment vertical="center" wrapText="1"/>
    </xf>
    <xf numFmtId="3" fontId="8" fillId="2" borderId="14" xfId="0" applyNumberFormat="1" applyFont="1" applyFill="1" applyBorder="1" applyAlignment="1">
      <alignment vertical="center" wrapText="1"/>
    </xf>
    <xf numFmtId="3" fontId="8" fillId="2" borderId="8" xfId="0" applyNumberFormat="1" applyFont="1" applyFill="1" applyBorder="1" applyAlignment="1">
      <alignment vertical="center" wrapText="1"/>
    </xf>
    <xf numFmtId="3" fontId="8" fillId="2" borderId="14" xfId="0" applyNumberFormat="1" applyFont="1" applyFill="1" applyBorder="1" applyAlignment="1">
      <alignment horizontal="right" vertical="center" wrapText="1"/>
    </xf>
    <xf numFmtId="3" fontId="30" fillId="2" borderId="15" xfId="0" applyNumberFormat="1" applyFont="1" applyFill="1" applyBorder="1" applyAlignment="1">
      <alignment horizontal="right" vertical="center" wrapText="1"/>
    </xf>
    <xf numFmtId="3" fontId="30" fillId="2" borderId="14" xfId="0" applyNumberFormat="1" applyFont="1" applyFill="1" applyBorder="1" applyAlignment="1">
      <alignment horizontal="right" vertical="center" wrapText="1"/>
    </xf>
    <xf numFmtId="3" fontId="8" fillId="2" borderId="8" xfId="0" applyNumberFormat="1" applyFont="1" applyFill="1" applyBorder="1" applyAlignment="1">
      <alignment horizontal="right" vertical="center" wrapText="1"/>
    </xf>
    <xf numFmtId="3" fontId="7" fillId="2" borderId="0" xfId="0" applyNumberFormat="1" applyFont="1" applyFill="1" applyAlignment="1">
      <alignment horizontal="right" vertical="center" wrapText="1"/>
    </xf>
    <xf numFmtId="41" fontId="7" fillId="2" borderId="15" xfId="2" applyFont="1" applyFill="1" applyBorder="1" applyAlignment="1">
      <alignment horizontal="right" vertical="center" wrapText="1"/>
    </xf>
    <xf numFmtId="3" fontId="7" fillId="2" borderId="14" xfId="0" applyNumberFormat="1" applyFont="1" applyFill="1" applyBorder="1" applyAlignment="1">
      <alignment horizontal="right" vertical="center" wrapText="1"/>
    </xf>
    <xf numFmtId="41" fontId="7" fillId="2" borderId="14" xfId="2" applyFont="1" applyFill="1" applyBorder="1" applyAlignment="1">
      <alignment horizontal="right" vertical="center" wrapText="1"/>
    </xf>
    <xf numFmtId="0" fontId="8" fillId="2" borderId="0" xfId="0" applyFont="1" applyFill="1" applyAlignment="1">
      <alignment horizontal="justify" vertical="center"/>
    </xf>
    <xf numFmtId="0" fontId="49" fillId="0" borderId="6" xfId="0" applyFont="1" applyBorder="1" applyAlignment="1">
      <alignment horizontal="left" vertical="center" wrapText="1"/>
    </xf>
    <xf numFmtId="0" fontId="8" fillId="0" borderId="0" xfId="0" applyFont="1" applyAlignment="1">
      <alignment horizontal="left" vertical="center" wrapText="1"/>
    </xf>
    <xf numFmtId="0" fontId="1" fillId="0" borderId="0" xfId="0" applyFont="1" applyAlignment="1">
      <alignment horizontal="left" vertical="center"/>
    </xf>
    <xf numFmtId="0" fontId="50" fillId="0" borderId="0" xfId="0" applyFont="1" applyAlignment="1">
      <alignment horizontal="left" vertical="center"/>
    </xf>
    <xf numFmtId="3" fontId="63" fillId="2" borderId="7" xfId="0" applyNumberFormat="1" applyFont="1" applyFill="1" applyBorder="1" applyAlignment="1">
      <alignment horizontal="right" vertical="center" wrapText="1"/>
    </xf>
    <xf numFmtId="41" fontId="13" fillId="0" borderId="0" xfId="0" applyNumberFormat="1" applyFont="1"/>
    <xf numFmtId="0" fontId="49" fillId="0" borderId="14" xfId="0" applyFont="1" applyBorder="1" applyAlignment="1">
      <alignment horizontal="center" vertical="center" wrapText="1"/>
    </xf>
    <xf numFmtId="0" fontId="10" fillId="0" borderId="0" xfId="0" applyFont="1" applyAlignment="1">
      <alignment wrapText="1"/>
    </xf>
    <xf numFmtId="0" fontId="8" fillId="0" borderId="29" xfId="0" applyFont="1" applyBorder="1" applyAlignment="1">
      <alignment horizontal="center" vertical="top" wrapText="1"/>
    </xf>
    <xf numFmtId="0" fontId="8" fillId="0" borderId="30" xfId="0" applyFont="1" applyBorder="1" applyAlignment="1">
      <alignment horizontal="center" vertical="top"/>
    </xf>
    <xf numFmtId="0" fontId="8" fillId="0" borderId="31" xfId="0" applyFont="1" applyBorder="1" applyAlignment="1">
      <alignment horizontal="center" vertical="top"/>
    </xf>
    <xf numFmtId="3" fontId="7" fillId="0" borderId="0" xfId="0" applyNumberFormat="1" applyFont="1" applyAlignment="1">
      <alignment horizontal="center"/>
    </xf>
    <xf numFmtId="41" fontId="13" fillId="0" borderId="0" xfId="0" applyNumberFormat="1" applyFont="1" applyAlignment="1">
      <alignment horizontal="center"/>
    </xf>
    <xf numFmtId="0" fontId="13" fillId="0" borderId="0" xfId="0" applyFont="1" applyAlignment="1">
      <alignment horizontal="center"/>
    </xf>
    <xf numFmtId="0" fontId="10" fillId="0" borderId="0" xfId="0" applyFont="1" applyAlignment="1">
      <alignment horizontal="center"/>
    </xf>
    <xf numFmtId="0" fontId="7" fillId="0" borderId="0" xfId="0" applyFont="1" applyAlignment="1">
      <alignment horizontal="center"/>
    </xf>
    <xf numFmtId="0" fontId="7" fillId="0" borderId="0" xfId="0" applyFont="1" applyAlignment="1">
      <alignment horizontal="left" vertical="top" wrapText="1"/>
    </xf>
    <xf numFmtId="0" fontId="25" fillId="3" borderId="0" xfId="0" applyFont="1" applyFill="1" applyAlignment="1">
      <alignment horizontal="left" vertical="center"/>
    </xf>
    <xf numFmtId="0" fontId="19" fillId="0" borderId="0" xfId="0" applyFont="1" applyAlignment="1">
      <alignment horizontal="left" vertical="center"/>
    </xf>
    <xf numFmtId="0" fontId="20" fillId="0" borderId="0" xfId="0" applyFont="1"/>
    <xf numFmtId="0" fontId="20" fillId="2" borderId="0" xfId="0" applyFont="1" applyFill="1"/>
    <xf numFmtId="0" fontId="19" fillId="0" borderId="0" xfId="0" applyFont="1" applyAlignment="1">
      <alignment horizontal="left"/>
    </xf>
    <xf numFmtId="0" fontId="25" fillId="3" borderId="0" xfId="0" applyFont="1" applyFill="1" applyAlignment="1">
      <alignment horizontal="left"/>
    </xf>
    <xf numFmtId="0" fontId="29" fillId="0" borderId="0" xfId="0" applyFont="1" applyAlignment="1">
      <alignment horizontal="center"/>
    </xf>
    <xf numFmtId="164" fontId="21" fillId="0" borderId="0" xfId="1" applyNumberFormat="1" applyFont="1" applyFill="1" applyAlignment="1">
      <alignment horizontal="center"/>
    </xf>
    <xf numFmtId="164" fontId="20" fillId="0" borderId="0" xfId="1" applyNumberFormat="1" applyFont="1" applyFill="1" applyAlignment="1">
      <alignment horizontal="center"/>
    </xf>
    <xf numFmtId="0" fontId="7" fillId="4" borderId="0" xfId="0" applyFont="1" applyFill="1" applyAlignment="1">
      <alignment horizontal="center"/>
    </xf>
    <xf numFmtId="0" fontId="7" fillId="0" borderId="0" xfId="0" applyFont="1" applyAlignment="1">
      <alignment horizontal="left" vertical="center" wrapText="1"/>
    </xf>
    <xf numFmtId="0" fontId="49" fillId="2" borderId="0" xfId="0" applyFont="1" applyFill="1" applyAlignment="1">
      <alignment horizontal="center" vertical="center" wrapText="1"/>
    </xf>
    <xf numFmtId="0" fontId="35" fillId="3" borderId="2" xfId="0" applyFont="1" applyFill="1" applyBorder="1" applyAlignment="1">
      <alignment horizontal="left" vertical="center"/>
    </xf>
    <xf numFmtId="0" fontId="35" fillId="3" borderId="0" xfId="0" applyFont="1" applyFill="1" applyAlignment="1">
      <alignment horizontal="left" vertical="center"/>
    </xf>
    <xf numFmtId="0" fontId="32" fillId="0" borderId="0" xfId="0" applyFont="1" applyAlignment="1">
      <alignment horizontal="left" vertical="center" wrapText="1"/>
    </xf>
    <xf numFmtId="0" fontId="7" fillId="0" borderId="0" xfId="0" applyFont="1" applyAlignment="1">
      <alignment horizontal="justify" vertical="center" wrapText="1"/>
    </xf>
    <xf numFmtId="0" fontId="8" fillId="0" borderId="0" xfId="0" applyFont="1" applyAlignment="1">
      <alignment horizontal="left" vertical="center" wrapText="1"/>
    </xf>
    <xf numFmtId="0" fontId="7" fillId="2" borderId="0" xfId="0" applyFont="1" applyFill="1" applyAlignment="1">
      <alignment horizontal="center"/>
    </xf>
    <xf numFmtId="0" fontId="7" fillId="8" borderId="0" xfId="0" applyFont="1" applyFill="1" applyAlignment="1">
      <alignment horizontal="center"/>
    </xf>
    <xf numFmtId="0" fontId="42" fillId="2" borderId="0" xfId="0" applyFont="1" applyFill="1" applyAlignment="1">
      <alignment horizontal="left" vertical="center" wrapText="1"/>
    </xf>
    <xf numFmtId="0" fontId="32" fillId="2" borderId="0" xfId="0" applyFont="1" applyFill="1" applyAlignment="1">
      <alignment horizontal="left" vertical="center" wrapText="1"/>
    </xf>
    <xf numFmtId="0" fontId="1" fillId="0" borderId="0" xfId="0" applyFont="1" applyAlignment="1">
      <alignment horizontal="left" vertical="center" wrapText="1"/>
    </xf>
    <xf numFmtId="0" fontId="50" fillId="0" borderId="0" xfId="0" applyFont="1" applyAlignment="1">
      <alignment horizontal="left" vertical="center" wrapText="1"/>
    </xf>
    <xf numFmtId="0" fontId="47" fillId="0" borderId="0" xfId="0" applyFont="1" applyAlignment="1">
      <alignment horizontal="center" vertical="center" wrapText="1"/>
    </xf>
    <xf numFmtId="0" fontId="47" fillId="0" borderId="6"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33" fillId="0" borderId="11" xfId="0" applyFont="1" applyBorder="1" applyAlignment="1">
      <alignment horizontal="center" vertical="center" wrapText="1"/>
    </xf>
    <xf numFmtId="0" fontId="49" fillId="0" borderId="0" xfId="0" applyFont="1" applyAlignment="1">
      <alignment horizontal="center" vertical="center" wrapText="1"/>
    </xf>
    <xf numFmtId="0" fontId="49"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8" fillId="0" borderId="0" xfId="0" applyFont="1" applyAlignment="1">
      <alignment horizontal="left" vertical="center"/>
    </xf>
    <xf numFmtId="0" fontId="33" fillId="0" borderId="0" xfId="0" applyFont="1" applyAlignment="1">
      <alignment horizontal="center" vertical="center"/>
    </xf>
    <xf numFmtId="0" fontId="60" fillId="0" borderId="0" xfId="0" applyFont="1" applyAlignment="1">
      <alignment horizontal="left" vertical="center" wrapText="1"/>
    </xf>
    <xf numFmtId="0" fontId="60" fillId="0" borderId="0" xfId="0" applyFont="1" applyAlignment="1">
      <alignment horizontal="center" vertical="center" wrapText="1"/>
    </xf>
    <xf numFmtId="0" fontId="8" fillId="2" borderId="0" xfId="0" applyFont="1" applyFill="1" applyAlignment="1">
      <alignment horizontal="center"/>
    </xf>
    <xf numFmtId="0" fontId="8" fillId="0" borderId="0" xfId="0" applyFont="1" applyAlignment="1">
      <alignment horizontal="left" vertical="top" wrapText="1"/>
    </xf>
    <xf numFmtId="41" fontId="49" fillId="0" borderId="0" xfId="2" applyFont="1" applyFill="1" applyAlignment="1">
      <alignment horizontal="center" vertical="center" wrapText="1"/>
    </xf>
    <xf numFmtId="41" fontId="49" fillId="0" borderId="0" xfId="2" applyFont="1" applyFill="1" applyBorder="1" applyAlignment="1">
      <alignment horizontal="center" vertical="center" wrapText="1"/>
    </xf>
    <xf numFmtId="41" fontId="33" fillId="0" borderId="11" xfId="2" applyFont="1" applyFill="1" applyBorder="1" applyAlignment="1">
      <alignment horizontal="center" vertical="center" wrapText="1"/>
    </xf>
    <xf numFmtId="0" fontId="7" fillId="2" borderId="0" xfId="0" applyFont="1" applyFill="1" applyAlignment="1">
      <alignment horizontal="left" vertical="center" wrapText="1"/>
    </xf>
    <xf numFmtId="0" fontId="32" fillId="0" borderId="0" xfId="0" applyFont="1" applyAlignment="1">
      <alignment horizontal="left" vertical="top" wrapText="1"/>
    </xf>
    <xf numFmtId="0" fontId="32" fillId="0" borderId="0" xfId="0" applyFont="1" applyAlignment="1">
      <alignment horizontal="left" vertical="center"/>
    </xf>
  </cellXfs>
  <cellStyles count="10">
    <cellStyle name="Comma" xfId="1" builtinId="3"/>
    <cellStyle name="Comma [0]" xfId="2" builtinId="6"/>
    <cellStyle name="Hyperlink" xfId="4" builtinId="8"/>
    <cellStyle name="Millares 174 2" xfId="5" xr:uid="{27754C6C-8CBB-4C0D-96E0-938575F0069B}"/>
    <cellStyle name="Millares 2" xfId="7" xr:uid="{A5C88BEA-89E9-4CE2-A4A5-0ADEEAA44303}"/>
    <cellStyle name="Millares 212" xfId="9" xr:uid="{6C3B6877-A1B5-4BE5-89DF-ACCA34FE585D}"/>
    <cellStyle name="Normal" xfId="0" builtinId="0"/>
    <cellStyle name="Normal 12 2 10" xfId="8" xr:uid="{8F13C879-13C6-4659-826F-73042B217E33}"/>
    <cellStyle name="Normal 2 2 2 3" xfId="6" xr:uid="{13B9BFA1-B79E-46DA-B42D-5394D021EC6A}"/>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7" Type="http://schemas.openxmlformats.org/officeDocument/2006/relationships/image" Target="../media/image8.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346075</xdr:colOff>
      <xdr:row>0</xdr:row>
      <xdr:rowOff>57150</xdr:rowOff>
    </xdr:from>
    <xdr:to>
      <xdr:col>0</xdr:col>
      <xdr:colOff>1300480</xdr:colOff>
      <xdr:row>4</xdr:row>
      <xdr:rowOff>83950</xdr:rowOff>
    </xdr:to>
    <xdr:pic>
      <xdr:nvPicPr>
        <xdr:cNvPr id="2" name="image1.jpeg">
          <a:extLst>
            <a:ext uri="{FF2B5EF4-FFF2-40B4-BE49-F238E27FC236}">
              <a16:creationId xmlns:a16="http://schemas.microsoft.com/office/drawing/2014/main" id="{07356107-0F85-4D5F-9F36-8D689C4785C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075" y="57150"/>
          <a:ext cx="954405" cy="674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326571</xdr:colOff>
      <xdr:row>1</xdr:row>
      <xdr:rowOff>117928</xdr:rowOff>
    </xdr:from>
    <xdr:to>
      <xdr:col>0</xdr:col>
      <xdr:colOff>1280976</xdr:colOff>
      <xdr:row>5</xdr:row>
      <xdr:rowOff>106136</xdr:rowOff>
    </xdr:to>
    <xdr:pic>
      <xdr:nvPicPr>
        <xdr:cNvPr id="2" name="image1.jpeg">
          <a:extLst>
            <a:ext uri="{FF2B5EF4-FFF2-40B4-BE49-F238E27FC236}">
              <a16:creationId xmlns:a16="http://schemas.microsoft.com/office/drawing/2014/main" id="{AE76C9AC-DCD9-4607-8D81-2BF25C8911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6571" y="298903"/>
          <a:ext cx="954405" cy="6740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58716</xdr:colOff>
      <xdr:row>2</xdr:row>
      <xdr:rowOff>0</xdr:rowOff>
    </xdr:from>
    <xdr:to>
      <xdr:col>3</xdr:col>
      <xdr:colOff>995795</xdr:colOff>
      <xdr:row>5</xdr:row>
      <xdr:rowOff>99676</xdr:rowOff>
    </xdr:to>
    <xdr:pic>
      <xdr:nvPicPr>
        <xdr:cNvPr id="2" name="image1.jpeg">
          <a:extLst>
            <a:ext uri="{FF2B5EF4-FFF2-40B4-BE49-F238E27FC236}">
              <a16:creationId xmlns:a16="http://schemas.microsoft.com/office/drawing/2014/main" id="{CDB6212C-379B-4480-81E6-9C99924725D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1671" y="376574"/>
          <a:ext cx="937079" cy="6451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199572</xdr:colOff>
      <xdr:row>3</xdr:row>
      <xdr:rowOff>126999</xdr:rowOff>
    </xdr:from>
    <xdr:to>
      <xdr:col>0</xdr:col>
      <xdr:colOff>1153977</xdr:colOff>
      <xdr:row>7</xdr:row>
      <xdr:rowOff>114073</xdr:rowOff>
    </xdr:to>
    <xdr:pic>
      <xdr:nvPicPr>
        <xdr:cNvPr id="2" name="image1.jpeg">
          <a:extLst>
            <a:ext uri="{FF2B5EF4-FFF2-40B4-BE49-F238E27FC236}">
              <a16:creationId xmlns:a16="http://schemas.microsoft.com/office/drawing/2014/main" id="{96AF9B64-448D-4499-A3BB-995F7F69398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572" y="317499"/>
          <a:ext cx="954405" cy="6728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217714</xdr:colOff>
      <xdr:row>2</xdr:row>
      <xdr:rowOff>9072</xdr:rowOff>
    </xdr:from>
    <xdr:to>
      <xdr:col>0</xdr:col>
      <xdr:colOff>1172119</xdr:colOff>
      <xdr:row>6</xdr:row>
      <xdr:rowOff>24493</xdr:rowOff>
    </xdr:to>
    <xdr:pic>
      <xdr:nvPicPr>
        <xdr:cNvPr id="2" name="image1.jpeg">
          <a:extLst>
            <a:ext uri="{FF2B5EF4-FFF2-40B4-BE49-F238E27FC236}">
              <a16:creationId xmlns:a16="http://schemas.microsoft.com/office/drawing/2014/main" id="{150B7F91-AB8E-41F4-901C-D186D4B8355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714" y="332922"/>
          <a:ext cx="954405" cy="7012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E6803-E5BD-4C7A-B938-540C1AFA55CA}">
  <dimension ref="A1:B8"/>
  <sheetViews>
    <sheetView showGridLines="0" zoomScaleNormal="100" workbookViewId="0"/>
  </sheetViews>
  <sheetFormatPr defaultColWidth="0" defaultRowHeight="15" zeroHeight="1" x14ac:dyDescent="0.25"/>
  <cols>
    <col min="1" max="1" width="11.42578125" customWidth="1"/>
    <col min="2" max="2" width="152" customWidth="1"/>
    <col min="3" max="16384" width="11.42578125" hidden="1"/>
  </cols>
  <sheetData>
    <row r="1" spans="2:2" x14ac:dyDescent="0.25"/>
    <row r="2" spans="2:2" ht="81" x14ac:dyDescent="0.25">
      <c r="B2" s="1" t="s">
        <v>0</v>
      </c>
    </row>
    <row r="3" spans="2:2" ht="20.25" x14ac:dyDescent="0.25">
      <c r="B3" s="2" t="s">
        <v>969</v>
      </c>
    </row>
    <row r="4" spans="2:2" ht="30" x14ac:dyDescent="0.4">
      <c r="B4" s="3" t="s">
        <v>1</v>
      </c>
    </row>
    <row r="5" spans="2:2" x14ac:dyDescent="0.25"/>
    <row r="6" spans="2:2" x14ac:dyDescent="0.25"/>
    <row r="7" spans="2:2" x14ac:dyDescent="0.25"/>
    <row r="8" spans="2:2" x14ac:dyDescent="0.2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936FC-4B64-4FFD-9316-5A068EAD4908}">
  <sheetPr codeName="Hoja1"/>
  <dimension ref="A1:T45"/>
  <sheetViews>
    <sheetView showGridLines="0" topLeftCell="A3" zoomScaleNormal="100" workbookViewId="0">
      <selection activeCell="B44" sqref="B44"/>
    </sheetView>
  </sheetViews>
  <sheetFormatPr defaultColWidth="0" defaultRowHeight="12.75" zeroHeight="1" x14ac:dyDescent="0.2"/>
  <cols>
    <col min="1" max="1" width="19.7109375" style="4" bestFit="1" customWidth="1"/>
    <col min="2" max="2" width="52.85546875" style="4" bestFit="1" customWidth="1"/>
    <col min="3" max="3" width="24.140625" style="4" customWidth="1"/>
    <col min="4" max="4" width="14.85546875" style="7" customWidth="1"/>
    <col min="5" max="5" width="49.85546875" style="4" hidden="1" customWidth="1"/>
    <col min="6" max="6" width="6.7109375" style="4" hidden="1" customWidth="1"/>
    <col min="7" max="20" width="0" style="4" hidden="1" customWidth="1"/>
    <col min="21" max="16384" width="11.42578125" style="4" hidden="1"/>
  </cols>
  <sheetData>
    <row r="1" spans="1:20" x14ac:dyDescent="0.2">
      <c r="B1" s="5" t="s">
        <v>2</v>
      </c>
      <c r="C1" s="6" t="s">
        <v>3</v>
      </c>
      <c r="D1" s="6"/>
    </row>
    <row r="2" spans="1:20" x14ac:dyDescent="0.2">
      <c r="S2" s="4">
        <v>1</v>
      </c>
      <c r="T2" s="4" t="s">
        <v>4</v>
      </c>
    </row>
    <row r="3" spans="1:20" x14ac:dyDescent="0.2"/>
    <row r="4" spans="1:20" x14ac:dyDescent="0.2">
      <c r="C4" s="8"/>
      <c r="S4" s="4">
        <v>3</v>
      </c>
      <c r="T4" s="4" t="s">
        <v>5</v>
      </c>
    </row>
    <row r="5" spans="1:20" x14ac:dyDescent="0.2">
      <c r="C5" s="8"/>
      <c r="S5" s="4">
        <v>4</v>
      </c>
      <c r="T5" s="4" t="s">
        <v>6</v>
      </c>
    </row>
    <row r="6" spans="1:20" x14ac:dyDescent="0.2">
      <c r="A6" s="5" t="s">
        <v>7</v>
      </c>
      <c r="B6" s="9">
        <v>46022</v>
      </c>
      <c r="C6" s="6"/>
      <c r="S6" s="4">
        <v>5</v>
      </c>
      <c r="T6" s="4" t="s">
        <v>8</v>
      </c>
    </row>
    <row r="7" spans="1:20" ht="12.75" hidden="1" customHeight="1" x14ac:dyDescent="0.2">
      <c r="A7" s="10"/>
      <c r="B7" s="10"/>
      <c r="C7" s="10"/>
      <c r="D7" s="11"/>
      <c r="S7" s="4">
        <v>6</v>
      </c>
      <c r="T7" s="4" t="s">
        <v>9</v>
      </c>
    </row>
    <row r="8" spans="1:20" ht="13.5" thickBot="1" x14ac:dyDescent="0.25">
      <c r="A8" s="12"/>
      <c r="S8" s="4">
        <v>7</v>
      </c>
      <c r="T8" s="4" t="s">
        <v>10</v>
      </c>
    </row>
    <row r="9" spans="1:20" s="32" customFormat="1" ht="26.45" customHeight="1" x14ac:dyDescent="0.2">
      <c r="B9" s="504" t="s">
        <v>20</v>
      </c>
      <c r="C9" s="505" t="s">
        <v>688</v>
      </c>
      <c r="S9" s="32">
        <v>8</v>
      </c>
      <c r="T9" s="32" t="s">
        <v>11</v>
      </c>
    </row>
    <row r="10" spans="1:20" s="32" customFormat="1" ht="15" x14ac:dyDescent="0.25">
      <c r="A10" s="227"/>
      <c r="B10" s="500" t="s">
        <v>694</v>
      </c>
      <c r="C10" s="501" t="s">
        <v>689</v>
      </c>
      <c r="D10" s="58"/>
    </row>
    <row r="11" spans="1:20" s="32" customFormat="1" ht="15" x14ac:dyDescent="0.25">
      <c r="A11" s="227"/>
      <c r="B11" s="500" t="s">
        <v>690</v>
      </c>
      <c r="C11" s="501" t="s">
        <v>13</v>
      </c>
      <c r="D11" s="63"/>
      <c r="S11" s="32">
        <v>12</v>
      </c>
      <c r="T11" s="32" t="s">
        <v>14</v>
      </c>
    </row>
    <row r="12" spans="1:20" s="32" customFormat="1" ht="15" x14ac:dyDescent="0.25">
      <c r="A12" s="227"/>
      <c r="B12" s="500" t="s">
        <v>691</v>
      </c>
      <c r="C12" s="501" t="s">
        <v>18</v>
      </c>
      <c r="D12" s="63"/>
    </row>
    <row r="13" spans="1:20" s="32" customFormat="1" ht="15" x14ac:dyDescent="0.25">
      <c r="A13" s="227"/>
      <c r="B13" s="500" t="s">
        <v>692</v>
      </c>
      <c r="C13" s="501" t="s">
        <v>19</v>
      </c>
      <c r="D13" s="63"/>
    </row>
    <row r="14" spans="1:20" s="32" customFormat="1" ht="15" x14ac:dyDescent="0.25">
      <c r="A14" s="227"/>
      <c r="B14" s="500" t="s">
        <v>693</v>
      </c>
      <c r="C14" s="501" t="s">
        <v>687</v>
      </c>
      <c r="D14" s="58"/>
    </row>
    <row r="15" spans="1:20" s="32" customFormat="1" ht="21.2" customHeight="1" thickBot="1" x14ac:dyDescent="0.25">
      <c r="A15" s="499"/>
      <c r="B15" s="502"/>
      <c r="C15" s="503"/>
      <c r="D15" s="498"/>
    </row>
    <row r="16" spans="1:20"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spans="1:4" x14ac:dyDescent="0.2"/>
    <row r="34" spans="1:4" x14ac:dyDescent="0.2"/>
    <row r="35" spans="1:4" x14ac:dyDescent="0.2"/>
    <row r="36" spans="1:4" x14ac:dyDescent="0.2"/>
    <row r="37" spans="1:4" x14ac:dyDescent="0.2"/>
    <row r="38" spans="1:4" x14ac:dyDescent="0.2"/>
    <row r="39" spans="1:4" x14ac:dyDescent="0.2"/>
    <row r="40" spans="1:4" ht="13.5" customHeight="1" x14ac:dyDescent="0.2"/>
    <row r="41" spans="1:4" ht="13.5" thickBot="1" x14ac:dyDescent="0.25"/>
    <row r="42" spans="1:4" ht="28.5" customHeight="1" thickBot="1" x14ac:dyDescent="0.25">
      <c r="A42" s="534" t="s">
        <v>977</v>
      </c>
      <c r="B42" s="535"/>
      <c r="C42" s="535"/>
      <c r="D42" s="536"/>
    </row>
    <row r="43" spans="1:4" x14ac:dyDescent="0.2"/>
    <row r="44" spans="1:4" x14ac:dyDescent="0.2"/>
    <row r="45" spans="1:4" x14ac:dyDescent="0.2"/>
  </sheetData>
  <mergeCells count="1">
    <mergeCell ref="A42:D42"/>
  </mergeCells>
  <hyperlinks>
    <hyperlink ref="C10" location="ER!A1" display="ER!A1" xr:uid="{837057D1-0F57-4D44-B5F9-D8F48457B056}"/>
    <hyperlink ref="C11" location="BG!A1" display="BG!A1" xr:uid="{1CF66A38-0ADA-4AEF-863E-9A9156443C99}"/>
    <hyperlink ref="C12" location="EFE!A1" display="EFE!A1" xr:uid="{BC418493-ECBF-4DD3-AECE-9842185D71B5}"/>
    <hyperlink ref="C13" location="EVPN!A1" display="EVPN!A1" xr:uid="{57B57595-0ABD-4B5C-9741-CAFF36557D98}"/>
    <hyperlink ref="C14" location="NOTAS!A1" display="NOTAS!A1" xr:uid="{AEAC32E0-39AD-4A73-B201-22157506118B}"/>
  </hyperlinks>
  <pageMargins left="0.7" right="0.7" top="0.75" bottom="0.75" header="0.3" footer="0.3"/>
  <pageSetup orientation="portrait" verticalDpi="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23149-E755-4E8E-B87C-65F797E93461}">
  <sheetPr codeName="Hoja3">
    <tabColor rgb="FF92D050"/>
  </sheetPr>
  <dimension ref="A1:O46"/>
  <sheetViews>
    <sheetView showGridLines="0" tabSelected="1" zoomScaleNormal="100" zoomScaleSheetLayoutView="70" workbookViewId="0">
      <selection activeCell="A10" sqref="A10"/>
    </sheetView>
  </sheetViews>
  <sheetFormatPr defaultColWidth="11.42578125" defaultRowHeight="12.75" x14ac:dyDescent="0.2"/>
  <cols>
    <col min="1" max="1" width="50.28515625" style="4" customWidth="1"/>
    <col min="2" max="2" width="14.140625" style="37" bestFit="1" customWidth="1"/>
    <col min="3" max="4" width="25.42578125" style="14" customWidth="1"/>
    <col min="5" max="16384" width="11.42578125" style="4"/>
  </cols>
  <sheetData>
    <row r="1" spans="1:15" ht="14.25" x14ac:dyDescent="0.2">
      <c r="A1" s="8" t="s">
        <v>3</v>
      </c>
      <c r="B1" s="13" t="s">
        <v>20</v>
      </c>
    </row>
    <row r="2" spans="1:15" x14ac:dyDescent="0.2">
      <c r="A2" s="15"/>
      <c r="B2" s="16"/>
      <c r="C2" s="17"/>
      <c r="D2" s="17"/>
    </row>
    <row r="3" spans="1:15" ht="15.75" x14ac:dyDescent="0.25">
      <c r="A3" s="538" t="s">
        <v>931</v>
      </c>
      <c r="B3" s="539"/>
      <c r="C3" s="539"/>
      <c r="D3" s="539"/>
      <c r="N3" s="130">
        <v>2</v>
      </c>
      <c r="O3" s="130" t="s">
        <v>21</v>
      </c>
    </row>
    <row r="4" spans="1:15" x14ac:dyDescent="0.2">
      <c r="A4" s="540" t="s">
        <v>22</v>
      </c>
      <c r="B4" s="540"/>
      <c r="C4" s="540"/>
      <c r="D4" s="540"/>
    </row>
    <row r="5" spans="1:15" x14ac:dyDescent="0.2">
      <c r="A5" s="541" t="s">
        <v>23</v>
      </c>
      <c r="B5" s="541"/>
      <c r="C5" s="541"/>
      <c r="D5" s="541"/>
    </row>
    <row r="6" spans="1:15" x14ac:dyDescent="0.2">
      <c r="A6" s="541" t="s">
        <v>24</v>
      </c>
      <c r="B6" s="541"/>
      <c r="C6" s="541"/>
      <c r="D6" s="541"/>
    </row>
    <row r="7" spans="1:15" x14ac:dyDescent="0.2">
      <c r="A7" s="19"/>
      <c r="B7" s="20"/>
      <c r="C7" s="21"/>
      <c r="D7" s="21"/>
    </row>
    <row r="8" spans="1:15" x14ac:dyDescent="0.2">
      <c r="A8" s="22"/>
      <c r="B8" s="23" t="s">
        <v>25</v>
      </c>
      <c r="C8" s="23">
        <v>2024</v>
      </c>
      <c r="D8" s="23">
        <v>2023</v>
      </c>
    </row>
    <row r="9" spans="1:15" ht="15" x14ac:dyDescent="0.25">
      <c r="A9" s="24" t="s">
        <v>26</v>
      </c>
      <c r="B9" s="25">
        <v>4</v>
      </c>
      <c r="C9" s="26">
        <v>4197888</v>
      </c>
      <c r="D9" s="26">
        <v>4122942</v>
      </c>
    </row>
    <row r="10" spans="1:15" ht="15" x14ac:dyDescent="0.25">
      <c r="A10" s="24" t="s">
        <v>241</v>
      </c>
      <c r="B10" s="28">
        <v>5</v>
      </c>
      <c r="C10" s="26">
        <v>-1006845</v>
      </c>
      <c r="D10" s="26">
        <v>-1020794</v>
      </c>
    </row>
    <row r="11" spans="1:15" ht="12.75" hidden="1" customHeight="1" x14ac:dyDescent="0.2">
      <c r="A11" s="15" t="s">
        <v>27</v>
      </c>
      <c r="B11" s="16"/>
      <c r="C11" s="29">
        <f>+SUM(C9:C10)</f>
        <v>3191043</v>
      </c>
      <c r="D11" s="29">
        <v>3102148</v>
      </c>
    </row>
    <row r="12" spans="1:15" ht="15" x14ac:dyDescent="0.25">
      <c r="A12" s="24" t="s">
        <v>28</v>
      </c>
      <c r="B12" s="28">
        <v>5</v>
      </c>
      <c r="C12" s="26">
        <v>-1378525</v>
      </c>
      <c r="D12" s="26">
        <v>-1617037</v>
      </c>
    </row>
    <row r="13" spans="1:15" s="32" customFormat="1" ht="15" x14ac:dyDescent="0.25">
      <c r="A13" s="30" t="s">
        <v>29</v>
      </c>
      <c r="B13" s="28" t="s">
        <v>30</v>
      </c>
      <c r="C13" s="31">
        <v>-594423</v>
      </c>
      <c r="D13" s="31">
        <v>-608476</v>
      </c>
    </row>
    <row r="14" spans="1:15" s="32" customFormat="1" ht="15" x14ac:dyDescent="0.25">
      <c r="A14" s="30" t="s">
        <v>31</v>
      </c>
      <c r="B14" s="28" t="s">
        <v>32</v>
      </c>
      <c r="C14" s="31">
        <v>-308857</v>
      </c>
      <c r="D14" s="31">
        <v>-356082</v>
      </c>
    </row>
    <row r="15" spans="1:15" ht="14.25" x14ac:dyDescent="0.2">
      <c r="A15" s="24" t="s">
        <v>33</v>
      </c>
      <c r="B15" s="33"/>
      <c r="C15" s="26">
        <v>31056</v>
      </c>
      <c r="D15" s="26">
        <v>19505</v>
      </c>
    </row>
    <row r="16" spans="1:15" s="8" customFormat="1" x14ac:dyDescent="0.2">
      <c r="A16" s="15" t="s">
        <v>34</v>
      </c>
      <c r="B16" s="16"/>
      <c r="C16" s="29">
        <f>+SUM(C11:C15)</f>
        <v>940294</v>
      </c>
      <c r="D16" s="29">
        <v>540058</v>
      </c>
    </row>
    <row r="17" spans="1:4" ht="15" x14ac:dyDescent="0.25">
      <c r="A17" s="24" t="s">
        <v>934</v>
      </c>
      <c r="B17" s="25" t="s">
        <v>35</v>
      </c>
      <c r="C17" s="26">
        <v>-420195</v>
      </c>
      <c r="D17" s="26">
        <v>-414445</v>
      </c>
    </row>
    <row r="18" spans="1:4" ht="15" x14ac:dyDescent="0.25">
      <c r="A18" s="24" t="s">
        <v>36</v>
      </c>
      <c r="B18" s="25" t="s">
        <v>37</v>
      </c>
      <c r="C18" s="26">
        <v>41251</v>
      </c>
      <c r="D18" s="26">
        <v>18048</v>
      </c>
    </row>
    <row r="19" spans="1:4" ht="15" x14ac:dyDescent="0.25">
      <c r="A19" s="24" t="s">
        <v>935</v>
      </c>
      <c r="B19" s="25" t="s">
        <v>38</v>
      </c>
      <c r="C19" s="26">
        <v>-240330</v>
      </c>
      <c r="D19" s="26">
        <v>25973</v>
      </c>
    </row>
    <row r="20" spans="1:4" s="8" customFormat="1" x14ac:dyDescent="0.2">
      <c r="A20" s="8" t="s">
        <v>695</v>
      </c>
      <c r="B20" s="34"/>
      <c r="C20" s="29">
        <f>+SUM(C16:C19)</f>
        <v>321020</v>
      </c>
      <c r="D20" s="29">
        <v>169634</v>
      </c>
    </row>
    <row r="21" spans="1:4" ht="14.25" hidden="1" x14ac:dyDescent="0.2">
      <c r="A21" s="24" t="s">
        <v>39</v>
      </c>
      <c r="B21" s="33"/>
      <c r="C21" s="26">
        <v>0</v>
      </c>
      <c r="D21" s="26">
        <v>0</v>
      </c>
    </row>
    <row r="22" spans="1:4" ht="25.5" hidden="1" x14ac:dyDescent="0.2">
      <c r="A22" s="533" t="s">
        <v>40</v>
      </c>
      <c r="B22" s="16"/>
      <c r="C22" s="29">
        <f>+SUM(C20:C21)</f>
        <v>321020</v>
      </c>
      <c r="D22" s="29">
        <v>169634</v>
      </c>
    </row>
    <row r="23" spans="1:4" ht="14.25" hidden="1" x14ac:dyDescent="0.2">
      <c r="A23" s="24" t="s">
        <v>41</v>
      </c>
      <c r="B23" s="33"/>
      <c r="C23" s="26">
        <v>0</v>
      </c>
      <c r="D23" s="26">
        <v>0</v>
      </c>
    </row>
    <row r="24" spans="1:4" hidden="1" x14ac:dyDescent="0.2">
      <c r="A24" s="533" t="s">
        <v>42</v>
      </c>
      <c r="B24" s="16"/>
      <c r="C24" s="29">
        <f>+SUM(C22:C23)</f>
        <v>321020</v>
      </c>
      <c r="D24" s="29">
        <v>169634</v>
      </c>
    </row>
    <row r="25" spans="1:4" ht="15" x14ac:dyDescent="0.2">
      <c r="A25" s="4" t="s">
        <v>936</v>
      </c>
      <c r="B25" s="35" t="s">
        <v>43</v>
      </c>
      <c r="C25" s="26">
        <v>-21929</v>
      </c>
      <c r="D25" s="26">
        <v>-37188</v>
      </c>
    </row>
    <row r="26" spans="1:4" x14ac:dyDescent="0.2">
      <c r="A26" s="15" t="s">
        <v>696</v>
      </c>
      <c r="B26" s="16"/>
      <c r="C26" s="29">
        <f>+SUM(C24:C25)</f>
        <v>299091</v>
      </c>
      <c r="D26" s="29">
        <v>132446</v>
      </c>
    </row>
    <row r="27" spans="1:4" ht="14.25" hidden="1" x14ac:dyDescent="0.2">
      <c r="A27" s="24" t="s">
        <v>44</v>
      </c>
      <c r="B27" s="33"/>
      <c r="C27" s="26">
        <v>0</v>
      </c>
      <c r="D27" s="26">
        <v>0</v>
      </c>
    </row>
    <row r="28" spans="1:4" ht="14.25" hidden="1" x14ac:dyDescent="0.2">
      <c r="A28" s="24" t="s">
        <v>45</v>
      </c>
      <c r="B28" s="33"/>
      <c r="C28" s="26">
        <v>0</v>
      </c>
      <c r="D28" s="26">
        <v>0</v>
      </c>
    </row>
    <row r="29" spans="1:4" ht="15" hidden="1" x14ac:dyDescent="0.25">
      <c r="A29" s="36" t="s">
        <v>46</v>
      </c>
      <c r="B29" s="30"/>
      <c r="C29" s="29">
        <f>+SUM(C26:C28)</f>
        <v>299091</v>
      </c>
      <c r="D29" s="29">
        <v>132446</v>
      </c>
    </row>
    <row r="30" spans="1:4" ht="15" x14ac:dyDescent="0.25">
      <c r="A30" s="36" t="s">
        <v>47</v>
      </c>
      <c r="B30" s="33"/>
      <c r="C30" s="26">
        <v>0</v>
      </c>
      <c r="D30" s="26">
        <v>0</v>
      </c>
    </row>
    <row r="31" spans="1:4" x14ac:dyDescent="0.2">
      <c r="A31" s="4" t="s">
        <v>48</v>
      </c>
      <c r="C31" s="38">
        <v>298140</v>
      </c>
      <c r="D31" s="38">
        <v>131780</v>
      </c>
    </row>
    <row r="32" spans="1:4" x14ac:dyDescent="0.2">
      <c r="A32" s="4" t="s">
        <v>49</v>
      </c>
      <c r="C32" s="39">
        <v>951</v>
      </c>
      <c r="D32" s="39">
        <v>666</v>
      </c>
    </row>
    <row r="33" spans="1:4" x14ac:dyDescent="0.2">
      <c r="A33" s="40"/>
      <c r="B33" s="41"/>
      <c r="C33" s="42"/>
      <c r="D33" s="42"/>
    </row>
    <row r="34" spans="1:4" x14ac:dyDescent="0.2">
      <c r="A34" s="40"/>
      <c r="B34" s="41"/>
      <c r="C34" s="42"/>
      <c r="D34" s="42"/>
    </row>
    <row r="35" spans="1:4" ht="35.25" customHeight="1" x14ac:dyDescent="0.2">
      <c r="A35" s="542" t="s">
        <v>937</v>
      </c>
      <c r="B35" s="542"/>
      <c r="C35" s="542"/>
      <c r="D35" s="542"/>
    </row>
    <row r="37" spans="1:4" x14ac:dyDescent="0.2">
      <c r="A37" s="4" t="s">
        <v>697</v>
      </c>
    </row>
    <row r="40" spans="1:4" x14ac:dyDescent="0.2">
      <c r="A40" s="44"/>
      <c r="B40" s="45"/>
      <c r="C40" s="537"/>
      <c r="D40" s="537"/>
    </row>
    <row r="41" spans="1:4" x14ac:dyDescent="0.2">
      <c r="A41" s="46"/>
      <c r="B41" s="47"/>
    </row>
    <row r="46" spans="1:4" x14ac:dyDescent="0.2">
      <c r="A46" s="18"/>
      <c r="C46" s="537"/>
      <c r="D46" s="537"/>
    </row>
  </sheetData>
  <mergeCells count="7">
    <mergeCell ref="C40:D40"/>
    <mergeCell ref="C46:D46"/>
    <mergeCell ref="A3:D3"/>
    <mergeCell ref="A4:D4"/>
    <mergeCell ref="A5:D5"/>
    <mergeCell ref="A6:D6"/>
    <mergeCell ref="A35:D35"/>
  </mergeCells>
  <hyperlinks>
    <hyperlink ref="B1" location="Indice!A1" display="Indice" xr:uid="{129BDA96-1317-48A4-B55E-1AF4423278DB}"/>
    <hyperlink ref="B9" location="NOTAS!A98" display="NOTAS!A1" xr:uid="{786D0C03-5AEC-46B3-9FA6-51AEB57AEF3A}"/>
    <hyperlink ref="B10" location="NOTAS!A135" display="5.1.1" xr:uid="{5A12968E-4932-4AFC-B19B-9A2727B09692}"/>
    <hyperlink ref="B12" location="NOTAS!A135" display="5.1.1" xr:uid="{C5F59D56-91F4-437C-A713-AE44048EC1B6}"/>
    <hyperlink ref="B17" location="NOTAS!A382" display="NOTAS!A382" xr:uid="{DFDA8D2F-6636-4A6F-A7D4-0CC648F18E0D}"/>
    <hyperlink ref="B13" location="NOTAS!A682" display="NOTAS!A682" xr:uid="{0269DE89-6716-4525-A593-FACA297BEA21}"/>
    <hyperlink ref="B14" location="NOTAS!A557" display="NOTAS!A557" xr:uid="{14CCB3B9-35A2-48AB-9E4E-8A42FD91D086}"/>
    <hyperlink ref="B25" location="NOTAS!A263" display="6.1" xr:uid="{4EC0B7DA-86F7-4C3C-8F27-B79A56AB7E07}"/>
  </hyperlinks>
  <printOptions horizontalCentered="1"/>
  <pageMargins left="0.31496062992125984" right="0.70866141732283472" top="0.74803149606299213" bottom="0.74803149606299213" header="0.31496062992125984" footer="0.31496062992125984"/>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C14F6-CA49-4019-9F47-168820CB02C8}">
  <sheetPr codeName="Hoja2">
    <tabColor rgb="FF92D050"/>
  </sheetPr>
  <dimension ref="A1:G95"/>
  <sheetViews>
    <sheetView showGridLines="0" zoomScaleNormal="100" workbookViewId="0">
      <selection activeCell="D14" sqref="D14"/>
    </sheetView>
  </sheetViews>
  <sheetFormatPr defaultColWidth="11.42578125" defaultRowHeight="12" x14ac:dyDescent="0.2"/>
  <cols>
    <col min="1" max="1" width="2.140625" style="42" customWidth="1"/>
    <col min="2" max="2" width="2" style="42" customWidth="1"/>
    <col min="3" max="3" width="2.28515625" style="42" customWidth="1"/>
    <col min="4" max="4" width="51.85546875" style="42" customWidth="1"/>
    <col min="5" max="5" width="10.28515625" style="41" customWidth="1"/>
    <col min="6" max="7" width="21.7109375" style="42" bestFit="1" customWidth="1"/>
    <col min="8" max="16384" width="11.42578125" style="42"/>
  </cols>
  <sheetData>
    <row r="1" spans="1:7" x14ac:dyDescent="0.2">
      <c r="D1" s="48" t="s">
        <v>3</v>
      </c>
      <c r="E1" s="49" t="s">
        <v>20</v>
      </c>
    </row>
    <row r="3" spans="1:7" x14ac:dyDescent="0.2">
      <c r="G3" s="50"/>
    </row>
    <row r="4" spans="1:7" s="4" customFormat="1" ht="15.75" x14ac:dyDescent="0.25">
      <c r="A4" s="531"/>
      <c r="B4" s="539" t="s">
        <v>698</v>
      </c>
      <c r="C4" s="539"/>
      <c r="D4" s="539"/>
      <c r="E4" s="539"/>
      <c r="F4" s="539"/>
      <c r="G4" s="539"/>
    </row>
    <row r="5" spans="1:7" ht="15" customHeight="1" x14ac:dyDescent="0.2">
      <c r="B5" s="540" t="s">
        <v>22</v>
      </c>
      <c r="C5" s="540"/>
      <c r="D5" s="540"/>
      <c r="E5" s="540"/>
      <c r="F5" s="540"/>
      <c r="G5" s="540"/>
    </row>
    <row r="6" spans="1:7" s="4" customFormat="1" ht="12.75" x14ac:dyDescent="0.2">
      <c r="B6" s="549" t="s">
        <v>100</v>
      </c>
      <c r="C6" s="549"/>
      <c r="D6" s="549"/>
      <c r="E6" s="549"/>
      <c r="F6" s="549"/>
      <c r="G6" s="549"/>
    </row>
    <row r="7" spans="1:7" ht="12.75" x14ac:dyDescent="0.2">
      <c r="B7" s="99"/>
      <c r="C7" s="99"/>
      <c r="D7" s="549" t="s">
        <v>51</v>
      </c>
      <c r="E7" s="549"/>
      <c r="F7" s="549"/>
      <c r="G7" s="549"/>
    </row>
    <row r="9" spans="1:7" x14ac:dyDescent="0.2">
      <c r="B9" s="51"/>
      <c r="C9" s="51"/>
      <c r="D9" s="51"/>
      <c r="E9" s="52" t="s">
        <v>52</v>
      </c>
      <c r="F9" s="52">
        <v>2024</v>
      </c>
      <c r="G9" s="52">
        <v>2023</v>
      </c>
    </row>
    <row r="10" spans="1:7" x14ac:dyDescent="0.2">
      <c r="B10" s="544" t="s">
        <v>53</v>
      </c>
      <c r="C10" s="544"/>
      <c r="D10" s="544"/>
      <c r="E10" s="53"/>
      <c r="F10" s="54"/>
      <c r="G10" s="54"/>
    </row>
    <row r="11" spans="1:7" x14ac:dyDescent="0.2">
      <c r="B11" s="40" t="s">
        <v>54</v>
      </c>
      <c r="E11" s="55"/>
      <c r="F11" s="56"/>
    </row>
    <row r="12" spans="1:7" ht="15" x14ac:dyDescent="0.25">
      <c r="C12" s="545" t="s">
        <v>699</v>
      </c>
      <c r="D12" s="545"/>
      <c r="E12" s="28" t="s">
        <v>32</v>
      </c>
      <c r="F12" s="56">
        <v>2945388</v>
      </c>
      <c r="G12" s="56">
        <v>3019634</v>
      </c>
    </row>
    <row r="13" spans="1:7" ht="15" x14ac:dyDescent="0.25">
      <c r="C13" s="545" t="s">
        <v>55</v>
      </c>
      <c r="D13" s="545"/>
      <c r="E13" s="58" t="s">
        <v>56</v>
      </c>
      <c r="F13" s="56">
        <v>2343615</v>
      </c>
      <c r="G13" s="56">
        <v>2379784</v>
      </c>
    </row>
    <row r="14" spans="1:7" x14ac:dyDescent="0.2">
      <c r="C14" s="42" t="s">
        <v>57</v>
      </c>
      <c r="E14" s="59" t="s">
        <v>58</v>
      </c>
      <c r="F14" s="56">
        <v>731104</v>
      </c>
      <c r="G14" s="56">
        <v>723505</v>
      </c>
    </row>
    <row r="15" spans="1:7" s="60" customFormat="1" hidden="1" x14ac:dyDescent="0.2">
      <c r="C15" s="60" t="s">
        <v>59</v>
      </c>
      <c r="E15" s="61"/>
      <c r="F15" s="62"/>
      <c r="G15" s="62">
        <v>0</v>
      </c>
    </row>
    <row r="16" spans="1:7" ht="15" x14ac:dyDescent="0.25">
      <c r="C16" s="42" t="s">
        <v>60</v>
      </c>
      <c r="E16" s="63">
        <v>19</v>
      </c>
      <c r="F16" s="57">
        <v>32</v>
      </c>
      <c r="G16" s="56">
        <v>124</v>
      </c>
    </row>
    <row r="17" spans="1:7" s="41" customFormat="1" x14ac:dyDescent="0.2">
      <c r="C17" s="546" t="s">
        <v>61</v>
      </c>
      <c r="D17" s="546"/>
      <c r="E17" s="59"/>
      <c r="F17" s="56">
        <v>38578</v>
      </c>
      <c r="G17" s="57">
        <v>44361</v>
      </c>
    </row>
    <row r="18" spans="1:7" hidden="1" x14ac:dyDescent="0.2">
      <c r="C18" s="42" t="s">
        <v>15</v>
      </c>
      <c r="E18" s="59"/>
      <c r="F18" s="56"/>
      <c r="G18" s="56"/>
    </row>
    <row r="19" spans="1:7" hidden="1" x14ac:dyDescent="0.2">
      <c r="C19" s="545" t="s">
        <v>62</v>
      </c>
      <c r="D19" s="545"/>
      <c r="E19" s="59"/>
      <c r="F19" s="56"/>
      <c r="G19" s="56"/>
    </row>
    <row r="20" spans="1:7" hidden="1" x14ac:dyDescent="0.2">
      <c r="C20" s="545" t="s">
        <v>63</v>
      </c>
      <c r="D20" s="545"/>
      <c r="E20" s="59"/>
      <c r="F20" s="56"/>
      <c r="G20" s="56"/>
    </row>
    <row r="21" spans="1:7" ht="15" x14ac:dyDescent="0.25">
      <c r="C21" s="42" t="s">
        <v>938</v>
      </c>
      <c r="E21" s="63" t="s">
        <v>64</v>
      </c>
      <c r="F21" s="56">
        <v>117756</v>
      </c>
      <c r="G21" s="56">
        <v>117756</v>
      </c>
    </row>
    <row r="22" spans="1:7" x14ac:dyDescent="0.2">
      <c r="C22" s="547" t="s">
        <v>703</v>
      </c>
      <c r="D22" s="547"/>
      <c r="E22" s="55"/>
      <c r="F22" s="65">
        <f>+SUM(F12:F21)</f>
        <v>6176473</v>
      </c>
      <c r="G22" s="65">
        <v>6285164</v>
      </c>
    </row>
    <row r="23" spans="1:7" x14ac:dyDescent="0.2">
      <c r="C23" s="64"/>
      <c r="D23" s="64"/>
      <c r="E23" s="55"/>
      <c r="F23" s="66"/>
      <c r="G23" s="66"/>
    </row>
    <row r="24" spans="1:7" x14ac:dyDescent="0.2">
      <c r="B24" s="40" t="s">
        <v>65</v>
      </c>
      <c r="E24" s="55"/>
    </row>
    <row r="25" spans="1:7" ht="15" x14ac:dyDescent="0.25">
      <c r="C25" s="42" t="s">
        <v>66</v>
      </c>
      <c r="E25" s="58">
        <v>15</v>
      </c>
      <c r="F25" s="56">
        <v>33043</v>
      </c>
      <c r="G25" s="56">
        <v>24613</v>
      </c>
    </row>
    <row r="26" spans="1:7" ht="15" x14ac:dyDescent="0.25">
      <c r="C26" s="42" t="s">
        <v>67</v>
      </c>
      <c r="E26" s="63">
        <v>14</v>
      </c>
      <c r="F26" s="56">
        <v>317570</v>
      </c>
      <c r="G26" s="56">
        <v>321697</v>
      </c>
    </row>
    <row r="27" spans="1:7" ht="15" x14ac:dyDescent="0.25">
      <c r="A27" s="67"/>
      <c r="C27" s="42" t="s">
        <v>60</v>
      </c>
      <c r="E27" s="63">
        <v>19</v>
      </c>
      <c r="F27" s="56">
        <v>25423</v>
      </c>
      <c r="G27" s="56">
        <v>27916</v>
      </c>
    </row>
    <row r="28" spans="1:7" s="41" customFormat="1" x14ac:dyDescent="0.2">
      <c r="A28" s="68"/>
      <c r="C28" s="42" t="s">
        <v>938</v>
      </c>
      <c r="D28" s="42"/>
      <c r="E28" s="59" t="s">
        <v>64</v>
      </c>
      <c r="F28" s="57">
        <v>77570</v>
      </c>
      <c r="G28" s="57">
        <v>32909</v>
      </c>
    </row>
    <row r="29" spans="1:7" ht="15" x14ac:dyDescent="0.25">
      <c r="C29" s="42" t="s">
        <v>68</v>
      </c>
      <c r="E29" s="58">
        <v>17</v>
      </c>
      <c r="F29" s="56">
        <v>10028</v>
      </c>
      <c r="G29" s="56">
        <v>10931</v>
      </c>
    </row>
    <row r="30" spans="1:7" ht="15" x14ac:dyDescent="0.25">
      <c r="C30" s="42" t="s">
        <v>69</v>
      </c>
      <c r="E30" s="58">
        <v>17</v>
      </c>
      <c r="F30" s="56">
        <v>110390</v>
      </c>
      <c r="G30" s="56">
        <v>100640</v>
      </c>
    </row>
    <row r="31" spans="1:7" x14ac:dyDescent="0.2">
      <c r="C31" s="42" t="s">
        <v>939</v>
      </c>
      <c r="E31" s="59"/>
      <c r="F31" s="56">
        <v>24782</v>
      </c>
      <c r="G31" s="56">
        <v>20142</v>
      </c>
    </row>
    <row r="32" spans="1:7" ht="15" x14ac:dyDescent="0.25">
      <c r="C32" s="42" t="s">
        <v>70</v>
      </c>
      <c r="E32" s="58">
        <v>17</v>
      </c>
      <c r="F32" s="56">
        <v>38230</v>
      </c>
      <c r="G32" s="56">
        <v>53529</v>
      </c>
    </row>
    <row r="33" spans="1:7" ht="15" x14ac:dyDescent="0.25">
      <c r="C33" s="42" t="s">
        <v>71</v>
      </c>
      <c r="E33" s="63" t="s">
        <v>72</v>
      </c>
      <c r="F33" s="56">
        <v>202239</v>
      </c>
      <c r="G33" s="56">
        <v>179814</v>
      </c>
    </row>
    <row r="34" spans="1:7" ht="15" x14ac:dyDescent="0.25">
      <c r="C34" s="42" t="s">
        <v>73</v>
      </c>
      <c r="E34" s="63" t="s">
        <v>74</v>
      </c>
      <c r="F34" s="56">
        <v>300216</v>
      </c>
      <c r="G34" s="56">
        <v>674300</v>
      </c>
    </row>
    <row r="35" spans="1:7" x14ac:dyDescent="0.2">
      <c r="C35" s="40" t="s">
        <v>702</v>
      </c>
      <c r="E35" s="55"/>
      <c r="F35" s="65">
        <f>+SUM(F25:F34)</f>
        <v>1139491</v>
      </c>
      <c r="G35" s="65">
        <f>+SUM(G25:G34)</f>
        <v>1446491</v>
      </c>
    </row>
    <row r="36" spans="1:7" x14ac:dyDescent="0.2">
      <c r="B36" s="548" t="s">
        <v>704</v>
      </c>
      <c r="C36" s="548"/>
      <c r="D36" s="548"/>
      <c r="E36" s="55"/>
      <c r="F36" s="69">
        <f>+F35+F22</f>
        <v>7315964</v>
      </c>
      <c r="G36" s="69">
        <f>+G35+G22</f>
        <v>7731655</v>
      </c>
    </row>
    <row r="37" spans="1:7" x14ac:dyDescent="0.2">
      <c r="B37" s="70"/>
      <c r="C37" s="70"/>
      <c r="D37" s="70"/>
      <c r="E37" s="55"/>
      <c r="F37" s="71"/>
      <c r="G37" s="71"/>
    </row>
    <row r="38" spans="1:7" x14ac:dyDescent="0.2">
      <c r="B38" s="543" t="s">
        <v>75</v>
      </c>
      <c r="C38" s="543"/>
      <c r="D38" s="543"/>
      <c r="E38" s="72"/>
    </row>
    <row r="39" spans="1:7" ht="15" x14ac:dyDescent="0.25">
      <c r="C39" s="545" t="s">
        <v>76</v>
      </c>
      <c r="D39" s="545"/>
      <c r="E39" s="58" t="s">
        <v>77</v>
      </c>
      <c r="F39" s="56">
        <v>327245</v>
      </c>
      <c r="G39" s="56">
        <v>327245</v>
      </c>
    </row>
    <row r="40" spans="1:7" ht="12" hidden="1" customHeight="1" x14ac:dyDescent="0.2">
      <c r="C40" s="545" t="s">
        <v>78</v>
      </c>
      <c r="D40" s="545"/>
      <c r="E40" s="49"/>
      <c r="F40" s="56"/>
      <c r="G40" s="56"/>
    </row>
    <row r="41" spans="1:7" ht="15" x14ac:dyDescent="0.25">
      <c r="A41" s="67"/>
      <c r="C41" s="545" t="s">
        <v>79</v>
      </c>
      <c r="D41" s="545"/>
      <c r="E41" s="58" t="s">
        <v>80</v>
      </c>
      <c r="F41" s="56">
        <v>50110</v>
      </c>
      <c r="G41" s="56">
        <v>50110</v>
      </c>
    </row>
    <row r="42" spans="1:7" ht="12" hidden="1" customHeight="1" x14ac:dyDescent="0.2">
      <c r="C42" s="545" t="s">
        <v>81</v>
      </c>
      <c r="D42" s="545"/>
      <c r="E42" s="49"/>
      <c r="F42" s="56"/>
      <c r="G42" s="56"/>
    </row>
    <row r="43" spans="1:7" ht="15" x14ac:dyDescent="0.25">
      <c r="C43" s="545" t="s">
        <v>82</v>
      </c>
      <c r="D43" s="545"/>
      <c r="E43" s="58" t="s">
        <v>83</v>
      </c>
      <c r="F43" s="56">
        <v>105514</v>
      </c>
      <c r="G43" s="56">
        <v>96364</v>
      </c>
    </row>
    <row r="44" spans="1:7" hidden="1" x14ac:dyDescent="0.2">
      <c r="C44" s="545" t="s">
        <v>84</v>
      </c>
      <c r="D44" s="545"/>
      <c r="E44" s="59"/>
      <c r="F44" s="56"/>
      <c r="G44" s="56"/>
    </row>
    <row r="45" spans="1:7" x14ac:dyDescent="0.2">
      <c r="C45" s="42" t="s">
        <v>17</v>
      </c>
      <c r="E45" s="59"/>
      <c r="F45" s="56">
        <v>213322</v>
      </c>
      <c r="G45" s="56">
        <v>81542</v>
      </c>
    </row>
    <row r="46" spans="1:7" x14ac:dyDescent="0.2">
      <c r="C46" s="545" t="s">
        <v>85</v>
      </c>
      <c r="D46" s="545"/>
      <c r="E46" s="73"/>
      <c r="F46" s="56">
        <v>298140</v>
      </c>
      <c r="G46" s="56">
        <v>131780</v>
      </c>
    </row>
    <row r="47" spans="1:7" x14ac:dyDescent="0.2">
      <c r="C47" s="547" t="s">
        <v>700</v>
      </c>
      <c r="D47" s="547"/>
      <c r="E47" s="55"/>
      <c r="F47" s="74">
        <f>+SUM(F39:F46)</f>
        <v>994331</v>
      </c>
      <c r="G47" s="74">
        <f>+SUM(G39:G46)</f>
        <v>687041</v>
      </c>
    </row>
    <row r="48" spans="1:7" x14ac:dyDescent="0.2">
      <c r="C48" s="545" t="s">
        <v>86</v>
      </c>
      <c r="D48" s="545"/>
      <c r="E48" s="59"/>
      <c r="F48" s="56">
        <v>1871</v>
      </c>
      <c r="G48" s="56">
        <v>1331</v>
      </c>
    </row>
    <row r="49" spans="2:7" x14ac:dyDescent="0.2">
      <c r="B49" s="543" t="s">
        <v>705</v>
      </c>
      <c r="C49" s="543"/>
      <c r="D49" s="543"/>
      <c r="E49" s="75"/>
      <c r="F49" s="69">
        <f>+F47+F48</f>
        <v>996202</v>
      </c>
      <c r="G49" s="69">
        <f>+G47+G48</f>
        <v>688372</v>
      </c>
    </row>
    <row r="50" spans="2:7" x14ac:dyDescent="0.2">
      <c r="B50" s="76"/>
      <c r="C50" s="76"/>
      <c r="D50" s="76"/>
      <c r="E50" s="75"/>
      <c r="F50" s="71"/>
      <c r="G50" s="71"/>
    </row>
    <row r="51" spans="2:7" ht="14.25" x14ac:dyDescent="0.35">
      <c r="B51" s="543" t="s">
        <v>87</v>
      </c>
      <c r="C51" s="543"/>
      <c r="D51" s="543"/>
      <c r="E51" s="72"/>
      <c r="F51" s="77"/>
      <c r="G51" s="77"/>
    </row>
    <row r="52" spans="2:7" x14ac:dyDescent="0.2">
      <c r="B52" s="40" t="s">
        <v>88</v>
      </c>
      <c r="E52" s="55"/>
    </row>
    <row r="53" spans="2:7" ht="15" x14ac:dyDescent="0.25">
      <c r="C53" s="545" t="s">
        <v>89</v>
      </c>
      <c r="D53" s="545"/>
      <c r="E53" s="63">
        <v>8</v>
      </c>
      <c r="F53" s="56">
        <v>3962513</v>
      </c>
      <c r="G53" s="56">
        <v>4576062</v>
      </c>
    </row>
    <row r="54" spans="2:7" ht="15" x14ac:dyDescent="0.2">
      <c r="C54" s="42" t="s">
        <v>701</v>
      </c>
      <c r="E54" s="78" t="s">
        <v>90</v>
      </c>
      <c r="F54" s="56">
        <v>773866</v>
      </c>
      <c r="G54" s="56">
        <v>723426</v>
      </c>
    </row>
    <row r="55" spans="2:7" ht="15" x14ac:dyDescent="0.2">
      <c r="C55" s="545" t="s">
        <v>91</v>
      </c>
      <c r="D55" s="545"/>
      <c r="E55" s="78" t="s">
        <v>92</v>
      </c>
      <c r="F55" s="56">
        <v>300724</v>
      </c>
      <c r="G55" s="56">
        <v>214417</v>
      </c>
    </row>
    <row r="56" spans="2:7" ht="15" x14ac:dyDescent="0.25">
      <c r="C56" s="42" t="s">
        <v>93</v>
      </c>
      <c r="E56" s="58" t="s">
        <v>43</v>
      </c>
      <c r="F56" s="56">
        <v>757</v>
      </c>
      <c r="G56" s="56">
        <v>42960</v>
      </c>
    </row>
    <row r="57" spans="2:7" x14ac:dyDescent="0.2">
      <c r="C57" s="40" t="s">
        <v>706</v>
      </c>
      <c r="E57" s="55"/>
      <c r="F57" s="65">
        <f>+SUM(F53:F56)</f>
        <v>5037860</v>
      </c>
      <c r="G57" s="65">
        <f>+SUM(G53:G56)</f>
        <v>5556865</v>
      </c>
    </row>
    <row r="58" spans="2:7" ht="6" customHeight="1" x14ac:dyDescent="0.2">
      <c r="D58" s="67"/>
      <c r="E58" s="79"/>
      <c r="F58" s="67"/>
      <c r="G58" s="67"/>
    </row>
    <row r="59" spans="2:7" x14ac:dyDescent="0.2">
      <c r="B59" s="40" t="s">
        <v>94</v>
      </c>
      <c r="E59" s="55"/>
      <c r="F59" s="80">
        <v>-1</v>
      </c>
      <c r="G59" s="80">
        <v>-1</v>
      </c>
    </row>
    <row r="60" spans="2:7" ht="15" x14ac:dyDescent="0.25">
      <c r="C60" s="42" t="s">
        <v>89</v>
      </c>
      <c r="E60" s="63">
        <v>8</v>
      </c>
      <c r="F60" s="56">
        <v>142773</v>
      </c>
      <c r="G60" s="56">
        <v>265367</v>
      </c>
    </row>
    <row r="61" spans="2:7" s="41" customFormat="1" ht="15" x14ac:dyDescent="0.2">
      <c r="C61" s="42" t="s">
        <v>940</v>
      </c>
      <c r="D61" s="42"/>
      <c r="E61" s="81"/>
      <c r="F61" s="57">
        <v>243560</v>
      </c>
      <c r="G61" s="57">
        <v>232794</v>
      </c>
    </row>
    <row r="62" spans="2:7" s="41" customFormat="1" ht="15" x14ac:dyDescent="0.2">
      <c r="C62" s="42" t="s">
        <v>96</v>
      </c>
      <c r="D62" s="42"/>
      <c r="E62" s="78" t="s">
        <v>90</v>
      </c>
      <c r="F62" s="57">
        <v>93276</v>
      </c>
      <c r="G62" s="57">
        <v>171667</v>
      </c>
    </row>
    <row r="63" spans="2:7" s="41" customFormat="1" ht="15" x14ac:dyDescent="0.2">
      <c r="C63" s="42" t="s">
        <v>941</v>
      </c>
      <c r="D63" s="42"/>
      <c r="E63" s="81"/>
      <c r="F63" s="57">
        <v>112625</v>
      </c>
      <c r="G63" s="57">
        <v>69473</v>
      </c>
    </row>
    <row r="64" spans="2:7" s="41" customFormat="1" x14ac:dyDescent="0.2">
      <c r="C64" s="42" t="s">
        <v>942</v>
      </c>
      <c r="D64" s="42"/>
      <c r="E64" s="59" t="s">
        <v>64</v>
      </c>
      <c r="F64" s="57">
        <v>59644</v>
      </c>
      <c r="G64" s="57">
        <v>37933</v>
      </c>
    </row>
    <row r="65" spans="1:7" s="41" customFormat="1" ht="15" x14ac:dyDescent="0.2">
      <c r="C65" s="42" t="s">
        <v>970</v>
      </c>
      <c r="D65" s="42"/>
      <c r="E65" s="81"/>
      <c r="F65" s="57">
        <v>221100</v>
      </c>
      <c r="G65" s="57">
        <v>214183</v>
      </c>
    </row>
    <row r="66" spans="1:7" s="41" customFormat="1" ht="15" x14ac:dyDescent="0.2">
      <c r="C66" s="42" t="s">
        <v>943</v>
      </c>
      <c r="D66" s="42"/>
      <c r="E66" s="81"/>
      <c r="F66" s="57">
        <v>17370</v>
      </c>
      <c r="G66" s="57">
        <v>6622</v>
      </c>
    </row>
    <row r="67" spans="1:7" s="41" customFormat="1" ht="15" x14ac:dyDescent="0.25">
      <c r="C67" s="41" t="s">
        <v>97</v>
      </c>
      <c r="E67" s="63">
        <v>19</v>
      </c>
      <c r="F67" s="57">
        <v>64689</v>
      </c>
      <c r="G67" s="57">
        <v>53236</v>
      </c>
    </row>
    <row r="68" spans="1:7" ht="15" x14ac:dyDescent="0.2">
      <c r="C68" s="42" t="s">
        <v>98</v>
      </c>
      <c r="E68" s="78" t="s">
        <v>99</v>
      </c>
      <c r="F68" s="56">
        <v>326865</v>
      </c>
      <c r="G68" s="56">
        <v>435143</v>
      </c>
    </row>
    <row r="69" spans="1:7" ht="13.7" customHeight="1" x14ac:dyDescent="0.2">
      <c r="C69" s="40" t="s">
        <v>707</v>
      </c>
      <c r="E69" s="55"/>
      <c r="F69" s="65">
        <f>+SUM(F60:F68)</f>
        <v>1281902</v>
      </c>
      <c r="G69" s="65">
        <f>+SUM(G60:G68)</f>
        <v>1486418</v>
      </c>
    </row>
    <row r="70" spans="1:7" ht="13.7" customHeight="1" x14ac:dyDescent="0.2">
      <c r="C70" s="40"/>
      <c r="E70" s="55"/>
      <c r="F70" s="66"/>
      <c r="G70" s="66"/>
    </row>
    <row r="71" spans="1:7" x14ac:dyDescent="0.2">
      <c r="B71" s="543" t="s">
        <v>708</v>
      </c>
      <c r="C71" s="543"/>
      <c r="D71" s="543"/>
      <c r="E71" s="75"/>
      <c r="F71" s="69">
        <f>+F69+F57</f>
        <v>6319762</v>
      </c>
      <c r="G71" s="69">
        <f>+G69+G57</f>
        <v>7043283</v>
      </c>
    </row>
    <row r="72" spans="1:7" x14ac:dyDescent="0.2">
      <c r="B72" s="543" t="s">
        <v>709</v>
      </c>
      <c r="C72" s="543"/>
      <c r="D72" s="543"/>
      <c r="E72" s="82"/>
      <c r="F72" s="69">
        <f>+F71+F49</f>
        <v>7315964</v>
      </c>
      <c r="G72" s="69">
        <v>7731655</v>
      </c>
    </row>
    <row r="73" spans="1:7" x14ac:dyDescent="0.2">
      <c r="B73" s="40"/>
      <c r="E73" s="55"/>
      <c r="F73" s="83"/>
      <c r="G73" s="67"/>
    </row>
    <row r="74" spans="1:7" x14ac:dyDescent="0.2">
      <c r="E74" s="55"/>
      <c r="F74" s="67">
        <f>+F36-F72</f>
        <v>0</v>
      </c>
      <c r="G74" s="67">
        <v>0</v>
      </c>
    </row>
    <row r="75" spans="1:7" x14ac:dyDescent="0.2">
      <c r="B75" s="40"/>
      <c r="E75" s="55"/>
      <c r="G75" s="84"/>
    </row>
    <row r="76" spans="1:7" x14ac:dyDescent="0.2">
      <c r="B76" s="42" t="s">
        <v>50</v>
      </c>
      <c r="E76" s="55"/>
    </row>
    <row r="77" spans="1:7" x14ac:dyDescent="0.2">
      <c r="A77" s="80"/>
      <c r="B77" s="85"/>
      <c r="C77" s="85"/>
      <c r="D77" s="85"/>
      <c r="E77" s="86"/>
      <c r="F77" s="551"/>
      <c r="G77" s="551"/>
    </row>
    <row r="78" spans="1:7" x14ac:dyDescent="0.2">
      <c r="B78" s="87"/>
      <c r="C78" s="87"/>
      <c r="D78" s="88"/>
      <c r="E78" s="89"/>
      <c r="F78" s="550"/>
      <c r="G78" s="550"/>
    </row>
    <row r="79" spans="1:7" x14ac:dyDescent="0.2">
      <c r="A79" s="80"/>
      <c r="B79" s="80"/>
      <c r="C79" s="80"/>
      <c r="D79" s="40"/>
      <c r="E79" s="75"/>
      <c r="F79" s="40"/>
      <c r="G79" s="80"/>
    </row>
    <row r="80" spans="1:7" x14ac:dyDescent="0.2">
      <c r="A80" s="80"/>
      <c r="B80" s="80"/>
      <c r="C80" s="80"/>
      <c r="D80" s="40"/>
      <c r="E80" s="75"/>
      <c r="F80" s="40"/>
      <c r="G80" s="80"/>
    </row>
    <row r="81" spans="1:7" x14ac:dyDescent="0.2">
      <c r="A81" s="80"/>
      <c r="B81" s="80"/>
      <c r="C81" s="80"/>
      <c r="D81" s="40"/>
      <c r="E81" s="75"/>
      <c r="F81" s="40"/>
      <c r="G81" s="80"/>
    </row>
    <row r="82" spans="1:7" x14ac:dyDescent="0.2">
      <c r="E82" s="55"/>
      <c r="F82" s="551"/>
      <c r="G82" s="551"/>
    </row>
    <row r="83" spans="1:7" x14ac:dyDescent="0.2">
      <c r="B83" s="40"/>
      <c r="C83" s="40"/>
      <c r="D83" s="40"/>
      <c r="E83" s="75"/>
      <c r="F83" s="550"/>
      <c r="G83" s="550"/>
    </row>
    <row r="84" spans="1:7" s="40" customFormat="1" x14ac:dyDescent="0.2">
      <c r="B84" s="544"/>
      <c r="C84" s="544"/>
      <c r="D84" s="544"/>
      <c r="E84" s="75"/>
    </row>
    <row r="85" spans="1:7" x14ac:dyDescent="0.2">
      <c r="C85" s="91"/>
      <c r="D85" s="92"/>
      <c r="E85" s="55"/>
      <c r="F85" s="92"/>
    </row>
    <row r="86" spans="1:7" x14ac:dyDescent="0.2">
      <c r="C86" s="93"/>
      <c r="D86" s="40"/>
      <c r="E86" s="75"/>
      <c r="F86" s="40"/>
    </row>
    <row r="87" spans="1:7" x14ac:dyDescent="0.2">
      <c r="D87" s="94"/>
      <c r="E87" s="95"/>
      <c r="F87" s="94"/>
    </row>
    <row r="88" spans="1:7" x14ac:dyDescent="0.2">
      <c r="D88" s="94"/>
      <c r="E88" s="95"/>
      <c r="F88" s="94"/>
    </row>
    <row r="89" spans="1:7" x14ac:dyDescent="0.2">
      <c r="D89" s="94"/>
      <c r="E89" s="95"/>
      <c r="F89" s="94"/>
    </row>
    <row r="90" spans="1:7" x14ac:dyDescent="0.2">
      <c r="D90" s="94"/>
      <c r="E90" s="95"/>
      <c r="F90" s="94"/>
    </row>
    <row r="91" spans="1:7" x14ac:dyDescent="0.2">
      <c r="D91" s="94"/>
      <c r="E91" s="95"/>
      <c r="F91" s="94"/>
    </row>
    <row r="92" spans="1:7" x14ac:dyDescent="0.2">
      <c r="E92" s="55"/>
    </row>
    <row r="93" spans="1:7" x14ac:dyDescent="0.2">
      <c r="C93" s="91"/>
      <c r="E93" s="55"/>
    </row>
    <row r="94" spans="1:7" x14ac:dyDescent="0.2">
      <c r="C94" s="93"/>
      <c r="D94" s="40"/>
      <c r="E94" s="75"/>
      <c r="F94" s="40"/>
    </row>
    <row r="95" spans="1:7" x14ac:dyDescent="0.2">
      <c r="D95" s="40"/>
      <c r="E95" s="90"/>
      <c r="F95" s="40"/>
    </row>
  </sheetData>
  <mergeCells count="33">
    <mergeCell ref="F83:G83"/>
    <mergeCell ref="B84:D84"/>
    <mergeCell ref="C55:D55"/>
    <mergeCell ref="B71:D71"/>
    <mergeCell ref="B72:D72"/>
    <mergeCell ref="F77:G77"/>
    <mergeCell ref="F78:G78"/>
    <mergeCell ref="F82:G82"/>
    <mergeCell ref="B4:G4"/>
    <mergeCell ref="C53:D53"/>
    <mergeCell ref="C39:D39"/>
    <mergeCell ref="C40:D40"/>
    <mergeCell ref="C41:D41"/>
    <mergeCell ref="C42:D42"/>
    <mergeCell ref="C43:D43"/>
    <mergeCell ref="C44:D44"/>
    <mergeCell ref="C46:D46"/>
    <mergeCell ref="C47:D47"/>
    <mergeCell ref="C48:D48"/>
    <mergeCell ref="B49:D49"/>
    <mergeCell ref="B51:D51"/>
    <mergeCell ref="B5:G5"/>
    <mergeCell ref="B6:G6"/>
    <mergeCell ref="D7:G7"/>
    <mergeCell ref="B38:D38"/>
    <mergeCell ref="B10:D10"/>
    <mergeCell ref="C12:D12"/>
    <mergeCell ref="C13:D13"/>
    <mergeCell ref="C17:D17"/>
    <mergeCell ref="C19:D19"/>
    <mergeCell ref="C20:D20"/>
    <mergeCell ref="C22:D22"/>
    <mergeCell ref="B36:D36"/>
  </mergeCells>
  <hyperlinks>
    <hyperlink ref="E1" location="Indice!A1" display="Indice" xr:uid="{3A6B24BE-5D94-4BEE-8494-6575A3E65104}"/>
    <hyperlink ref="E12" location="NOTAS!A557" display="NOTAS!A557" xr:uid="{362AB226-DFFD-45B9-AAC3-F4ED9630C73F}"/>
    <hyperlink ref="E13" location="NOTAS!A698" display="13.2" xr:uid="{8BF07806-B594-49FF-9E2E-7FFBD9224DFC}"/>
    <hyperlink ref="E16" location="NOTAS!A856" display="19." xr:uid="{A1670DBE-CAB5-4485-8FB8-61CCA6799F50}"/>
    <hyperlink ref="E25" location="NOTAS!A795" display="NOTAS!A795" xr:uid="{FDD26C9D-58BB-4A1F-955C-E688B5D2FE5F}"/>
    <hyperlink ref="E26" location="NOTAS!A769" display="14." xr:uid="{1F65B793-5156-4B2B-A615-E8FCD8FA8D6F}"/>
    <hyperlink ref="E27" location="NOTAS!A856" display="19." xr:uid="{0925D40C-3F18-4E94-8A81-51F2876E2ECB}"/>
    <hyperlink ref="E29" location="NOTAS!A816" display="NOTAS!A816" xr:uid="{EE9E38D6-8625-413F-AD51-47E88EEFEE95}"/>
    <hyperlink ref="E30" location="NOTAS!A816" display="NOTAS!A816" xr:uid="{D5F97E49-22AB-4B8C-B186-06984144015D}"/>
    <hyperlink ref="E32" location="NOTAS!A816" display="NOTAS!A816" xr:uid="{22B14A68-2A38-4B40-AF73-14213654E0BE}"/>
    <hyperlink ref="E34" location="NOTAS!A430" display="NOTAS!A430" xr:uid="{8B1BF5A6-8A3B-4EA3-BBEF-F558AFBA2CE7}"/>
    <hyperlink ref="E33" location="NOTAS!A439" display="NOTAS!A439" xr:uid="{9F7EC773-DF24-44E6-B690-48F7C39D886F}"/>
    <hyperlink ref="E39" location="NOTAS!A315" display="NOTAS!A315" xr:uid="{92B92D7C-A12D-4814-A150-F3285066A5BE}"/>
    <hyperlink ref="E41" location="NOTAS!A327" display="7.2" xr:uid="{CB619B91-481A-44F5-A69F-5C4C31C71C17}"/>
    <hyperlink ref="E43" location="NOTAS!A329" display="7.3" xr:uid="{D2CAC83C-C40B-4DAC-BBBC-DCD11188211A}"/>
    <hyperlink ref="E53" location="NOTAS!A334" display="NOTAS!A334" xr:uid="{C803D58F-BDEF-4DEC-9ACF-5A98F78D2545}"/>
    <hyperlink ref="E54" location="NOTAS!A392" display="8.4" xr:uid="{128263B3-07CA-4979-9656-C0E2711EB18E}"/>
    <hyperlink ref="E62" location="BG!A392" display="8.4" xr:uid="{B5B4FC80-386D-44DB-8034-82E7C4B3B494}"/>
    <hyperlink ref="E55" location="NOTAS!A845" display="NOTAS!A845" xr:uid="{7F72D23A-CF6F-4652-BECF-77DD1A763CEE}"/>
    <hyperlink ref="E60" location="NOTAS!A834" display="NOTAS!A834" xr:uid="{7E619468-8761-41E6-9883-FE5C82AEC0C1}"/>
    <hyperlink ref="E67" location="NOTAS!A856" display="19." xr:uid="{0EA528BD-8BE2-4E9A-9FA1-D256D1E1FDC6}"/>
    <hyperlink ref="E68" location="NOTAS!A832" display="NOTAS!A832" xr:uid="{7EFF9E07-0C66-4BCA-80CB-42AA028C4598}"/>
    <hyperlink ref="E21" location="NOTAS!A919" display="20.4" xr:uid="{3D5C507D-195D-4D51-84E5-CD863E4F051F}"/>
    <hyperlink ref="E56" location="NOTAS!A263" display="NOTAS!A263" xr:uid="{E8510143-2330-44D1-8F77-66D8C2F94500}"/>
  </hyperlinks>
  <printOptions horizontalCentered="1"/>
  <pageMargins left="0.70866141732283472" right="0.70866141732283472" top="0.74803149606299213" bottom="0.74803149606299213" header="0.31496062992125984" footer="0.31496062992125984"/>
  <pageSetup paperSize="9" scale="7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DE694-0CF0-48A7-A8B2-1DCFFCFED8B3}">
  <sheetPr codeName="Hoja5">
    <tabColor rgb="FF92D050"/>
  </sheetPr>
  <dimension ref="A1:J55"/>
  <sheetViews>
    <sheetView showGridLines="0" zoomScaleNormal="100" workbookViewId="0">
      <selection activeCell="D23" sqref="D23"/>
    </sheetView>
  </sheetViews>
  <sheetFormatPr defaultColWidth="10.85546875" defaultRowHeight="12.75" x14ac:dyDescent="0.2"/>
  <cols>
    <col min="1" max="1" width="78" style="4" customWidth="1"/>
    <col min="2" max="2" width="14.42578125" style="32" bestFit="1" customWidth="1"/>
    <col min="3" max="4" width="21.140625" style="97" customWidth="1"/>
    <col min="5" max="5" width="2.42578125" style="4" customWidth="1"/>
    <col min="6" max="7" width="9.28515625" style="4" bestFit="1" customWidth="1"/>
    <col min="8" max="8" width="4.42578125" style="4" customWidth="1"/>
    <col min="9" max="9" width="21.42578125" style="4" customWidth="1"/>
    <col min="10" max="10" width="17.28515625" style="97" bestFit="1" customWidth="1"/>
    <col min="11" max="16384" width="10.85546875" style="4"/>
  </cols>
  <sheetData>
    <row r="1" spans="1:10" ht="15" x14ac:dyDescent="0.25">
      <c r="A1" s="8" t="s">
        <v>3</v>
      </c>
      <c r="B1" s="96"/>
      <c r="D1" s="98" t="s">
        <v>20</v>
      </c>
    </row>
    <row r="2" spans="1:10" hidden="1" x14ac:dyDescent="0.2">
      <c r="A2" s="99"/>
      <c r="B2" s="100"/>
      <c r="C2" s="101"/>
      <c r="D2" s="101"/>
      <c r="J2" s="4"/>
    </row>
    <row r="3" spans="1:10" hidden="1" x14ac:dyDescent="0.2">
      <c r="A3" s="552"/>
      <c r="B3" s="552"/>
      <c r="C3" s="552"/>
      <c r="D3" s="552"/>
      <c r="J3" s="4"/>
    </row>
    <row r="4" spans="1:10" x14ac:dyDescent="0.2">
      <c r="A4" s="99"/>
      <c r="B4" s="100"/>
      <c r="C4" s="101"/>
      <c r="D4" s="101"/>
      <c r="J4" s="4"/>
    </row>
    <row r="5" spans="1:10" ht="15.75" x14ac:dyDescent="0.25">
      <c r="A5" s="539" t="s">
        <v>933</v>
      </c>
      <c r="B5" s="539"/>
      <c r="C5" s="539"/>
      <c r="D5" s="539"/>
      <c r="J5" s="4"/>
    </row>
    <row r="6" spans="1:10" x14ac:dyDescent="0.2">
      <c r="A6" s="540" t="s">
        <v>22</v>
      </c>
      <c r="B6" s="540"/>
      <c r="C6" s="540"/>
      <c r="D6" s="540"/>
      <c r="J6" s="4"/>
    </row>
    <row r="7" spans="1:10" x14ac:dyDescent="0.2">
      <c r="A7" s="549" t="s">
        <v>100</v>
      </c>
      <c r="B7" s="549"/>
      <c r="C7" s="549"/>
      <c r="D7" s="549"/>
      <c r="J7" s="4"/>
    </row>
    <row r="8" spans="1:10" x14ac:dyDescent="0.2">
      <c r="A8" s="549" t="s">
        <v>51</v>
      </c>
      <c r="B8" s="549"/>
      <c r="C8" s="549"/>
      <c r="D8" s="549"/>
      <c r="J8" s="4"/>
    </row>
    <row r="9" spans="1:10" x14ac:dyDescent="0.2">
      <c r="A9" s="102"/>
      <c r="B9" s="103"/>
      <c r="C9" s="102"/>
      <c r="D9" s="102"/>
      <c r="J9" s="4"/>
    </row>
    <row r="10" spans="1:10" s="8" customFormat="1" x14ac:dyDescent="0.2">
      <c r="A10" s="104" t="s">
        <v>101</v>
      </c>
      <c r="B10" s="105" t="s">
        <v>102</v>
      </c>
      <c r="C10" s="105">
        <v>2024</v>
      </c>
      <c r="D10" s="105">
        <v>2023</v>
      </c>
      <c r="J10" s="106"/>
    </row>
    <row r="11" spans="1:10" x14ac:dyDescent="0.2">
      <c r="A11" s="107" t="s">
        <v>103</v>
      </c>
      <c r="B11" s="107"/>
      <c r="C11" s="108"/>
      <c r="D11" s="108"/>
      <c r="J11" s="106"/>
    </row>
    <row r="12" spans="1:10" x14ac:dyDescent="0.2">
      <c r="A12" s="109" t="s">
        <v>695</v>
      </c>
      <c r="B12" s="110"/>
      <c r="C12" s="111">
        <v>321020</v>
      </c>
      <c r="D12" s="111">
        <v>169634</v>
      </c>
      <c r="J12" s="106"/>
    </row>
    <row r="13" spans="1:10" x14ac:dyDescent="0.2">
      <c r="A13" s="107" t="s">
        <v>710</v>
      </c>
      <c r="B13" s="107"/>
      <c r="C13" s="112"/>
      <c r="D13" s="112"/>
      <c r="J13" s="106"/>
    </row>
    <row r="14" spans="1:10" ht="15" x14ac:dyDescent="0.25">
      <c r="A14" s="123" t="s">
        <v>934</v>
      </c>
      <c r="B14" s="25" t="s">
        <v>35</v>
      </c>
      <c r="C14" s="111">
        <v>420195</v>
      </c>
      <c r="D14" s="111">
        <v>414445</v>
      </c>
      <c r="J14" s="113"/>
    </row>
    <row r="15" spans="1:10" x14ac:dyDescent="0.2">
      <c r="A15" s="109" t="s">
        <v>36</v>
      </c>
      <c r="B15" s="110"/>
      <c r="C15" s="111">
        <v>-41251</v>
      </c>
      <c r="D15" s="111">
        <v>-18048</v>
      </c>
      <c r="J15" s="113"/>
    </row>
    <row r="16" spans="1:10" ht="15" x14ac:dyDescent="0.2">
      <c r="A16" s="109" t="s">
        <v>104</v>
      </c>
      <c r="B16" s="506" t="s">
        <v>438</v>
      </c>
      <c r="C16" s="111">
        <v>240330</v>
      </c>
      <c r="D16" s="111">
        <v>-25973</v>
      </c>
      <c r="J16" s="113"/>
    </row>
    <row r="17" spans="1:10" x14ac:dyDescent="0.2">
      <c r="A17" s="107" t="s">
        <v>105</v>
      </c>
      <c r="B17" s="107"/>
      <c r="C17" s="112"/>
      <c r="D17" s="112"/>
      <c r="J17" s="106"/>
    </row>
    <row r="18" spans="1:10" ht="15" x14ac:dyDescent="0.25">
      <c r="A18" s="109" t="s">
        <v>106</v>
      </c>
      <c r="B18" s="28" t="s">
        <v>107</v>
      </c>
      <c r="C18" s="111">
        <v>903280</v>
      </c>
      <c r="D18" s="111">
        <v>964558</v>
      </c>
      <c r="J18" s="113"/>
    </row>
    <row r="19" spans="1:10" ht="15" x14ac:dyDescent="0.25">
      <c r="A19" s="114" t="s">
        <v>108</v>
      </c>
      <c r="B19" s="110"/>
      <c r="C19" s="111">
        <v>-31056</v>
      </c>
      <c r="D19" s="111">
        <v>-19505</v>
      </c>
      <c r="F19" s="28"/>
      <c r="J19" s="113"/>
    </row>
    <row r="20" spans="1:10" x14ac:dyDescent="0.2">
      <c r="A20" s="114" t="s">
        <v>109</v>
      </c>
      <c r="B20" s="110"/>
      <c r="C20" s="111">
        <v>9150</v>
      </c>
      <c r="D20" s="111">
        <v>15242</v>
      </c>
      <c r="J20" s="113"/>
    </row>
    <row r="21" spans="1:10" x14ac:dyDescent="0.2">
      <c r="A21" s="107" t="s">
        <v>110</v>
      </c>
      <c r="B21" s="107"/>
      <c r="C21" s="112"/>
      <c r="D21" s="112"/>
      <c r="J21" s="106"/>
    </row>
    <row r="22" spans="1:10" ht="25.5" x14ac:dyDescent="0.2">
      <c r="A22" s="109" t="s">
        <v>711</v>
      </c>
      <c r="B22" s="110"/>
      <c r="C22" s="111">
        <v>308251</v>
      </c>
      <c r="D22" s="111">
        <v>34557</v>
      </c>
      <c r="J22" s="106"/>
    </row>
    <row r="23" spans="1:10" x14ac:dyDescent="0.2">
      <c r="A23" s="109" t="s">
        <v>111</v>
      </c>
      <c r="B23" s="110"/>
      <c r="C23" s="111">
        <v>-8430</v>
      </c>
      <c r="D23" s="111">
        <v>3481</v>
      </c>
      <c r="J23" s="113"/>
    </row>
    <row r="24" spans="1:10" x14ac:dyDescent="0.2">
      <c r="A24" s="109" t="s">
        <v>112</v>
      </c>
      <c r="B24" s="110"/>
      <c r="C24" s="111">
        <v>-388213</v>
      </c>
      <c r="D24" s="111">
        <v>43708</v>
      </c>
      <c r="J24" s="113"/>
    </row>
    <row r="25" spans="1:10" x14ac:dyDescent="0.2">
      <c r="A25" s="109" t="s">
        <v>712</v>
      </c>
      <c r="B25" s="110"/>
      <c r="C25" s="111">
        <v>874</v>
      </c>
      <c r="D25" s="111">
        <v>-1524</v>
      </c>
      <c r="J25" s="106"/>
    </row>
    <row r="26" spans="1:10" x14ac:dyDescent="0.2">
      <c r="A26" s="107" t="s">
        <v>113</v>
      </c>
      <c r="B26" s="107"/>
      <c r="C26" s="115">
        <f>+SUM(C22:C25)</f>
        <v>-87518</v>
      </c>
      <c r="D26" s="115">
        <v>80222</v>
      </c>
      <c r="J26" s="113"/>
    </row>
    <row r="27" spans="1:10" x14ac:dyDescent="0.2">
      <c r="A27" s="109" t="s">
        <v>114</v>
      </c>
      <c r="B27" s="110"/>
      <c r="C27" s="111">
        <v>-411000</v>
      </c>
      <c r="D27" s="111">
        <v>-405813</v>
      </c>
      <c r="J27" s="113"/>
    </row>
    <row r="28" spans="1:10" x14ac:dyDescent="0.2">
      <c r="A28" s="109" t="s">
        <v>115</v>
      </c>
      <c r="B28" s="110"/>
      <c r="C28" s="111">
        <v>28522</v>
      </c>
      <c r="D28" s="111">
        <v>14725</v>
      </c>
      <c r="J28" s="113"/>
    </row>
    <row r="29" spans="1:10" x14ac:dyDescent="0.2">
      <c r="A29" s="109" t="s">
        <v>713</v>
      </c>
      <c r="B29" s="110"/>
      <c r="C29" s="111">
        <v>-38170</v>
      </c>
      <c r="D29" s="111">
        <v>-23015</v>
      </c>
      <c r="J29" s="113"/>
    </row>
    <row r="30" spans="1:10" x14ac:dyDescent="0.2">
      <c r="A30" s="6" t="s">
        <v>116</v>
      </c>
      <c r="B30" s="116"/>
      <c r="C30" s="117">
        <f>+SUM(C12:C25)+C27+C28+C29</f>
        <v>1313502</v>
      </c>
      <c r="D30" s="117">
        <v>1166472</v>
      </c>
      <c r="J30" s="113"/>
    </row>
    <row r="31" spans="1:10" x14ac:dyDescent="0.2">
      <c r="A31" s="15" t="s">
        <v>117</v>
      </c>
      <c r="B31" s="107"/>
      <c r="C31" s="118"/>
      <c r="D31" s="118"/>
      <c r="J31" s="106"/>
    </row>
    <row r="32" spans="1:10" hidden="1" x14ac:dyDescent="0.2">
      <c r="A32" s="119" t="s">
        <v>118</v>
      </c>
      <c r="B32" s="110"/>
      <c r="C32" s="120" t="s">
        <v>119</v>
      </c>
      <c r="D32" s="120" t="s">
        <v>119</v>
      </c>
      <c r="J32" s="106"/>
    </row>
    <row r="33" spans="1:10" ht="15" x14ac:dyDescent="0.25">
      <c r="A33" s="119" t="s">
        <v>120</v>
      </c>
      <c r="B33" s="58" t="s">
        <v>121</v>
      </c>
      <c r="C33" s="120">
        <v>-212793</v>
      </c>
      <c r="D33" s="120">
        <v>-214209</v>
      </c>
      <c r="F33" s="27"/>
      <c r="G33" s="27"/>
      <c r="H33" s="27"/>
      <c r="I33" s="27"/>
      <c r="J33" s="106"/>
    </row>
    <row r="34" spans="1:10" ht="15" x14ac:dyDescent="0.25">
      <c r="A34" s="119" t="s">
        <v>714</v>
      </c>
      <c r="B34" s="58" t="s">
        <v>122</v>
      </c>
      <c r="C34" s="120">
        <v>-435888</v>
      </c>
      <c r="D34" s="120">
        <v>-650190</v>
      </c>
      <c r="F34" s="27"/>
      <c r="G34" s="27"/>
      <c r="H34" s="27"/>
      <c r="I34" s="27"/>
      <c r="J34" s="113"/>
    </row>
    <row r="35" spans="1:10" x14ac:dyDescent="0.2">
      <c r="A35" s="119" t="s">
        <v>123</v>
      </c>
      <c r="B35" s="121"/>
      <c r="C35" s="120">
        <v>5437</v>
      </c>
      <c r="D35" s="120">
        <v>121826</v>
      </c>
      <c r="J35" s="113"/>
    </row>
    <row r="36" spans="1:10" ht="15" x14ac:dyDescent="0.25">
      <c r="A36" s="119" t="s">
        <v>715</v>
      </c>
      <c r="B36" s="63"/>
      <c r="C36" s="120" t="s">
        <v>119</v>
      </c>
      <c r="D36" s="120">
        <v>-117756</v>
      </c>
      <c r="J36" s="113"/>
    </row>
    <row r="37" spans="1:10" ht="12.75" hidden="1" customHeight="1" x14ac:dyDescent="0.2">
      <c r="A37" s="119" t="s">
        <v>124</v>
      </c>
      <c r="B37" s="110"/>
      <c r="C37" s="120" t="s">
        <v>119</v>
      </c>
      <c r="D37" s="120" t="s">
        <v>119</v>
      </c>
      <c r="J37" s="106"/>
    </row>
    <row r="38" spans="1:10" x14ac:dyDescent="0.2">
      <c r="A38" s="6" t="s">
        <v>125</v>
      </c>
      <c r="B38" s="116"/>
      <c r="C38" s="117">
        <f>+SUM(C32:C37)</f>
        <v>-643244</v>
      </c>
      <c r="D38" s="117">
        <v>-860329</v>
      </c>
      <c r="J38" s="106"/>
    </row>
    <row r="39" spans="1:10" x14ac:dyDescent="0.2">
      <c r="A39" s="15" t="s">
        <v>126</v>
      </c>
      <c r="B39" s="107"/>
      <c r="C39" s="118"/>
      <c r="D39" s="118"/>
      <c r="J39" s="113"/>
    </row>
    <row r="40" spans="1:10" ht="15" x14ac:dyDescent="0.25">
      <c r="A40" s="119" t="s">
        <v>127</v>
      </c>
      <c r="B40" s="63">
        <v>10</v>
      </c>
      <c r="C40" s="120">
        <v>-1902966</v>
      </c>
      <c r="D40" s="120">
        <v>-283966.5</v>
      </c>
      <c r="I40" s="27"/>
      <c r="J40" s="27"/>
    </row>
    <row r="41" spans="1:10" ht="15" x14ac:dyDescent="0.25">
      <c r="A41" s="119" t="s">
        <v>128</v>
      </c>
      <c r="B41" s="63">
        <v>10</v>
      </c>
      <c r="C41" s="120">
        <v>933000</v>
      </c>
      <c r="D41" s="120">
        <v>180000</v>
      </c>
      <c r="J41" s="106"/>
    </row>
    <row r="42" spans="1:10" x14ac:dyDescent="0.2">
      <c r="A42" s="119" t="s">
        <v>716</v>
      </c>
      <c r="B42" s="110"/>
      <c r="C42" s="120">
        <v>-81574</v>
      </c>
      <c r="D42" s="120">
        <v>-69255</v>
      </c>
      <c r="J42" s="106"/>
    </row>
    <row r="43" spans="1:10" ht="15" hidden="1" x14ac:dyDescent="0.2">
      <c r="A43" s="119" t="s">
        <v>129</v>
      </c>
      <c r="B43" s="122"/>
      <c r="C43" s="120" t="s">
        <v>119</v>
      </c>
      <c r="D43" s="120" t="s">
        <v>119</v>
      </c>
      <c r="J43" s="113"/>
    </row>
    <row r="44" spans="1:10" x14ac:dyDescent="0.2">
      <c r="A44" s="6" t="s">
        <v>130</v>
      </c>
      <c r="B44" s="116"/>
      <c r="C44" s="117">
        <f>+SUM(C40:C43)</f>
        <v>-1051540</v>
      </c>
      <c r="D44" s="117">
        <v>-173222</v>
      </c>
      <c r="J44" s="106"/>
    </row>
    <row r="45" spans="1:10" x14ac:dyDescent="0.2">
      <c r="A45" s="123" t="s">
        <v>131</v>
      </c>
      <c r="B45" s="110"/>
      <c r="C45" s="120">
        <v>7198</v>
      </c>
      <c r="D45" s="120">
        <v>1743</v>
      </c>
      <c r="J45" s="113"/>
    </row>
    <row r="46" spans="1:10" x14ac:dyDescent="0.2">
      <c r="A46" s="15" t="s">
        <v>132</v>
      </c>
      <c r="B46" s="107"/>
      <c r="C46" s="124">
        <f>+C30+C38+C44+C45</f>
        <v>-374084</v>
      </c>
      <c r="D46" s="124">
        <v>134664</v>
      </c>
      <c r="J46" s="113"/>
    </row>
    <row r="47" spans="1:10" x14ac:dyDescent="0.2">
      <c r="A47" s="123" t="s">
        <v>133</v>
      </c>
      <c r="B47" s="110"/>
      <c r="C47" s="120">
        <v>674300</v>
      </c>
      <c r="D47" s="120">
        <v>539636</v>
      </c>
      <c r="J47" s="113"/>
    </row>
    <row r="48" spans="1:10" x14ac:dyDescent="0.2">
      <c r="A48" s="6" t="s">
        <v>134</v>
      </c>
      <c r="B48" s="116"/>
      <c r="C48" s="117">
        <f>+SUM(C46:C47)</f>
        <v>300216</v>
      </c>
      <c r="D48" s="117">
        <v>674300</v>
      </c>
      <c r="J48" s="113"/>
    </row>
    <row r="49" spans="1:10" x14ac:dyDescent="0.2">
      <c r="C49" s="118">
        <f>+BG!F34</f>
        <v>300216</v>
      </c>
      <c r="D49" s="118">
        <f>+BG!G34</f>
        <v>674300</v>
      </c>
      <c r="J49" s="106"/>
    </row>
    <row r="50" spans="1:10" x14ac:dyDescent="0.2">
      <c r="C50" s="125">
        <f>+C48-C49</f>
        <v>0</v>
      </c>
      <c r="D50" s="125">
        <f>+D48-D49</f>
        <v>0</v>
      </c>
      <c r="J50" s="106"/>
    </row>
    <row r="51" spans="1:10" x14ac:dyDescent="0.2">
      <c r="A51" s="126"/>
      <c r="C51" s="118"/>
      <c r="D51" s="118"/>
      <c r="J51" s="106"/>
    </row>
    <row r="52" spans="1:10" x14ac:dyDescent="0.2">
      <c r="A52" s="15"/>
      <c r="C52" s="118"/>
      <c r="D52" s="118"/>
    </row>
    <row r="53" spans="1:10" x14ac:dyDescent="0.2">
      <c r="A53" s="4" t="s">
        <v>50</v>
      </c>
      <c r="C53" s="118"/>
      <c r="D53" s="118"/>
    </row>
    <row r="54" spans="1:10" x14ac:dyDescent="0.2">
      <c r="C54" s="118"/>
      <c r="D54" s="118"/>
    </row>
    <row r="55" spans="1:10" x14ac:dyDescent="0.2">
      <c r="C55" s="118"/>
      <c r="D55" s="118"/>
    </row>
  </sheetData>
  <mergeCells count="5">
    <mergeCell ref="A3:D3"/>
    <mergeCell ref="A5:D5"/>
    <mergeCell ref="A6:D6"/>
    <mergeCell ref="A7:D7"/>
    <mergeCell ref="A8:D8"/>
  </mergeCells>
  <hyperlinks>
    <hyperlink ref="D1" location="Indice!A1" display="Indice" xr:uid="{10AE0265-5672-412C-B863-AF368ECBB3B1}"/>
    <hyperlink ref="B34" location="'Nota 14'!A728" display="13.3" xr:uid="{0242E0E5-45C2-4038-8630-539DEB7C3F45}"/>
    <hyperlink ref="B14" location="NOTAS!A382" display="NOTAS!A382" xr:uid="{6DF796BE-5D50-4B12-885C-66ADADA3D630}"/>
    <hyperlink ref="B18" location="NOTAS!A682" display="NOTAS!A682" xr:uid="{6072763B-A238-440E-9393-3A6230E4F1DF}"/>
    <hyperlink ref="B33" location="NOTAS!A673" display="12.4" xr:uid="{FE1E0844-D143-432E-AAB3-D9FDC06178FD}"/>
    <hyperlink ref="B16" location="NOTAS!A497" display="11.2" xr:uid="{1F8C9401-7966-4E07-B981-1E5393B2E736}"/>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069A5-5F58-4D44-8FB0-79A692FBA01F}">
  <sheetPr codeName="Hoja4">
    <tabColor rgb="FF92D050"/>
  </sheetPr>
  <dimension ref="A1:R23"/>
  <sheetViews>
    <sheetView showGridLines="0" zoomScaleNormal="100" workbookViewId="0"/>
  </sheetViews>
  <sheetFormatPr defaultColWidth="11.42578125" defaultRowHeight="12.75" x14ac:dyDescent="0.2"/>
  <cols>
    <col min="1" max="1" width="39" style="4" customWidth="1"/>
    <col min="2" max="2" width="16.85546875" style="4" customWidth="1"/>
    <col min="3" max="3" width="15.7109375" style="97" bestFit="1" customWidth="1"/>
    <col min="4" max="4" width="13.42578125" style="97" bestFit="1" customWidth="1"/>
    <col min="5" max="5" width="17.28515625" style="127" customWidth="1"/>
    <col min="6" max="6" width="16.42578125" style="97" bestFit="1" customWidth="1"/>
    <col min="7" max="7" width="18.140625" style="127" customWidth="1"/>
    <col min="8" max="8" width="17" style="97" bestFit="1" customWidth="1"/>
    <col min="9" max="9" width="8.7109375" style="127" bestFit="1" customWidth="1"/>
    <col min="10" max="10" width="20" style="97" customWidth="1"/>
    <col min="11" max="11" width="0.7109375" style="127" customWidth="1"/>
    <col min="12" max="12" width="18.42578125" style="97" customWidth="1"/>
    <col min="13" max="13" width="0.7109375" style="127" customWidth="1"/>
    <col min="14" max="14" width="20.42578125" style="97" customWidth="1"/>
    <col min="15" max="15" width="1.140625" style="127" customWidth="1"/>
    <col min="16" max="16" width="19.7109375" style="97" customWidth="1"/>
    <col min="17" max="17" width="1.140625" style="129" customWidth="1"/>
    <col min="18" max="18" width="17.42578125" style="4" bestFit="1" customWidth="1"/>
    <col min="19" max="19" width="1.140625" style="4" customWidth="1"/>
    <col min="20" max="20" width="16.42578125" style="4" customWidth="1"/>
    <col min="21" max="16384" width="11.42578125" style="4"/>
  </cols>
  <sheetData>
    <row r="1" spans="1:18" x14ac:dyDescent="0.2">
      <c r="A1" s="8" t="s">
        <v>3</v>
      </c>
      <c r="H1" s="128" t="s">
        <v>20</v>
      </c>
    </row>
    <row r="3" spans="1:18" x14ac:dyDescent="0.2">
      <c r="N3" s="15"/>
      <c r="R3" s="130"/>
    </row>
    <row r="4" spans="1:18" ht="15.75" x14ac:dyDescent="0.25">
      <c r="A4" s="539" t="s">
        <v>932</v>
      </c>
      <c r="B4" s="539"/>
      <c r="C4" s="539"/>
      <c r="D4" s="539"/>
      <c r="E4" s="539"/>
      <c r="F4" s="539"/>
      <c r="G4" s="539"/>
      <c r="H4" s="539"/>
      <c r="I4" s="15"/>
      <c r="J4" s="15"/>
      <c r="K4" s="15"/>
      <c r="L4" s="15"/>
      <c r="M4" s="15"/>
      <c r="N4" s="15"/>
      <c r="O4" s="15"/>
      <c r="P4" s="15"/>
      <c r="R4" s="130"/>
    </row>
    <row r="5" spans="1:18" x14ac:dyDescent="0.2">
      <c r="A5" s="540" t="s">
        <v>22</v>
      </c>
      <c r="B5" s="540"/>
      <c r="C5" s="540"/>
      <c r="D5" s="540"/>
      <c r="E5" s="540"/>
      <c r="F5" s="540"/>
      <c r="G5" s="540"/>
      <c r="H5" s="540"/>
      <c r="I5" s="15"/>
      <c r="J5" s="15"/>
      <c r="K5" s="15"/>
      <c r="L5" s="15"/>
      <c r="M5" s="15"/>
      <c r="N5" s="15"/>
      <c r="O5" s="15"/>
      <c r="P5" s="15"/>
      <c r="R5" s="130"/>
    </row>
    <row r="6" spans="1:18" x14ac:dyDescent="0.2">
      <c r="A6" s="541" t="s">
        <v>100</v>
      </c>
      <c r="B6" s="541"/>
      <c r="C6" s="541"/>
      <c r="D6" s="541"/>
      <c r="E6" s="541"/>
      <c r="F6" s="541"/>
      <c r="G6" s="541"/>
      <c r="H6" s="541"/>
      <c r="I6" s="4"/>
      <c r="J6" s="4"/>
      <c r="K6" s="4"/>
      <c r="L6" s="4"/>
      <c r="M6" s="4"/>
      <c r="N6" s="4"/>
      <c r="O6" s="4"/>
      <c r="P6" s="4"/>
      <c r="R6" s="130"/>
    </row>
    <row r="7" spans="1:18" x14ac:dyDescent="0.2">
      <c r="A7" s="541" t="s">
        <v>51</v>
      </c>
      <c r="B7" s="541"/>
      <c r="C7" s="541"/>
      <c r="D7" s="541"/>
      <c r="E7" s="541"/>
      <c r="F7" s="541"/>
      <c r="G7" s="541"/>
      <c r="H7" s="541"/>
      <c r="I7" s="4"/>
      <c r="J7" s="4"/>
      <c r="K7" s="4"/>
      <c r="L7" s="4"/>
      <c r="M7" s="4"/>
      <c r="N7" s="4"/>
      <c r="O7" s="4"/>
      <c r="P7" s="4"/>
      <c r="R7" s="130"/>
    </row>
    <row r="8" spans="1:18" x14ac:dyDescent="0.2">
      <c r="A8" s="18"/>
      <c r="B8" s="18"/>
      <c r="C8" s="18"/>
      <c r="D8" s="18"/>
      <c r="E8" s="18"/>
      <c r="F8" s="18"/>
      <c r="G8" s="18"/>
      <c r="H8" s="18"/>
      <c r="I8" s="18"/>
      <c r="J8" s="18"/>
      <c r="K8" s="18"/>
      <c r="L8" s="18"/>
      <c r="M8" s="18"/>
      <c r="N8" s="18"/>
      <c r="O8" s="18"/>
      <c r="P8" s="18"/>
      <c r="R8" s="130"/>
    </row>
    <row r="9" spans="1:18" x14ac:dyDescent="0.2">
      <c r="C9" s="131"/>
      <c r="D9" s="131"/>
      <c r="E9" s="132"/>
      <c r="F9" s="131"/>
      <c r="G9" s="132"/>
      <c r="H9" s="4"/>
      <c r="I9" s="4"/>
      <c r="K9" s="132"/>
      <c r="L9" s="131"/>
      <c r="M9" s="132"/>
      <c r="N9" s="131"/>
      <c r="O9" s="132"/>
      <c r="P9" s="131"/>
    </row>
    <row r="10" spans="1:18" s="135" customFormat="1" ht="46.5" customHeight="1" x14ac:dyDescent="0.2">
      <c r="A10" s="133" t="s">
        <v>101</v>
      </c>
      <c r="B10" s="134" t="s">
        <v>135</v>
      </c>
      <c r="C10" s="134" t="s">
        <v>136</v>
      </c>
      <c r="D10" s="134" t="s">
        <v>137</v>
      </c>
      <c r="E10" s="134" t="s">
        <v>138</v>
      </c>
      <c r="F10" s="134" t="s">
        <v>139</v>
      </c>
      <c r="G10" s="134" t="s">
        <v>86</v>
      </c>
      <c r="H10" s="134" t="s">
        <v>140</v>
      </c>
      <c r="J10" s="136"/>
      <c r="K10" s="137"/>
      <c r="L10" s="138"/>
      <c r="M10" s="137"/>
      <c r="N10" s="138"/>
      <c r="O10" s="137"/>
      <c r="P10" s="138"/>
      <c r="Q10" s="139"/>
    </row>
    <row r="11" spans="1:18" x14ac:dyDescent="0.2">
      <c r="A11" s="140" t="s">
        <v>141</v>
      </c>
      <c r="B11" s="141">
        <v>10272</v>
      </c>
      <c r="C11" s="141">
        <v>327245</v>
      </c>
      <c r="D11" s="141">
        <v>81542</v>
      </c>
      <c r="E11" s="141">
        <v>50110</v>
      </c>
      <c r="F11" s="141">
        <v>81122</v>
      </c>
      <c r="G11" s="141">
        <v>665</v>
      </c>
      <c r="H11" s="141">
        <v>540684</v>
      </c>
      <c r="I11" s="27"/>
      <c r="J11" s="142"/>
      <c r="K11" s="132"/>
      <c r="L11" s="131"/>
      <c r="M11" s="132"/>
      <c r="N11" s="131"/>
      <c r="O11" s="132"/>
      <c r="P11" s="131"/>
    </row>
    <row r="12" spans="1:18" x14ac:dyDescent="0.2">
      <c r="A12" s="123" t="s">
        <v>142</v>
      </c>
      <c r="B12" s="120" t="s">
        <v>119</v>
      </c>
      <c r="C12" s="120" t="s">
        <v>119</v>
      </c>
      <c r="D12" s="120">
        <v>131780</v>
      </c>
      <c r="E12" s="120" t="s">
        <v>119</v>
      </c>
      <c r="F12" s="120" t="s">
        <v>119</v>
      </c>
      <c r="G12" s="120">
        <v>666</v>
      </c>
      <c r="H12" s="120">
        <v>132446</v>
      </c>
      <c r="I12" s="27"/>
      <c r="J12" s="142"/>
    </row>
    <row r="13" spans="1:18" x14ac:dyDescent="0.2">
      <c r="A13" s="123" t="s">
        <v>109</v>
      </c>
      <c r="B13" s="120" t="s">
        <v>119</v>
      </c>
      <c r="C13" s="120" t="s">
        <v>119</v>
      </c>
      <c r="D13" s="120" t="s">
        <v>119</v>
      </c>
      <c r="E13" s="120" t="s">
        <v>119</v>
      </c>
      <c r="F13" s="120">
        <v>15242</v>
      </c>
      <c r="G13" s="120" t="s">
        <v>119</v>
      </c>
      <c r="H13" s="120">
        <v>15242</v>
      </c>
      <c r="I13" s="27"/>
      <c r="J13" s="142"/>
    </row>
    <row r="14" spans="1:18" x14ac:dyDescent="0.2">
      <c r="A14" s="140" t="s">
        <v>143</v>
      </c>
      <c r="B14" s="141">
        <f t="shared" ref="B14:H14" si="0">+SUM(B11:B13)</f>
        <v>10272</v>
      </c>
      <c r="C14" s="141">
        <f t="shared" si="0"/>
        <v>327245</v>
      </c>
      <c r="D14" s="141">
        <f t="shared" si="0"/>
        <v>213322</v>
      </c>
      <c r="E14" s="141">
        <f t="shared" si="0"/>
        <v>50110</v>
      </c>
      <c r="F14" s="141">
        <f t="shared" si="0"/>
        <v>96364</v>
      </c>
      <c r="G14" s="141">
        <f t="shared" si="0"/>
        <v>1331</v>
      </c>
      <c r="H14" s="141">
        <f t="shared" si="0"/>
        <v>688372</v>
      </c>
      <c r="I14" s="27"/>
      <c r="J14" s="142"/>
    </row>
    <row r="15" spans="1:18" x14ac:dyDescent="0.2">
      <c r="A15" s="123" t="s">
        <v>142</v>
      </c>
      <c r="B15" s="120" t="s">
        <v>119</v>
      </c>
      <c r="C15" s="120" t="s">
        <v>119</v>
      </c>
      <c r="D15" s="120">
        <v>298140</v>
      </c>
      <c r="E15" s="120" t="s">
        <v>119</v>
      </c>
      <c r="F15" s="120" t="s">
        <v>119</v>
      </c>
      <c r="G15" s="143">
        <v>951</v>
      </c>
      <c r="H15" s="143">
        <f>+SUM(B15:G15)</f>
        <v>299091</v>
      </c>
      <c r="I15" s="27"/>
      <c r="J15" s="142"/>
      <c r="L15" s="127"/>
      <c r="N15" s="127"/>
      <c r="P15" s="127"/>
      <c r="Q15" s="144"/>
    </row>
    <row r="16" spans="1:18" x14ac:dyDescent="0.2">
      <c r="A16" s="123" t="s">
        <v>109</v>
      </c>
      <c r="B16" s="120" t="s">
        <v>119</v>
      </c>
      <c r="C16" s="120" t="s">
        <v>119</v>
      </c>
      <c r="D16" s="120" t="s">
        <v>119</v>
      </c>
      <c r="E16" s="120" t="s">
        <v>119</v>
      </c>
      <c r="F16" s="118">
        <v>9150</v>
      </c>
      <c r="G16" s="120" t="s">
        <v>119</v>
      </c>
      <c r="H16" s="143">
        <f>+SUM(B16:G16)</f>
        <v>9150</v>
      </c>
      <c r="I16" s="27"/>
      <c r="J16" s="142"/>
    </row>
    <row r="17" spans="1:17" x14ac:dyDescent="0.2">
      <c r="A17" s="123" t="s">
        <v>144</v>
      </c>
      <c r="B17" s="120" t="s">
        <v>119</v>
      </c>
      <c r="C17" s="120" t="s">
        <v>119</v>
      </c>
      <c r="D17" s="120"/>
      <c r="E17" s="120" t="s">
        <v>119</v>
      </c>
      <c r="F17" s="120" t="s">
        <v>119</v>
      </c>
      <c r="G17" s="120">
        <v>-411</v>
      </c>
      <c r="H17" s="143">
        <f t="shared" ref="H17" si="1">+SUM(B17:G17)</f>
        <v>-411</v>
      </c>
      <c r="I17" s="27"/>
      <c r="J17" s="142"/>
      <c r="L17" s="127"/>
      <c r="N17" s="127"/>
      <c r="P17" s="127"/>
      <c r="Q17" s="144"/>
    </row>
    <row r="18" spans="1:17" s="148" customFormat="1" ht="13.5" thickBot="1" x14ac:dyDescent="0.25">
      <c r="A18" s="145" t="s">
        <v>145</v>
      </c>
      <c r="B18" s="146">
        <f t="shared" ref="B18:H18" si="2">+SUM(B14:B17)</f>
        <v>10272</v>
      </c>
      <c r="C18" s="146">
        <f t="shared" si="2"/>
        <v>327245</v>
      </c>
      <c r="D18" s="146">
        <f t="shared" si="2"/>
        <v>511462</v>
      </c>
      <c r="E18" s="146">
        <f t="shared" si="2"/>
        <v>50110</v>
      </c>
      <c r="F18" s="146">
        <f t="shared" si="2"/>
        <v>105514</v>
      </c>
      <c r="G18" s="146">
        <f t="shared" si="2"/>
        <v>1871</v>
      </c>
      <c r="H18" s="146">
        <f t="shared" si="2"/>
        <v>996202</v>
      </c>
      <c r="I18" s="27"/>
      <c r="J18" s="142"/>
      <c r="K18" s="147"/>
      <c r="M18" s="147"/>
      <c r="O18" s="147"/>
      <c r="Q18" s="149"/>
    </row>
    <row r="19" spans="1:17" x14ac:dyDescent="0.2">
      <c r="A19" s="123"/>
      <c r="C19" s="4"/>
      <c r="D19" s="4"/>
      <c r="E19" s="4"/>
      <c r="F19" s="4"/>
      <c r="G19" s="4"/>
    </row>
    <row r="20" spans="1:17" x14ac:dyDescent="0.2">
      <c r="A20" s="123"/>
      <c r="C20" s="4"/>
      <c r="D20" s="4"/>
      <c r="E20" s="4"/>
      <c r="F20" s="4"/>
      <c r="G20" s="4"/>
    </row>
    <row r="21" spans="1:17" x14ac:dyDescent="0.2">
      <c r="A21" s="4" t="s">
        <v>146</v>
      </c>
      <c r="C21" s="4"/>
      <c r="D21" s="4"/>
      <c r="E21" s="4"/>
      <c r="F21" s="4"/>
      <c r="G21" s="4"/>
    </row>
    <row r="22" spans="1:17" x14ac:dyDescent="0.2">
      <c r="C22" s="4"/>
      <c r="D22" s="4"/>
      <c r="E22" s="4"/>
      <c r="F22" s="4"/>
      <c r="G22" s="4"/>
    </row>
    <row r="23" spans="1:17" x14ac:dyDescent="0.2">
      <c r="A23" s="4" t="s">
        <v>50</v>
      </c>
      <c r="C23" s="4"/>
      <c r="D23" s="4"/>
      <c r="E23" s="4"/>
      <c r="F23" s="4"/>
      <c r="G23" s="4"/>
    </row>
  </sheetData>
  <mergeCells count="4">
    <mergeCell ref="A4:H4"/>
    <mergeCell ref="A5:H5"/>
    <mergeCell ref="A6:H6"/>
    <mergeCell ref="A7:H7"/>
  </mergeCells>
  <hyperlinks>
    <hyperlink ref="H1" location="Indice!A1" display="Indice" xr:uid="{005BA38E-B100-4562-AB55-54522BF5C420}"/>
  </hyperlinks>
  <pageMargins left="0.70866141732283472" right="0.70866141732283472" top="0.74803149606299213" bottom="0.74803149606299213" header="0.31496062992125984" footer="0.31496062992125984"/>
  <pageSetup paperSize="9" scale="65"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9682E-A2B5-455C-A900-06CDBAC7FF2C}">
  <sheetPr>
    <tabColor rgb="FF92D050"/>
  </sheetPr>
  <dimension ref="A2:AH987"/>
  <sheetViews>
    <sheetView showGridLines="0" zoomScale="75" zoomScaleNormal="100" workbookViewId="0">
      <selection activeCell="B622" sqref="B622:P622"/>
    </sheetView>
  </sheetViews>
  <sheetFormatPr defaultColWidth="0" defaultRowHeight="12.75" outlineLevelRow="2" x14ac:dyDescent="0.2"/>
  <cols>
    <col min="1" max="1" width="6.28515625" style="152" bestFit="1" customWidth="1"/>
    <col min="2" max="2" width="71.42578125" style="4" customWidth="1"/>
    <col min="3" max="3" width="27.42578125" style="4" bestFit="1" customWidth="1"/>
    <col min="4" max="4" width="18.7109375" style="4" bestFit="1" customWidth="1"/>
    <col min="5" max="5" width="17" style="4" bestFit="1" customWidth="1"/>
    <col min="6" max="6" width="20.7109375" style="4" bestFit="1" customWidth="1"/>
    <col min="7" max="7" width="13.7109375" style="4" customWidth="1"/>
    <col min="8" max="18" width="11.42578125" style="4" customWidth="1"/>
    <col min="19" max="16384" width="11.42578125" style="4" hidden="1"/>
  </cols>
  <sheetData>
    <row r="2" spans="1:18" s="151" customFormat="1" ht="15.75" x14ac:dyDescent="0.2">
      <c r="A2" s="150" t="s">
        <v>147</v>
      </c>
      <c r="B2" s="555" t="s">
        <v>148</v>
      </c>
      <c r="C2" s="556"/>
      <c r="D2" s="556"/>
      <c r="E2" s="556"/>
      <c r="F2" s="556"/>
      <c r="G2" s="556"/>
      <c r="H2" s="556"/>
      <c r="I2" s="556"/>
      <c r="J2" s="556"/>
      <c r="K2" s="556"/>
      <c r="L2" s="556"/>
      <c r="M2" s="556"/>
      <c r="N2" s="556"/>
      <c r="O2" s="556"/>
      <c r="P2" s="556"/>
      <c r="Q2" s="510"/>
      <c r="R2" s="510"/>
    </row>
    <row r="3" spans="1:18" x14ac:dyDescent="0.2">
      <c r="A3" s="152" t="s">
        <v>149</v>
      </c>
      <c r="B3" s="153" t="s">
        <v>150</v>
      </c>
      <c r="C3" s="154"/>
      <c r="D3" s="154"/>
      <c r="E3" s="154"/>
      <c r="F3" s="154"/>
      <c r="G3" s="154"/>
      <c r="H3" s="154"/>
      <c r="I3" s="154"/>
      <c r="J3" s="154"/>
    </row>
    <row r="4" spans="1:18" x14ac:dyDescent="0.2">
      <c r="A4" s="152" t="s">
        <v>151</v>
      </c>
      <c r="B4" s="153" t="s">
        <v>152</v>
      </c>
      <c r="K4" s="155"/>
      <c r="L4" s="155"/>
      <c r="M4" s="155"/>
    </row>
    <row r="5" spans="1:18" ht="71.25" customHeight="1" outlineLevel="1" x14ac:dyDescent="0.2">
      <c r="B5" s="553" t="s">
        <v>974</v>
      </c>
      <c r="C5" s="553"/>
      <c r="D5" s="553"/>
      <c r="E5" s="553"/>
      <c r="F5" s="553"/>
      <c r="G5" s="553"/>
      <c r="H5" s="553"/>
      <c r="I5" s="553"/>
      <c r="J5" s="553"/>
      <c r="K5" s="553"/>
      <c r="L5" s="553"/>
      <c r="M5" s="553"/>
      <c r="N5" s="553"/>
      <c r="O5" s="553"/>
      <c r="P5" s="553"/>
      <c r="Q5" s="188"/>
      <c r="R5" s="188"/>
    </row>
    <row r="6" spans="1:18" ht="12.75" customHeight="1" outlineLevel="1" x14ac:dyDescent="0.2">
      <c r="B6" s="553" t="s">
        <v>717</v>
      </c>
      <c r="C6" s="553"/>
      <c r="D6" s="553"/>
      <c r="E6" s="553"/>
      <c r="F6" s="553"/>
      <c r="G6" s="553"/>
      <c r="H6" s="553"/>
      <c r="I6" s="553"/>
      <c r="J6" s="553"/>
    </row>
    <row r="7" spans="1:18" ht="52.5" customHeight="1" outlineLevel="1" x14ac:dyDescent="0.2">
      <c r="B7" s="553" t="s">
        <v>153</v>
      </c>
      <c r="C7" s="553"/>
      <c r="D7" s="553"/>
      <c r="E7" s="553"/>
      <c r="F7" s="553"/>
      <c r="G7" s="553"/>
      <c r="H7" s="553"/>
      <c r="I7" s="553"/>
      <c r="J7" s="553"/>
      <c r="K7" s="553"/>
      <c r="L7" s="553"/>
      <c r="M7" s="553"/>
      <c r="N7" s="553"/>
      <c r="O7" s="553"/>
      <c r="P7" s="553"/>
      <c r="Q7" s="188"/>
      <c r="R7" s="188"/>
    </row>
    <row r="8" spans="1:18" outlineLevel="1" x14ac:dyDescent="0.2">
      <c r="B8" s="553" t="s">
        <v>154</v>
      </c>
      <c r="C8" s="553"/>
      <c r="D8" s="553"/>
      <c r="E8" s="553"/>
      <c r="F8" s="553"/>
      <c r="G8" s="553"/>
      <c r="H8" s="553"/>
      <c r="I8" s="553"/>
      <c r="J8" s="553"/>
      <c r="K8" s="553"/>
      <c r="L8" s="553"/>
      <c r="M8" s="553"/>
      <c r="N8" s="553"/>
      <c r="O8" s="553"/>
      <c r="P8" s="553"/>
      <c r="Q8" s="188"/>
      <c r="R8" s="188"/>
    </row>
    <row r="9" spans="1:18" x14ac:dyDescent="0.2">
      <c r="A9" s="152" t="s">
        <v>155</v>
      </c>
      <c r="B9" s="157" t="s">
        <v>156</v>
      </c>
    </row>
    <row r="10" spans="1:18" ht="34.5" customHeight="1" outlineLevel="1" x14ac:dyDescent="0.2">
      <c r="B10" s="553" t="s">
        <v>971</v>
      </c>
      <c r="C10" s="553"/>
      <c r="D10" s="553"/>
      <c r="E10" s="553"/>
      <c r="F10" s="553"/>
      <c r="G10" s="553"/>
      <c r="H10" s="553"/>
      <c r="I10" s="553"/>
      <c r="J10" s="553"/>
      <c r="K10" s="553"/>
      <c r="L10" s="553"/>
      <c r="M10" s="553"/>
      <c r="N10" s="553"/>
      <c r="O10" s="553"/>
      <c r="P10" s="553"/>
      <c r="Q10" s="188"/>
      <c r="R10" s="188"/>
    </row>
    <row r="11" spans="1:18" s="157" customFormat="1" ht="16.5" customHeight="1" x14ac:dyDescent="0.25">
      <c r="A11" s="152" t="s">
        <v>157</v>
      </c>
      <c r="B11" s="157" t="s">
        <v>158</v>
      </c>
    </row>
    <row r="12" spans="1:18" ht="24" customHeight="1" outlineLevel="1" x14ac:dyDescent="0.2">
      <c r="B12" s="553" t="s">
        <v>718</v>
      </c>
      <c r="C12" s="553"/>
      <c r="D12" s="553"/>
      <c r="E12" s="553"/>
      <c r="F12" s="553"/>
      <c r="G12" s="553"/>
      <c r="H12" s="553"/>
      <c r="I12" s="553"/>
      <c r="J12" s="553"/>
      <c r="K12" s="553"/>
      <c r="L12" s="553"/>
      <c r="M12" s="553"/>
      <c r="N12" s="553"/>
      <c r="O12" s="553"/>
      <c r="P12" s="553"/>
      <c r="Q12" s="188"/>
      <c r="R12" s="188"/>
    </row>
    <row r="13" spans="1:18" ht="39.75" customHeight="1" outlineLevel="1" x14ac:dyDescent="0.2">
      <c r="B13" s="553" t="s">
        <v>719</v>
      </c>
      <c r="C13" s="553"/>
      <c r="D13" s="553"/>
      <c r="E13" s="553"/>
      <c r="F13" s="553"/>
      <c r="G13" s="553"/>
      <c r="H13" s="553"/>
      <c r="I13" s="553"/>
      <c r="J13" s="553"/>
      <c r="K13" s="553"/>
      <c r="L13" s="553"/>
      <c r="M13" s="553"/>
      <c r="N13" s="553"/>
      <c r="O13" s="553"/>
      <c r="P13" s="553"/>
      <c r="Q13" s="188"/>
      <c r="R13" s="188"/>
    </row>
    <row r="14" spans="1:18" ht="48.75" customHeight="1" outlineLevel="1" x14ac:dyDescent="0.2">
      <c r="B14" s="553" t="s">
        <v>720</v>
      </c>
      <c r="C14" s="553"/>
      <c r="D14" s="553"/>
      <c r="E14" s="553"/>
      <c r="F14" s="553"/>
      <c r="G14" s="553"/>
      <c r="H14" s="553"/>
      <c r="I14" s="553"/>
      <c r="J14" s="553"/>
      <c r="K14" s="553"/>
      <c r="L14" s="553"/>
      <c r="M14" s="553"/>
      <c r="N14" s="553"/>
      <c r="O14" s="553"/>
      <c r="P14" s="553"/>
      <c r="Q14" s="188"/>
      <c r="R14" s="188"/>
    </row>
    <row r="15" spans="1:18" ht="37.5" customHeight="1" outlineLevel="1" x14ac:dyDescent="0.2">
      <c r="B15" s="553" t="s">
        <v>159</v>
      </c>
      <c r="C15" s="553"/>
      <c r="D15" s="553"/>
      <c r="E15" s="553"/>
      <c r="F15" s="553"/>
      <c r="G15" s="553"/>
      <c r="H15" s="553"/>
      <c r="I15" s="553"/>
      <c r="J15" s="553"/>
      <c r="K15" s="553"/>
      <c r="L15" s="553"/>
      <c r="M15" s="553"/>
      <c r="N15" s="553"/>
      <c r="O15" s="553"/>
      <c r="P15" s="553"/>
      <c r="Q15" s="188"/>
      <c r="R15" s="188"/>
    </row>
    <row r="16" spans="1:18" ht="75" customHeight="1" outlineLevel="1" x14ac:dyDescent="0.2">
      <c r="B16" s="553" t="s">
        <v>721</v>
      </c>
      <c r="C16" s="553"/>
      <c r="D16" s="553"/>
      <c r="E16" s="553"/>
      <c r="F16" s="553"/>
      <c r="G16" s="553"/>
      <c r="H16" s="553"/>
      <c r="I16" s="553"/>
      <c r="J16" s="553"/>
      <c r="K16" s="553"/>
      <c r="L16" s="553"/>
      <c r="M16" s="553"/>
      <c r="N16" s="553"/>
      <c r="O16" s="553"/>
      <c r="P16" s="553"/>
      <c r="Q16" s="188"/>
      <c r="R16" s="188"/>
    </row>
    <row r="17" spans="1:18" ht="37.5" customHeight="1" outlineLevel="1" x14ac:dyDescent="0.2">
      <c r="B17" s="553" t="s">
        <v>722</v>
      </c>
      <c r="C17" s="553"/>
      <c r="D17" s="553"/>
      <c r="E17" s="553"/>
      <c r="F17" s="553"/>
      <c r="G17" s="553"/>
      <c r="H17" s="553"/>
      <c r="I17" s="553"/>
      <c r="J17" s="553"/>
      <c r="K17" s="553"/>
      <c r="L17" s="553"/>
      <c r="M17" s="553"/>
      <c r="N17" s="553"/>
      <c r="O17" s="553"/>
      <c r="P17" s="553"/>
      <c r="Q17" s="188"/>
      <c r="R17" s="188"/>
    </row>
    <row r="19" spans="1:18" s="151" customFormat="1" ht="15.75" x14ac:dyDescent="0.2">
      <c r="A19" s="150" t="s">
        <v>160</v>
      </c>
      <c r="B19" s="555" t="s">
        <v>161</v>
      </c>
      <c r="C19" s="556"/>
      <c r="D19" s="556"/>
      <c r="E19" s="556"/>
      <c r="F19" s="556"/>
      <c r="G19" s="556"/>
      <c r="H19" s="556"/>
      <c r="I19" s="556"/>
      <c r="J19" s="556"/>
      <c r="K19" s="556"/>
      <c r="L19" s="556"/>
      <c r="M19" s="556"/>
      <c r="N19" s="556"/>
      <c r="O19" s="556"/>
      <c r="P19" s="556"/>
      <c r="Q19" s="510"/>
      <c r="R19" s="510"/>
    </row>
    <row r="20" spans="1:18" x14ac:dyDescent="0.2">
      <c r="A20" s="152" t="s">
        <v>162</v>
      </c>
      <c r="B20" s="153" t="s">
        <v>163</v>
      </c>
    </row>
    <row r="21" spans="1:18" outlineLevel="1" x14ac:dyDescent="0.2">
      <c r="A21" s="158" t="s">
        <v>164</v>
      </c>
      <c r="B21" s="159" t="s">
        <v>165</v>
      </c>
    </row>
    <row r="22" spans="1:18" ht="42" customHeight="1" outlineLevel="2" x14ac:dyDescent="0.2">
      <c r="B22" s="553" t="s">
        <v>723</v>
      </c>
      <c r="C22" s="553"/>
      <c r="D22" s="553"/>
      <c r="E22" s="553"/>
      <c r="F22" s="553"/>
      <c r="G22" s="553"/>
      <c r="H22" s="553"/>
      <c r="I22" s="553"/>
      <c r="J22" s="553"/>
      <c r="K22" s="553"/>
      <c r="L22" s="553"/>
      <c r="M22" s="553"/>
      <c r="N22" s="553"/>
      <c r="O22" s="553"/>
      <c r="P22" s="553"/>
      <c r="Q22" s="188"/>
      <c r="R22" s="188"/>
    </row>
    <row r="23" spans="1:18" ht="42" customHeight="1" outlineLevel="2" x14ac:dyDescent="0.2">
      <c r="B23" s="553" t="s">
        <v>944</v>
      </c>
      <c r="C23" s="553"/>
      <c r="D23" s="553"/>
      <c r="E23" s="553"/>
      <c r="F23" s="553"/>
      <c r="G23" s="553"/>
      <c r="H23" s="553"/>
      <c r="I23" s="553"/>
      <c r="J23" s="553"/>
      <c r="K23" s="553"/>
      <c r="L23" s="553"/>
      <c r="M23" s="553"/>
      <c r="N23" s="553"/>
      <c r="O23" s="553"/>
      <c r="P23" s="553"/>
      <c r="Q23" s="188"/>
      <c r="R23" s="188"/>
    </row>
    <row r="24" spans="1:18" ht="40.5" customHeight="1" outlineLevel="2" x14ac:dyDescent="0.2">
      <c r="B24" s="553" t="s">
        <v>166</v>
      </c>
      <c r="C24" s="553"/>
      <c r="D24" s="553"/>
      <c r="E24" s="553"/>
      <c r="F24" s="553"/>
      <c r="G24" s="553"/>
      <c r="H24" s="553"/>
      <c r="I24" s="553"/>
      <c r="J24" s="553"/>
      <c r="K24" s="553"/>
      <c r="L24" s="553"/>
      <c r="M24" s="553"/>
      <c r="N24" s="553"/>
      <c r="O24" s="553"/>
      <c r="P24" s="553"/>
      <c r="Q24" s="188"/>
      <c r="R24" s="188"/>
    </row>
    <row r="25" spans="1:18" outlineLevel="1" x14ac:dyDescent="0.2">
      <c r="A25" s="158" t="s">
        <v>167</v>
      </c>
      <c r="B25" s="159" t="s">
        <v>168</v>
      </c>
      <c r="J25" s="160"/>
    </row>
    <row r="26" spans="1:18" ht="31.5" customHeight="1" outlineLevel="2" x14ac:dyDescent="0.2">
      <c r="B26" s="553" t="s">
        <v>724</v>
      </c>
      <c r="C26" s="553"/>
      <c r="D26" s="553"/>
      <c r="E26" s="553"/>
      <c r="F26" s="553"/>
      <c r="G26" s="553"/>
      <c r="H26" s="553"/>
      <c r="I26" s="553"/>
      <c r="J26" s="553"/>
      <c r="K26" s="553"/>
      <c r="L26" s="553"/>
      <c r="M26" s="553"/>
      <c r="N26" s="553"/>
      <c r="O26" s="553"/>
      <c r="P26" s="553"/>
      <c r="Q26" s="188"/>
      <c r="R26" s="188"/>
    </row>
    <row r="27" spans="1:18" outlineLevel="2" x14ac:dyDescent="0.2">
      <c r="B27" s="553"/>
      <c r="C27" s="553"/>
      <c r="D27" s="553"/>
      <c r="E27" s="553"/>
      <c r="F27" s="553"/>
      <c r="G27" s="553"/>
      <c r="H27" s="553"/>
      <c r="I27" s="553"/>
      <c r="J27" s="553"/>
      <c r="K27" s="553"/>
      <c r="L27" s="553"/>
      <c r="M27" s="553"/>
      <c r="N27" s="553"/>
      <c r="O27" s="553"/>
      <c r="P27" s="553"/>
      <c r="Q27" s="188"/>
      <c r="R27" s="188"/>
    </row>
    <row r="28" spans="1:18" outlineLevel="1" x14ac:dyDescent="0.2">
      <c r="A28" s="158" t="s">
        <v>169</v>
      </c>
      <c r="B28" s="159" t="s">
        <v>170</v>
      </c>
      <c r="J28" s="161"/>
    </row>
    <row r="29" spans="1:18" ht="45.75" customHeight="1" outlineLevel="2" x14ac:dyDescent="0.2">
      <c r="B29" s="553" t="s">
        <v>725</v>
      </c>
      <c r="C29" s="553"/>
      <c r="D29" s="553"/>
      <c r="E29" s="553"/>
      <c r="F29" s="553"/>
      <c r="G29" s="553"/>
      <c r="H29" s="553"/>
      <c r="I29" s="553"/>
      <c r="J29" s="553"/>
      <c r="K29" s="553"/>
      <c r="L29" s="553"/>
      <c r="M29" s="553"/>
      <c r="N29" s="553"/>
      <c r="O29" s="553"/>
      <c r="P29" s="553"/>
      <c r="Q29" s="188"/>
      <c r="R29" s="188"/>
    </row>
    <row r="30" spans="1:18" ht="49.5" customHeight="1" outlineLevel="2" x14ac:dyDescent="0.2">
      <c r="B30" s="553" t="s">
        <v>171</v>
      </c>
      <c r="C30" s="553"/>
      <c r="D30" s="553"/>
      <c r="E30" s="553"/>
      <c r="F30" s="553"/>
      <c r="G30" s="553"/>
      <c r="H30" s="553"/>
      <c r="I30" s="553"/>
      <c r="J30" s="553"/>
      <c r="K30" s="553"/>
      <c r="L30" s="553"/>
      <c r="M30" s="553"/>
      <c r="N30" s="553"/>
      <c r="O30" s="553"/>
      <c r="P30" s="553"/>
      <c r="Q30" s="188"/>
      <c r="R30" s="188"/>
    </row>
    <row r="31" spans="1:18" outlineLevel="2" x14ac:dyDescent="0.2">
      <c r="B31" s="558"/>
      <c r="C31" s="558"/>
      <c r="D31" s="163">
        <v>2024</v>
      </c>
      <c r="E31" s="163">
        <v>2023</v>
      </c>
      <c r="F31" s="163" t="s">
        <v>172</v>
      </c>
      <c r="G31" s="163">
        <v>2024</v>
      </c>
      <c r="H31" s="163">
        <v>2023</v>
      </c>
      <c r="I31" s="163" t="s">
        <v>172</v>
      </c>
      <c r="J31" s="164"/>
    </row>
    <row r="32" spans="1:18" ht="26.25" outlineLevel="2" thickBot="1" x14ac:dyDescent="0.25">
      <c r="B32" s="165" t="s">
        <v>173</v>
      </c>
      <c r="C32" s="166" t="s">
        <v>174</v>
      </c>
      <c r="D32" s="166" t="s">
        <v>175</v>
      </c>
      <c r="E32" s="166" t="s">
        <v>175</v>
      </c>
      <c r="F32" s="166" t="s">
        <v>176</v>
      </c>
      <c r="G32" s="166" t="s">
        <v>177</v>
      </c>
      <c r="H32" s="166" t="s">
        <v>177</v>
      </c>
      <c r="I32" s="166" t="s">
        <v>176</v>
      </c>
      <c r="J32" s="161"/>
    </row>
    <row r="33" spans="1:18" ht="13.5" outlineLevel="2" thickBot="1" x14ac:dyDescent="0.25">
      <c r="B33" s="167" t="s">
        <v>178</v>
      </c>
      <c r="C33" s="167" t="s">
        <v>179</v>
      </c>
      <c r="D33" s="168">
        <v>7831</v>
      </c>
      <c r="E33" s="168">
        <v>7278</v>
      </c>
      <c r="F33" s="169" t="s">
        <v>180</v>
      </c>
      <c r="G33" s="168">
        <v>7569</v>
      </c>
      <c r="H33" s="170">
        <v>7299</v>
      </c>
      <c r="I33" s="169" t="s">
        <v>181</v>
      </c>
      <c r="J33" s="171"/>
    </row>
    <row r="34" spans="1:18" outlineLevel="2" x14ac:dyDescent="0.2">
      <c r="B34" s="181"/>
      <c r="C34" s="181"/>
      <c r="D34" s="507"/>
      <c r="E34" s="507"/>
      <c r="F34" s="508"/>
      <c r="G34" s="507"/>
      <c r="H34" s="509"/>
      <c r="I34" s="508"/>
      <c r="J34" s="171"/>
    </row>
    <row r="35" spans="1:18" outlineLevel="1" x14ac:dyDescent="0.2">
      <c r="A35" s="158" t="s">
        <v>182</v>
      </c>
      <c r="B35" s="172" t="s">
        <v>183</v>
      </c>
    </row>
    <row r="36" spans="1:18" outlineLevel="1" x14ac:dyDescent="0.2">
      <c r="B36" s="557" t="s">
        <v>184</v>
      </c>
      <c r="C36" s="557"/>
      <c r="D36" s="557"/>
      <c r="E36" s="557"/>
      <c r="F36" s="557"/>
      <c r="G36" s="557"/>
      <c r="H36" s="557"/>
      <c r="I36" s="557"/>
      <c r="J36" s="557"/>
      <c r="K36" s="557"/>
      <c r="L36" s="557"/>
      <c r="M36" s="557"/>
      <c r="N36" s="557"/>
      <c r="O36" s="557"/>
      <c r="P36" s="557"/>
      <c r="Q36" s="207"/>
      <c r="R36" s="207"/>
    </row>
    <row r="37" spans="1:18" ht="55.5" customHeight="1" outlineLevel="1" x14ac:dyDescent="0.2">
      <c r="B37" s="553" t="s">
        <v>726</v>
      </c>
      <c r="C37" s="553"/>
      <c r="D37" s="553"/>
      <c r="E37" s="553"/>
      <c r="F37" s="553"/>
      <c r="G37" s="553"/>
      <c r="H37" s="553"/>
      <c r="I37" s="553"/>
      <c r="J37" s="553"/>
      <c r="K37" s="553"/>
      <c r="L37" s="553"/>
      <c r="M37" s="553"/>
      <c r="N37" s="553"/>
      <c r="O37" s="553"/>
      <c r="P37" s="553"/>
      <c r="Q37" s="188"/>
      <c r="R37" s="188"/>
    </row>
    <row r="38" spans="1:18" ht="40.5" customHeight="1" outlineLevel="1" x14ac:dyDescent="0.2">
      <c r="B38" s="553" t="s">
        <v>727</v>
      </c>
      <c r="C38" s="553"/>
      <c r="D38" s="553"/>
      <c r="E38" s="553"/>
      <c r="F38" s="553"/>
      <c r="G38" s="553"/>
      <c r="H38" s="553"/>
      <c r="I38" s="553"/>
      <c r="J38" s="553"/>
      <c r="K38" s="553"/>
      <c r="L38" s="553"/>
      <c r="M38" s="553"/>
      <c r="N38" s="553"/>
      <c r="O38" s="553"/>
      <c r="P38" s="553"/>
      <c r="Q38" s="188"/>
      <c r="R38" s="188"/>
    </row>
    <row r="39" spans="1:18" ht="52.5" customHeight="1" outlineLevel="1" x14ac:dyDescent="0.2">
      <c r="B39" s="553" t="s">
        <v>728</v>
      </c>
      <c r="C39" s="553"/>
      <c r="D39" s="553"/>
      <c r="E39" s="553"/>
      <c r="F39" s="553"/>
      <c r="G39" s="553"/>
      <c r="H39" s="553"/>
      <c r="I39" s="553"/>
      <c r="J39" s="553"/>
      <c r="K39" s="553"/>
      <c r="L39" s="553"/>
      <c r="M39" s="553"/>
      <c r="N39" s="553"/>
      <c r="O39" s="553"/>
      <c r="P39" s="553"/>
      <c r="Q39" s="188"/>
      <c r="R39" s="188"/>
    </row>
    <row r="40" spans="1:18" ht="54" customHeight="1" outlineLevel="1" x14ac:dyDescent="0.2">
      <c r="B40" s="557" t="s">
        <v>945</v>
      </c>
      <c r="C40" s="557"/>
      <c r="D40" s="557"/>
      <c r="E40" s="557"/>
      <c r="F40" s="557"/>
      <c r="G40" s="557"/>
      <c r="H40" s="557"/>
      <c r="I40" s="557"/>
      <c r="J40" s="557"/>
      <c r="K40" s="557"/>
      <c r="L40" s="557"/>
      <c r="M40" s="557"/>
      <c r="N40" s="557"/>
      <c r="O40" s="557"/>
      <c r="P40" s="557"/>
      <c r="Q40" s="207"/>
      <c r="R40" s="207"/>
    </row>
    <row r="41" spans="1:18" ht="39.75" customHeight="1" outlineLevel="1" x14ac:dyDescent="0.2">
      <c r="B41" s="557" t="s">
        <v>185</v>
      </c>
      <c r="C41" s="557"/>
      <c r="D41" s="557"/>
      <c r="E41" s="557"/>
      <c r="F41" s="557"/>
      <c r="G41" s="557"/>
      <c r="H41" s="557"/>
      <c r="I41" s="557"/>
      <c r="J41" s="557"/>
      <c r="K41" s="557"/>
      <c r="L41" s="557"/>
      <c r="M41" s="557"/>
      <c r="N41" s="557"/>
      <c r="O41" s="557"/>
      <c r="P41" s="557"/>
      <c r="Q41" s="207"/>
      <c r="R41" s="207"/>
    </row>
    <row r="42" spans="1:18" ht="47.25" customHeight="1" outlineLevel="1" x14ac:dyDescent="0.2">
      <c r="B42" s="553" t="s">
        <v>972</v>
      </c>
      <c r="C42" s="553"/>
      <c r="D42" s="553"/>
      <c r="E42" s="553"/>
      <c r="F42" s="553"/>
      <c r="G42" s="553"/>
      <c r="H42" s="553"/>
      <c r="I42" s="553"/>
      <c r="J42" s="553"/>
      <c r="K42" s="553"/>
      <c r="L42" s="553"/>
      <c r="M42" s="553"/>
      <c r="N42" s="553"/>
      <c r="O42" s="553"/>
      <c r="P42" s="553"/>
      <c r="Q42" s="188"/>
      <c r="R42" s="188"/>
    </row>
    <row r="43" spans="1:18" ht="92.45" customHeight="1" outlineLevel="1" x14ac:dyDescent="0.2">
      <c r="B43" s="553" t="s">
        <v>729</v>
      </c>
      <c r="C43" s="553"/>
      <c r="D43" s="553"/>
      <c r="E43" s="553"/>
      <c r="F43" s="553"/>
      <c r="G43" s="553"/>
      <c r="H43" s="553"/>
      <c r="I43" s="553"/>
      <c r="J43" s="553"/>
      <c r="K43" s="553"/>
      <c r="L43" s="553"/>
      <c r="M43" s="553"/>
      <c r="N43" s="553"/>
      <c r="O43" s="553"/>
      <c r="P43" s="553"/>
      <c r="Q43" s="188"/>
      <c r="R43" s="188"/>
    </row>
    <row r="44" spans="1:18" outlineLevel="1" x14ac:dyDescent="0.2">
      <c r="B44" s="553" t="s">
        <v>730</v>
      </c>
      <c r="C44" s="553"/>
      <c r="D44" s="553"/>
      <c r="E44" s="553"/>
      <c r="F44" s="553"/>
      <c r="G44" s="553"/>
      <c r="H44" s="553"/>
      <c r="I44" s="553"/>
      <c r="J44" s="553"/>
      <c r="K44" s="553"/>
      <c r="L44" s="553"/>
      <c r="M44" s="553"/>
      <c r="N44" s="553"/>
      <c r="O44" s="553"/>
      <c r="P44" s="553"/>
      <c r="Q44" s="188"/>
      <c r="R44" s="188"/>
    </row>
    <row r="45" spans="1:18" ht="56.25" customHeight="1" outlineLevel="1" x14ac:dyDescent="0.2">
      <c r="B45" s="553" t="s">
        <v>731</v>
      </c>
      <c r="C45" s="553"/>
      <c r="D45" s="553"/>
      <c r="E45" s="553"/>
      <c r="F45" s="553"/>
      <c r="G45" s="553"/>
      <c r="H45" s="553"/>
      <c r="I45" s="553"/>
      <c r="J45" s="553"/>
      <c r="K45" s="553"/>
      <c r="L45" s="553"/>
      <c r="M45" s="553"/>
      <c r="N45" s="553"/>
      <c r="O45" s="553"/>
      <c r="P45" s="553"/>
      <c r="Q45" s="188"/>
      <c r="R45" s="188"/>
    </row>
    <row r="46" spans="1:18" ht="15.75" customHeight="1" x14ac:dyDescent="0.2">
      <c r="A46" s="152" t="s">
        <v>186</v>
      </c>
      <c r="B46" s="153" t="s">
        <v>187</v>
      </c>
      <c r="J46" s="164"/>
    </row>
    <row r="47" spans="1:18" ht="89.25" customHeight="1" outlineLevel="1" x14ac:dyDescent="0.2">
      <c r="B47" s="553" t="s">
        <v>732</v>
      </c>
      <c r="C47" s="553"/>
      <c r="D47" s="553"/>
      <c r="E47" s="553"/>
      <c r="F47" s="553"/>
      <c r="G47" s="553"/>
      <c r="H47" s="553"/>
      <c r="I47" s="553"/>
      <c r="J47" s="553"/>
      <c r="K47" s="553"/>
      <c r="L47" s="553"/>
      <c r="M47" s="553"/>
      <c r="N47" s="553"/>
      <c r="O47" s="553"/>
      <c r="P47" s="553"/>
      <c r="Q47" s="188"/>
      <c r="R47" s="188"/>
    </row>
    <row r="48" spans="1:18" outlineLevel="1" collapsed="1" x14ac:dyDescent="0.2">
      <c r="A48" s="173" t="s">
        <v>188</v>
      </c>
      <c r="B48" s="159" t="s">
        <v>189</v>
      </c>
      <c r="J48" s="174"/>
    </row>
    <row r="49" spans="1:18" outlineLevel="2" x14ac:dyDescent="0.2">
      <c r="B49" s="553" t="s">
        <v>190</v>
      </c>
      <c r="C49" s="553"/>
      <c r="D49" s="553"/>
      <c r="E49" s="553"/>
      <c r="F49" s="553"/>
      <c r="G49" s="553"/>
      <c r="H49" s="553"/>
      <c r="I49" s="553"/>
      <c r="J49" s="553"/>
      <c r="K49" s="553"/>
      <c r="L49" s="553"/>
      <c r="M49" s="553"/>
      <c r="N49" s="553"/>
      <c r="O49" s="553"/>
      <c r="P49" s="553"/>
      <c r="Q49" s="188"/>
      <c r="R49" s="188"/>
    </row>
    <row r="50" spans="1:18" outlineLevel="2" x14ac:dyDescent="0.2">
      <c r="B50" s="553" t="s">
        <v>739</v>
      </c>
      <c r="C50" s="553"/>
      <c r="D50" s="553"/>
      <c r="E50" s="553"/>
      <c r="F50" s="553"/>
      <c r="G50" s="553"/>
      <c r="H50" s="553"/>
      <c r="I50" s="553"/>
      <c r="J50" s="553"/>
      <c r="K50" s="553"/>
      <c r="L50" s="553"/>
      <c r="M50" s="553"/>
      <c r="N50" s="553"/>
      <c r="O50" s="553"/>
      <c r="P50" s="553"/>
      <c r="Q50" s="188"/>
      <c r="R50" s="188"/>
    </row>
    <row r="51" spans="1:18" outlineLevel="2" x14ac:dyDescent="0.2">
      <c r="B51" s="553" t="s">
        <v>733</v>
      </c>
      <c r="C51" s="553"/>
      <c r="D51" s="553"/>
      <c r="E51" s="553"/>
      <c r="F51" s="553"/>
      <c r="G51" s="553"/>
      <c r="H51" s="553"/>
      <c r="I51" s="553"/>
      <c r="J51" s="553"/>
      <c r="K51" s="553"/>
      <c r="L51" s="553"/>
      <c r="M51" s="553"/>
      <c r="N51" s="553"/>
      <c r="O51" s="553"/>
      <c r="P51" s="553"/>
      <c r="Q51" s="188"/>
      <c r="R51" s="188"/>
    </row>
    <row r="52" spans="1:18" outlineLevel="2" x14ac:dyDescent="0.2">
      <c r="B52" s="553" t="s">
        <v>734</v>
      </c>
      <c r="C52" s="553"/>
      <c r="D52" s="553"/>
      <c r="E52" s="553"/>
      <c r="F52" s="553"/>
      <c r="G52" s="553"/>
      <c r="H52" s="553"/>
      <c r="I52" s="553"/>
      <c r="J52" s="553"/>
      <c r="K52" s="553"/>
      <c r="L52" s="553"/>
      <c r="M52" s="553"/>
      <c r="N52" s="553"/>
      <c r="O52" s="553"/>
      <c r="P52" s="553"/>
      <c r="Q52" s="188"/>
      <c r="R52" s="188"/>
    </row>
    <row r="53" spans="1:18" outlineLevel="2" x14ac:dyDescent="0.2">
      <c r="B53" s="553" t="s">
        <v>735</v>
      </c>
      <c r="C53" s="553"/>
      <c r="D53" s="553"/>
      <c r="E53" s="553"/>
      <c r="F53" s="553"/>
      <c r="G53" s="553"/>
      <c r="H53" s="553"/>
      <c r="I53" s="553"/>
      <c r="J53" s="553"/>
      <c r="K53" s="553"/>
      <c r="L53" s="553"/>
      <c r="M53" s="553"/>
      <c r="N53" s="553"/>
      <c r="O53" s="553"/>
      <c r="P53" s="553"/>
      <c r="Q53" s="188"/>
      <c r="R53" s="188"/>
    </row>
    <row r="54" spans="1:18" outlineLevel="2" x14ac:dyDescent="0.2">
      <c r="B54" s="553" t="s">
        <v>736</v>
      </c>
      <c r="C54" s="553"/>
      <c r="D54" s="553"/>
      <c r="E54" s="553"/>
      <c r="F54" s="553"/>
      <c r="G54" s="553"/>
      <c r="H54" s="553"/>
      <c r="I54" s="553"/>
      <c r="J54" s="553"/>
      <c r="K54" s="553"/>
      <c r="L54" s="553"/>
      <c r="M54" s="553"/>
      <c r="N54" s="553"/>
      <c r="O54" s="553"/>
      <c r="P54" s="553"/>
      <c r="Q54" s="188"/>
      <c r="R54" s="188"/>
    </row>
    <row r="55" spans="1:18" outlineLevel="1" x14ac:dyDescent="0.2">
      <c r="A55" s="158" t="s">
        <v>188</v>
      </c>
      <c r="B55" s="159" t="s">
        <v>191</v>
      </c>
      <c r="J55" s="175"/>
    </row>
    <row r="56" spans="1:18" ht="48.75" customHeight="1" outlineLevel="2" x14ac:dyDescent="0.2">
      <c r="B56" s="553" t="s">
        <v>737</v>
      </c>
      <c r="C56" s="553"/>
      <c r="D56" s="553"/>
      <c r="E56" s="553"/>
      <c r="F56" s="553"/>
      <c r="G56" s="553"/>
      <c r="H56" s="553"/>
      <c r="I56" s="553"/>
      <c r="J56" s="553"/>
      <c r="K56" s="553"/>
      <c r="L56" s="553"/>
      <c r="M56" s="553"/>
      <c r="N56" s="553"/>
      <c r="O56" s="553"/>
      <c r="P56" s="553"/>
      <c r="Q56" s="188"/>
      <c r="R56" s="188"/>
    </row>
    <row r="57" spans="1:18" ht="38.25" customHeight="1" outlineLevel="2" x14ac:dyDescent="0.2">
      <c r="B57" s="553" t="s">
        <v>738</v>
      </c>
      <c r="C57" s="553"/>
      <c r="D57" s="553"/>
      <c r="E57" s="553"/>
      <c r="F57" s="553"/>
      <c r="G57" s="553"/>
      <c r="H57" s="553"/>
      <c r="I57" s="553"/>
      <c r="J57" s="553"/>
      <c r="K57" s="553"/>
      <c r="L57" s="553"/>
      <c r="M57" s="553"/>
      <c r="N57" s="553"/>
      <c r="O57" s="553"/>
      <c r="P57" s="553"/>
      <c r="Q57" s="188"/>
      <c r="R57" s="188"/>
    </row>
    <row r="58" spans="1:18" outlineLevel="2" x14ac:dyDescent="0.2">
      <c r="B58" s="553" t="s">
        <v>740</v>
      </c>
      <c r="C58" s="553"/>
      <c r="D58" s="553"/>
      <c r="E58" s="553"/>
      <c r="F58" s="553"/>
      <c r="G58" s="553"/>
      <c r="H58" s="553"/>
      <c r="I58" s="553"/>
      <c r="J58" s="553"/>
      <c r="K58" s="553"/>
      <c r="L58" s="553"/>
      <c r="M58" s="553"/>
      <c r="N58" s="553"/>
      <c r="O58" s="553"/>
      <c r="P58" s="553"/>
      <c r="Q58" s="188"/>
      <c r="R58" s="188"/>
    </row>
    <row r="59" spans="1:18" outlineLevel="2" x14ac:dyDescent="0.2">
      <c r="B59" s="553" t="s">
        <v>741</v>
      </c>
      <c r="C59" s="553"/>
      <c r="D59" s="553"/>
      <c r="E59" s="553"/>
      <c r="F59" s="553"/>
      <c r="G59" s="553"/>
      <c r="H59" s="553"/>
      <c r="I59" s="553"/>
      <c r="J59" s="553"/>
      <c r="K59" s="553"/>
      <c r="L59" s="553"/>
      <c r="M59" s="553"/>
      <c r="N59" s="553"/>
      <c r="O59" s="553"/>
      <c r="P59" s="553"/>
      <c r="Q59" s="188"/>
      <c r="R59" s="188"/>
    </row>
    <row r="60" spans="1:18" outlineLevel="2" x14ac:dyDescent="0.2">
      <c r="B60" s="553" t="s">
        <v>742</v>
      </c>
      <c r="C60" s="553"/>
      <c r="D60" s="553"/>
      <c r="E60" s="553"/>
      <c r="F60" s="553"/>
      <c r="G60" s="553"/>
      <c r="H60" s="553"/>
      <c r="I60" s="553"/>
      <c r="J60" s="553"/>
      <c r="K60" s="553"/>
      <c r="L60" s="553"/>
      <c r="M60" s="553"/>
      <c r="N60" s="553"/>
      <c r="O60" s="553"/>
      <c r="P60" s="553"/>
      <c r="Q60" s="188"/>
      <c r="R60" s="188"/>
    </row>
    <row r="61" spans="1:18" outlineLevel="2" x14ac:dyDescent="0.2">
      <c r="B61" s="553" t="s">
        <v>743</v>
      </c>
      <c r="C61" s="553"/>
      <c r="D61" s="553"/>
      <c r="E61" s="553"/>
      <c r="F61" s="553"/>
      <c r="G61" s="553"/>
      <c r="H61" s="553"/>
      <c r="I61" s="553"/>
      <c r="J61" s="553"/>
      <c r="K61" s="553"/>
      <c r="L61" s="553"/>
      <c r="M61" s="553"/>
      <c r="N61" s="553"/>
      <c r="O61" s="553"/>
      <c r="P61" s="553"/>
      <c r="Q61" s="188"/>
      <c r="R61" s="188"/>
    </row>
    <row r="62" spans="1:18" outlineLevel="2" x14ac:dyDescent="0.2">
      <c r="B62" s="553" t="s">
        <v>744</v>
      </c>
      <c r="C62" s="553"/>
      <c r="D62" s="553"/>
      <c r="E62" s="553"/>
      <c r="F62" s="553"/>
      <c r="G62" s="553"/>
      <c r="H62" s="553"/>
      <c r="I62" s="553"/>
      <c r="J62" s="553"/>
      <c r="K62" s="553"/>
      <c r="L62" s="553"/>
      <c r="M62" s="553"/>
      <c r="N62" s="553"/>
      <c r="O62" s="553"/>
      <c r="P62" s="553"/>
      <c r="Q62" s="188"/>
      <c r="R62" s="188"/>
    </row>
    <row r="63" spans="1:18" ht="38.25" customHeight="1" outlineLevel="2" x14ac:dyDescent="0.2">
      <c r="B63" s="553" t="s">
        <v>745</v>
      </c>
      <c r="C63" s="553"/>
      <c r="D63" s="553"/>
      <c r="E63" s="553"/>
      <c r="F63" s="553"/>
      <c r="G63" s="553"/>
      <c r="H63" s="553"/>
      <c r="I63" s="553"/>
      <c r="J63" s="553"/>
      <c r="K63" s="553"/>
      <c r="L63" s="553"/>
      <c r="M63" s="553"/>
      <c r="N63" s="553"/>
      <c r="O63" s="553"/>
      <c r="P63" s="553"/>
      <c r="Q63" s="188"/>
      <c r="R63" s="188"/>
    </row>
    <row r="64" spans="1:18" outlineLevel="2" x14ac:dyDescent="0.2">
      <c r="B64" s="553" t="s">
        <v>746</v>
      </c>
      <c r="C64" s="553"/>
      <c r="D64" s="553"/>
      <c r="E64" s="553"/>
      <c r="F64" s="553"/>
      <c r="G64" s="553"/>
      <c r="H64" s="553"/>
      <c r="I64" s="553"/>
      <c r="J64" s="553"/>
      <c r="K64" s="553"/>
      <c r="L64" s="553"/>
      <c r="M64" s="553"/>
      <c r="N64" s="553"/>
      <c r="O64" s="553"/>
      <c r="P64" s="553"/>
      <c r="Q64" s="188"/>
      <c r="R64" s="188"/>
    </row>
    <row r="65" spans="1:18" outlineLevel="1" x14ac:dyDescent="0.2">
      <c r="A65" s="158" t="s">
        <v>192</v>
      </c>
      <c r="B65" s="559" t="s">
        <v>193</v>
      </c>
      <c r="C65" s="559"/>
      <c r="D65" s="559"/>
      <c r="E65" s="559"/>
      <c r="F65" s="559"/>
      <c r="G65" s="559"/>
      <c r="H65" s="559"/>
      <c r="I65" s="559"/>
      <c r="J65" s="176"/>
    </row>
    <row r="66" spans="1:18" ht="24" customHeight="1" outlineLevel="2" x14ac:dyDescent="0.2">
      <c r="B66" s="553" t="s">
        <v>747</v>
      </c>
      <c r="C66" s="553"/>
      <c r="D66" s="553"/>
      <c r="E66" s="553"/>
      <c r="F66" s="553"/>
      <c r="G66" s="553"/>
      <c r="H66" s="553"/>
      <c r="I66" s="553"/>
      <c r="J66" s="553"/>
      <c r="K66" s="553"/>
      <c r="L66" s="553"/>
      <c r="M66" s="553"/>
      <c r="N66" s="553"/>
      <c r="O66" s="553"/>
      <c r="P66" s="553"/>
      <c r="Q66" s="188"/>
      <c r="R66" s="188"/>
    </row>
    <row r="67" spans="1:18" outlineLevel="2" x14ac:dyDescent="0.2">
      <c r="B67" s="553" t="s">
        <v>748</v>
      </c>
      <c r="C67" s="553"/>
      <c r="D67" s="553"/>
      <c r="E67" s="553"/>
      <c r="F67" s="553"/>
      <c r="G67" s="553"/>
      <c r="H67" s="553"/>
      <c r="I67" s="553"/>
      <c r="J67" s="176"/>
    </row>
    <row r="68" spans="1:18" outlineLevel="2" x14ac:dyDescent="0.2">
      <c r="B68" s="553" t="s">
        <v>749</v>
      </c>
      <c r="C68" s="553"/>
      <c r="D68" s="553"/>
      <c r="E68" s="553"/>
      <c r="F68" s="553"/>
      <c r="G68" s="553"/>
      <c r="H68" s="553"/>
      <c r="I68" s="553"/>
      <c r="J68" s="553"/>
      <c r="K68" s="553"/>
      <c r="L68" s="553"/>
      <c r="M68" s="553"/>
      <c r="N68" s="553"/>
      <c r="O68" s="553"/>
      <c r="P68" s="553"/>
      <c r="Q68" s="188"/>
      <c r="R68" s="188"/>
    </row>
    <row r="69" spans="1:18" ht="39" customHeight="1" outlineLevel="2" x14ac:dyDescent="0.2">
      <c r="B69" s="553" t="s">
        <v>946</v>
      </c>
      <c r="C69" s="553"/>
      <c r="D69" s="553"/>
      <c r="E69" s="553"/>
      <c r="F69" s="553"/>
      <c r="G69" s="553"/>
      <c r="H69" s="553"/>
      <c r="I69" s="553"/>
      <c r="J69" s="553"/>
      <c r="K69" s="553"/>
      <c r="L69" s="553"/>
      <c r="M69" s="553"/>
      <c r="N69" s="553"/>
      <c r="O69" s="553"/>
      <c r="P69" s="553"/>
      <c r="Q69" s="188"/>
      <c r="R69" s="188"/>
    </row>
    <row r="70" spans="1:18" ht="39.75" customHeight="1" outlineLevel="2" x14ac:dyDescent="0.2">
      <c r="B70" s="553" t="s">
        <v>750</v>
      </c>
      <c r="C70" s="553"/>
      <c r="D70" s="553"/>
      <c r="E70" s="553"/>
      <c r="F70" s="553"/>
      <c r="G70" s="553"/>
      <c r="H70" s="553"/>
      <c r="I70" s="553"/>
      <c r="J70" s="553"/>
      <c r="K70" s="553"/>
      <c r="L70" s="553"/>
      <c r="M70" s="553"/>
      <c r="N70" s="553"/>
      <c r="O70" s="553"/>
      <c r="P70" s="553"/>
      <c r="Q70" s="188"/>
      <c r="R70" s="188"/>
    </row>
    <row r="71" spans="1:18" outlineLevel="2" x14ac:dyDescent="0.2">
      <c r="B71" s="553" t="s">
        <v>947</v>
      </c>
      <c r="C71" s="553"/>
      <c r="D71" s="553"/>
      <c r="E71" s="553"/>
      <c r="F71" s="553"/>
      <c r="G71" s="553"/>
      <c r="H71" s="553"/>
      <c r="I71" s="553"/>
      <c r="J71" s="553"/>
      <c r="K71" s="553"/>
      <c r="L71" s="553"/>
      <c r="M71" s="553"/>
      <c r="N71" s="553"/>
      <c r="O71" s="553"/>
      <c r="P71" s="553"/>
      <c r="Q71" s="188"/>
      <c r="R71" s="188"/>
    </row>
    <row r="72" spans="1:18" ht="67.5" customHeight="1" outlineLevel="2" x14ac:dyDescent="0.2">
      <c r="B72" s="553" t="s">
        <v>751</v>
      </c>
      <c r="C72" s="553"/>
      <c r="D72" s="553"/>
      <c r="E72" s="553"/>
      <c r="F72" s="553"/>
      <c r="G72" s="553"/>
      <c r="H72" s="553"/>
      <c r="I72" s="553"/>
      <c r="J72" s="553"/>
      <c r="K72" s="553"/>
      <c r="L72" s="553"/>
      <c r="M72" s="553"/>
      <c r="N72" s="553"/>
      <c r="O72" s="553"/>
      <c r="P72" s="553"/>
      <c r="Q72" s="188"/>
      <c r="R72" s="188"/>
    </row>
    <row r="73" spans="1:18" ht="68.25" customHeight="1" outlineLevel="2" x14ac:dyDescent="0.2">
      <c r="B73" s="553" t="s">
        <v>752</v>
      </c>
      <c r="C73" s="553"/>
      <c r="D73" s="553"/>
      <c r="E73" s="553"/>
      <c r="F73" s="553"/>
      <c r="G73" s="553"/>
      <c r="H73" s="553"/>
      <c r="I73" s="553"/>
      <c r="J73" s="553"/>
      <c r="K73" s="553"/>
      <c r="L73" s="553"/>
      <c r="M73" s="553"/>
      <c r="N73" s="553"/>
      <c r="O73" s="553"/>
      <c r="P73" s="553"/>
      <c r="Q73" s="188"/>
      <c r="R73" s="188"/>
    </row>
    <row r="74" spans="1:18" outlineLevel="1" x14ac:dyDescent="0.2">
      <c r="A74" s="158" t="s">
        <v>194</v>
      </c>
      <c r="B74" s="159" t="s">
        <v>195</v>
      </c>
      <c r="J74" s="175"/>
    </row>
    <row r="75" spans="1:18" outlineLevel="1" x14ac:dyDescent="0.2">
      <c r="B75" s="553" t="s">
        <v>753</v>
      </c>
      <c r="C75" s="553"/>
      <c r="D75" s="553"/>
      <c r="E75" s="553"/>
      <c r="F75" s="553"/>
      <c r="G75" s="553"/>
      <c r="H75" s="553"/>
      <c r="I75" s="553"/>
      <c r="J75" s="553"/>
      <c r="K75" s="553"/>
      <c r="L75" s="553"/>
      <c r="M75" s="553"/>
      <c r="N75" s="553"/>
      <c r="O75" s="553"/>
      <c r="P75" s="553"/>
      <c r="Q75" s="188"/>
      <c r="R75" s="188"/>
    </row>
    <row r="76" spans="1:18" ht="58.5" customHeight="1" outlineLevel="1" x14ac:dyDescent="0.2">
      <c r="B76" s="553" t="s">
        <v>754</v>
      </c>
      <c r="C76" s="553"/>
      <c r="D76" s="553"/>
      <c r="E76" s="553"/>
      <c r="F76" s="553"/>
      <c r="G76" s="553"/>
      <c r="H76" s="553"/>
      <c r="I76" s="553"/>
      <c r="J76" s="553"/>
      <c r="K76" s="553"/>
      <c r="L76" s="553"/>
      <c r="M76" s="553"/>
      <c r="N76" s="553"/>
      <c r="O76" s="553"/>
      <c r="P76" s="553"/>
      <c r="Q76" s="188"/>
      <c r="R76" s="188"/>
    </row>
    <row r="77" spans="1:18" ht="15.75" customHeight="1" x14ac:dyDescent="0.2">
      <c r="A77" s="152" t="s">
        <v>196</v>
      </c>
      <c r="B77" s="153" t="s">
        <v>197</v>
      </c>
      <c r="J77" s="164"/>
    </row>
    <row r="78" spans="1:18" ht="58.5" customHeight="1" outlineLevel="1" x14ac:dyDescent="0.2">
      <c r="B78" s="553" t="s">
        <v>755</v>
      </c>
      <c r="C78" s="553"/>
      <c r="D78" s="553"/>
      <c r="E78" s="553"/>
      <c r="F78" s="553"/>
      <c r="G78" s="553"/>
      <c r="H78" s="553"/>
      <c r="I78" s="553"/>
      <c r="J78" s="553"/>
      <c r="K78" s="553"/>
      <c r="L78" s="553"/>
      <c r="M78" s="553"/>
      <c r="N78" s="553"/>
      <c r="O78" s="553"/>
      <c r="P78" s="553"/>
      <c r="Q78" s="188"/>
      <c r="R78" s="188"/>
    </row>
    <row r="79" spans="1:18" x14ac:dyDescent="0.2">
      <c r="B79" s="177"/>
      <c r="C79" s="164"/>
      <c r="D79" s="164"/>
      <c r="E79" s="164"/>
      <c r="F79" s="164"/>
      <c r="G79" s="164"/>
      <c r="H79" s="164"/>
      <c r="I79" s="164"/>
      <c r="J79" s="164"/>
    </row>
    <row r="80" spans="1:18" s="151" customFormat="1" ht="15.75" x14ac:dyDescent="0.2">
      <c r="A80" s="150" t="s">
        <v>198</v>
      </c>
      <c r="B80" s="555" t="s">
        <v>199</v>
      </c>
      <c r="C80" s="556"/>
      <c r="D80" s="556"/>
      <c r="E80" s="556"/>
      <c r="F80" s="556"/>
      <c r="G80" s="556"/>
      <c r="H80" s="556"/>
      <c r="I80" s="556"/>
      <c r="J80" s="556"/>
      <c r="K80" s="556"/>
      <c r="L80" s="556"/>
      <c r="M80" s="556"/>
      <c r="N80" s="556"/>
      <c r="O80" s="556"/>
      <c r="P80" s="556"/>
      <c r="Q80" s="510"/>
      <c r="R80" s="510"/>
    </row>
    <row r="81" spans="1:18" ht="51.75" customHeight="1" outlineLevel="1" x14ac:dyDescent="0.2">
      <c r="B81" s="553" t="s">
        <v>200</v>
      </c>
      <c r="C81" s="553"/>
      <c r="D81" s="553"/>
      <c r="E81" s="553"/>
      <c r="F81" s="553"/>
      <c r="G81" s="553"/>
      <c r="H81" s="553"/>
      <c r="I81" s="553"/>
      <c r="J81" s="553"/>
      <c r="K81" s="553"/>
      <c r="L81" s="553"/>
      <c r="M81" s="553"/>
      <c r="N81" s="553"/>
      <c r="O81" s="553"/>
      <c r="P81" s="553"/>
      <c r="Q81" s="188"/>
      <c r="R81" s="188"/>
    </row>
    <row r="82" spans="1:18" x14ac:dyDescent="0.2">
      <c r="A82" s="152" t="s">
        <v>201</v>
      </c>
      <c r="B82" s="153" t="s">
        <v>202</v>
      </c>
      <c r="C82" s="154"/>
      <c r="D82" s="154"/>
      <c r="E82" s="154"/>
      <c r="F82" s="154"/>
      <c r="G82" s="154"/>
      <c r="H82" s="154"/>
      <c r="I82" s="154"/>
      <c r="J82" s="154"/>
    </row>
    <row r="83" spans="1:18" ht="74.25" customHeight="1" outlineLevel="1" x14ac:dyDescent="0.2">
      <c r="B83" s="553" t="s">
        <v>756</v>
      </c>
      <c r="C83" s="553"/>
      <c r="D83" s="553"/>
      <c r="E83" s="553"/>
      <c r="F83" s="553"/>
      <c r="G83" s="553"/>
      <c r="H83" s="553"/>
      <c r="I83" s="553"/>
      <c r="J83" s="553"/>
      <c r="K83" s="553"/>
      <c r="L83" s="553"/>
      <c r="M83" s="553"/>
      <c r="N83" s="553"/>
      <c r="O83" s="553"/>
      <c r="P83" s="553"/>
      <c r="Q83" s="188"/>
      <c r="R83" s="188"/>
    </row>
    <row r="84" spans="1:18" ht="108.75" customHeight="1" outlineLevel="1" x14ac:dyDescent="0.2">
      <c r="B84" s="553" t="s">
        <v>948</v>
      </c>
      <c r="C84" s="553"/>
      <c r="D84" s="553"/>
      <c r="E84" s="553"/>
      <c r="F84" s="553"/>
      <c r="G84" s="553"/>
      <c r="H84" s="553"/>
      <c r="I84" s="553"/>
      <c r="J84" s="553"/>
      <c r="K84" s="553"/>
      <c r="L84" s="553"/>
      <c r="M84" s="553"/>
      <c r="N84" s="553"/>
      <c r="O84" s="553"/>
      <c r="P84" s="553"/>
      <c r="Q84" s="188"/>
      <c r="R84" s="188"/>
    </row>
    <row r="85" spans="1:18" outlineLevel="1" collapsed="1" x14ac:dyDescent="0.2">
      <c r="A85" s="158" t="s">
        <v>203</v>
      </c>
      <c r="B85" s="159" t="s">
        <v>204</v>
      </c>
      <c r="J85" s="160"/>
    </row>
    <row r="86" spans="1:18" ht="42" customHeight="1" outlineLevel="2" x14ac:dyDescent="0.2">
      <c r="A86" s="158"/>
      <c r="B86" s="553" t="s">
        <v>757</v>
      </c>
      <c r="C86" s="553"/>
      <c r="D86" s="553"/>
      <c r="E86" s="553"/>
      <c r="F86" s="553"/>
      <c r="G86" s="553"/>
      <c r="H86" s="553"/>
      <c r="I86" s="553"/>
      <c r="J86" s="553"/>
      <c r="K86" s="553"/>
      <c r="L86" s="553"/>
      <c r="M86" s="553"/>
      <c r="N86" s="553"/>
      <c r="O86" s="553"/>
      <c r="P86" s="553"/>
      <c r="Q86" s="188"/>
      <c r="R86" s="188"/>
    </row>
    <row r="87" spans="1:18" outlineLevel="2" x14ac:dyDescent="0.2">
      <c r="A87" s="158"/>
      <c r="B87" s="553" t="s">
        <v>758</v>
      </c>
      <c r="C87" s="553"/>
      <c r="D87" s="553"/>
      <c r="E87" s="553"/>
      <c r="F87" s="553"/>
      <c r="G87" s="553"/>
      <c r="H87" s="553"/>
      <c r="I87" s="553"/>
      <c r="J87" s="553"/>
      <c r="K87" s="553"/>
      <c r="L87" s="553"/>
      <c r="M87" s="553"/>
      <c r="N87" s="553"/>
      <c r="O87" s="553"/>
      <c r="P87" s="553"/>
      <c r="Q87" s="188"/>
      <c r="R87" s="188"/>
    </row>
    <row r="88" spans="1:18" outlineLevel="2" x14ac:dyDescent="0.2">
      <c r="A88" s="158"/>
      <c r="B88" s="553" t="s">
        <v>759</v>
      </c>
      <c r="C88" s="553"/>
      <c r="D88" s="553"/>
      <c r="E88" s="553"/>
      <c r="F88" s="553"/>
      <c r="G88" s="553"/>
      <c r="H88" s="553"/>
      <c r="I88" s="553"/>
      <c r="J88" s="553"/>
      <c r="K88" s="553"/>
      <c r="L88" s="553"/>
      <c r="M88" s="553"/>
      <c r="N88" s="553"/>
      <c r="O88" s="553"/>
      <c r="P88" s="553"/>
      <c r="Q88" s="188"/>
      <c r="R88" s="188"/>
    </row>
    <row r="89" spans="1:18" outlineLevel="2" x14ac:dyDescent="0.2">
      <c r="A89" s="158"/>
      <c r="B89" s="553" t="s">
        <v>760</v>
      </c>
      <c r="C89" s="553"/>
      <c r="D89" s="553"/>
      <c r="E89" s="553"/>
      <c r="F89" s="553"/>
      <c r="G89" s="553"/>
      <c r="H89" s="553"/>
      <c r="I89" s="553"/>
      <c r="J89" s="553"/>
      <c r="K89" s="553"/>
      <c r="L89" s="553"/>
      <c r="M89" s="553"/>
      <c r="N89" s="553"/>
      <c r="O89" s="553"/>
      <c r="P89" s="553"/>
      <c r="Q89" s="188"/>
      <c r="R89" s="188"/>
    </row>
    <row r="90" spans="1:18" outlineLevel="2" x14ac:dyDescent="0.2">
      <c r="A90" s="158"/>
      <c r="B90" s="553" t="s">
        <v>761</v>
      </c>
      <c r="C90" s="553"/>
      <c r="D90" s="553"/>
      <c r="E90" s="553"/>
      <c r="F90" s="553"/>
      <c r="G90" s="553"/>
      <c r="H90" s="553"/>
      <c r="I90" s="553"/>
      <c r="J90" s="553"/>
      <c r="K90" s="553"/>
      <c r="L90" s="553"/>
      <c r="M90" s="553"/>
      <c r="N90" s="553"/>
      <c r="O90" s="553"/>
      <c r="P90" s="553"/>
      <c r="Q90" s="188"/>
      <c r="R90" s="188"/>
    </row>
    <row r="91" spans="1:18" outlineLevel="2" x14ac:dyDescent="0.2">
      <c r="A91" s="158"/>
      <c r="B91" s="553" t="s">
        <v>205</v>
      </c>
      <c r="C91" s="553"/>
      <c r="D91" s="553"/>
      <c r="E91" s="553"/>
      <c r="F91" s="553"/>
      <c r="G91" s="553"/>
      <c r="H91" s="553"/>
      <c r="I91" s="553"/>
      <c r="J91" s="553"/>
      <c r="K91" s="553"/>
      <c r="L91" s="553"/>
      <c r="M91" s="553"/>
      <c r="N91" s="553"/>
      <c r="O91" s="553"/>
      <c r="P91" s="553"/>
      <c r="Q91" s="188"/>
      <c r="R91" s="188"/>
    </row>
    <row r="92" spans="1:18" ht="89.25" customHeight="1" outlineLevel="2" x14ac:dyDescent="0.2">
      <c r="A92" s="158"/>
      <c r="B92" s="553" t="s">
        <v>206</v>
      </c>
      <c r="C92" s="553"/>
      <c r="D92" s="553"/>
      <c r="E92" s="553"/>
      <c r="F92" s="553"/>
      <c r="G92" s="553"/>
      <c r="H92" s="553"/>
      <c r="I92" s="553"/>
      <c r="J92" s="553"/>
      <c r="K92" s="553"/>
      <c r="L92" s="553"/>
      <c r="M92" s="553"/>
      <c r="N92" s="553"/>
      <c r="O92" s="553"/>
      <c r="P92" s="553"/>
      <c r="Q92" s="188"/>
      <c r="R92" s="188"/>
    </row>
    <row r="93" spans="1:18" outlineLevel="1" x14ac:dyDescent="0.2">
      <c r="A93" s="158" t="s">
        <v>207</v>
      </c>
      <c r="B93" s="159" t="s">
        <v>208</v>
      </c>
      <c r="I93" s="106"/>
    </row>
    <row r="94" spans="1:18" outlineLevel="2" x14ac:dyDescent="0.2">
      <c r="A94" s="158"/>
      <c r="B94" s="178" t="s">
        <v>209</v>
      </c>
      <c r="I94" s="106"/>
      <c r="J94" s="171"/>
    </row>
    <row r="95" spans="1:18" outlineLevel="2" x14ac:dyDescent="0.2">
      <c r="A95" s="158"/>
      <c r="B95" s="553" t="s">
        <v>762</v>
      </c>
      <c r="C95" s="553"/>
      <c r="D95" s="553"/>
      <c r="E95" s="553"/>
      <c r="F95" s="553"/>
      <c r="G95" s="553"/>
      <c r="H95" s="553"/>
      <c r="I95" s="553"/>
      <c r="J95" s="553"/>
      <c r="K95" s="553"/>
      <c r="L95" s="553"/>
      <c r="M95" s="553"/>
      <c r="N95" s="553"/>
      <c r="O95" s="553"/>
      <c r="P95" s="553"/>
      <c r="Q95" s="188"/>
      <c r="R95" s="188"/>
    </row>
    <row r="96" spans="1:18" outlineLevel="1" x14ac:dyDescent="0.2">
      <c r="A96" s="158" t="s">
        <v>210</v>
      </c>
      <c r="B96" s="159" t="s">
        <v>763</v>
      </c>
      <c r="I96" s="106"/>
    </row>
    <row r="97" spans="1:34" outlineLevel="1" x14ac:dyDescent="0.2">
      <c r="B97" s="553" t="s">
        <v>764</v>
      </c>
      <c r="C97" s="553"/>
      <c r="D97" s="553"/>
      <c r="E97" s="553"/>
      <c r="F97" s="553"/>
      <c r="G97" s="553"/>
      <c r="H97" s="553"/>
      <c r="I97" s="553"/>
      <c r="J97" s="553"/>
      <c r="K97" s="553"/>
      <c r="L97" s="553"/>
      <c r="M97" s="553"/>
      <c r="N97" s="553"/>
      <c r="O97" s="553"/>
      <c r="P97" s="553"/>
      <c r="Q97" s="188"/>
      <c r="R97" s="188"/>
    </row>
    <row r="99" spans="1:34" s="151" customFormat="1" ht="15.75" x14ac:dyDescent="0.2">
      <c r="A99" s="150" t="s">
        <v>211</v>
      </c>
      <c r="B99" s="555" t="s">
        <v>765</v>
      </c>
      <c r="C99" s="556"/>
      <c r="D99" s="556"/>
      <c r="E99" s="556"/>
      <c r="F99" s="556"/>
      <c r="G99" s="556"/>
      <c r="H99" s="556"/>
      <c r="I99" s="556"/>
      <c r="J99" s="556"/>
      <c r="K99" s="556"/>
      <c r="L99" s="556"/>
      <c r="M99" s="556"/>
      <c r="N99" s="556"/>
      <c r="O99" s="556"/>
      <c r="P99" s="556"/>
      <c r="Q99" s="510"/>
      <c r="R99" s="510"/>
    </row>
    <row r="100" spans="1:34" s="511" customFormat="1" ht="15" x14ac:dyDescent="0.2">
      <c r="A100" s="152" t="s">
        <v>226</v>
      </c>
      <c r="B100" s="153" t="s">
        <v>766</v>
      </c>
      <c r="C100" s="153"/>
      <c r="D100" s="153"/>
      <c r="E100" s="153"/>
      <c r="F100" s="153"/>
      <c r="G100" s="153"/>
      <c r="H100" s="153"/>
      <c r="I100" s="153"/>
      <c r="J100" s="153"/>
      <c r="K100" s="153"/>
      <c r="L100" s="153"/>
      <c r="M100" s="153"/>
      <c r="N100" s="153"/>
      <c r="O100" s="153"/>
      <c r="P100" s="153"/>
      <c r="Q100" s="153"/>
      <c r="R100" s="153"/>
    </row>
    <row r="101" spans="1:34" ht="66.75" customHeight="1" outlineLevel="1" x14ac:dyDescent="0.2">
      <c r="B101" s="553" t="s">
        <v>767</v>
      </c>
      <c r="C101" s="553"/>
      <c r="D101" s="553"/>
      <c r="E101" s="553"/>
      <c r="F101" s="553"/>
      <c r="G101" s="553"/>
      <c r="H101" s="553"/>
      <c r="I101" s="553"/>
      <c r="J101" s="553"/>
      <c r="K101" s="553"/>
      <c r="L101" s="553"/>
      <c r="M101" s="553"/>
      <c r="N101" s="553"/>
      <c r="O101" s="553"/>
      <c r="P101" s="553"/>
      <c r="Q101" s="188"/>
      <c r="R101" s="188"/>
    </row>
    <row r="102" spans="1:34" outlineLevel="1" x14ac:dyDescent="0.2">
      <c r="A102" s="4"/>
      <c r="B102" s="159" t="s">
        <v>212</v>
      </c>
      <c r="C102" s="171"/>
      <c r="D102" s="171"/>
      <c r="E102" s="171"/>
      <c r="F102" s="171"/>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row>
    <row r="103" spans="1:34" outlineLevel="1" x14ac:dyDescent="0.2">
      <c r="A103" s="4"/>
      <c r="B103" s="171"/>
      <c r="C103" s="171"/>
      <c r="D103" s="560"/>
      <c r="E103" s="560"/>
      <c r="F103" s="171"/>
      <c r="G103" s="171"/>
      <c r="H103" s="171"/>
      <c r="I103" s="171"/>
      <c r="J103" s="171"/>
      <c r="K103" s="171"/>
      <c r="L103" s="171"/>
      <c r="M103" s="171"/>
      <c r="N103" s="171"/>
      <c r="O103" s="171"/>
      <c r="P103" s="171"/>
      <c r="Q103" s="171"/>
      <c r="R103" s="171"/>
      <c r="S103" s="171"/>
      <c r="T103" s="171"/>
      <c r="U103" s="171"/>
      <c r="V103" s="171"/>
      <c r="W103" s="171"/>
      <c r="X103" s="171"/>
      <c r="Y103" s="171"/>
      <c r="Z103" s="171"/>
      <c r="AA103" s="171"/>
      <c r="AB103" s="171"/>
      <c r="AC103" s="171"/>
      <c r="AD103" s="171"/>
      <c r="AE103" s="171"/>
      <c r="AF103" s="171"/>
      <c r="AG103" s="171"/>
      <c r="AH103" s="171"/>
    </row>
    <row r="104" spans="1:34" outlineLevel="1" x14ac:dyDescent="0.2">
      <c r="A104" s="4"/>
      <c r="B104" s="171"/>
      <c r="C104" s="171"/>
      <c r="D104" s="180">
        <v>2024</v>
      </c>
      <c r="E104" s="180">
        <v>2023</v>
      </c>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row>
    <row r="105" spans="1:34" ht="25.5" outlineLevel="1" x14ac:dyDescent="0.2">
      <c r="A105" s="4"/>
      <c r="B105" s="163" t="s">
        <v>101</v>
      </c>
      <c r="C105" s="163" t="s">
        <v>214</v>
      </c>
      <c r="D105" s="163"/>
      <c r="E105" s="163"/>
      <c r="F105" s="32"/>
      <c r="G105" s="32"/>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row>
    <row r="106" spans="1:34" outlineLevel="1" x14ac:dyDescent="0.2">
      <c r="A106" s="4"/>
      <c r="B106" s="123" t="s">
        <v>215</v>
      </c>
      <c r="C106" s="181" t="s">
        <v>216</v>
      </c>
      <c r="D106" s="120">
        <v>2037545</v>
      </c>
      <c r="E106" s="120">
        <v>1982987</v>
      </c>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row>
    <row r="107" spans="1:34" outlineLevel="1" x14ac:dyDescent="0.2">
      <c r="A107" s="4"/>
      <c r="B107" s="106" t="s">
        <v>217</v>
      </c>
      <c r="C107" s="181" t="s">
        <v>216</v>
      </c>
      <c r="D107" s="120">
        <v>1080714</v>
      </c>
      <c r="E107" s="120">
        <v>1081465</v>
      </c>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row>
    <row r="108" spans="1:34" outlineLevel="1" x14ac:dyDescent="0.2">
      <c r="A108" s="4"/>
      <c r="B108" s="123" t="s">
        <v>218</v>
      </c>
      <c r="C108" s="181" t="s">
        <v>216</v>
      </c>
      <c r="D108" s="120">
        <v>687199</v>
      </c>
      <c r="E108" s="120">
        <v>629310</v>
      </c>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row>
    <row r="109" spans="1:34" outlineLevel="1" x14ac:dyDescent="0.2">
      <c r="A109" s="4"/>
      <c r="B109" s="106" t="s">
        <v>219</v>
      </c>
      <c r="C109" s="181" t="s">
        <v>216</v>
      </c>
      <c r="D109" s="120">
        <v>184381</v>
      </c>
      <c r="E109" s="120">
        <v>193280</v>
      </c>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row>
    <row r="110" spans="1:34" outlineLevel="1" x14ac:dyDescent="0.2">
      <c r="A110" s="4"/>
      <c r="B110" s="123" t="s">
        <v>220</v>
      </c>
      <c r="C110" s="181" t="s">
        <v>216</v>
      </c>
      <c r="D110" s="120">
        <v>48162</v>
      </c>
      <c r="E110" s="120">
        <v>42009</v>
      </c>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row>
    <row r="111" spans="1:34" outlineLevel="1" x14ac:dyDescent="0.2">
      <c r="A111" s="4"/>
      <c r="B111" s="123" t="s">
        <v>221</v>
      </c>
      <c r="C111" s="181" t="s">
        <v>222</v>
      </c>
      <c r="D111" s="120">
        <v>21212</v>
      </c>
      <c r="E111" s="120">
        <v>20266</v>
      </c>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row>
    <row r="112" spans="1:34" outlineLevel="1" x14ac:dyDescent="0.2">
      <c r="A112" s="4"/>
      <c r="B112" s="182" t="s">
        <v>223</v>
      </c>
      <c r="C112" s="183"/>
      <c r="D112" s="184">
        <f>+SUM(D106:D111)</f>
        <v>4059213</v>
      </c>
      <c r="E112" s="184">
        <f>+SUM(E106:E111)</f>
        <v>3949317</v>
      </c>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row>
    <row r="113" spans="1:34" outlineLevel="1" x14ac:dyDescent="0.2">
      <c r="A113" s="4"/>
      <c r="B113" s="123" t="s">
        <v>224</v>
      </c>
      <c r="C113" s="181" t="s">
        <v>222</v>
      </c>
      <c r="D113" s="120">
        <v>138675</v>
      </c>
      <c r="E113" s="120">
        <v>173625</v>
      </c>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row>
    <row r="114" spans="1:34" ht="13.5" outlineLevel="1" thickBot="1" x14ac:dyDescent="0.25">
      <c r="A114" s="4"/>
      <c r="B114" s="185" t="s">
        <v>225</v>
      </c>
      <c r="C114" s="186"/>
      <c r="D114" s="187">
        <f>+D112+D113</f>
        <v>4197888</v>
      </c>
      <c r="E114" s="187">
        <f>+E112+E113</f>
        <v>4122942</v>
      </c>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row>
    <row r="115" spans="1:34" outlineLevel="1" x14ac:dyDescent="0.2">
      <c r="A115" s="4"/>
      <c r="B115" s="172"/>
      <c r="C115" s="171"/>
      <c r="D115" s="171"/>
      <c r="E115" s="171"/>
      <c r="F115" s="171"/>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row>
    <row r="116" spans="1:34" x14ac:dyDescent="0.2">
      <c r="A116" s="152" t="s">
        <v>228</v>
      </c>
      <c r="B116" s="153" t="s">
        <v>227</v>
      </c>
      <c r="C116" s="154"/>
      <c r="D116" s="154"/>
      <c r="E116" s="154"/>
      <c r="F116" s="154"/>
      <c r="G116" s="154"/>
      <c r="H116" s="154"/>
      <c r="I116" s="154"/>
      <c r="J116" s="154"/>
    </row>
    <row r="117" spans="1:34" outlineLevel="1" collapsed="1" x14ac:dyDescent="0.2">
      <c r="A117" s="158"/>
      <c r="B117" s="159" t="s">
        <v>229</v>
      </c>
      <c r="J117" s="160"/>
    </row>
    <row r="118" spans="1:34" outlineLevel="2" x14ac:dyDescent="0.2">
      <c r="B118" s="553" t="s">
        <v>768</v>
      </c>
      <c r="C118" s="553"/>
      <c r="D118" s="553"/>
      <c r="E118" s="553"/>
      <c r="F118" s="553"/>
      <c r="G118" s="553"/>
      <c r="H118" s="553"/>
      <c r="I118" s="553"/>
      <c r="J118" s="553"/>
      <c r="K118" s="553"/>
      <c r="L118" s="553"/>
      <c r="M118" s="553"/>
      <c r="N118" s="553"/>
      <c r="O118" s="553"/>
      <c r="P118" s="553"/>
      <c r="Q118" s="188"/>
      <c r="R118" s="188"/>
    </row>
    <row r="119" spans="1:34" outlineLevel="2" x14ac:dyDescent="0.2">
      <c r="B119" s="553" t="s">
        <v>230</v>
      </c>
      <c r="C119" s="553"/>
      <c r="D119" s="553"/>
      <c r="E119" s="553"/>
      <c r="F119" s="553"/>
      <c r="G119" s="553"/>
      <c r="H119" s="553"/>
      <c r="I119" s="553"/>
      <c r="J119" s="553"/>
      <c r="K119" s="553"/>
      <c r="L119" s="553"/>
      <c r="M119" s="553"/>
      <c r="N119" s="553"/>
      <c r="O119" s="553"/>
      <c r="P119" s="553"/>
      <c r="Q119" s="188"/>
      <c r="R119" s="188"/>
    </row>
    <row r="120" spans="1:34" ht="29.25" customHeight="1" outlineLevel="2" x14ac:dyDescent="0.2">
      <c r="B120" s="553" t="s">
        <v>231</v>
      </c>
      <c r="C120" s="553"/>
      <c r="D120" s="553"/>
      <c r="E120" s="553"/>
      <c r="F120" s="553"/>
      <c r="G120" s="553"/>
      <c r="H120" s="553"/>
      <c r="I120" s="553"/>
      <c r="J120" s="553"/>
      <c r="K120" s="553"/>
      <c r="L120" s="553"/>
      <c r="M120" s="553"/>
      <c r="N120" s="553"/>
      <c r="O120" s="553"/>
      <c r="P120" s="553"/>
      <c r="Q120" s="188"/>
      <c r="R120" s="188"/>
    </row>
    <row r="121" spans="1:34" ht="34.5" customHeight="1" outlineLevel="2" x14ac:dyDescent="0.2">
      <c r="B121" s="553" t="s">
        <v>232</v>
      </c>
      <c r="C121" s="553"/>
      <c r="D121" s="553"/>
      <c r="E121" s="553"/>
      <c r="F121" s="553"/>
      <c r="G121" s="553"/>
      <c r="H121" s="553"/>
      <c r="I121" s="553"/>
      <c r="J121" s="553"/>
      <c r="K121" s="553"/>
      <c r="L121" s="553"/>
      <c r="M121" s="553"/>
      <c r="N121" s="553"/>
      <c r="O121" s="553"/>
      <c r="P121" s="553"/>
      <c r="Q121" s="188"/>
      <c r="R121" s="188"/>
    </row>
    <row r="122" spans="1:34" outlineLevel="2" x14ac:dyDescent="0.2">
      <c r="B122" s="553" t="s">
        <v>233</v>
      </c>
      <c r="C122" s="553"/>
      <c r="D122" s="553"/>
      <c r="E122" s="553"/>
      <c r="F122" s="553"/>
      <c r="G122" s="553"/>
      <c r="H122" s="553"/>
      <c r="I122" s="553"/>
      <c r="J122" s="553"/>
      <c r="K122" s="553"/>
      <c r="L122" s="553"/>
      <c r="M122" s="553"/>
      <c r="N122" s="553"/>
      <c r="O122" s="553"/>
      <c r="P122" s="553"/>
      <c r="Q122" s="188"/>
      <c r="R122" s="188"/>
    </row>
    <row r="123" spans="1:34" outlineLevel="2" x14ac:dyDescent="0.2">
      <c r="B123" s="553" t="s">
        <v>234</v>
      </c>
      <c r="C123" s="553"/>
      <c r="D123" s="553"/>
      <c r="E123" s="553"/>
      <c r="F123" s="553"/>
      <c r="G123" s="553"/>
      <c r="H123" s="553"/>
      <c r="I123" s="553"/>
      <c r="J123" s="553"/>
      <c r="K123" s="553"/>
      <c r="L123" s="553"/>
      <c r="M123" s="553"/>
      <c r="N123" s="553"/>
      <c r="O123" s="553"/>
      <c r="P123" s="553"/>
      <c r="Q123" s="188"/>
      <c r="R123" s="188"/>
    </row>
    <row r="124" spans="1:34" ht="54.75" customHeight="1" outlineLevel="2" x14ac:dyDescent="0.2">
      <c r="B124" s="553" t="s">
        <v>769</v>
      </c>
      <c r="C124" s="553"/>
      <c r="D124" s="553"/>
      <c r="E124" s="553"/>
      <c r="F124" s="553"/>
      <c r="G124" s="553"/>
      <c r="H124" s="553"/>
      <c r="I124" s="553"/>
      <c r="J124" s="553"/>
      <c r="K124" s="553"/>
      <c r="L124" s="553"/>
      <c r="M124" s="553"/>
      <c r="N124" s="553"/>
      <c r="O124" s="553"/>
      <c r="P124" s="553"/>
      <c r="Q124" s="188"/>
      <c r="R124" s="188"/>
    </row>
    <row r="125" spans="1:34" ht="44.45" customHeight="1" outlineLevel="2" x14ac:dyDescent="0.2">
      <c r="B125" s="553" t="s">
        <v>770</v>
      </c>
      <c r="C125" s="553"/>
      <c r="D125" s="553"/>
      <c r="E125" s="553"/>
      <c r="F125" s="553"/>
      <c r="G125" s="553"/>
      <c r="H125" s="553"/>
      <c r="I125" s="553"/>
      <c r="J125" s="553"/>
      <c r="K125" s="553"/>
      <c r="L125" s="553"/>
      <c r="M125" s="553"/>
      <c r="N125" s="553"/>
      <c r="O125" s="553"/>
      <c r="P125" s="553"/>
      <c r="Q125" s="188"/>
      <c r="R125" s="188"/>
    </row>
    <row r="126" spans="1:34" ht="43.5" customHeight="1" outlineLevel="2" x14ac:dyDescent="0.2">
      <c r="B126" s="553" t="s">
        <v>771</v>
      </c>
      <c r="C126" s="553"/>
      <c r="D126" s="553"/>
      <c r="E126" s="553"/>
      <c r="F126" s="553"/>
      <c r="G126" s="553"/>
      <c r="H126" s="553"/>
      <c r="I126" s="553"/>
      <c r="J126" s="553"/>
      <c r="K126" s="553"/>
      <c r="L126" s="553"/>
      <c r="M126" s="553"/>
      <c r="N126" s="553"/>
      <c r="O126" s="553"/>
      <c r="P126" s="553"/>
      <c r="Q126" s="188"/>
      <c r="R126" s="188"/>
    </row>
    <row r="127" spans="1:34" ht="26.1" customHeight="1" outlineLevel="2" x14ac:dyDescent="0.2">
      <c r="B127" s="553" t="s">
        <v>235</v>
      </c>
      <c r="C127" s="553"/>
      <c r="D127" s="553"/>
      <c r="E127" s="553"/>
      <c r="F127" s="553"/>
      <c r="G127" s="553"/>
      <c r="H127" s="553"/>
      <c r="I127" s="553"/>
      <c r="J127" s="553"/>
      <c r="K127" s="553"/>
      <c r="L127" s="553"/>
      <c r="M127" s="553"/>
      <c r="N127" s="553"/>
      <c r="O127" s="553"/>
      <c r="P127" s="553"/>
      <c r="Q127" s="188"/>
      <c r="R127" s="188"/>
    </row>
    <row r="128" spans="1:34" ht="24.6" customHeight="1" outlineLevel="2" x14ac:dyDescent="0.2">
      <c r="B128" s="553" t="s">
        <v>772</v>
      </c>
      <c r="C128" s="553"/>
      <c r="D128" s="553"/>
      <c r="E128" s="553"/>
      <c r="F128" s="553"/>
      <c r="G128" s="553"/>
      <c r="H128" s="553"/>
      <c r="I128" s="553"/>
      <c r="J128" s="553"/>
      <c r="K128" s="553"/>
      <c r="L128" s="553"/>
      <c r="M128" s="553"/>
      <c r="N128" s="553"/>
      <c r="O128" s="553"/>
      <c r="P128" s="553"/>
      <c r="Q128" s="188"/>
      <c r="R128" s="188"/>
    </row>
    <row r="129" spans="1:34" ht="63.6" customHeight="1" outlineLevel="2" x14ac:dyDescent="0.2">
      <c r="B129" s="553" t="s">
        <v>773</v>
      </c>
      <c r="C129" s="553"/>
      <c r="D129" s="553"/>
      <c r="E129" s="553"/>
      <c r="F129" s="553"/>
      <c r="G129" s="553"/>
      <c r="H129" s="553"/>
      <c r="I129" s="553"/>
      <c r="J129" s="553"/>
      <c r="K129" s="553"/>
      <c r="L129" s="553"/>
      <c r="M129" s="553"/>
      <c r="N129" s="553"/>
      <c r="O129" s="553"/>
      <c r="P129" s="553"/>
      <c r="Q129" s="188"/>
      <c r="R129" s="188"/>
    </row>
    <row r="130" spans="1:34" ht="64.5" customHeight="1" outlineLevel="2" x14ac:dyDescent="0.2">
      <c r="B130" s="553" t="s">
        <v>774</v>
      </c>
      <c r="C130" s="553"/>
      <c r="D130" s="553"/>
      <c r="E130" s="553"/>
      <c r="F130" s="553"/>
      <c r="G130" s="553"/>
      <c r="H130" s="553"/>
      <c r="I130" s="553"/>
      <c r="J130" s="553"/>
      <c r="K130" s="553"/>
      <c r="L130" s="553"/>
      <c r="M130" s="553"/>
      <c r="N130" s="553"/>
      <c r="O130" s="553"/>
      <c r="P130" s="553"/>
      <c r="Q130" s="188"/>
      <c r="R130" s="188"/>
    </row>
    <row r="131" spans="1:34" ht="75.599999999999994" customHeight="1" outlineLevel="2" x14ac:dyDescent="0.2">
      <c r="B131" s="553" t="s">
        <v>775</v>
      </c>
      <c r="C131" s="553"/>
      <c r="D131" s="553"/>
      <c r="E131" s="553"/>
      <c r="F131" s="553"/>
      <c r="G131" s="553"/>
      <c r="H131" s="553"/>
      <c r="I131" s="553"/>
      <c r="J131" s="553"/>
      <c r="K131" s="553"/>
      <c r="L131" s="553"/>
      <c r="M131" s="553"/>
      <c r="N131" s="553"/>
      <c r="O131" s="553"/>
      <c r="P131" s="553"/>
      <c r="Q131" s="188"/>
      <c r="R131" s="188"/>
    </row>
    <row r="132" spans="1:34" ht="51" customHeight="1" outlineLevel="2" x14ac:dyDescent="0.2">
      <c r="B132" s="553" t="s">
        <v>776</v>
      </c>
      <c r="C132" s="553"/>
      <c r="D132" s="553"/>
      <c r="E132" s="553"/>
      <c r="F132" s="553"/>
      <c r="G132" s="553"/>
      <c r="H132" s="553"/>
      <c r="I132" s="553"/>
      <c r="J132" s="553"/>
      <c r="K132" s="553"/>
      <c r="L132" s="553"/>
      <c r="M132" s="553"/>
      <c r="N132" s="553"/>
      <c r="O132" s="553"/>
      <c r="P132" s="553"/>
      <c r="Q132" s="188"/>
      <c r="R132" s="188"/>
    </row>
    <row r="133" spans="1:34" ht="51" customHeight="1" outlineLevel="2" x14ac:dyDescent="0.2">
      <c r="B133" s="553" t="s">
        <v>777</v>
      </c>
      <c r="C133" s="553"/>
      <c r="D133" s="553"/>
      <c r="E133" s="553"/>
      <c r="F133" s="553"/>
      <c r="G133" s="553"/>
      <c r="H133" s="553"/>
      <c r="I133" s="553"/>
      <c r="J133" s="553"/>
      <c r="K133" s="553"/>
      <c r="L133" s="553"/>
      <c r="M133" s="553"/>
      <c r="N133" s="553"/>
      <c r="O133" s="553"/>
      <c r="P133" s="553"/>
      <c r="Q133" s="188"/>
      <c r="R133" s="188"/>
    </row>
    <row r="134" spans="1:34" outlineLevel="1" x14ac:dyDescent="0.2">
      <c r="A134" s="158"/>
      <c r="B134" s="159" t="s">
        <v>236</v>
      </c>
      <c r="J134" s="160"/>
    </row>
    <row r="135" spans="1:34" outlineLevel="1" x14ac:dyDescent="0.2">
      <c r="B135" s="553" t="s">
        <v>237</v>
      </c>
      <c r="C135" s="553"/>
      <c r="D135" s="553"/>
      <c r="E135" s="553"/>
      <c r="F135" s="553"/>
      <c r="G135" s="553"/>
      <c r="H135" s="553"/>
      <c r="I135" s="553"/>
      <c r="J135" s="553"/>
      <c r="K135" s="553"/>
      <c r="L135" s="553"/>
      <c r="M135" s="553"/>
      <c r="N135" s="553"/>
      <c r="O135" s="553"/>
      <c r="P135" s="553"/>
      <c r="Q135" s="188"/>
      <c r="R135" s="188"/>
    </row>
    <row r="136" spans="1:34" ht="33.75" customHeight="1" outlineLevel="1" x14ac:dyDescent="0.2">
      <c r="B136" s="553" t="s">
        <v>238</v>
      </c>
      <c r="C136" s="553"/>
      <c r="D136" s="553"/>
      <c r="E136" s="553"/>
      <c r="F136" s="553"/>
      <c r="G136" s="553"/>
      <c r="H136" s="553"/>
      <c r="I136" s="553"/>
      <c r="J136" s="553"/>
      <c r="K136" s="553"/>
      <c r="L136" s="553"/>
      <c r="M136" s="553"/>
      <c r="N136" s="553"/>
      <c r="O136" s="553"/>
      <c r="P136" s="553"/>
      <c r="Q136" s="188"/>
      <c r="R136" s="188"/>
    </row>
    <row r="137" spans="1:34" x14ac:dyDescent="0.2">
      <c r="A137" s="4"/>
      <c r="B137" s="171"/>
      <c r="C137" s="171"/>
      <c r="D137" s="171"/>
      <c r="E137" s="171"/>
      <c r="F137" s="171"/>
      <c r="G137" s="171"/>
      <c r="H137" s="171"/>
      <c r="I137" s="171"/>
      <c r="J137" s="171"/>
      <c r="K137" s="171"/>
      <c r="L137" s="171"/>
      <c r="M137" s="171"/>
      <c r="N137" s="171"/>
      <c r="O137" s="171"/>
      <c r="P137" s="171"/>
      <c r="Q137" s="171"/>
      <c r="R137" s="171"/>
      <c r="S137" s="171"/>
      <c r="T137" s="171"/>
      <c r="U137" s="171"/>
      <c r="V137" s="171"/>
      <c r="W137" s="171"/>
      <c r="X137" s="171"/>
      <c r="Y137" s="171"/>
      <c r="Z137" s="171"/>
      <c r="AA137" s="171"/>
      <c r="AB137" s="171"/>
      <c r="AC137" s="171"/>
      <c r="AD137" s="171"/>
      <c r="AE137" s="171"/>
      <c r="AF137" s="171"/>
      <c r="AG137" s="171"/>
      <c r="AH137" s="171"/>
    </row>
    <row r="138" spans="1:34" s="151" customFormat="1" ht="27" customHeight="1" x14ac:dyDescent="0.2">
      <c r="A138" s="150" t="s">
        <v>239</v>
      </c>
      <c r="B138" s="555" t="s">
        <v>975</v>
      </c>
      <c r="C138" s="556"/>
      <c r="D138" s="556"/>
      <c r="E138" s="556"/>
      <c r="F138" s="556"/>
      <c r="G138" s="556"/>
      <c r="H138" s="556"/>
      <c r="I138" s="556"/>
      <c r="J138" s="556"/>
      <c r="K138" s="556"/>
      <c r="L138" s="556"/>
      <c r="M138" s="556"/>
      <c r="N138" s="556"/>
      <c r="O138" s="556"/>
      <c r="P138" s="556"/>
      <c r="Q138" s="510"/>
      <c r="R138" s="510"/>
    </row>
    <row r="139" spans="1:34" outlineLevel="1" x14ac:dyDescent="0.2">
      <c r="B139" s="188" t="s">
        <v>240</v>
      </c>
      <c r="C139" s="171"/>
      <c r="D139" s="171"/>
      <c r="E139" s="171"/>
      <c r="F139" s="171"/>
      <c r="G139" s="171"/>
    </row>
    <row r="140" spans="1:34" outlineLevel="1" x14ac:dyDescent="0.2">
      <c r="B140" s="188"/>
      <c r="C140" s="171"/>
      <c r="D140" s="171"/>
      <c r="E140" s="171"/>
      <c r="F140" s="171"/>
      <c r="G140" s="171"/>
    </row>
    <row r="141" spans="1:34" outlineLevel="1" x14ac:dyDescent="0.2">
      <c r="B141" s="96" t="s">
        <v>241</v>
      </c>
      <c r="C141" s="171"/>
      <c r="D141" s="171"/>
      <c r="E141" s="171"/>
      <c r="F141" s="171"/>
      <c r="G141" s="171"/>
    </row>
    <row r="142" spans="1:34" outlineLevel="1" x14ac:dyDescent="0.2">
      <c r="B142" s="171"/>
      <c r="C142" s="561"/>
      <c r="D142" s="561"/>
      <c r="E142" s="171"/>
      <c r="F142" s="171"/>
      <c r="G142" s="171"/>
    </row>
    <row r="143" spans="1:34" outlineLevel="1" x14ac:dyDescent="0.2">
      <c r="B143" s="96" t="s">
        <v>101</v>
      </c>
      <c r="C143" s="180">
        <v>2024</v>
      </c>
      <c r="D143" s="180">
        <v>2023</v>
      </c>
      <c r="E143" s="32"/>
      <c r="F143" s="32"/>
      <c r="G143" s="32"/>
    </row>
    <row r="144" spans="1:34" outlineLevel="1" x14ac:dyDescent="0.2">
      <c r="B144" s="32" t="s">
        <v>242</v>
      </c>
      <c r="C144" s="112">
        <v>-750324</v>
      </c>
      <c r="D144" s="112">
        <v>-746887</v>
      </c>
      <c r="E144" s="32"/>
      <c r="F144" s="32"/>
      <c r="G144" s="32"/>
    </row>
    <row r="145" spans="2:7" outlineLevel="1" x14ac:dyDescent="0.2">
      <c r="B145" s="190" t="s">
        <v>243</v>
      </c>
      <c r="C145" s="112">
        <v>-155922</v>
      </c>
      <c r="D145" s="112">
        <v>-184219</v>
      </c>
      <c r="E145" s="32"/>
      <c r="F145" s="32"/>
      <c r="G145" s="32"/>
    </row>
    <row r="146" spans="2:7" outlineLevel="1" x14ac:dyDescent="0.2">
      <c r="B146" s="191" t="s">
        <v>244</v>
      </c>
      <c r="C146" s="192">
        <v>-100599</v>
      </c>
      <c r="D146" s="192">
        <v>-89688</v>
      </c>
      <c r="E146" s="32"/>
      <c r="F146" s="32"/>
      <c r="G146" s="32"/>
    </row>
    <row r="147" spans="2:7" ht="13.5" outlineLevel="1" thickBot="1" x14ac:dyDescent="0.25">
      <c r="B147" s="193" t="s">
        <v>245</v>
      </c>
      <c r="C147" s="194">
        <f>+SUM(C144:C146)</f>
        <v>-1006845</v>
      </c>
      <c r="D147" s="194">
        <v>-1020794</v>
      </c>
      <c r="E147" s="171"/>
      <c r="F147" s="171"/>
      <c r="G147" s="171"/>
    </row>
    <row r="148" spans="2:7" ht="13.5" outlineLevel="1" thickTop="1" x14ac:dyDescent="0.2">
      <c r="B148" s="195"/>
      <c r="C148" s="141"/>
      <c r="D148" s="141"/>
      <c r="E148" s="171"/>
      <c r="F148" s="171"/>
      <c r="G148" s="171"/>
    </row>
    <row r="149" spans="2:7" outlineLevel="1" x14ac:dyDescent="0.2">
      <c r="B149" s="195" t="s">
        <v>246</v>
      </c>
      <c r="C149" s="561"/>
      <c r="D149" s="561"/>
      <c r="E149" s="171"/>
      <c r="F149" s="32"/>
      <c r="G149" s="32"/>
    </row>
    <row r="150" spans="2:7" outlineLevel="1" x14ac:dyDescent="0.2">
      <c r="B150" s="195"/>
      <c r="C150" s="189"/>
      <c r="D150" s="189"/>
      <c r="E150" s="171"/>
      <c r="F150" s="32"/>
      <c r="G150" s="32"/>
    </row>
    <row r="151" spans="2:7" outlineLevel="1" x14ac:dyDescent="0.2">
      <c r="B151" s="96" t="s">
        <v>101</v>
      </c>
      <c r="C151" s="180">
        <v>2024</v>
      </c>
      <c r="D151" s="180">
        <v>2023</v>
      </c>
      <c r="E151" s="171"/>
      <c r="F151" s="32"/>
      <c r="G151" s="32"/>
    </row>
    <row r="152" spans="2:7" outlineLevel="1" x14ac:dyDescent="0.2">
      <c r="B152" s="196" t="s">
        <v>247</v>
      </c>
      <c r="C152" s="120">
        <v>-468449</v>
      </c>
      <c r="D152" s="120">
        <v>-642039</v>
      </c>
      <c r="E152" s="197"/>
      <c r="F152" s="32"/>
      <c r="G152" s="32"/>
    </row>
    <row r="153" spans="2:7" outlineLevel="1" x14ac:dyDescent="0.2">
      <c r="B153" s="196" t="s">
        <v>248</v>
      </c>
      <c r="C153" s="120">
        <v>-318866</v>
      </c>
      <c r="D153" s="120">
        <v>-316178</v>
      </c>
      <c r="E153" s="197"/>
      <c r="F153" s="32"/>
      <c r="G153" s="32"/>
    </row>
    <row r="154" spans="2:7" outlineLevel="1" x14ac:dyDescent="0.2">
      <c r="B154" s="196" t="s">
        <v>249</v>
      </c>
      <c r="C154" s="120">
        <v>-212688</v>
      </c>
      <c r="D154" s="120">
        <v>-255905</v>
      </c>
      <c r="E154" s="197"/>
      <c r="F154" s="32"/>
      <c r="G154" s="32"/>
    </row>
    <row r="155" spans="2:7" outlineLevel="1" x14ac:dyDescent="0.2">
      <c r="B155" s="196" t="s">
        <v>250</v>
      </c>
      <c r="C155" s="120">
        <v>-122591</v>
      </c>
      <c r="D155" s="120">
        <v>-125677</v>
      </c>
      <c r="E155" s="197"/>
      <c r="F155" s="171"/>
      <c r="G155" s="171"/>
    </row>
    <row r="156" spans="2:7" outlineLevel="1" x14ac:dyDescent="0.2">
      <c r="B156" s="196" t="s">
        <v>251</v>
      </c>
      <c r="C156" s="120">
        <v>-108288</v>
      </c>
      <c r="D156" s="120">
        <v>-118817</v>
      </c>
      <c r="E156" s="197"/>
      <c r="F156" s="171"/>
      <c r="G156" s="171"/>
    </row>
    <row r="157" spans="2:7" outlineLevel="1" x14ac:dyDescent="0.2">
      <c r="B157" s="196" t="s">
        <v>252</v>
      </c>
      <c r="C157" s="120">
        <v>-86173</v>
      </c>
      <c r="D157" s="120">
        <v>-95127</v>
      </c>
      <c r="E157" s="197"/>
      <c r="F157" s="171"/>
      <c r="G157" s="171"/>
    </row>
    <row r="158" spans="2:7" outlineLevel="1" x14ac:dyDescent="0.2">
      <c r="B158" s="196" t="s">
        <v>253</v>
      </c>
      <c r="C158" s="120">
        <v>-54653</v>
      </c>
      <c r="D158" s="120">
        <v>-52086</v>
      </c>
      <c r="E158" s="197"/>
      <c r="F158" s="171"/>
      <c r="G158" s="171"/>
    </row>
    <row r="159" spans="2:7" outlineLevel="1" x14ac:dyDescent="0.2">
      <c r="B159" s="196" t="s">
        <v>254</v>
      </c>
      <c r="C159" s="120">
        <v>-6817</v>
      </c>
      <c r="D159" s="120">
        <v>-11208</v>
      </c>
      <c r="E159" s="197"/>
      <c r="F159" s="171"/>
      <c r="G159" s="171"/>
    </row>
    <row r="160" spans="2:7" ht="13.5" outlineLevel="1" thickBot="1" x14ac:dyDescent="0.25">
      <c r="B160" s="193" t="s">
        <v>255</v>
      </c>
      <c r="C160" s="194">
        <f>+SUM(C152:C159)</f>
        <v>-1378525</v>
      </c>
      <c r="D160" s="194">
        <v>-1617037</v>
      </c>
      <c r="E160" s="197"/>
      <c r="F160" s="171"/>
      <c r="G160" s="171"/>
    </row>
    <row r="161" spans="1:18" ht="13.5" thickTop="1" x14ac:dyDescent="0.2">
      <c r="B161" s="171"/>
      <c r="C161" s="171"/>
      <c r="D161" s="171"/>
      <c r="E161" s="171"/>
      <c r="F161" s="171"/>
      <c r="G161" s="171"/>
    </row>
    <row r="162" spans="1:18" collapsed="1" x14ac:dyDescent="0.2">
      <c r="A162" s="152" t="s">
        <v>256</v>
      </c>
      <c r="B162" s="153" t="s">
        <v>778</v>
      </c>
      <c r="C162" s="154"/>
      <c r="D162" s="154"/>
      <c r="E162" s="154"/>
      <c r="F162" s="154"/>
      <c r="G162" s="154"/>
      <c r="H162" s="154"/>
      <c r="I162" s="154"/>
      <c r="J162" s="154"/>
    </row>
    <row r="163" spans="1:18" outlineLevel="1" collapsed="1" x14ac:dyDescent="0.2">
      <c r="A163" s="158" t="s">
        <v>257</v>
      </c>
      <c r="B163" s="159" t="s">
        <v>241</v>
      </c>
      <c r="J163" s="160"/>
    </row>
    <row r="164" spans="1:18" outlineLevel="2" x14ac:dyDescent="0.2">
      <c r="B164" s="553" t="s">
        <v>258</v>
      </c>
      <c r="C164" s="553"/>
      <c r="D164" s="553"/>
      <c r="E164" s="553"/>
      <c r="F164" s="553"/>
      <c r="G164" s="553"/>
      <c r="H164" s="553"/>
      <c r="I164" s="553"/>
      <c r="J164" s="553"/>
      <c r="K164" s="553"/>
      <c r="L164" s="553"/>
      <c r="M164" s="553"/>
      <c r="N164" s="553"/>
      <c r="O164" s="553"/>
      <c r="P164" s="553"/>
      <c r="Q164" s="188"/>
      <c r="R164" s="188"/>
    </row>
    <row r="165" spans="1:18" outlineLevel="1" x14ac:dyDescent="0.2">
      <c r="A165" s="158" t="s">
        <v>259</v>
      </c>
      <c r="B165" s="159" t="s">
        <v>260</v>
      </c>
      <c r="J165" s="160"/>
    </row>
    <row r="166" spans="1:18" ht="38.25" customHeight="1" outlineLevel="2" x14ac:dyDescent="0.2">
      <c r="B166" s="553" t="s">
        <v>261</v>
      </c>
      <c r="C166" s="553"/>
      <c r="D166" s="553"/>
      <c r="E166" s="553"/>
      <c r="F166" s="553"/>
      <c r="G166" s="553"/>
      <c r="H166" s="553"/>
      <c r="I166" s="553"/>
      <c r="J166" s="553"/>
      <c r="K166" s="553"/>
      <c r="L166" s="553"/>
      <c r="M166" s="553"/>
      <c r="N166" s="553"/>
      <c r="O166" s="553"/>
      <c r="P166" s="553"/>
      <c r="Q166" s="188"/>
      <c r="R166" s="188"/>
    </row>
    <row r="167" spans="1:18" outlineLevel="1" x14ac:dyDescent="0.2">
      <c r="A167" s="158" t="s">
        <v>262</v>
      </c>
      <c r="B167" s="159" t="s">
        <v>263</v>
      </c>
      <c r="J167" s="160"/>
    </row>
    <row r="168" spans="1:18" ht="32.25" customHeight="1" outlineLevel="1" x14ac:dyDescent="0.2">
      <c r="B168" s="553" t="s">
        <v>264</v>
      </c>
      <c r="C168" s="553"/>
      <c r="D168" s="553"/>
      <c r="E168" s="553"/>
      <c r="F168" s="553"/>
      <c r="G168" s="553"/>
      <c r="H168" s="553"/>
      <c r="I168" s="553"/>
      <c r="J168" s="553"/>
      <c r="K168" s="553"/>
      <c r="L168" s="553"/>
      <c r="M168" s="553"/>
      <c r="N168" s="553"/>
      <c r="O168" s="553"/>
      <c r="P168" s="553"/>
      <c r="Q168" s="188"/>
      <c r="R168" s="188"/>
    </row>
    <row r="169" spans="1:18" ht="24" customHeight="1" outlineLevel="1" x14ac:dyDescent="0.2">
      <c r="B169" s="553" t="s">
        <v>265</v>
      </c>
      <c r="C169" s="553"/>
      <c r="D169" s="553"/>
      <c r="E169" s="553"/>
      <c r="F169" s="553"/>
      <c r="G169" s="553"/>
      <c r="H169" s="553"/>
      <c r="I169" s="553"/>
      <c r="J169" s="553"/>
      <c r="K169" s="553"/>
      <c r="L169" s="553"/>
      <c r="M169" s="553"/>
      <c r="N169" s="553"/>
      <c r="O169" s="553"/>
      <c r="P169" s="553"/>
      <c r="Q169" s="188"/>
      <c r="R169" s="188"/>
    </row>
    <row r="170" spans="1:18" ht="22.5" customHeight="1" outlineLevel="1" x14ac:dyDescent="0.2">
      <c r="B170" s="553" t="s">
        <v>266</v>
      </c>
      <c r="C170" s="553"/>
      <c r="D170" s="553"/>
      <c r="E170" s="553"/>
      <c r="F170" s="553"/>
      <c r="G170" s="553"/>
      <c r="H170" s="553"/>
      <c r="I170" s="553"/>
      <c r="J170" s="553"/>
      <c r="K170" s="553"/>
      <c r="L170" s="553"/>
      <c r="M170" s="553"/>
      <c r="N170" s="553"/>
      <c r="O170" s="553"/>
      <c r="P170" s="553"/>
      <c r="Q170" s="188"/>
      <c r="R170" s="188"/>
    </row>
    <row r="171" spans="1:18" outlineLevel="1" x14ac:dyDescent="0.2">
      <c r="B171" s="156"/>
      <c r="C171" s="156"/>
      <c r="D171" s="156"/>
      <c r="E171" s="156"/>
      <c r="F171" s="156"/>
      <c r="G171" s="156"/>
      <c r="H171" s="156"/>
      <c r="I171" s="156"/>
      <c r="J171" s="156"/>
      <c r="K171" s="156"/>
      <c r="L171" s="156"/>
      <c r="M171" s="156"/>
      <c r="N171" s="156"/>
      <c r="O171" s="156"/>
      <c r="P171" s="156"/>
      <c r="Q171" s="188"/>
      <c r="R171" s="188"/>
    </row>
    <row r="172" spans="1:18" x14ac:dyDescent="0.2">
      <c r="A172" s="152" t="s">
        <v>267</v>
      </c>
      <c r="B172" s="153" t="s">
        <v>268</v>
      </c>
      <c r="C172" s="561"/>
      <c r="D172" s="561"/>
      <c r="E172" s="154"/>
      <c r="F172" s="154"/>
      <c r="G172" s="154"/>
      <c r="H172" s="154"/>
      <c r="I172" s="154"/>
      <c r="J172" s="154"/>
    </row>
    <row r="173" spans="1:18" x14ac:dyDescent="0.2">
      <c r="B173" s="153"/>
      <c r="C173" s="189"/>
      <c r="D173" s="189"/>
      <c r="E173" s="154"/>
      <c r="F173" s="154"/>
      <c r="G173" s="154"/>
      <c r="H173" s="154"/>
      <c r="I173" s="154"/>
      <c r="J173" s="154"/>
    </row>
    <row r="174" spans="1:18" outlineLevel="1" x14ac:dyDescent="0.2">
      <c r="B174" s="198" t="s">
        <v>269</v>
      </c>
      <c r="C174" s="199">
        <v>2024</v>
      </c>
      <c r="D174" s="199">
        <v>2023</v>
      </c>
      <c r="E174" s="7"/>
      <c r="F174" s="7"/>
      <c r="G174" s="171"/>
    </row>
    <row r="175" spans="1:18" outlineLevel="1" x14ac:dyDescent="0.2">
      <c r="B175" s="200" t="s">
        <v>779</v>
      </c>
      <c r="C175" s="201">
        <v>3107</v>
      </c>
      <c r="D175" s="201">
        <v>4379</v>
      </c>
      <c r="E175" s="7"/>
      <c r="F175" s="7"/>
      <c r="G175" s="171"/>
    </row>
    <row r="176" spans="1:18" ht="13.5" outlineLevel="1" thickBot="1" x14ac:dyDescent="0.25">
      <c r="B176" s="202" t="s">
        <v>225</v>
      </c>
      <c r="C176" s="194">
        <v>3107</v>
      </c>
      <c r="D176" s="194">
        <f>+D175</f>
        <v>4379</v>
      </c>
      <c r="E176" s="7"/>
      <c r="F176" s="7"/>
      <c r="G176" s="171"/>
    </row>
    <row r="177" spans="1:34" ht="13.5" outlineLevel="1" thickTop="1" x14ac:dyDescent="0.2">
      <c r="B177" s="553"/>
      <c r="C177" s="553"/>
      <c r="D177" s="553"/>
      <c r="E177" s="553"/>
      <c r="F177" s="553"/>
      <c r="G177" s="553"/>
      <c r="H177" s="553"/>
      <c r="I177" s="553"/>
      <c r="J177" s="553"/>
      <c r="K177" s="553"/>
      <c r="L177" s="553"/>
      <c r="M177" s="553"/>
      <c r="N177" s="553"/>
      <c r="O177" s="553"/>
      <c r="P177" s="553"/>
      <c r="Q177" s="188"/>
      <c r="R177" s="188"/>
    </row>
    <row r="178" spans="1:34" outlineLevel="1" x14ac:dyDescent="0.2">
      <c r="B178" s="156"/>
      <c r="C178" s="156"/>
      <c r="D178" s="156"/>
      <c r="E178" s="156"/>
      <c r="F178" s="156"/>
      <c r="G178" s="156"/>
      <c r="H178" s="156"/>
      <c r="I178" s="156"/>
      <c r="J178" s="156"/>
      <c r="K178" s="156"/>
      <c r="L178" s="156"/>
      <c r="M178" s="156"/>
      <c r="N178" s="156"/>
      <c r="O178" s="156"/>
      <c r="P178" s="156"/>
      <c r="Q178" s="188"/>
      <c r="R178" s="188"/>
    </row>
    <row r="179" spans="1:34" outlineLevel="1" x14ac:dyDescent="0.2">
      <c r="B179" s="553"/>
      <c r="C179" s="553"/>
      <c r="D179" s="553"/>
      <c r="E179" s="553"/>
      <c r="F179" s="553"/>
      <c r="G179" s="553"/>
      <c r="H179" s="553"/>
      <c r="I179" s="553"/>
      <c r="J179" s="553"/>
      <c r="K179" s="553"/>
      <c r="L179" s="553"/>
      <c r="M179" s="553"/>
      <c r="N179" s="553"/>
      <c r="O179" s="553"/>
      <c r="P179" s="553"/>
      <c r="Q179" s="188"/>
      <c r="R179" s="188"/>
    </row>
    <row r="180" spans="1:34" outlineLevel="1" x14ac:dyDescent="0.2">
      <c r="B180" s="188"/>
      <c r="C180" s="561"/>
      <c r="D180" s="561"/>
      <c r="E180" s="7"/>
      <c r="F180" s="7"/>
      <c r="G180" s="171"/>
    </row>
    <row r="181" spans="1:34" outlineLevel="1" x14ac:dyDescent="0.2">
      <c r="B181" s="203" t="s">
        <v>101</v>
      </c>
      <c r="C181" s="199">
        <v>2024</v>
      </c>
      <c r="D181" s="199">
        <v>2023</v>
      </c>
      <c r="E181" s="7"/>
      <c r="F181" s="7"/>
      <c r="G181" s="171"/>
    </row>
    <row r="182" spans="1:34" outlineLevel="1" x14ac:dyDescent="0.2">
      <c r="B182" s="204" t="s">
        <v>270</v>
      </c>
      <c r="C182" s="120">
        <v>-307006</v>
      </c>
      <c r="D182" s="120">
        <v>-385320</v>
      </c>
      <c r="E182" s="205"/>
      <c r="F182" s="205"/>
      <c r="G182" s="171"/>
    </row>
    <row r="183" spans="1:34" outlineLevel="1" x14ac:dyDescent="0.2">
      <c r="B183" s="204" t="s">
        <v>271</v>
      </c>
      <c r="C183" s="120">
        <v>-45712</v>
      </c>
      <c r="D183" s="120">
        <v>-56075</v>
      </c>
      <c r="E183" s="205"/>
      <c r="F183" s="205"/>
      <c r="G183" s="171"/>
    </row>
    <row r="184" spans="1:34" outlineLevel="1" x14ac:dyDescent="0.2">
      <c r="B184" s="204" t="s">
        <v>109</v>
      </c>
      <c r="C184" s="120">
        <v>-9268</v>
      </c>
      <c r="D184" s="120">
        <v>-15322</v>
      </c>
      <c r="E184" s="205"/>
      <c r="F184" s="205"/>
      <c r="G184" s="171"/>
    </row>
    <row r="185" spans="1:34" outlineLevel="1" x14ac:dyDescent="0.2">
      <c r="B185" s="204" t="s">
        <v>780</v>
      </c>
      <c r="C185" s="120">
        <v>-106463</v>
      </c>
      <c r="D185" s="120">
        <v>-185322</v>
      </c>
      <c r="E185" s="205"/>
      <c r="F185" s="205"/>
      <c r="G185" s="171"/>
    </row>
    <row r="186" spans="1:34" ht="13.5" outlineLevel="1" thickBot="1" x14ac:dyDescent="0.25">
      <c r="B186" s="202" t="s">
        <v>225</v>
      </c>
      <c r="C186" s="206">
        <f>+SUM(C182:C185)</f>
        <v>-468449</v>
      </c>
      <c r="D186" s="206">
        <v>-642039</v>
      </c>
      <c r="E186" s="7"/>
      <c r="F186" s="7"/>
      <c r="G186" s="171"/>
    </row>
    <row r="187" spans="1:34" ht="13.5" outlineLevel="1" thickTop="1" x14ac:dyDescent="0.2">
      <c r="B187" s="207"/>
      <c r="C187" s="208"/>
      <c r="D187" s="208"/>
      <c r="E187" s="7"/>
      <c r="F187" s="7"/>
      <c r="G187" s="171"/>
    </row>
    <row r="188" spans="1:34" outlineLevel="1" x14ac:dyDescent="0.2">
      <c r="B188" s="553" t="s">
        <v>781</v>
      </c>
      <c r="C188" s="553"/>
      <c r="D188" s="553"/>
      <c r="E188" s="553"/>
      <c r="F188" s="553"/>
      <c r="G188" s="171"/>
    </row>
    <row r="189" spans="1:34" ht="51.6" customHeight="1" outlineLevel="1" x14ac:dyDescent="0.2">
      <c r="B189" s="553" t="s">
        <v>949</v>
      </c>
      <c r="C189" s="553"/>
      <c r="D189" s="553"/>
      <c r="E189" s="553"/>
      <c r="F189" s="553"/>
      <c r="G189" s="553"/>
      <c r="H189" s="553"/>
      <c r="I189" s="553"/>
      <c r="J189" s="553"/>
      <c r="K189" s="553"/>
      <c r="L189" s="553"/>
      <c r="M189" s="553"/>
      <c r="N189" s="553"/>
      <c r="O189" s="553"/>
      <c r="P189" s="553"/>
      <c r="Q189" s="188"/>
      <c r="R189" s="188"/>
    </row>
    <row r="190" spans="1:34" outlineLevel="1" collapsed="1" x14ac:dyDescent="0.2">
      <c r="B190" s="207"/>
      <c r="C190" s="208"/>
      <c r="D190" s="208"/>
      <c r="E190" s="7"/>
      <c r="F190" s="7"/>
      <c r="G190" s="171"/>
    </row>
    <row r="191" spans="1:34" outlineLevel="1" collapsed="1" x14ac:dyDescent="0.2">
      <c r="A191" s="158" t="s">
        <v>272</v>
      </c>
      <c r="B191" s="159" t="s">
        <v>109</v>
      </c>
      <c r="J191" s="160"/>
    </row>
    <row r="192" spans="1:34" outlineLevel="1" x14ac:dyDescent="0.2">
      <c r="A192" s="209" t="s">
        <v>273</v>
      </c>
      <c r="B192" s="210" t="s">
        <v>274</v>
      </c>
      <c r="C192" s="171"/>
      <c r="D192" s="171"/>
      <c r="E192" s="171"/>
      <c r="F192" s="171"/>
      <c r="G192" s="171"/>
      <c r="H192" s="171"/>
      <c r="I192" s="171"/>
      <c r="J192" s="171"/>
      <c r="K192" s="171"/>
      <c r="L192" s="171"/>
      <c r="M192" s="171"/>
      <c r="N192" s="171"/>
      <c r="O192" s="171"/>
      <c r="P192" s="171"/>
      <c r="Q192" s="171"/>
      <c r="R192" s="171"/>
      <c r="S192" s="171"/>
      <c r="T192" s="171"/>
      <c r="U192" s="171"/>
      <c r="V192" s="171"/>
      <c r="W192" s="171"/>
      <c r="X192" s="171"/>
      <c r="Y192" s="171"/>
      <c r="Z192" s="171"/>
      <c r="AA192" s="171"/>
      <c r="AB192" s="171"/>
      <c r="AC192" s="171"/>
      <c r="AD192" s="171"/>
      <c r="AE192" s="171"/>
      <c r="AF192" s="171"/>
      <c r="AG192" s="171"/>
      <c r="AH192" s="171"/>
    </row>
    <row r="193" spans="2:18" ht="26.25" customHeight="1" outlineLevel="2" x14ac:dyDescent="0.2">
      <c r="B193" s="553" t="s">
        <v>275</v>
      </c>
      <c r="C193" s="553"/>
      <c r="D193" s="553"/>
      <c r="E193" s="553"/>
      <c r="F193" s="553"/>
      <c r="G193" s="553"/>
      <c r="H193" s="553"/>
      <c r="I193" s="553"/>
      <c r="J193" s="553"/>
      <c r="K193" s="553"/>
      <c r="L193" s="553"/>
      <c r="M193" s="553"/>
      <c r="N193" s="553"/>
      <c r="O193" s="553"/>
      <c r="P193" s="553"/>
      <c r="Q193" s="188"/>
      <c r="R193" s="188"/>
    </row>
    <row r="194" spans="2:18" outlineLevel="2" x14ac:dyDescent="0.2">
      <c r="B194" s="553" t="s">
        <v>782</v>
      </c>
      <c r="C194" s="553"/>
      <c r="D194" s="553"/>
      <c r="E194" s="553"/>
      <c r="F194" s="553"/>
      <c r="G194" s="553"/>
      <c r="H194" s="553"/>
      <c r="I194" s="553"/>
      <c r="J194" s="553"/>
      <c r="K194" s="553"/>
      <c r="L194" s="553"/>
      <c r="M194" s="553"/>
      <c r="N194" s="553"/>
      <c r="O194" s="553"/>
      <c r="P194" s="553"/>
      <c r="Q194" s="188"/>
      <c r="R194" s="188"/>
    </row>
    <row r="195" spans="2:18" outlineLevel="2" x14ac:dyDescent="0.2">
      <c r="B195" s="156"/>
      <c r="C195" s="156"/>
      <c r="D195" s="156"/>
      <c r="E195" s="156"/>
      <c r="F195" s="156"/>
      <c r="G195" s="156"/>
      <c r="H195" s="156"/>
      <c r="I195" s="156"/>
      <c r="J195" s="156"/>
      <c r="K195" s="156"/>
      <c r="L195" s="156"/>
      <c r="M195" s="156"/>
      <c r="N195" s="156"/>
      <c r="O195" s="156"/>
      <c r="P195" s="156"/>
      <c r="Q195" s="188"/>
      <c r="R195" s="188"/>
    </row>
    <row r="196" spans="2:18" outlineLevel="2" x14ac:dyDescent="0.2">
      <c r="B196" s="203" t="s">
        <v>276</v>
      </c>
      <c r="C196" s="561"/>
      <c r="D196" s="561"/>
      <c r="E196" s="7"/>
      <c r="F196" s="7"/>
      <c r="G196" s="171"/>
    </row>
    <row r="197" spans="2:18" outlineLevel="2" x14ac:dyDescent="0.2">
      <c r="B197" s="203" t="s">
        <v>101</v>
      </c>
      <c r="C197" s="180">
        <v>2024</v>
      </c>
      <c r="D197" s="180">
        <v>2023</v>
      </c>
      <c r="E197" s="7"/>
      <c r="F197" s="7"/>
      <c r="G197" s="171"/>
    </row>
    <row r="198" spans="2:18" outlineLevel="2" x14ac:dyDescent="0.2">
      <c r="B198" s="204" t="s">
        <v>277</v>
      </c>
      <c r="C198" s="120">
        <v>0</v>
      </c>
      <c r="D198" s="120">
        <v>-1917</v>
      </c>
      <c r="E198" s="7"/>
      <c r="F198" s="7"/>
      <c r="G198" s="171"/>
    </row>
    <row r="199" spans="2:18" outlineLevel="2" x14ac:dyDescent="0.2">
      <c r="B199" s="204" t="s">
        <v>278</v>
      </c>
      <c r="C199" s="120">
        <v>-1170</v>
      </c>
      <c r="D199" s="120">
        <v>-2348</v>
      </c>
      <c r="E199" s="7"/>
      <c r="F199" s="7"/>
      <c r="G199" s="171"/>
    </row>
    <row r="200" spans="2:18" outlineLevel="2" x14ac:dyDescent="0.2">
      <c r="B200" s="204" t="s">
        <v>279</v>
      </c>
      <c r="C200" s="120">
        <v>-3592</v>
      </c>
      <c r="D200" s="120">
        <v>-11057</v>
      </c>
      <c r="E200" s="7"/>
      <c r="F200" s="7"/>
      <c r="G200" s="171"/>
    </row>
    <row r="201" spans="2:18" outlineLevel="2" x14ac:dyDescent="0.2">
      <c r="B201" s="204" t="s">
        <v>280</v>
      </c>
      <c r="C201" s="120">
        <v>-4506</v>
      </c>
      <c r="D201" s="120">
        <v>0</v>
      </c>
      <c r="E201" s="7"/>
      <c r="F201" s="7"/>
      <c r="G201" s="171"/>
    </row>
    <row r="202" spans="2:18" ht="13.5" outlineLevel="2" thickBot="1" x14ac:dyDescent="0.25">
      <c r="B202" s="202" t="s">
        <v>225</v>
      </c>
      <c r="C202" s="194">
        <f>+SUM(C198:C201)</f>
        <v>-9268</v>
      </c>
      <c r="D202" s="194">
        <f>+SUM(D198:D201)</f>
        <v>-15322</v>
      </c>
      <c r="E202" s="7"/>
      <c r="F202" s="7"/>
      <c r="G202" s="171"/>
    </row>
    <row r="203" spans="2:18" ht="13.5" outlineLevel="2" thickTop="1" x14ac:dyDescent="0.2">
      <c r="B203" s="203"/>
      <c r="C203" s="203"/>
      <c r="D203" s="211"/>
      <c r="E203" s="7"/>
      <c r="F203" s="7"/>
      <c r="G203" s="171"/>
    </row>
    <row r="204" spans="2:18" outlineLevel="2" x14ac:dyDescent="0.2">
      <c r="B204" s="212" t="s">
        <v>783</v>
      </c>
      <c r="C204" s="213"/>
      <c r="D204" s="213"/>
      <c r="E204" s="213"/>
      <c r="F204" s="213"/>
      <c r="G204" s="214"/>
    </row>
    <row r="205" spans="2:18" outlineLevel="2" x14ac:dyDescent="0.2">
      <c r="B205" s="553" t="s">
        <v>784</v>
      </c>
      <c r="C205" s="553"/>
      <c r="D205" s="553"/>
      <c r="E205" s="553"/>
      <c r="F205" s="553"/>
      <c r="G205" s="553"/>
      <c r="H205" s="553"/>
      <c r="I205" s="553"/>
      <c r="J205" s="553"/>
      <c r="K205" s="553"/>
      <c r="L205" s="553"/>
      <c r="M205" s="553"/>
      <c r="N205" s="553"/>
      <c r="O205" s="553"/>
      <c r="P205" s="553"/>
      <c r="Q205" s="188"/>
      <c r="R205" s="188"/>
    </row>
    <row r="206" spans="2:18" ht="78.95" customHeight="1" outlineLevel="2" x14ac:dyDescent="0.2">
      <c r="B206" s="553" t="s">
        <v>785</v>
      </c>
      <c r="C206" s="553"/>
      <c r="D206" s="553"/>
      <c r="E206" s="553"/>
      <c r="F206" s="553"/>
      <c r="G206" s="553"/>
      <c r="H206" s="553"/>
      <c r="I206" s="553"/>
      <c r="J206" s="553"/>
      <c r="K206" s="553"/>
      <c r="L206" s="553"/>
      <c r="M206" s="553"/>
      <c r="N206" s="553"/>
      <c r="O206" s="553"/>
      <c r="P206" s="553"/>
      <c r="Q206" s="188"/>
      <c r="R206" s="188"/>
    </row>
    <row r="207" spans="2:18" outlineLevel="2" x14ac:dyDescent="0.2">
      <c r="B207" s="215"/>
      <c r="C207" s="215"/>
      <c r="D207" s="215"/>
      <c r="E207" s="215"/>
      <c r="F207" s="215"/>
      <c r="G207" s="215"/>
    </row>
    <row r="208" spans="2:18" outlineLevel="2" x14ac:dyDescent="0.2">
      <c r="B208" s="562" t="s">
        <v>786</v>
      </c>
      <c r="C208" s="562"/>
      <c r="D208" s="562"/>
      <c r="E208" s="562"/>
      <c r="F208" s="562"/>
      <c r="G208" s="562"/>
    </row>
    <row r="209" spans="2:18" outlineLevel="2" x14ac:dyDescent="0.2">
      <c r="B209" s="553" t="s">
        <v>281</v>
      </c>
      <c r="C209" s="553"/>
      <c r="D209" s="553"/>
      <c r="E209" s="553"/>
      <c r="F209" s="553"/>
      <c r="G209" s="553"/>
      <c r="H209" s="553"/>
      <c r="I209" s="553"/>
      <c r="J209" s="553"/>
      <c r="K209" s="553"/>
      <c r="L209" s="553"/>
      <c r="M209" s="553"/>
      <c r="N209" s="553"/>
      <c r="O209" s="553"/>
      <c r="P209" s="553"/>
      <c r="Q209" s="188"/>
      <c r="R209" s="188"/>
    </row>
    <row r="210" spans="2:18" ht="44.25" customHeight="1" outlineLevel="2" x14ac:dyDescent="0.2">
      <c r="B210" s="553" t="s">
        <v>950</v>
      </c>
      <c r="C210" s="553"/>
      <c r="D210" s="553"/>
      <c r="E210" s="553"/>
      <c r="F210" s="553"/>
      <c r="G210" s="553"/>
      <c r="H210" s="553"/>
      <c r="I210" s="553"/>
      <c r="J210" s="553"/>
      <c r="K210" s="553"/>
      <c r="L210" s="553"/>
      <c r="M210" s="553"/>
      <c r="N210" s="553"/>
      <c r="O210" s="553"/>
      <c r="P210" s="553"/>
      <c r="Q210" s="188"/>
      <c r="R210" s="188"/>
    </row>
    <row r="211" spans="2:18" outlineLevel="2" x14ac:dyDescent="0.2">
      <c r="B211" s="156"/>
      <c r="C211" s="156"/>
      <c r="D211" s="156"/>
      <c r="E211" s="156"/>
      <c r="F211" s="156"/>
      <c r="G211" s="156"/>
      <c r="H211" s="156"/>
      <c r="I211" s="156"/>
      <c r="J211" s="156"/>
      <c r="K211" s="156"/>
      <c r="L211" s="156"/>
      <c r="M211" s="156"/>
      <c r="N211" s="156"/>
      <c r="O211" s="156"/>
      <c r="P211" s="156"/>
      <c r="Q211" s="188"/>
      <c r="R211" s="188"/>
    </row>
    <row r="212" spans="2:18" outlineLevel="2" x14ac:dyDescent="0.2">
      <c r="B212" s="562" t="s">
        <v>282</v>
      </c>
      <c r="C212" s="562"/>
      <c r="D212" s="562"/>
      <c r="E212" s="562"/>
      <c r="F212" s="562"/>
      <c r="G212" s="562"/>
    </row>
    <row r="213" spans="2:18" ht="39" customHeight="1" outlineLevel="2" x14ac:dyDescent="0.2">
      <c r="B213" s="553" t="s">
        <v>787</v>
      </c>
      <c r="C213" s="553"/>
      <c r="D213" s="553"/>
      <c r="E213" s="553"/>
      <c r="F213" s="553"/>
      <c r="G213" s="553"/>
      <c r="H213" s="553"/>
      <c r="I213" s="553"/>
      <c r="J213" s="553"/>
      <c r="K213" s="553"/>
      <c r="L213" s="553"/>
      <c r="M213" s="553"/>
      <c r="N213" s="553"/>
      <c r="O213" s="553"/>
      <c r="P213" s="553"/>
      <c r="Q213" s="188"/>
      <c r="R213" s="188"/>
    </row>
    <row r="214" spans="2:18" outlineLevel="2" x14ac:dyDescent="0.2">
      <c r="B214" s="188"/>
      <c r="C214" s="7"/>
      <c r="D214" s="7"/>
      <c r="E214" s="7"/>
      <c r="F214" s="7"/>
      <c r="G214" s="171"/>
    </row>
    <row r="215" spans="2:18" outlineLevel="2" x14ac:dyDescent="0.2">
      <c r="B215" s="172" t="s">
        <v>283</v>
      </c>
      <c r="C215" s="7"/>
      <c r="D215" s="7"/>
      <c r="E215" s="7"/>
      <c r="F215" s="7"/>
      <c r="G215" s="171"/>
    </row>
    <row r="216" spans="2:18" ht="26.25" customHeight="1" outlineLevel="2" x14ac:dyDescent="0.2">
      <c r="B216" s="553" t="s">
        <v>788</v>
      </c>
      <c r="C216" s="553"/>
      <c r="D216" s="553"/>
      <c r="E216" s="553"/>
      <c r="F216" s="553"/>
      <c r="G216" s="553"/>
      <c r="H216" s="553"/>
      <c r="I216" s="553"/>
      <c r="J216" s="553"/>
      <c r="K216" s="553"/>
      <c r="L216" s="553"/>
      <c r="M216" s="553"/>
      <c r="N216" s="553"/>
      <c r="O216" s="553"/>
      <c r="P216" s="553"/>
      <c r="Q216" s="188"/>
      <c r="R216" s="188"/>
    </row>
    <row r="217" spans="2:18" ht="51.75" outlineLevel="2" thickBot="1" x14ac:dyDescent="0.25">
      <c r="B217" s="216"/>
      <c r="C217" s="217" t="s">
        <v>284</v>
      </c>
      <c r="D217" s="217" t="s">
        <v>285</v>
      </c>
      <c r="E217" s="217" t="s">
        <v>286</v>
      </c>
      <c r="F217" s="217" t="s">
        <v>287</v>
      </c>
      <c r="G217" s="217" t="s">
        <v>789</v>
      </c>
    </row>
    <row r="218" spans="2:18" ht="13.5" outlineLevel="2" thickBot="1" x14ac:dyDescent="0.25">
      <c r="B218" s="218" t="s">
        <v>288</v>
      </c>
      <c r="C218" s="219">
        <v>4.66</v>
      </c>
      <c r="D218" s="220">
        <v>0</v>
      </c>
      <c r="E218" s="219">
        <v>52.88</v>
      </c>
      <c r="F218" s="219">
        <v>2.82</v>
      </c>
      <c r="G218" s="221">
        <v>226576</v>
      </c>
    </row>
    <row r="219" spans="2:18" ht="13.5" outlineLevel="2" thickBot="1" x14ac:dyDescent="0.25">
      <c r="B219" s="222" t="s">
        <v>289</v>
      </c>
      <c r="C219" s="223">
        <v>2.0099999999999998</v>
      </c>
      <c r="D219" s="224">
        <v>0</v>
      </c>
      <c r="E219" s="223">
        <v>47.94</v>
      </c>
      <c r="F219" s="224">
        <v>2.8</v>
      </c>
      <c r="G219" s="225">
        <v>211946</v>
      </c>
    </row>
    <row r="220" spans="2:18" ht="13.5" outlineLevel="2" thickBot="1" x14ac:dyDescent="0.25">
      <c r="B220" s="222" t="s">
        <v>290</v>
      </c>
      <c r="C220" s="223">
        <v>0.28999999999999998</v>
      </c>
      <c r="D220" s="223">
        <v>1.28</v>
      </c>
      <c r="E220" s="223">
        <v>46.28</v>
      </c>
      <c r="F220" s="223">
        <v>2.82</v>
      </c>
      <c r="G220" s="225">
        <v>385681</v>
      </c>
    </row>
    <row r="221" spans="2:18" outlineLevel="2" x14ac:dyDescent="0.2">
      <c r="B221" s="226"/>
      <c r="C221" s="227"/>
      <c r="D221" s="227"/>
      <c r="E221" s="227"/>
      <c r="F221" s="227"/>
      <c r="G221" s="32"/>
    </row>
    <row r="222" spans="2:18" outlineLevel="2" x14ac:dyDescent="0.2">
      <c r="B222" s="563" t="s">
        <v>291</v>
      </c>
      <c r="C222" s="563"/>
      <c r="D222" s="563"/>
      <c r="E222" s="563"/>
      <c r="F222" s="563"/>
      <c r="G222" s="32"/>
    </row>
    <row r="223" spans="2:18" ht="36" customHeight="1" outlineLevel="2" x14ac:dyDescent="0.2">
      <c r="B223" s="553" t="s">
        <v>790</v>
      </c>
      <c r="C223" s="553"/>
      <c r="D223" s="553"/>
      <c r="E223" s="553"/>
      <c r="F223" s="553"/>
      <c r="G223" s="553"/>
      <c r="H223" s="553"/>
      <c r="I223" s="553"/>
      <c r="J223" s="553"/>
      <c r="K223" s="553"/>
      <c r="L223" s="553"/>
      <c r="M223" s="553"/>
      <c r="N223" s="553"/>
      <c r="O223" s="553"/>
      <c r="P223" s="553"/>
      <c r="Q223" s="188"/>
      <c r="R223" s="188"/>
    </row>
    <row r="224" spans="2:18" ht="51.75" outlineLevel="2" thickBot="1" x14ac:dyDescent="0.25">
      <c r="B224" s="216"/>
      <c r="C224" s="217" t="s">
        <v>284</v>
      </c>
      <c r="D224" s="217" t="s">
        <v>285</v>
      </c>
      <c r="E224" s="217" t="s">
        <v>791</v>
      </c>
      <c r="F224" s="217" t="s">
        <v>287</v>
      </c>
      <c r="G224" s="217" t="s">
        <v>789</v>
      </c>
    </row>
    <row r="225" spans="2:18" ht="13.5" outlineLevel="2" thickBot="1" x14ac:dyDescent="0.25">
      <c r="B225" s="218" t="s">
        <v>792</v>
      </c>
      <c r="C225" s="219">
        <v>4.3099999999999996</v>
      </c>
      <c r="D225" s="220">
        <v>0</v>
      </c>
      <c r="E225" s="220">
        <v>38.200000000000003</v>
      </c>
      <c r="F225" s="220">
        <v>6.5</v>
      </c>
      <c r="G225" s="221">
        <v>73222</v>
      </c>
    </row>
    <row r="226" spans="2:18" outlineLevel="2" x14ac:dyDescent="0.2">
      <c r="B226" s="226"/>
      <c r="C226" s="227"/>
      <c r="D226" s="227"/>
      <c r="E226" s="227"/>
      <c r="F226" s="227"/>
      <c r="G226" s="32"/>
    </row>
    <row r="227" spans="2:18" outlineLevel="2" x14ac:dyDescent="0.2">
      <c r="B227" s="553" t="s">
        <v>793</v>
      </c>
      <c r="C227" s="553"/>
      <c r="D227" s="553"/>
      <c r="E227" s="553"/>
      <c r="F227" s="553"/>
      <c r="G227" s="553"/>
      <c r="H227" s="553"/>
      <c r="I227" s="553"/>
      <c r="J227" s="553"/>
      <c r="K227" s="553"/>
      <c r="L227" s="553"/>
      <c r="M227" s="553"/>
      <c r="N227" s="553"/>
      <c r="O227" s="553"/>
      <c r="P227" s="553"/>
      <c r="Q227" s="188"/>
      <c r="R227" s="188"/>
    </row>
    <row r="228" spans="2:18" outlineLevel="2" x14ac:dyDescent="0.2">
      <c r="B228" s="553" t="s">
        <v>951</v>
      </c>
      <c r="C228" s="553"/>
      <c r="D228" s="553"/>
      <c r="E228" s="553"/>
      <c r="F228" s="553"/>
      <c r="G228" s="553"/>
      <c r="H228" s="553"/>
      <c r="I228" s="553"/>
      <c r="J228" s="553"/>
      <c r="K228" s="553"/>
      <c r="L228" s="553"/>
      <c r="M228" s="553"/>
      <c r="N228" s="553"/>
      <c r="O228" s="553"/>
      <c r="P228" s="553"/>
      <c r="Q228" s="188"/>
      <c r="R228" s="188"/>
    </row>
    <row r="229" spans="2:18" ht="68.099999999999994" customHeight="1" outlineLevel="2" x14ac:dyDescent="0.2">
      <c r="B229" s="553" t="s">
        <v>952</v>
      </c>
      <c r="C229" s="553"/>
      <c r="D229" s="553"/>
      <c r="E229" s="553"/>
      <c r="F229" s="553"/>
      <c r="G229" s="553"/>
      <c r="H229" s="553"/>
      <c r="I229" s="553"/>
      <c r="J229" s="553"/>
      <c r="K229" s="553"/>
      <c r="L229" s="553"/>
      <c r="M229" s="553"/>
      <c r="N229" s="553"/>
      <c r="O229" s="553"/>
      <c r="P229" s="553"/>
      <c r="Q229" s="188"/>
      <c r="R229" s="188"/>
    </row>
    <row r="230" spans="2:18" ht="52.5" customHeight="1" outlineLevel="2" x14ac:dyDescent="0.2">
      <c r="B230" s="553" t="s">
        <v>953</v>
      </c>
      <c r="C230" s="553"/>
      <c r="D230" s="553"/>
      <c r="E230" s="553"/>
      <c r="F230" s="553"/>
      <c r="G230" s="553"/>
      <c r="H230" s="553"/>
      <c r="I230" s="553"/>
      <c r="J230" s="553"/>
      <c r="K230" s="553"/>
      <c r="L230" s="553"/>
      <c r="M230" s="553"/>
      <c r="N230" s="553"/>
      <c r="O230" s="553"/>
      <c r="P230" s="553"/>
      <c r="Q230" s="188"/>
      <c r="R230" s="188"/>
    </row>
    <row r="231" spans="2:18" outlineLevel="2" x14ac:dyDescent="0.2">
      <c r="B231" s="188"/>
      <c r="C231" s="7"/>
      <c r="D231" s="7"/>
      <c r="E231" s="7"/>
      <c r="F231" s="7"/>
      <c r="G231" s="171"/>
    </row>
    <row r="232" spans="2:18" outlineLevel="2" x14ac:dyDescent="0.2">
      <c r="B232" s="172" t="s">
        <v>954</v>
      </c>
      <c r="C232" s="7"/>
      <c r="D232" s="7"/>
      <c r="E232" s="7"/>
      <c r="F232" s="7"/>
      <c r="G232" s="171"/>
    </row>
    <row r="233" spans="2:18" outlineLevel="2" x14ac:dyDescent="0.2">
      <c r="B233" s="172"/>
      <c r="C233" s="7"/>
      <c r="D233" s="7"/>
      <c r="E233" s="7"/>
      <c r="F233" s="7"/>
      <c r="G233" s="171"/>
    </row>
    <row r="234" spans="2:18" ht="13.5" outlineLevel="2" thickBot="1" x14ac:dyDescent="0.25">
      <c r="B234" s="165" t="s">
        <v>292</v>
      </c>
      <c r="C234" s="166" t="s">
        <v>293</v>
      </c>
      <c r="D234" s="166" t="s">
        <v>294</v>
      </c>
      <c r="E234" s="166" t="s">
        <v>295</v>
      </c>
      <c r="F234" s="166" t="s">
        <v>296</v>
      </c>
      <c r="G234" s="171"/>
    </row>
    <row r="235" spans="2:18" ht="13.5" outlineLevel="2" thickBot="1" x14ac:dyDescent="0.25">
      <c r="B235" s="228" t="s">
        <v>297</v>
      </c>
      <c r="C235" s="229">
        <v>46510</v>
      </c>
      <c r="D235" s="229">
        <v>81058</v>
      </c>
      <c r="E235" s="229">
        <v>35777</v>
      </c>
      <c r="F235" s="229">
        <v>28665</v>
      </c>
      <c r="G235" s="171"/>
    </row>
    <row r="236" spans="2:18" ht="13.5" outlineLevel="2" thickBot="1" x14ac:dyDescent="0.25">
      <c r="B236" s="196" t="s">
        <v>298</v>
      </c>
      <c r="C236" s="230">
        <v>0</v>
      </c>
      <c r="D236" s="230">
        <v>0</v>
      </c>
      <c r="E236" s="230">
        <v>-1834</v>
      </c>
      <c r="F236" s="230">
        <v>-1094</v>
      </c>
      <c r="G236" s="171"/>
    </row>
    <row r="237" spans="2:18" ht="13.5" outlineLevel="2" thickBot="1" x14ac:dyDescent="0.25">
      <c r="B237" s="231" t="s">
        <v>299</v>
      </c>
      <c r="C237" s="232">
        <f>+SUM(C235:C236)</f>
        <v>46510</v>
      </c>
      <c r="D237" s="232">
        <f t="shared" ref="D237:F237" si="0">+SUM(D235:D236)</f>
        <v>81058</v>
      </c>
      <c r="E237" s="232">
        <f t="shared" si="0"/>
        <v>33943</v>
      </c>
      <c r="F237" s="232">
        <f t="shared" si="0"/>
        <v>27571</v>
      </c>
      <c r="G237" s="171"/>
    </row>
    <row r="238" spans="2:18" ht="13.5" outlineLevel="2" thickBot="1" x14ac:dyDescent="0.25">
      <c r="B238" s="233" t="s">
        <v>300</v>
      </c>
      <c r="C238" s="234">
        <v>0</v>
      </c>
      <c r="D238" s="234">
        <v>0</v>
      </c>
      <c r="E238" s="234">
        <v>0</v>
      </c>
      <c r="F238" s="234">
        <v>7211</v>
      </c>
      <c r="G238" s="171"/>
    </row>
    <row r="239" spans="2:18" ht="13.5" outlineLevel="2" thickBot="1" x14ac:dyDescent="0.25">
      <c r="B239" s="228" t="s">
        <v>301</v>
      </c>
      <c r="C239" s="229">
        <v>0</v>
      </c>
      <c r="D239" s="229">
        <v>0</v>
      </c>
      <c r="E239" s="229">
        <v>12665</v>
      </c>
      <c r="F239" s="229">
        <v>8854</v>
      </c>
      <c r="G239" s="171"/>
    </row>
    <row r="240" spans="2:18" ht="13.5" outlineLevel="2" thickBot="1" x14ac:dyDescent="0.25">
      <c r="B240" s="228" t="s">
        <v>302</v>
      </c>
      <c r="C240" s="229">
        <v>0</v>
      </c>
      <c r="D240" s="229">
        <v>31235</v>
      </c>
      <c r="E240" s="229">
        <v>9548</v>
      </c>
      <c r="F240" s="229">
        <v>0</v>
      </c>
      <c r="G240" s="171"/>
    </row>
    <row r="241" spans="1:34" ht="13.5" outlineLevel="2" thickBot="1" x14ac:dyDescent="0.25">
      <c r="B241" s="165" t="s">
        <v>303</v>
      </c>
      <c r="C241" s="235">
        <f t="shared" ref="C241" si="1">+C237-SUM(C238:C240)</f>
        <v>46510</v>
      </c>
      <c r="D241" s="235">
        <f>+D237-SUM(D238:D240)</f>
        <v>49823</v>
      </c>
      <c r="E241" s="235">
        <f t="shared" ref="E241:F241" si="2">+E237-SUM(E238:E240)</f>
        <v>11730</v>
      </c>
      <c r="F241" s="235">
        <f t="shared" si="2"/>
        <v>11506</v>
      </c>
      <c r="G241" s="171"/>
    </row>
    <row r="242" spans="1:34" ht="13.5" outlineLevel="2" thickBot="1" x14ac:dyDescent="0.25">
      <c r="B242" s="228" t="s">
        <v>304</v>
      </c>
      <c r="C242" s="229">
        <v>10318</v>
      </c>
      <c r="D242" s="229">
        <v>12422</v>
      </c>
      <c r="E242" s="229">
        <v>7626</v>
      </c>
      <c r="F242" s="229">
        <v>6961</v>
      </c>
      <c r="G242" s="171"/>
    </row>
    <row r="243" spans="1:34" outlineLevel="2" collapsed="1" x14ac:dyDescent="0.2">
      <c r="B243" s="172"/>
      <c r="C243" s="7"/>
      <c r="D243" s="7"/>
      <c r="E243" s="7"/>
      <c r="F243" s="7"/>
      <c r="G243" s="171"/>
    </row>
    <row r="244" spans="1:34" outlineLevel="1" x14ac:dyDescent="0.2">
      <c r="A244" s="209" t="s">
        <v>305</v>
      </c>
      <c r="B244" s="210" t="s">
        <v>306</v>
      </c>
      <c r="C244" s="171"/>
      <c r="D244" s="171"/>
      <c r="E244" s="171"/>
      <c r="F244" s="171"/>
      <c r="G244" s="171"/>
      <c r="H244" s="171"/>
      <c r="I244" s="171"/>
      <c r="J244" s="171"/>
      <c r="K244" s="171"/>
      <c r="L244" s="171"/>
      <c r="M244" s="171"/>
      <c r="N244" s="171"/>
      <c r="O244" s="171"/>
      <c r="P244" s="171"/>
      <c r="Q244" s="171"/>
      <c r="R244" s="171"/>
      <c r="S244" s="171"/>
      <c r="T244" s="171"/>
      <c r="U244" s="171"/>
      <c r="V244" s="171"/>
      <c r="W244" s="171"/>
      <c r="X244" s="171"/>
      <c r="Y244" s="171"/>
      <c r="Z244" s="171"/>
      <c r="AA244" s="171"/>
      <c r="AB244" s="171"/>
      <c r="AC244" s="171"/>
      <c r="AD244" s="171"/>
      <c r="AE244" s="171"/>
      <c r="AF244" s="171"/>
      <c r="AG244" s="171"/>
      <c r="AH244" s="171"/>
    </row>
    <row r="245" spans="1:34" ht="117.6" customHeight="1" outlineLevel="2" x14ac:dyDescent="0.2">
      <c r="B245" s="553" t="s">
        <v>794</v>
      </c>
      <c r="C245" s="553"/>
      <c r="D245" s="553"/>
      <c r="E245" s="553"/>
      <c r="F245" s="553"/>
      <c r="G245" s="553"/>
      <c r="H245" s="553"/>
      <c r="I245" s="553"/>
      <c r="J245" s="553"/>
      <c r="K245" s="553"/>
      <c r="L245" s="553"/>
      <c r="M245" s="553"/>
      <c r="N245" s="553"/>
      <c r="O245" s="553"/>
      <c r="P245" s="553"/>
      <c r="Q245" s="188"/>
      <c r="R245" s="188"/>
    </row>
    <row r="246" spans="1:34" ht="56.1" customHeight="1" outlineLevel="2" x14ac:dyDescent="0.2">
      <c r="B246" s="553" t="s">
        <v>795</v>
      </c>
      <c r="C246" s="553"/>
      <c r="D246" s="553"/>
      <c r="E246" s="553"/>
      <c r="F246" s="553"/>
      <c r="G246" s="553"/>
      <c r="H246" s="553"/>
      <c r="I246" s="553"/>
      <c r="J246" s="553"/>
      <c r="K246" s="553"/>
      <c r="L246" s="553"/>
      <c r="M246" s="553"/>
      <c r="N246" s="553"/>
      <c r="O246" s="553"/>
      <c r="P246" s="553"/>
      <c r="Q246" s="188"/>
      <c r="R246" s="188"/>
    </row>
    <row r="247" spans="1:34" ht="47.1" customHeight="1" outlineLevel="2" x14ac:dyDescent="0.2">
      <c r="B247" s="553" t="s">
        <v>796</v>
      </c>
      <c r="C247" s="553"/>
      <c r="D247" s="553"/>
      <c r="E247" s="553"/>
      <c r="F247" s="553"/>
      <c r="G247" s="553"/>
      <c r="H247" s="553"/>
      <c r="I247" s="553"/>
      <c r="J247" s="553"/>
      <c r="K247" s="553"/>
      <c r="L247" s="553"/>
      <c r="M247" s="553"/>
      <c r="N247" s="553"/>
      <c r="O247" s="553"/>
      <c r="P247" s="553"/>
      <c r="Q247" s="188"/>
      <c r="R247" s="188"/>
    </row>
    <row r="248" spans="1:34" outlineLevel="2" collapsed="1" x14ac:dyDescent="0.2">
      <c r="B248" s="188"/>
      <c r="C248" s="7"/>
      <c r="D248" s="7"/>
      <c r="E248" s="7"/>
      <c r="F248" s="7"/>
      <c r="G248" s="171"/>
    </row>
    <row r="249" spans="1:34" outlineLevel="1" x14ac:dyDescent="0.2">
      <c r="A249" s="158" t="s">
        <v>307</v>
      </c>
      <c r="B249" s="159" t="s">
        <v>308</v>
      </c>
      <c r="J249" s="160"/>
    </row>
    <row r="250" spans="1:34" ht="26.25" customHeight="1" outlineLevel="1" x14ac:dyDescent="0.2">
      <c r="B250" s="553" t="s">
        <v>797</v>
      </c>
      <c r="C250" s="553"/>
      <c r="D250" s="553"/>
      <c r="E250" s="553"/>
      <c r="F250" s="553"/>
      <c r="G250" s="553"/>
      <c r="H250" s="553"/>
      <c r="I250" s="553"/>
      <c r="J250" s="553"/>
      <c r="K250" s="553"/>
      <c r="L250" s="553"/>
      <c r="M250" s="553"/>
      <c r="N250" s="553"/>
      <c r="O250" s="553"/>
      <c r="P250" s="553"/>
      <c r="Q250" s="188"/>
      <c r="R250" s="188"/>
    </row>
    <row r="251" spans="1:34" outlineLevel="1" x14ac:dyDescent="0.2">
      <c r="B251" s="188"/>
      <c r="C251" s="561"/>
      <c r="D251" s="561"/>
      <c r="E251" s="7"/>
      <c r="F251" s="7"/>
      <c r="G251" s="171"/>
    </row>
    <row r="252" spans="1:34" outlineLevel="1" x14ac:dyDescent="0.2">
      <c r="B252" s="203" t="s">
        <v>101</v>
      </c>
      <c r="C252" s="180">
        <v>2024</v>
      </c>
      <c r="D252" s="180">
        <v>2023</v>
      </c>
      <c r="E252" s="7"/>
      <c r="F252" s="7"/>
      <c r="G252" s="171"/>
    </row>
    <row r="253" spans="1:34" outlineLevel="1" x14ac:dyDescent="0.2">
      <c r="B253" s="204" t="s">
        <v>309</v>
      </c>
      <c r="C253" s="236">
        <v>1178</v>
      </c>
      <c r="D253" s="236">
        <v>1138</v>
      </c>
      <c r="E253" s="7"/>
      <c r="F253" s="7"/>
      <c r="G253" s="171"/>
    </row>
    <row r="254" spans="1:34" outlineLevel="1" x14ac:dyDescent="0.2">
      <c r="B254" s="237" t="s">
        <v>310</v>
      </c>
      <c r="C254" s="238">
        <v>198</v>
      </c>
      <c r="D254" s="238">
        <v>181</v>
      </c>
      <c r="E254" s="7"/>
      <c r="F254" s="7"/>
      <c r="G254" s="171"/>
    </row>
    <row r="255" spans="1:34" ht="13.5" outlineLevel="1" thickBot="1" x14ac:dyDescent="0.25">
      <c r="B255" s="239" t="s">
        <v>225</v>
      </c>
      <c r="C255" s="240">
        <f>+SUM(C253:C254)</f>
        <v>1376</v>
      </c>
      <c r="D255" s="240">
        <f>+SUM(D253:D254)</f>
        <v>1319</v>
      </c>
      <c r="E255" s="7"/>
      <c r="F255" s="7"/>
      <c r="G255" s="171"/>
    </row>
    <row r="256" spans="1:34" outlineLevel="1" x14ac:dyDescent="0.2">
      <c r="B256" s="203"/>
      <c r="C256" s="241"/>
      <c r="D256" s="241"/>
      <c r="E256" s="7"/>
      <c r="F256" s="7"/>
      <c r="G256" s="171"/>
    </row>
    <row r="257" spans="1:18" ht="26.25" customHeight="1" outlineLevel="1" x14ac:dyDescent="0.2">
      <c r="B257" s="553" t="s">
        <v>798</v>
      </c>
      <c r="C257" s="553"/>
      <c r="D257" s="553"/>
      <c r="E257" s="553"/>
      <c r="F257" s="553"/>
      <c r="G257" s="553"/>
      <c r="H257" s="553"/>
      <c r="I257" s="553"/>
      <c r="J257" s="553"/>
      <c r="K257" s="553"/>
      <c r="L257" s="553"/>
      <c r="M257" s="553"/>
      <c r="N257" s="553"/>
      <c r="O257" s="553"/>
      <c r="P257" s="553"/>
      <c r="Q257" s="188"/>
      <c r="R257" s="188"/>
    </row>
    <row r="258" spans="1:18" outlineLevel="1" x14ac:dyDescent="0.2">
      <c r="B258" s="188"/>
      <c r="C258" s="561"/>
      <c r="D258" s="561"/>
      <c r="E258" s="7"/>
      <c r="F258" s="7"/>
      <c r="G258" s="171"/>
    </row>
    <row r="259" spans="1:18" outlineLevel="1" x14ac:dyDescent="0.2">
      <c r="B259" s="203" t="s">
        <v>311</v>
      </c>
      <c r="C259" s="180">
        <v>2024</v>
      </c>
      <c r="D259" s="180">
        <v>2023</v>
      </c>
      <c r="E259" s="7"/>
      <c r="F259" s="7"/>
      <c r="G259" s="171"/>
    </row>
    <row r="260" spans="1:18" outlineLevel="1" x14ac:dyDescent="0.2">
      <c r="B260" s="204" t="s">
        <v>312</v>
      </c>
      <c r="C260" s="236">
        <v>11275</v>
      </c>
      <c r="D260" s="236">
        <v>12376</v>
      </c>
      <c r="E260" s="7"/>
      <c r="F260" s="7"/>
      <c r="G260" s="171"/>
    </row>
    <row r="261" spans="1:18" outlineLevel="1" x14ac:dyDescent="0.2">
      <c r="B261" s="204" t="s">
        <v>313</v>
      </c>
      <c r="C261" s="236">
        <v>8501</v>
      </c>
      <c r="D261" s="236">
        <v>8321</v>
      </c>
      <c r="E261" s="7"/>
      <c r="F261" s="7"/>
      <c r="G261" s="171"/>
    </row>
    <row r="262" spans="1:18" outlineLevel="1" x14ac:dyDescent="0.2">
      <c r="B262" s="204" t="s">
        <v>314</v>
      </c>
      <c r="C262" s="236">
        <v>378</v>
      </c>
      <c r="D262" s="236">
        <v>731</v>
      </c>
      <c r="E262" s="7"/>
      <c r="F262" s="7"/>
      <c r="G262" s="171"/>
    </row>
    <row r="263" spans="1:18" outlineLevel="1" x14ac:dyDescent="0.2">
      <c r="B263" s="204" t="s">
        <v>310</v>
      </c>
      <c r="C263" s="236">
        <v>4471</v>
      </c>
      <c r="D263" s="236">
        <v>3096</v>
      </c>
      <c r="E263" s="7"/>
      <c r="F263" s="7"/>
      <c r="G263" s="171"/>
    </row>
    <row r="264" spans="1:18" outlineLevel="1" x14ac:dyDescent="0.2">
      <c r="B264" s="242" t="s">
        <v>315</v>
      </c>
      <c r="C264" s="243">
        <f>+SUM(C260:C263)</f>
        <v>24625</v>
      </c>
      <c r="D264" s="243">
        <v>24524</v>
      </c>
      <c r="E264" s="7"/>
      <c r="F264" s="7"/>
      <c r="G264" s="171"/>
    </row>
    <row r="265" spans="1:18" outlineLevel="1" x14ac:dyDescent="0.2">
      <c r="B265" s="237" t="s">
        <v>316</v>
      </c>
      <c r="C265" s="238">
        <v>9267</v>
      </c>
      <c r="D265" s="238">
        <v>15322</v>
      </c>
      <c r="E265" s="7"/>
      <c r="F265" s="7"/>
      <c r="G265" s="171"/>
    </row>
    <row r="266" spans="1:18" ht="13.5" outlineLevel="1" thickBot="1" x14ac:dyDescent="0.25">
      <c r="B266" s="202" t="s">
        <v>317</v>
      </c>
      <c r="C266" s="206">
        <f>+C264+C265</f>
        <v>33892</v>
      </c>
      <c r="D266" s="206">
        <v>39846</v>
      </c>
      <c r="E266" s="7"/>
      <c r="F266" s="7"/>
      <c r="G266" s="171"/>
    </row>
    <row r="267" spans="1:18" ht="13.5" thickTop="1" x14ac:dyDescent="0.2"/>
    <row r="268" spans="1:18" s="151" customFormat="1" ht="15.75" x14ac:dyDescent="0.2">
      <c r="A268" s="150" t="s">
        <v>318</v>
      </c>
      <c r="B268" s="555" t="s">
        <v>319</v>
      </c>
      <c r="C268" s="556"/>
      <c r="D268" s="556"/>
      <c r="E268" s="556"/>
      <c r="F268" s="556"/>
      <c r="G268" s="556"/>
      <c r="H268" s="556"/>
      <c r="I268" s="556"/>
      <c r="J268" s="556"/>
      <c r="K268" s="556"/>
      <c r="L268" s="556"/>
      <c r="M268" s="556"/>
      <c r="N268" s="556"/>
      <c r="O268" s="556"/>
      <c r="P268" s="556"/>
      <c r="Q268" s="510"/>
      <c r="R268" s="510"/>
    </row>
    <row r="269" spans="1:18" x14ac:dyDescent="0.2">
      <c r="B269" s="244"/>
      <c r="C269" s="245"/>
      <c r="D269" s="246"/>
      <c r="E269" s="246"/>
      <c r="F269" s="246"/>
      <c r="G269" s="247"/>
    </row>
    <row r="270" spans="1:18" collapsed="1" x14ac:dyDescent="0.2">
      <c r="A270" s="152" t="s">
        <v>43</v>
      </c>
      <c r="B270" s="153" t="s">
        <v>12</v>
      </c>
      <c r="C270" s="154"/>
      <c r="D270" s="154"/>
      <c r="E270" s="154"/>
      <c r="F270" s="154"/>
      <c r="G270" s="154"/>
      <c r="H270" s="154"/>
      <c r="I270" s="154"/>
      <c r="J270" s="154"/>
    </row>
    <row r="271" spans="1:18" outlineLevel="1" x14ac:dyDescent="0.2">
      <c r="B271" s="553" t="s">
        <v>320</v>
      </c>
      <c r="C271" s="553"/>
      <c r="D271" s="553"/>
      <c r="E271" s="553"/>
      <c r="F271" s="553"/>
      <c r="G271" s="553"/>
      <c r="H271" s="553"/>
      <c r="I271" s="553"/>
      <c r="J271" s="553"/>
      <c r="K271" s="553"/>
      <c r="L271" s="553"/>
      <c r="M271" s="553"/>
      <c r="N271" s="553"/>
      <c r="O271" s="553"/>
      <c r="P271" s="553"/>
      <c r="Q271" s="188"/>
      <c r="R271" s="188"/>
    </row>
    <row r="272" spans="1:18" outlineLevel="1" x14ac:dyDescent="0.2">
      <c r="B272" s="553" t="s">
        <v>321</v>
      </c>
      <c r="C272" s="553"/>
      <c r="D272" s="553"/>
      <c r="E272" s="553"/>
      <c r="F272" s="553"/>
      <c r="G272" s="553"/>
      <c r="H272" s="553"/>
      <c r="I272" s="553"/>
      <c r="J272" s="553"/>
      <c r="K272" s="553"/>
      <c r="L272" s="553"/>
      <c r="M272" s="553"/>
      <c r="N272" s="553"/>
      <c r="O272" s="553"/>
      <c r="P272" s="553"/>
      <c r="Q272" s="188"/>
      <c r="R272" s="188"/>
    </row>
    <row r="273" spans="2:18" ht="14.25" outlineLevel="1" x14ac:dyDescent="0.2">
      <c r="B273" s="248"/>
      <c r="C273" s="561"/>
      <c r="D273" s="561"/>
      <c r="E273" s="249"/>
      <c r="F273" s="249"/>
      <c r="G273" s="249"/>
    </row>
    <row r="274" spans="2:18" ht="15" outlineLevel="1" x14ac:dyDescent="0.2">
      <c r="B274" s="250" t="s">
        <v>322</v>
      </c>
      <c r="C274" s="251">
        <v>2024</v>
      </c>
      <c r="D274" s="251">
        <v>2023</v>
      </c>
      <c r="E274" s="249"/>
      <c r="F274" s="249"/>
      <c r="G274" s="249"/>
    </row>
    <row r="275" spans="2:18" ht="14.25" outlineLevel="1" x14ac:dyDescent="0.2">
      <c r="B275" s="252" t="s">
        <v>799</v>
      </c>
      <c r="C275" s="253">
        <v>10</v>
      </c>
      <c r="D275" s="253">
        <v>10</v>
      </c>
      <c r="E275" s="249"/>
      <c r="F275" s="249"/>
      <c r="G275" s="249"/>
    </row>
    <row r="276" spans="2:18" ht="15" outlineLevel="1" x14ac:dyDescent="0.2">
      <c r="B276" s="254" t="s">
        <v>323</v>
      </c>
      <c r="C276" s="255"/>
      <c r="D276" s="255"/>
      <c r="E276" s="249"/>
      <c r="F276" s="249"/>
      <c r="G276" s="249"/>
    </row>
    <row r="277" spans="2:18" ht="27" outlineLevel="1" x14ac:dyDescent="0.2">
      <c r="B277" s="252" t="s">
        <v>800</v>
      </c>
      <c r="C277" s="253">
        <v>-0.06</v>
      </c>
      <c r="D277" s="253">
        <v>3.08</v>
      </c>
      <c r="E277" s="249"/>
      <c r="F277" s="249"/>
      <c r="G277" s="249"/>
    </row>
    <row r="278" spans="2:18" ht="14.25" outlineLevel="1" x14ac:dyDescent="0.2">
      <c r="B278" s="252" t="s">
        <v>324</v>
      </c>
      <c r="C278" s="256">
        <v>0</v>
      </c>
      <c r="D278" s="256">
        <v>0.84</v>
      </c>
      <c r="E278" s="249"/>
      <c r="F278" s="249"/>
      <c r="G278" s="249"/>
    </row>
    <row r="279" spans="2:18" ht="14.25" outlineLevel="1" x14ac:dyDescent="0.2">
      <c r="B279" s="252" t="s">
        <v>325</v>
      </c>
      <c r="C279" s="256">
        <v>6.1</v>
      </c>
      <c r="D279" s="256">
        <v>-4.41</v>
      </c>
      <c r="E279" s="249"/>
      <c r="F279" s="249"/>
      <c r="G279" s="249"/>
    </row>
    <row r="280" spans="2:18" ht="14.25" outlineLevel="1" x14ac:dyDescent="0.2">
      <c r="B280" s="252" t="s">
        <v>326</v>
      </c>
      <c r="C280" s="256">
        <v>-9.2100000000000009</v>
      </c>
      <c r="D280" s="256">
        <v>12.41</v>
      </c>
      <c r="E280" s="249"/>
      <c r="F280" s="249"/>
      <c r="G280" s="249"/>
    </row>
    <row r="281" spans="2:18" ht="15" outlineLevel="1" thickBot="1" x14ac:dyDescent="0.25">
      <c r="B281" s="257" t="s">
        <v>801</v>
      </c>
      <c r="C281" s="258">
        <f>+SUM(C275:C280)</f>
        <v>6.8299999999999983</v>
      </c>
      <c r="D281" s="258">
        <f>+SUM(D275:D280)</f>
        <v>21.92</v>
      </c>
      <c r="E281" s="249"/>
      <c r="F281" s="249"/>
      <c r="G281" s="249"/>
    </row>
    <row r="282" spans="2:18" ht="38.25" customHeight="1" outlineLevel="1" thickTop="1" x14ac:dyDescent="0.2">
      <c r="B282" s="564" t="s">
        <v>811</v>
      </c>
      <c r="C282" s="564"/>
      <c r="D282" s="564"/>
      <c r="E282" s="564"/>
      <c r="F282" s="564"/>
      <c r="G282" s="564"/>
      <c r="H282" s="564"/>
      <c r="I282" s="564"/>
      <c r="J282" s="564"/>
      <c r="K282" s="564"/>
      <c r="L282" s="564"/>
      <c r="M282" s="564"/>
      <c r="N282" s="564"/>
      <c r="O282" s="564"/>
      <c r="P282" s="564"/>
      <c r="Q282" s="528"/>
      <c r="R282" s="528"/>
    </row>
    <row r="283" spans="2:18" ht="42.95" customHeight="1" outlineLevel="1" x14ac:dyDescent="0.2">
      <c r="B283" s="565" t="s">
        <v>955</v>
      </c>
      <c r="C283" s="565"/>
      <c r="D283" s="565"/>
      <c r="E283" s="565"/>
      <c r="F283" s="565"/>
      <c r="G283" s="565"/>
      <c r="H283" s="565"/>
      <c r="I283" s="565"/>
      <c r="J283" s="565"/>
      <c r="K283" s="565"/>
      <c r="L283" s="565"/>
      <c r="M283" s="565"/>
      <c r="N283" s="565"/>
      <c r="O283" s="565"/>
      <c r="P283" s="565"/>
      <c r="Q283" s="529"/>
      <c r="R283" s="529"/>
    </row>
    <row r="284" spans="2:18" outlineLevel="1" x14ac:dyDescent="0.2">
      <c r="B284" s="564" t="s">
        <v>812</v>
      </c>
      <c r="C284" s="564"/>
      <c r="D284" s="564"/>
      <c r="E284" s="564"/>
      <c r="F284" s="564"/>
      <c r="G284" s="564"/>
      <c r="H284" s="564"/>
      <c r="I284" s="564"/>
      <c r="J284" s="564"/>
      <c r="K284" s="564"/>
      <c r="L284" s="564"/>
      <c r="M284" s="564"/>
      <c r="N284" s="564"/>
      <c r="O284" s="564"/>
      <c r="P284" s="564"/>
      <c r="Q284" s="528"/>
      <c r="R284" s="528"/>
    </row>
    <row r="285" spans="2:18" outlineLevel="1" x14ac:dyDescent="0.2">
      <c r="B285" s="156"/>
      <c r="C285" s="156"/>
      <c r="D285" s="156"/>
      <c r="E285" s="156"/>
      <c r="F285" s="156"/>
      <c r="G285" s="156"/>
      <c r="H285" s="156"/>
      <c r="I285" s="156"/>
      <c r="J285" s="156"/>
      <c r="K285" s="156"/>
      <c r="L285" s="156"/>
      <c r="M285" s="156"/>
      <c r="N285" s="156"/>
      <c r="O285" s="156"/>
      <c r="P285" s="156"/>
      <c r="Q285" s="188"/>
      <c r="R285" s="188"/>
    </row>
    <row r="286" spans="2:18" ht="30" customHeight="1" outlineLevel="1" x14ac:dyDescent="0.2">
      <c r="B286" s="553" t="s">
        <v>802</v>
      </c>
      <c r="C286" s="553"/>
      <c r="D286" s="553"/>
      <c r="E286" s="553"/>
      <c r="F286" s="553"/>
      <c r="G286" s="553"/>
      <c r="H286" s="553"/>
      <c r="I286" s="553"/>
      <c r="J286" s="553"/>
      <c r="K286" s="553"/>
      <c r="L286" s="553"/>
      <c r="M286" s="553"/>
      <c r="N286" s="553"/>
      <c r="O286" s="553"/>
      <c r="P286" s="553"/>
      <c r="Q286" s="188"/>
      <c r="R286" s="188"/>
    </row>
    <row r="287" spans="2:18" ht="14.25" outlineLevel="1" x14ac:dyDescent="0.2">
      <c r="B287" s="210"/>
      <c r="C287" s="259"/>
      <c r="D287" s="259"/>
      <c r="E287" s="259"/>
      <c r="F287" s="259"/>
      <c r="G287" s="249"/>
    </row>
    <row r="288" spans="2:18" ht="15" outlineLevel="1" x14ac:dyDescent="0.2">
      <c r="B288" s="260" t="s">
        <v>101</v>
      </c>
      <c r="C288" s="251">
        <v>2024</v>
      </c>
      <c r="D288" s="251">
        <v>2023</v>
      </c>
      <c r="E288" s="259"/>
      <c r="F288" s="259"/>
      <c r="G288" s="249"/>
    </row>
    <row r="289" spans="2:18" ht="14.25" outlineLevel="1" x14ac:dyDescent="0.2">
      <c r="B289" s="261" t="s">
        <v>327</v>
      </c>
      <c r="C289" s="120">
        <v>-64132</v>
      </c>
      <c r="D289" s="120">
        <v>-50942</v>
      </c>
      <c r="E289" s="259"/>
      <c r="F289" s="259"/>
      <c r="G289" s="249"/>
    </row>
    <row r="290" spans="2:18" ht="14.25" outlineLevel="1" x14ac:dyDescent="0.2">
      <c r="B290" s="261" t="s">
        <v>328</v>
      </c>
      <c r="C290" s="120">
        <v>42203</v>
      </c>
      <c r="D290" s="120">
        <v>13754</v>
      </c>
      <c r="E290" s="259"/>
      <c r="F290" s="259"/>
      <c r="G290" s="249"/>
    </row>
    <row r="291" spans="2:18" ht="15" outlineLevel="1" thickBot="1" x14ac:dyDescent="0.25">
      <c r="B291" s="262" t="s">
        <v>12</v>
      </c>
      <c r="C291" s="194">
        <f>+SUM(C289:C290)</f>
        <v>-21929</v>
      </c>
      <c r="D291" s="194">
        <v>-37188</v>
      </c>
      <c r="E291" s="259"/>
      <c r="F291" s="259"/>
      <c r="G291" s="249"/>
    </row>
    <row r="292" spans="2:18" ht="15" outlineLevel="1" thickTop="1" x14ac:dyDescent="0.2">
      <c r="B292" s="260"/>
      <c r="C292" s="141"/>
      <c r="D292" s="141"/>
      <c r="E292" s="259"/>
      <c r="F292" s="259"/>
      <c r="G292" s="249"/>
    </row>
    <row r="293" spans="2:18" outlineLevel="1" x14ac:dyDescent="0.2">
      <c r="B293" s="553" t="s">
        <v>803</v>
      </c>
      <c r="C293" s="553"/>
      <c r="D293" s="553"/>
      <c r="E293" s="553"/>
      <c r="F293" s="553"/>
      <c r="G293" s="553"/>
      <c r="H293" s="553"/>
      <c r="I293" s="553"/>
      <c r="J293" s="553"/>
      <c r="K293" s="553"/>
      <c r="L293" s="553"/>
      <c r="M293" s="553"/>
      <c r="N293" s="553"/>
      <c r="O293" s="553"/>
      <c r="P293" s="553"/>
      <c r="Q293" s="188"/>
      <c r="R293" s="188"/>
    </row>
    <row r="294" spans="2:18" ht="14.25" outlineLevel="1" x14ac:dyDescent="0.2">
      <c r="B294" s="188"/>
      <c r="C294" s="259"/>
      <c r="D294" s="259"/>
      <c r="E294" s="259"/>
      <c r="F294" s="259"/>
      <c r="G294" s="249"/>
    </row>
    <row r="295" spans="2:18" ht="14.25" outlineLevel="1" x14ac:dyDescent="0.2">
      <c r="B295" s="566"/>
      <c r="C295" s="568" t="s">
        <v>329</v>
      </c>
      <c r="D295" s="568"/>
      <c r="E295" s="568" t="s">
        <v>330</v>
      </c>
      <c r="F295" s="568"/>
      <c r="G295" s="249"/>
    </row>
    <row r="296" spans="2:18" ht="14.25" outlineLevel="1" x14ac:dyDescent="0.2">
      <c r="B296" s="566"/>
      <c r="C296" s="568" t="s">
        <v>331</v>
      </c>
      <c r="D296" s="568"/>
      <c r="E296" s="568" t="s">
        <v>332</v>
      </c>
      <c r="F296" s="568"/>
      <c r="G296" s="249"/>
    </row>
    <row r="297" spans="2:18" ht="14.45" customHeight="1" outlineLevel="1" thickBot="1" x14ac:dyDescent="0.25">
      <c r="B297" s="567"/>
      <c r="C297" s="569" t="s">
        <v>973</v>
      </c>
      <c r="D297" s="569"/>
      <c r="E297" s="569" t="s">
        <v>973</v>
      </c>
      <c r="F297" s="569"/>
      <c r="G297" s="249"/>
    </row>
    <row r="298" spans="2:18" ht="14.25" outlineLevel="1" x14ac:dyDescent="0.2">
      <c r="B298" s="203" t="s">
        <v>333</v>
      </c>
      <c r="C298" s="263">
        <v>2024</v>
      </c>
      <c r="D298" s="263">
        <v>2023</v>
      </c>
      <c r="E298" s="263">
        <v>2024</v>
      </c>
      <c r="F298" s="263">
        <v>2023</v>
      </c>
      <c r="G298" s="249"/>
    </row>
    <row r="299" spans="2:18" ht="14.25" outlineLevel="1" x14ac:dyDescent="0.2">
      <c r="B299" s="156" t="s">
        <v>334</v>
      </c>
      <c r="C299" s="120">
        <v>30462</v>
      </c>
      <c r="D299" s="120">
        <v>28250</v>
      </c>
      <c r="E299" s="120">
        <v>2213</v>
      </c>
      <c r="F299" s="120">
        <v>1847</v>
      </c>
      <c r="G299" s="249"/>
    </row>
    <row r="300" spans="2:18" ht="25.5" outlineLevel="1" x14ac:dyDescent="0.2">
      <c r="B300" s="156" t="s">
        <v>804</v>
      </c>
      <c r="C300" s="120">
        <v>-101782</v>
      </c>
      <c r="D300" s="120">
        <v>-108478</v>
      </c>
      <c r="E300" s="120">
        <v>6696</v>
      </c>
      <c r="F300" s="120">
        <v>3259</v>
      </c>
      <c r="G300" s="249"/>
    </row>
    <row r="301" spans="2:18" ht="14.25" outlineLevel="1" x14ac:dyDescent="0.2">
      <c r="B301" s="156" t="s">
        <v>805</v>
      </c>
      <c r="C301" s="120">
        <v>502</v>
      </c>
      <c r="D301" s="120">
        <v>285</v>
      </c>
      <c r="E301" s="120">
        <v>217</v>
      </c>
      <c r="F301" s="120">
        <v>46</v>
      </c>
      <c r="G301" s="249"/>
    </row>
    <row r="302" spans="2:18" ht="14.25" outlineLevel="1" x14ac:dyDescent="0.2">
      <c r="B302" s="156" t="s">
        <v>335</v>
      </c>
      <c r="C302" s="120">
        <v>27295</v>
      </c>
      <c r="D302" s="120">
        <v>22884</v>
      </c>
      <c r="E302" s="120">
        <v>4411</v>
      </c>
      <c r="F302" s="120">
        <v>8199</v>
      </c>
      <c r="G302" s="249"/>
    </row>
    <row r="303" spans="2:18" ht="14.25" outlineLevel="1" x14ac:dyDescent="0.2">
      <c r="B303" s="156" t="s">
        <v>806</v>
      </c>
      <c r="C303" s="120">
        <v>13982</v>
      </c>
      <c r="D303" s="120">
        <v>15471</v>
      </c>
      <c r="E303" s="120">
        <v>-1489</v>
      </c>
      <c r="F303" s="120">
        <v>2628</v>
      </c>
      <c r="G303" s="249"/>
    </row>
    <row r="304" spans="2:18" ht="14.25" outlineLevel="1" x14ac:dyDescent="0.2">
      <c r="B304" s="156" t="s">
        <v>336</v>
      </c>
      <c r="C304" s="120">
        <v>28784</v>
      </c>
      <c r="D304" s="120">
        <v>-1371.9</v>
      </c>
      <c r="E304" s="120">
        <v>30155</v>
      </c>
      <c r="F304" s="120">
        <v>-2224.9</v>
      </c>
      <c r="G304" s="249"/>
    </row>
    <row r="305" spans="1:18" ht="15" outlineLevel="1" thickBot="1" x14ac:dyDescent="0.25">
      <c r="B305" s="264" t="s">
        <v>807</v>
      </c>
      <c r="C305" s="194">
        <f>+SUM(C299:C304)</f>
        <v>-757</v>
      </c>
      <c r="D305" s="194">
        <f t="shared" ref="D305:F305" si="3">+SUM(D299:D304)</f>
        <v>-42959.9</v>
      </c>
      <c r="E305" s="194">
        <f>+SUM(E299:E304)</f>
        <v>42203</v>
      </c>
      <c r="F305" s="194">
        <f t="shared" si="3"/>
        <v>13754.1</v>
      </c>
      <c r="G305" s="249"/>
    </row>
    <row r="306" spans="1:18" ht="15" outlineLevel="1" thickTop="1" x14ac:dyDescent="0.2">
      <c r="B306" s="265"/>
      <c r="C306" s="259"/>
      <c r="D306" s="259"/>
      <c r="E306" s="259"/>
      <c r="F306" s="259"/>
      <c r="G306" s="249"/>
    </row>
    <row r="307" spans="1:18" ht="95.45" customHeight="1" outlineLevel="1" x14ac:dyDescent="0.2">
      <c r="B307" s="553" t="s">
        <v>808</v>
      </c>
      <c r="C307" s="553"/>
      <c r="D307" s="553"/>
      <c r="E307" s="553"/>
      <c r="F307" s="553"/>
      <c r="G307" s="553"/>
      <c r="H307" s="553"/>
      <c r="I307" s="553"/>
      <c r="J307" s="553"/>
      <c r="K307" s="553"/>
      <c r="L307" s="553"/>
      <c r="M307" s="553"/>
      <c r="N307" s="553"/>
      <c r="O307" s="553"/>
      <c r="P307" s="553"/>
      <c r="Q307" s="188"/>
      <c r="R307" s="188"/>
    </row>
    <row r="308" spans="1:18" outlineLevel="1" x14ac:dyDescent="0.2">
      <c r="B308" s="553"/>
      <c r="C308" s="553"/>
      <c r="D308" s="553"/>
      <c r="E308" s="553"/>
      <c r="F308" s="553"/>
      <c r="G308" s="553"/>
      <c r="H308" s="553"/>
      <c r="I308" s="553"/>
      <c r="J308" s="553"/>
      <c r="K308" s="553"/>
      <c r="L308" s="553"/>
      <c r="M308" s="553"/>
      <c r="N308" s="553"/>
      <c r="O308" s="553"/>
      <c r="P308" s="553"/>
      <c r="Q308" s="188"/>
      <c r="R308" s="188"/>
    </row>
    <row r="309" spans="1:18" outlineLevel="1" x14ac:dyDescent="0.2">
      <c r="B309" s="553"/>
      <c r="C309" s="553"/>
      <c r="D309" s="553"/>
      <c r="E309" s="553"/>
      <c r="F309" s="553"/>
      <c r="G309" s="553"/>
      <c r="H309" s="553"/>
      <c r="I309" s="553"/>
      <c r="J309" s="553"/>
      <c r="K309" s="553"/>
      <c r="L309" s="553"/>
      <c r="M309" s="553"/>
      <c r="N309" s="553"/>
      <c r="O309" s="553"/>
      <c r="P309" s="553"/>
      <c r="Q309" s="188"/>
      <c r="R309" s="188"/>
    </row>
    <row r="310" spans="1:18" outlineLevel="1" x14ac:dyDescent="0.2">
      <c r="B310" s="553"/>
      <c r="C310" s="553"/>
      <c r="D310" s="553"/>
      <c r="E310" s="553"/>
      <c r="F310" s="553"/>
      <c r="G310" s="553"/>
    </row>
    <row r="311" spans="1:18" x14ac:dyDescent="0.2">
      <c r="A311" s="152" t="s">
        <v>337</v>
      </c>
      <c r="B311" s="153" t="s">
        <v>338</v>
      </c>
      <c r="C311" s="154"/>
      <c r="D311" s="154"/>
      <c r="E311" s="154"/>
      <c r="F311" s="154"/>
      <c r="G311" s="154"/>
      <c r="H311" s="154"/>
      <c r="I311" s="154"/>
      <c r="J311" s="154"/>
    </row>
    <row r="312" spans="1:18" ht="38.25" customHeight="1" outlineLevel="1" x14ac:dyDescent="0.2">
      <c r="B312" s="553" t="s">
        <v>339</v>
      </c>
      <c r="C312" s="553"/>
      <c r="D312" s="553"/>
      <c r="E312" s="553"/>
      <c r="F312" s="553"/>
      <c r="G312" s="553"/>
      <c r="H312" s="553"/>
      <c r="I312" s="553"/>
      <c r="J312" s="553"/>
      <c r="K312" s="553"/>
      <c r="L312" s="553"/>
      <c r="M312" s="553"/>
      <c r="N312" s="553"/>
      <c r="O312" s="553"/>
      <c r="P312" s="553"/>
      <c r="Q312" s="188"/>
      <c r="R312" s="188"/>
    </row>
    <row r="313" spans="1:18" x14ac:dyDescent="0.2">
      <c r="A313" s="152" t="s">
        <v>340</v>
      </c>
      <c r="B313" s="153" t="s">
        <v>341</v>
      </c>
      <c r="C313" s="154"/>
      <c r="D313" s="154"/>
      <c r="E313" s="154"/>
      <c r="F313" s="154"/>
      <c r="G313" s="154"/>
      <c r="H313" s="154"/>
      <c r="I313" s="154"/>
      <c r="J313" s="154"/>
    </row>
    <row r="314" spans="1:18" ht="23.1" customHeight="1" outlineLevel="1" x14ac:dyDescent="0.2">
      <c r="B314" s="553" t="s">
        <v>342</v>
      </c>
      <c r="C314" s="553"/>
      <c r="D314" s="553"/>
      <c r="E314" s="553"/>
      <c r="F314" s="553"/>
      <c r="G314" s="553"/>
      <c r="H314" s="553"/>
      <c r="I314" s="553"/>
      <c r="J314" s="553"/>
      <c r="K314" s="553"/>
      <c r="L314" s="553"/>
      <c r="M314" s="553"/>
      <c r="N314" s="553"/>
      <c r="O314" s="553"/>
      <c r="P314" s="553"/>
      <c r="Q314" s="188"/>
      <c r="R314" s="188"/>
    </row>
    <row r="315" spans="1:18" ht="27" customHeight="1" outlineLevel="1" x14ac:dyDescent="0.2">
      <c r="B315" s="553" t="s">
        <v>343</v>
      </c>
      <c r="C315" s="553"/>
      <c r="D315" s="553"/>
      <c r="E315" s="553"/>
      <c r="F315" s="553"/>
      <c r="G315" s="553"/>
      <c r="H315" s="553"/>
      <c r="I315" s="553"/>
      <c r="J315" s="553"/>
      <c r="K315" s="553"/>
      <c r="L315" s="553"/>
      <c r="M315" s="553"/>
      <c r="N315" s="553"/>
      <c r="O315" s="553"/>
      <c r="P315" s="553"/>
      <c r="Q315" s="188"/>
      <c r="R315" s="188"/>
    </row>
    <row r="316" spans="1:18" ht="59.45" customHeight="1" outlineLevel="1" x14ac:dyDescent="0.2">
      <c r="B316" s="553" t="s">
        <v>809</v>
      </c>
      <c r="C316" s="553"/>
      <c r="D316" s="553"/>
      <c r="E316" s="553"/>
      <c r="F316" s="553"/>
      <c r="G316" s="553"/>
      <c r="H316" s="553"/>
      <c r="I316" s="553"/>
      <c r="J316" s="553"/>
      <c r="K316" s="553"/>
      <c r="L316" s="553"/>
      <c r="M316" s="553"/>
      <c r="N316" s="553"/>
      <c r="O316" s="553"/>
      <c r="P316" s="553"/>
      <c r="Q316" s="188"/>
      <c r="R316" s="188"/>
    </row>
    <row r="317" spans="1:18" ht="33.6" customHeight="1" outlineLevel="1" x14ac:dyDescent="0.2">
      <c r="B317" s="553" t="s">
        <v>344</v>
      </c>
      <c r="C317" s="553"/>
      <c r="D317" s="553"/>
      <c r="E317" s="553"/>
      <c r="F317" s="553"/>
      <c r="G317" s="553"/>
      <c r="H317" s="553"/>
      <c r="I317" s="553"/>
      <c r="J317" s="553"/>
      <c r="K317" s="553"/>
      <c r="L317" s="553"/>
      <c r="M317" s="553"/>
      <c r="N317" s="553"/>
      <c r="O317" s="553"/>
      <c r="P317" s="553"/>
      <c r="Q317" s="188"/>
      <c r="R317" s="188"/>
    </row>
    <row r="318" spans="1:18" ht="38.25" customHeight="1" outlineLevel="1" x14ac:dyDescent="0.2">
      <c r="B318" s="553" t="s">
        <v>345</v>
      </c>
      <c r="C318" s="553"/>
      <c r="D318" s="553"/>
      <c r="E318" s="553"/>
      <c r="F318" s="553"/>
      <c r="G318" s="553"/>
      <c r="H318" s="553"/>
      <c r="I318" s="553"/>
      <c r="J318" s="553"/>
      <c r="K318" s="553"/>
      <c r="L318" s="553"/>
      <c r="M318" s="553"/>
      <c r="N318" s="553"/>
      <c r="O318" s="553"/>
      <c r="P318" s="553"/>
      <c r="Q318" s="188"/>
      <c r="R318" s="188"/>
    </row>
    <row r="320" spans="1:18" s="151" customFormat="1" ht="15.75" x14ac:dyDescent="0.2">
      <c r="A320" s="150" t="s">
        <v>346</v>
      </c>
      <c r="B320" s="555" t="s">
        <v>347</v>
      </c>
      <c r="C320" s="556"/>
      <c r="D320" s="556"/>
      <c r="E320" s="556"/>
      <c r="F320" s="556"/>
      <c r="G320" s="556"/>
      <c r="H320" s="556"/>
      <c r="I320" s="556"/>
      <c r="J320" s="556"/>
      <c r="K320" s="556"/>
      <c r="L320" s="556"/>
      <c r="M320" s="556"/>
      <c r="N320" s="556"/>
      <c r="O320" s="556"/>
      <c r="P320" s="556"/>
      <c r="Q320" s="510"/>
      <c r="R320" s="510"/>
    </row>
    <row r="321" spans="1:18" x14ac:dyDescent="0.2">
      <c r="A321" s="4"/>
    </row>
    <row r="322" spans="1:18" collapsed="1" x14ac:dyDescent="0.2">
      <c r="A322" s="152" t="s">
        <v>77</v>
      </c>
      <c r="B322" s="153" t="s">
        <v>348</v>
      </c>
      <c r="C322" s="154"/>
      <c r="D322" s="154"/>
      <c r="E322" s="154"/>
      <c r="F322" s="154"/>
      <c r="G322" s="154"/>
      <c r="H322" s="154"/>
      <c r="I322" s="154"/>
      <c r="J322" s="154"/>
    </row>
    <row r="323" spans="1:18" outlineLevel="1" x14ac:dyDescent="0.2">
      <c r="B323" s="553" t="s">
        <v>810</v>
      </c>
      <c r="C323" s="553"/>
      <c r="D323" s="553"/>
      <c r="E323" s="553"/>
      <c r="F323" s="553"/>
      <c r="G323" s="553"/>
      <c r="H323" s="553"/>
      <c r="I323" s="553"/>
      <c r="J323" s="553"/>
      <c r="K323" s="553"/>
      <c r="L323" s="553"/>
      <c r="M323" s="553"/>
      <c r="N323" s="553"/>
      <c r="O323" s="553"/>
      <c r="P323" s="553"/>
      <c r="Q323" s="188"/>
      <c r="R323" s="188"/>
    </row>
    <row r="324" spans="1:18" outlineLevel="1" x14ac:dyDescent="0.2">
      <c r="B324" s="156"/>
      <c r="C324" s="156"/>
      <c r="D324" s="156"/>
      <c r="E324" s="156"/>
      <c r="F324" s="156"/>
      <c r="G324" s="156"/>
      <c r="H324" s="156"/>
      <c r="I324" s="156"/>
      <c r="J324" s="156"/>
      <c r="K324" s="156"/>
      <c r="L324" s="156"/>
      <c r="M324" s="156"/>
      <c r="N324" s="156"/>
      <c r="O324" s="156"/>
      <c r="P324" s="156"/>
      <c r="Q324" s="188"/>
      <c r="R324" s="188"/>
    </row>
    <row r="325" spans="1:18" outlineLevel="1" x14ac:dyDescent="0.2">
      <c r="A325" s="4"/>
      <c r="B325" s="43"/>
      <c r="C325" s="561"/>
      <c r="D325" s="561"/>
      <c r="E325" s="43"/>
    </row>
    <row r="326" spans="1:18" outlineLevel="1" x14ac:dyDescent="0.2">
      <c r="A326" s="4"/>
      <c r="B326" s="162"/>
      <c r="C326" s="180">
        <v>2024</v>
      </c>
      <c r="D326" s="180">
        <v>2023</v>
      </c>
    </row>
    <row r="327" spans="1:18" outlineLevel="1" x14ac:dyDescent="0.2">
      <c r="A327" s="4"/>
      <c r="B327" s="162" t="s">
        <v>349</v>
      </c>
      <c r="C327" s="111">
        <v>10333</v>
      </c>
      <c r="D327" s="120">
        <v>10333</v>
      </c>
    </row>
    <row r="328" spans="1:18" outlineLevel="1" x14ac:dyDescent="0.2">
      <c r="A328" s="4"/>
      <c r="B328" s="162" t="s">
        <v>350</v>
      </c>
      <c r="C328" s="111">
        <v>10272</v>
      </c>
      <c r="D328" s="120">
        <v>10272</v>
      </c>
    </row>
    <row r="329" spans="1:18" outlineLevel="1" x14ac:dyDescent="0.2">
      <c r="A329" s="4"/>
      <c r="B329" s="266" t="s">
        <v>351</v>
      </c>
      <c r="C329" s="267">
        <v>16.399999999999999</v>
      </c>
      <c r="D329" s="268">
        <v>16.399999999999999</v>
      </c>
    </row>
    <row r="330" spans="1:18" outlineLevel="1" x14ac:dyDescent="0.2">
      <c r="A330" s="4"/>
      <c r="B330" s="162" t="s">
        <v>353</v>
      </c>
      <c r="C330" s="111">
        <v>158776</v>
      </c>
      <c r="D330" s="120">
        <v>158776</v>
      </c>
    </row>
    <row r="331" spans="1:18" outlineLevel="1" x14ac:dyDescent="0.2">
      <c r="A331" s="4"/>
      <c r="B331" s="162" t="s">
        <v>352</v>
      </c>
      <c r="C331" s="111">
        <v>168469</v>
      </c>
      <c r="D331" s="120">
        <v>168469</v>
      </c>
    </row>
    <row r="332" spans="1:18" ht="13.5" outlineLevel="1" thickBot="1" x14ac:dyDescent="0.25">
      <c r="A332" s="4"/>
      <c r="B332" s="269" t="s">
        <v>225</v>
      </c>
      <c r="C332" s="270">
        <f>+SUM(C330:C331)</f>
        <v>327245</v>
      </c>
      <c r="D332" s="270">
        <f>+SUM(D330:D331)</f>
        <v>327245</v>
      </c>
    </row>
    <row r="333" spans="1:18" ht="13.5" outlineLevel="1" thickTop="1" x14ac:dyDescent="0.2">
      <c r="B333" s="565" t="s">
        <v>354</v>
      </c>
      <c r="C333" s="565"/>
      <c r="D333" s="565"/>
      <c r="E333" s="565"/>
      <c r="F333" s="565"/>
      <c r="G333" s="565"/>
      <c r="H333" s="565"/>
      <c r="I333" s="565"/>
      <c r="J333" s="565"/>
      <c r="K333" s="565"/>
      <c r="L333" s="565"/>
      <c r="M333" s="565"/>
      <c r="N333" s="565"/>
      <c r="O333" s="565"/>
      <c r="P333" s="565"/>
      <c r="Q333" s="529"/>
      <c r="R333" s="529"/>
    </row>
    <row r="334" spans="1:18" x14ac:dyDescent="0.2">
      <c r="A334" s="152" t="s">
        <v>80</v>
      </c>
      <c r="B334" s="153" t="s">
        <v>355</v>
      </c>
      <c r="C334" s="154"/>
      <c r="D334" s="154"/>
      <c r="E334" s="154"/>
      <c r="F334" s="154"/>
      <c r="G334" s="154"/>
      <c r="H334" s="154"/>
      <c r="I334" s="154"/>
      <c r="J334" s="154"/>
    </row>
    <row r="335" spans="1:18" ht="38.25" customHeight="1" outlineLevel="1" x14ac:dyDescent="0.2">
      <c r="B335" s="553" t="s">
        <v>813</v>
      </c>
      <c r="C335" s="553"/>
      <c r="D335" s="553"/>
      <c r="E335" s="553"/>
      <c r="F335" s="553"/>
      <c r="G335" s="553"/>
      <c r="H335" s="553"/>
      <c r="I335" s="553"/>
      <c r="J335" s="553"/>
      <c r="K335" s="553"/>
      <c r="L335" s="553"/>
      <c r="M335" s="553"/>
      <c r="N335" s="553"/>
      <c r="O335" s="553"/>
      <c r="P335" s="553"/>
      <c r="Q335" s="188"/>
      <c r="R335" s="188"/>
    </row>
    <row r="336" spans="1:18" x14ac:dyDescent="0.2">
      <c r="A336" s="152" t="s">
        <v>83</v>
      </c>
      <c r="B336" s="153" t="s">
        <v>82</v>
      </c>
      <c r="C336" s="154"/>
      <c r="D336" s="154"/>
      <c r="E336" s="154"/>
      <c r="F336" s="154"/>
      <c r="G336" s="154"/>
      <c r="H336" s="154"/>
      <c r="I336" s="154"/>
      <c r="J336" s="154"/>
    </row>
    <row r="337" spans="1:18" ht="38.25" customHeight="1" outlineLevel="1" x14ac:dyDescent="0.2">
      <c r="B337" s="553" t="s">
        <v>814</v>
      </c>
      <c r="C337" s="553"/>
      <c r="D337" s="553"/>
      <c r="E337" s="553"/>
      <c r="F337" s="553"/>
      <c r="G337" s="553"/>
      <c r="H337" s="553"/>
      <c r="I337" s="553"/>
      <c r="J337" s="553"/>
      <c r="K337" s="553"/>
      <c r="L337" s="553"/>
      <c r="M337" s="553"/>
      <c r="N337" s="553"/>
      <c r="O337" s="553"/>
      <c r="P337" s="553"/>
      <c r="Q337" s="188"/>
      <c r="R337" s="188"/>
    </row>
    <row r="338" spans="1:18" x14ac:dyDescent="0.2">
      <c r="A338" s="152" t="s">
        <v>356</v>
      </c>
      <c r="B338" s="153" t="s">
        <v>357</v>
      </c>
      <c r="C338" s="154"/>
      <c r="D338" s="154"/>
      <c r="E338" s="154"/>
      <c r="F338" s="154"/>
      <c r="G338" s="154"/>
      <c r="H338" s="154"/>
      <c r="I338" s="154"/>
      <c r="J338" s="154"/>
    </row>
    <row r="339" spans="1:18" ht="38.25" customHeight="1" outlineLevel="1" x14ac:dyDescent="0.2">
      <c r="B339" s="553" t="s">
        <v>815</v>
      </c>
      <c r="C339" s="553"/>
      <c r="D339" s="553"/>
      <c r="E339" s="553"/>
      <c r="F339" s="553"/>
      <c r="G339" s="553"/>
      <c r="H339" s="553"/>
      <c r="I339" s="553"/>
      <c r="J339" s="553"/>
      <c r="K339" s="553"/>
      <c r="L339" s="553"/>
      <c r="M339" s="553"/>
      <c r="N339" s="553"/>
      <c r="O339" s="553"/>
      <c r="P339" s="553"/>
      <c r="Q339" s="188"/>
      <c r="R339" s="188"/>
    </row>
    <row r="341" spans="1:18" s="151" customFormat="1" ht="15.75" x14ac:dyDescent="0.2">
      <c r="A341" s="150" t="s">
        <v>358</v>
      </c>
      <c r="B341" s="555" t="s">
        <v>359</v>
      </c>
      <c r="C341" s="556"/>
      <c r="D341" s="556"/>
      <c r="E341" s="556"/>
      <c r="F341" s="556"/>
      <c r="G341" s="556"/>
      <c r="H341" s="556"/>
      <c r="I341" s="556"/>
      <c r="J341" s="556"/>
      <c r="K341" s="556"/>
      <c r="L341" s="556"/>
      <c r="M341" s="556"/>
      <c r="N341" s="556"/>
      <c r="O341" s="556"/>
      <c r="P341" s="556"/>
      <c r="Q341" s="510"/>
      <c r="R341" s="510"/>
    </row>
    <row r="342" spans="1:18" x14ac:dyDescent="0.2">
      <c r="B342" s="271"/>
    </row>
    <row r="343" spans="1:18" outlineLevel="1" x14ac:dyDescent="0.2">
      <c r="B343" s="272" t="s">
        <v>360</v>
      </c>
      <c r="C343" s="561"/>
      <c r="D343" s="561"/>
    </row>
    <row r="344" spans="1:18" outlineLevel="1" x14ac:dyDescent="0.2">
      <c r="B344" s="272" t="s">
        <v>101</v>
      </c>
      <c r="C344" s="180">
        <v>2024</v>
      </c>
      <c r="D344" s="180">
        <v>2023</v>
      </c>
    </row>
    <row r="345" spans="1:18" outlineLevel="1" x14ac:dyDescent="0.2">
      <c r="B345" s="272" t="s">
        <v>816</v>
      </c>
      <c r="C345" s="273"/>
      <c r="D345" s="273"/>
    </row>
    <row r="346" spans="1:18" outlineLevel="1" x14ac:dyDescent="0.2">
      <c r="B346" s="106" t="s">
        <v>820</v>
      </c>
      <c r="C346" s="274">
        <v>625700</v>
      </c>
      <c r="D346" s="274">
        <v>305637</v>
      </c>
    </row>
    <row r="347" spans="1:18" outlineLevel="1" x14ac:dyDescent="0.2">
      <c r="B347" s="106" t="s">
        <v>821</v>
      </c>
      <c r="C347" s="274">
        <v>3336813</v>
      </c>
      <c r="D347" s="274">
        <v>4270425</v>
      </c>
    </row>
    <row r="348" spans="1:18" ht="13.5" outlineLevel="1" thickBot="1" x14ac:dyDescent="0.25">
      <c r="B348" s="275" t="s">
        <v>817</v>
      </c>
      <c r="C348" s="276">
        <f>+SUM(C346:C347)</f>
        <v>3962513</v>
      </c>
      <c r="D348" s="276">
        <v>4576062</v>
      </c>
    </row>
    <row r="349" spans="1:18" outlineLevel="1" x14ac:dyDescent="0.2">
      <c r="B349" s="172" t="s">
        <v>818</v>
      </c>
      <c r="C349" s="273"/>
      <c r="D349" s="273"/>
    </row>
    <row r="350" spans="1:18" outlineLevel="1" x14ac:dyDescent="0.2">
      <c r="B350" s="188" t="s">
        <v>822</v>
      </c>
      <c r="C350" s="274">
        <v>142773</v>
      </c>
      <c r="D350" s="274">
        <v>265367</v>
      </c>
    </row>
    <row r="351" spans="1:18" ht="13.5" outlineLevel="1" thickBot="1" x14ac:dyDescent="0.25">
      <c r="B351" s="275" t="s">
        <v>819</v>
      </c>
      <c r="C351" s="276">
        <f>+C348+C350</f>
        <v>4105286</v>
      </c>
      <c r="D351" s="276">
        <v>4841429</v>
      </c>
    </row>
    <row r="352" spans="1:18" outlineLevel="1" x14ac:dyDescent="0.2">
      <c r="B352" s="155"/>
    </row>
    <row r="353" spans="1:18" ht="72.95" customHeight="1" outlineLevel="1" x14ac:dyDescent="0.2">
      <c r="B353" s="553" t="s">
        <v>823</v>
      </c>
      <c r="C353" s="553"/>
      <c r="D353" s="553"/>
      <c r="E353" s="553"/>
      <c r="F353" s="553"/>
      <c r="G353" s="553"/>
      <c r="H353" s="553"/>
      <c r="I353" s="553"/>
      <c r="J353" s="553"/>
      <c r="K353" s="553"/>
      <c r="L353" s="553"/>
      <c r="M353" s="553"/>
      <c r="N353" s="553"/>
      <c r="O353" s="553"/>
      <c r="P353" s="553"/>
      <c r="Q353" s="188"/>
      <c r="R353" s="188"/>
    </row>
    <row r="354" spans="1:18" x14ac:dyDescent="0.2">
      <c r="A354" s="152" t="s">
        <v>362</v>
      </c>
      <c r="B354" s="153" t="s">
        <v>363</v>
      </c>
      <c r="C354" s="154"/>
      <c r="D354" s="154"/>
      <c r="E354" s="154"/>
      <c r="F354" s="154"/>
      <c r="G354" s="154"/>
      <c r="H354" s="154"/>
      <c r="I354" s="154"/>
      <c r="J354" s="154"/>
    </row>
    <row r="355" spans="1:18" outlineLevel="1" collapsed="1" x14ac:dyDescent="0.2">
      <c r="A355" s="158" t="s">
        <v>364</v>
      </c>
      <c r="B355" s="159" t="s">
        <v>956</v>
      </c>
      <c r="J355" s="160"/>
    </row>
    <row r="356" spans="1:18" ht="38.25" customHeight="1" outlineLevel="2" x14ac:dyDescent="0.2">
      <c r="B356" s="553" t="s">
        <v>957</v>
      </c>
      <c r="C356" s="553"/>
      <c r="D356" s="553"/>
      <c r="E356" s="553"/>
      <c r="F356" s="553"/>
      <c r="G356" s="553"/>
      <c r="H356" s="553"/>
      <c r="I356" s="553"/>
      <c r="J356" s="553"/>
      <c r="K356" s="553"/>
      <c r="L356" s="553"/>
      <c r="M356" s="553"/>
      <c r="N356" s="553"/>
      <c r="O356" s="553"/>
      <c r="P356" s="553"/>
      <c r="Q356" s="188"/>
      <c r="R356" s="188"/>
    </row>
    <row r="357" spans="1:18" ht="48.6" customHeight="1" outlineLevel="2" x14ac:dyDescent="0.2">
      <c r="B357" s="553" t="s">
        <v>958</v>
      </c>
      <c r="C357" s="553"/>
      <c r="D357" s="553"/>
      <c r="E357" s="553"/>
      <c r="F357" s="553"/>
      <c r="G357" s="553"/>
      <c r="H357" s="553"/>
      <c r="I357" s="553"/>
      <c r="J357" s="553"/>
      <c r="K357" s="553"/>
      <c r="L357" s="553"/>
      <c r="M357" s="553"/>
      <c r="N357" s="553"/>
      <c r="O357" s="553"/>
      <c r="P357" s="553"/>
      <c r="Q357" s="188"/>
      <c r="R357" s="188"/>
    </row>
    <row r="358" spans="1:18" ht="63" customHeight="1" outlineLevel="2" x14ac:dyDescent="0.2">
      <c r="B358" s="553" t="s">
        <v>959</v>
      </c>
      <c r="C358" s="553"/>
      <c r="D358" s="553"/>
      <c r="E358" s="553"/>
      <c r="F358" s="553"/>
      <c r="G358" s="553"/>
      <c r="H358" s="553"/>
      <c r="I358" s="553"/>
      <c r="J358" s="553"/>
      <c r="K358" s="553"/>
      <c r="L358" s="553"/>
      <c r="M358" s="553"/>
      <c r="N358" s="553"/>
      <c r="O358" s="553"/>
      <c r="P358" s="553"/>
      <c r="Q358" s="188"/>
      <c r="R358" s="188"/>
    </row>
    <row r="359" spans="1:18" ht="80.25" customHeight="1" outlineLevel="2" x14ac:dyDescent="0.2">
      <c r="B359" s="553" t="s">
        <v>960</v>
      </c>
      <c r="C359" s="553"/>
      <c r="D359" s="553"/>
      <c r="E359" s="553"/>
      <c r="F359" s="553"/>
      <c r="G359" s="553"/>
      <c r="H359" s="553"/>
      <c r="I359" s="553"/>
      <c r="J359" s="553"/>
      <c r="K359" s="553"/>
      <c r="L359" s="553"/>
      <c r="M359" s="553"/>
      <c r="N359" s="553"/>
      <c r="O359" s="553"/>
      <c r="P359" s="553"/>
      <c r="Q359" s="188"/>
      <c r="R359" s="188"/>
    </row>
    <row r="360" spans="1:18" outlineLevel="1" x14ac:dyDescent="0.2">
      <c r="A360" s="158" t="s">
        <v>365</v>
      </c>
      <c r="B360" s="159" t="s">
        <v>924</v>
      </c>
      <c r="J360" s="160"/>
    </row>
    <row r="361" spans="1:18" ht="24.75" customHeight="1" outlineLevel="1" x14ac:dyDescent="0.2">
      <c r="B361" s="553" t="s">
        <v>824</v>
      </c>
      <c r="C361" s="553"/>
      <c r="D361" s="553"/>
      <c r="E361" s="553"/>
      <c r="F361" s="553"/>
      <c r="G361" s="553"/>
      <c r="H361" s="553"/>
      <c r="I361" s="553"/>
      <c r="J361" s="553"/>
      <c r="K361" s="553"/>
      <c r="L361" s="553"/>
      <c r="M361" s="553"/>
      <c r="N361" s="553"/>
      <c r="O361" s="553"/>
      <c r="P361" s="553"/>
      <c r="Q361" s="188"/>
      <c r="R361" s="188"/>
    </row>
    <row r="362" spans="1:18" ht="51.75" customHeight="1" outlineLevel="1" x14ac:dyDescent="0.2">
      <c r="B362" s="553" t="s">
        <v>925</v>
      </c>
      <c r="C362" s="553"/>
      <c r="D362" s="553"/>
      <c r="E362" s="553"/>
      <c r="F362" s="553"/>
      <c r="G362" s="553"/>
      <c r="H362" s="553"/>
      <c r="I362" s="553"/>
      <c r="J362" s="553"/>
      <c r="K362" s="553"/>
      <c r="L362" s="553"/>
      <c r="M362" s="553"/>
      <c r="N362" s="553"/>
      <c r="O362" s="553"/>
      <c r="P362" s="553"/>
      <c r="Q362" s="188"/>
      <c r="R362" s="188"/>
    </row>
    <row r="363" spans="1:18" ht="37.5" customHeight="1" outlineLevel="1" x14ac:dyDescent="0.2">
      <c r="B363" s="553" t="s">
        <v>926</v>
      </c>
      <c r="C363" s="553"/>
      <c r="D363" s="553"/>
      <c r="E363" s="553"/>
      <c r="F363" s="553"/>
      <c r="G363" s="553"/>
      <c r="H363" s="553"/>
      <c r="I363" s="553"/>
      <c r="J363" s="553"/>
      <c r="K363" s="553"/>
      <c r="L363" s="553"/>
      <c r="M363" s="553"/>
      <c r="N363" s="553"/>
      <c r="O363" s="553"/>
      <c r="P363" s="553"/>
      <c r="Q363" s="188"/>
      <c r="R363" s="188"/>
    </row>
    <row r="364" spans="1:18" ht="33" customHeight="1" outlineLevel="1" x14ac:dyDescent="0.2">
      <c r="B364" s="553" t="s">
        <v>825</v>
      </c>
      <c r="C364" s="553"/>
      <c r="D364" s="553"/>
      <c r="E364" s="553"/>
      <c r="F364" s="553"/>
      <c r="G364" s="553"/>
      <c r="H364" s="553"/>
      <c r="I364" s="553"/>
      <c r="J364" s="553"/>
      <c r="K364" s="553"/>
      <c r="L364" s="553"/>
      <c r="M364" s="553"/>
      <c r="N364" s="553"/>
      <c r="O364" s="553"/>
      <c r="P364" s="553"/>
      <c r="Q364" s="188"/>
      <c r="R364" s="188"/>
    </row>
    <row r="365" spans="1:18" ht="49.5" customHeight="1" outlineLevel="1" x14ac:dyDescent="0.2">
      <c r="B365" s="553" t="s">
        <v>366</v>
      </c>
      <c r="C365" s="553"/>
      <c r="D365" s="553"/>
      <c r="E365" s="553"/>
      <c r="F365" s="553"/>
      <c r="G365" s="553"/>
      <c r="H365" s="553"/>
      <c r="I365" s="553"/>
      <c r="J365" s="553"/>
      <c r="K365" s="553"/>
      <c r="L365" s="553"/>
      <c r="M365" s="553"/>
      <c r="N365" s="553"/>
      <c r="O365" s="553"/>
      <c r="P365" s="553"/>
      <c r="Q365" s="188"/>
      <c r="R365" s="188"/>
    </row>
    <row r="366" spans="1:18" ht="74.099999999999994" customHeight="1" outlineLevel="1" x14ac:dyDescent="0.2">
      <c r="B366" s="553" t="s">
        <v>927</v>
      </c>
      <c r="C366" s="553"/>
      <c r="D366" s="553"/>
      <c r="E366" s="553"/>
      <c r="F366" s="553"/>
      <c r="G366" s="553"/>
      <c r="H366" s="553"/>
      <c r="I366" s="553"/>
      <c r="J366" s="553"/>
      <c r="K366" s="553"/>
      <c r="L366" s="553"/>
      <c r="M366" s="553"/>
      <c r="N366" s="553"/>
      <c r="O366" s="553"/>
      <c r="P366" s="553"/>
      <c r="Q366" s="188"/>
      <c r="R366" s="188"/>
    </row>
    <row r="367" spans="1:18" ht="39" customHeight="1" outlineLevel="1" x14ac:dyDescent="0.2">
      <c r="B367" s="553" t="s">
        <v>826</v>
      </c>
      <c r="C367" s="553"/>
      <c r="D367" s="553"/>
      <c r="E367" s="553"/>
      <c r="F367" s="553"/>
      <c r="G367" s="553"/>
      <c r="H367" s="553"/>
      <c r="I367" s="553"/>
      <c r="J367" s="553"/>
      <c r="K367" s="553"/>
      <c r="L367" s="553"/>
      <c r="M367" s="553"/>
      <c r="N367" s="553"/>
      <c r="O367" s="553"/>
      <c r="P367" s="553"/>
      <c r="Q367" s="188"/>
      <c r="R367" s="188"/>
    </row>
    <row r="368" spans="1:18" ht="36.950000000000003" customHeight="1" outlineLevel="1" x14ac:dyDescent="0.2">
      <c r="B368" s="553" t="s">
        <v>928</v>
      </c>
      <c r="C368" s="553"/>
      <c r="D368" s="553"/>
      <c r="E368" s="553"/>
      <c r="F368" s="553"/>
      <c r="G368" s="553"/>
      <c r="H368" s="553"/>
      <c r="I368" s="553"/>
      <c r="J368" s="553"/>
      <c r="K368" s="553"/>
      <c r="L368" s="553"/>
      <c r="M368" s="553"/>
      <c r="N368" s="553"/>
      <c r="O368" s="553"/>
      <c r="P368" s="553"/>
      <c r="Q368" s="188"/>
      <c r="R368" s="188"/>
    </row>
    <row r="369" spans="1:18" outlineLevel="1" x14ac:dyDescent="0.2">
      <c r="B369" s="553" t="s">
        <v>827</v>
      </c>
      <c r="C369" s="553"/>
      <c r="D369" s="553"/>
      <c r="E369" s="553"/>
      <c r="F369" s="553"/>
      <c r="G369" s="553"/>
      <c r="H369" s="553"/>
      <c r="I369" s="553"/>
      <c r="J369" s="553"/>
      <c r="K369" s="553"/>
      <c r="L369" s="553"/>
      <c r="M369" s="553"/>
      <c r="N369" s="553"/>
      <c r="O369" s="553"/>
      <c r="P369" s="553"/>
      <c r="Q369" s="188"/>
      <c r="R369" s="188"/>
    </row>
    <row r="370" spans="1:18" outlineLevel="1" x14ac:dyDescent="0.2">
      <c r="B370" s="155"/>
    </row>
    <row r="371" spans="1:18" ht="39" outlineLevel="1" thickBot="1" x14ac:dyDescent="0.25">
      <c r="B371" s="277" t="s">
        <v>101</v>
      </c>
      <c r="C371" s="278" t="s">
        <v>367</v>
      </c>
      <c r="D371" s="278" t="s">
        <v>368</v>
      </c>
    </row>
    <row r="372" spans="1:18" ht="13.5" outlineLevel="1" thickBot="1" x14ac:dyDescent="0.25">
      <c r="B372" s="279" t="s">
        <v>95</v>
      </c>
      <c r="C372" s="280">
        <v>4105286</v>
      </c>
      <c r="D372" s="281">
        <v>3370252</v>
      </c>
    </row>
    <row r="373" spans="1:18" outlineLevel="1" x14ac:dyDescent="0.2">
      <c r="B373" s="282"/>
    </row>
    <row r="374" spans="1:18" outlineLevel="1" x14ac:dyDescent="0.2">
      <c r="B374" s="282" t="s">
        <v>369</v>
      </c>
    </row>
    <row r="375" spans="1:18" outlineLevel="1" collapsed="1" x14ac:dyDescent="0.2">
      <c r="B375" s="126"/>
    </row>
    <row r="376" spans="1:18" x14ac:dyDescent="0.2">
      <c r="A376" s="152" t="s">
        <v>370</v>
      </c>
      <c r="B376" s="153" t="s">
        <v>371</v>
      </c>
      <c r="C376" s="154"/>
      <c r="D376" s="154"/>
      <c r="E376" s="154"/>
      <c r="F376" s="154"/>
      <c r="G376" s="154"/>
      <c r="H376" s="154"/>
      <c r="I376" s="154"/>
      <c r="J376" s="154"/>
    </row>
    <row r="377" spans="1:18" outlineLevel="1" x14ac:dyDescent="0.2">
      <c r="B377" s="553" t="s">
        <v>929</v>
      </c>
      <c r="C377" s="553"/>
      <c r="D377" s="553"/>
      <c r="E377" s="553"/>
      <c r="F377" s="553"/>
      <c r="G377" s="553"/>
      <c r="H377" s="553"/>
      <c r="I377" s="553"/>
      <c r="J377" s="553"/>
      <c r="K377" s="553"/>
      <c r="L377" s="553"/>
      <c r="M377" s="553"/>
      <c r="N377" s="553"/>
      <c r="O377" s="553"/>
      <c r="P377" s="553"/>
      <c r="Q377" s="188"/>
      <c r="R377" s="188"/>
    </row>
    <row r="378" spans="1:18" outlineLevel="1" x14ac:dyDescent="0.2">
      <c r="B378" s="553" t="s">
        <v>930</v>
      </c>
      <c r="C378" s="553"/>
      <c r="D378" s="553"/>
      <c r="E378" s="553"/>
      <c r="F378" s="553"/>
      <c r="G378" s="553"/>
      <c r="H378" s="553"/>
      <c r="I378" s="553"/>
      <c r="J378" s="553"/>
      <c r="K378" s="553"/>
      <c r="L378" s="553"/>
      <c r="M378" s="553"/>
      <c r="N378" s="553"/>
      <c r="O378" s="553"/>
      <c r="P378" s="553"/>
      <c r="Q378" s="188"/>
      <c r="R378" s="188"/>
    </row>
    <row r="379" spans="1:18" ht="39" outlineLevel="1" thickBot="1" x14ac:dyDescent="0.25">
      <c r="B379" s="283" t="s">
        <v>101</v>
      </c>
      <c r="C379" s="283" t="s">
        <v>372</v>
      </c>
      <c r="D379" s="283" t="s">
        <v>373</v>
      </c>
      <c r="E379" s="283" t="s">
        <v>374</v>
      </c>
      <c r="F379" s="283" t="s">
        <v>375</v>
      </c>
      <c r="G379" s="283" t="s">
        <v>22</v>
      </c>
      <c r="H379" s="283" t="s">
        <v>376</v>
      </c>
    </row>
    <row r="380" spans="1:18" ht="13.5" outlineLevel="1" thickBot="1" x14ac:dyDescent="0.25">
      <c r="B380" s="284" t="s">
        <v>377</v>
      </c>
      <c r="C380" s="285" t="s">
        <v>378</v>
      </c>
      <c r="D380" s="512">
        <v>43282</v>
      </c>
      <c r="E380" s="512">
        <v>45809</v>
      </c>
      <c r="F380" s="285" t="s">
        <v>379</v>
      </c>
      <c r="G380" s="286">
        <v>11241</v>
      </c>
      <c r="H380" s="287">
        <v>33692</v>
      </c>
    </row>
    <row r="381" spans="1:18" ht="13.5" outlineLevel="1" thickBot="1" x14ac:dyDescent="0.25">
      <c r="B381" s="288" t="s">
        <v>828</v>
      </c>
      <c r="C381" s="289" t="s">
        <v>378</v>
      </c>
      <c r="D381" s="513">
        <v>43466</v>
      </c>
      <c r="E381" s="513">
        <v>45962</v>
      </c>
      <c r="F381" s="289" t="s">
        <v>379</v>
      </c>
      <c r="G381" s="290">
        <v>33664</v>
      </c>
      <c r="H381" s="290">
        <v>67132</v>
      </c>
    </row>
    <row r="382" spans="1:18" ht="13.5" outlineLevel="1" thickBot="1" x14ac:dyDescent="0.25">
      <c r="B382" s="284" t="s">
        <v>381</v>
      </c>
      <c r="C382" s="285" t="s">
        <v>378</v>
      </c>
      <c r="D382" s="512">
        <v>43709</v>
      </c>
      <c r="E382" s="512">
        <v>46266</v>
      </c>
      <c r="F382" s="285" t="s">
        <v>379</v>
      </c>
      <c r="G382" s="286">
        <v>105819</v>
      </c>
      <c r="H382" s="287">
        <v>158513</v>
      </c>
    </row>
    <row r="383" spans="1:18" ht="13.5" outlineLevel="1" thickBot="1" x14ac:dyDescent="0.25">
      <c r="B383" s="288" t="s">
        <v>380</v>
      </c>
      <c r="C383" s="289" t="s">
        <v>378</v>
      </c>
      <c r="D383" s="513">
        <v>44531</v>
      </c>
      <c r="E383" s="513">
        <v>45597</v>
      </c>
      <c r="F383" s="289" t="s">
        <v>379</v>
      </c>
      <c r="G383" s="290" t="s">
        <v>382</v>
      </c>
      <c r="H383" s="290">
        <v>16667</v>
      </c>
    </row>
    <row r="384" spans="1:18" ht="13.5" outlineLevel="1" thickBot="1" x14ac:dyDescent="0.25">
      <c r="B384" s="284" t="s">
        <v>381</v>
      </c>
      <c r="C384" s="285" t="s">
        <v>378</v>
      </c>
      <c r="D384" s="512">
        <v>45078</v>
      </c>
      <c r="E384" s="512">
        <v>46874</v>
      </c>
      <c r="F384" s="285" t="s">
        <v>379</v>
      </c>
      <c r="G384" s="286">
        <v>157500</v>
      </c>
      <c r="H384" s="287">
        <v>180000</v>
      </c>
    </row>
    <row r="385" spans="1:10" ht="13.5" outlineLevel="1" thickBot="1" x14ac:dyDescent="0.25">
      <c r="B385" s="288" t="s">
        <v>828</v>
      </c>
      <c r="C385" s="289" t="s">
        <v>378</v>
      </c>
      <c r="D385" s="513">
        <v>45536</v>
      </c>
      <c r="E385" s="513">
        <v>47331</v>
      </c>
      <c r="F385" s="289" t="s">
        <v>379</v>
      </c>
      <c r="G385" s="290">
        <v>150000</v>
      </c>
      <c r="H385" s="290" t="s">
        <v>382</v>
      </c>
    </row>
    <row r="386" spans="1:10" ht="13.5" outlineLevel="1" thickBot="1" x14ac:dyDescent="0.25">
      <c r="B386" s="284" t="s">
        <v>383</v>
      </c>
      <c r="C386" s="285" t="s">
        <v>378</v>
      </c>
      <c r="D386" s="512">
        <v>45566</v>
      </c>
      <c r="E386" s="512">
        <v>47362</v>
      </c>
      <c r="F386" s="285" t="s">
        <v>379</v>
      </c>
      <c r="G386" s="286">
        <v>310000</v>
      </c>
      <c r="H386" s="287" t="s">
        <v>382</v>
      </c>
    </row>
    <row r="387" spans="1:10" ht="13.5" outlineLevel="1" thickBot="1" x14ac:dyDescent="0.25">
      <c r="B387" s="291" t="s">
        <v>361</v>
      </c>
      <c r="C387" s="291"/>
      <c r="D387" s="291"/>
      <c r="E387" s="291"/>
      <c r="F387" s="291"/>
      <c r="G387" s="292">
        <f>+SUM(G380:G386)</f>
        <v>768224</v>
      </c>
      <c r="H387" s="292">
        <v>456004</v>
      </c>
    </row>
    <row r="388" spans="1:10" ht="13.5" outlineLevel="1" thickTop="1" x14ac:dyDescent="0.2">
      <c r="B388" s="272"/>
      <c r="C388" s="272"/>
      <c r="D388" s="272"/>
      <c r="E388" s="272"/>
      <c r="F388" s="272"/>
      <c r="G388" s="293"/>
      <c r="H388" s="293"/>
    </row>
    <row r="389" spans="1:10" x14ac:dyDescent="0.2">
      <c r="A389" s="152" t="s">
        <v>35</v>
      </c>
      <c r="B389" s="153" t="s">
        <v>384</v>
      </c>
      <c r="C389" s="154"/>
      <c r="D389" s="154"/>
      <c r="E389" s="154"/>
      <c r="F389" s="154"/>
      <c r="G389" s="154"/>
      <c r="H389" s="154"/>
      <c r="I389" s="154"/>
      <c r="J389" s="154"/>
    </row>
    <row r="390" spans="1:10" outlineLevel="1" x14ac:dyDescent="0.2">
      <c r="B390" s="188" t="s">
        <v>385</v>
      </c>
      <c r="C390" s="171"/>
      <c r="D390" s="189"/>
      <c r="E390" s="171"/>
      <c r="F390" s="171"/>
      <c r="G390" s="171"/>
      <c r="H390" s="171"/>
    </row>
    <row r="391" spans="1:10" outlineLevel="1" x14ac:dyDescent="0.2">
      <c r="B391" s="188"/>
      <c r="C391" s="561"/>
      <c r="D391" s="561"/>
      <c r="E391" s="171"/>
      <c r="F391" s="171"/>
      <c r="G391" s="171"/>
      <c r="H391" s="171"/>
    </row>
    <row r="392" spans="1:10" outlineLevel="1" x14ac:dyDescent="0.2">
      <c r="B392" s="96"/>
      <c r="C392" s="180">
        <v>2024</v>
      </c>
      <c r="D392" s="180">
        <v>2023</v>
      </c>
      <c r="E392" s="32"/>
      <c r="F392" s="171"/>
      <c r="G392" s="171"/>
      <c r="H392" s="171"/>
    </row>
    <row r="393" spans="1:10" outlineLevel="1" x14ac:dyDescent="0.2">
      <c r="B393" s="294" t="s">
        <v>101</v>
      </c>
      <c r="C393" s="295"/>
      <c r="D393" s="295"/>
      <c r="E393" s="32"/>
      <c r="F393" s="171"/>
      <c r="G393" s="171"/>
      <c r="H393" s="171"/>
    </row>
    <row r="394" spans="1:10" outlineLevel="1" x14ac:dyDescent="0.2">
      <c r="B394" s="106" t="s">
        <v>386</v>
      </c>
      <c r="C394" s="296">
        <v>-312706</v>
      </c>
      <c r="D394" s="296">
        <v>-324152</v>
      </c>
      <c r="E394" s="32"/>
      <c r="F394" s="171"/>
      <c r="G394" s="171"/>
      <c r="H394" s="171"/>
    </row>
    <row r="395" spans="1:10" outlineLevel="1" x14ac:dyDescent="0.2">
      <c r="B395" s="106" t="s">
        <v>387</v>
      </c>
      <c r="C395" s="296">
        <v>-103541</v>
      </c>
      <c r="D395" s="296">
        <v>-89070</v>
      </c>
      <c r="E395" s="32"/>
      <c r="F395" s="32"/>
      <c r="G395" s="32"/>
      <c r="H395" s="32"/>
    </row>
    <row r="396" spans="1:10" outlineLevel="1" x14ac:dyDescent="0.2">
      <c r="B396" s="297" t="s">
        <v>388</v>
      </c>
      <c r="C396" s="298">
        <v>-3948</v>
      </c>
      <c r="D396" s="298">
        <v>-1223</v>
      </c>
      <c r="E396" s="459"/>
      <c r="F396" s="171"/>
      <c r="G396" s="32"/>
      <c r="H396" s="32"/>
    </row>
    <row r="397" spans="1:10" ht="13.5" outlineLevel="1" thickBot="1" x14ac:dyDescent="0.25">
      <c r="B397" s="291" t="s">
        <v>389</v>
      </c>
      <c r="C397" s="299">
        <f>+SUM(C394:C396)</f>
        <v>-420195</v>
      </c>
      <c r="D397" s="299">
        <v>-414445</v>
      </c>
      <c r="E397" s="32"/>
      <c r="F397" s="32"/>
      <c r="G397" s="32"/>
      <c r="H397" s="32"/>
    </row>
    <row r="398" spans="1:10" ht="13.5" outlineLevel="1" thickTop="1" x14ac:dyDescent="0.2"/>
    <row r="399" spans="1:10" x14ac:dyDescent="0.2">
      <c r="A399" s="152" t="s">
        <v>90</v>
      </c>
      <c r="B399" s="153" t="s">
        <v>96</v>
      </c>
      <c r="C399" s="154" t="s">
        <v>213</v>
      </c>
      <c r="D399" s="154"/>
      <c r="E399" s="154"/>
      <c r="F399" s="154"/>
      <c r="G399" s="154"/>
      <c r="H399" s="154"/>
      <c r="I399" s="154"/>
      <c r="J399" s="154"/>
    </row>
    <row r="400" spans="1:10" outlineLevel="1" x14ac:dyDescent="0.2">
      <c r="B400" s="188" t="s">
        <v>829</v>
      </c>
      <c r="E400" s="154"/>
      <c r="F400" s="154"/>
      <c r="G400" s="154"/>
      <c r="H400" s="154"/>
      <c r="I400" s="154"/>
      <c r="J400" s="154"/>
    </row>
    <row r="401" spans="2:18" outlineLevel="1" x14ac:dyDescent="0.2">
      <c r="B401" s="300"/>
      <c r="C401" s="561"/>
      <c r="D401" s="561"/>
      <c r="E401" s="301"/>
      <c r="F401" s="171"/>
      <c r="G401" s="171"/>
      <c r="H401" s="171"/>
    </row>
    <row r="402" spans="2:18" outlineLevel="1" x14ac:dyDescent="0.2">
      <c r="B402" s="294" t="s">
        <v>101</v>
      </c>
      <c r="C402" s="302">
        <v>2024</v>
      </c>
      <c r="D402" s="302">
        <v>2023</v>
      </c>
      <c r="E402" s="303"/>
      <c r="F402" s="171"/>
      <c r="G402" s="171"/>
      <c r="H402" s="171"/>
    </row>
    <row r="403" spans="2:18" outlineLevel="1" x14ac:dyDescent="0.2">
      <c r="B403" s="303" t="s">
        <v>390</v>
      </c>
      <c r="C403" s="296">
        <v>93276</v>
      </c>
      <c r="D403" s="296">
        <v>171667</v>
      </c>
      <c r="E403" s="304"/>
      <c r="F403" s="171"/>
      <c r="G403" s="171"/>
      <c r="H403" s="171"/>
    </row>
    <row r="404" spans="2:18" outlineLevel="1" x14ac:dyDescent="0.2">
      <c r="B404" s="304" t="s">
        <v>391</v>
      </c>
      <c r="C404" s="296">
        <v>773866</v>
      </c>
      <c r="D404" s="296">
        <v>723426</v>
      </c>
      <c r="E404" s="171"/>
      <c r="F404" s="171"/>
      <c r="G404" s="171"/>
      <c r="H404" s="171"/>
    </row>
    <row r="405" spans="2:18" ht="13.5" outlineLevel="1" thickBot="1" x14ac:dyDescent="0.25">
      <c r="B405" s="305" t="s">
        <v>317</v>
      </c>
      <c r="C405" s="299">
        <f>+SUM(C403:C404)</f>
        <v>867142</v>
      </c>
      <c r="D405" s="299">
        <f>+SUM(D403:D404)</f>
        <v>895093</v>
      </c>
      <c r="E405" s="304"/>
      <c r="F405" s="171"/>
      <c r="G405" s="171"/>
      <c r="H405" s="171"/>
    </row>
    <row r="406" spans="2:18" ht="13.5" outlineLevel="1" thickTop="1" x14ac:dyDescent="0.2">
      <c r="B406" s="306"/>
      <c r="E406" s="304"/>
      <c r="F406" s="171"/>
      <c r="G406" s="171"/>
      <c r="H406" s="171"/>
    </row>
    <row r="407" spans="2:18" ht="50.45" customHeight="1" outlineLevel="1" x14ac:dyDescent="0.2">
      <c r="B407" s="553" t="s">
        <v>392</v>
      </c>
      <c r="C407" s="553"/>
      <c r="D407" s="553"/>
      <c r="E407" s="553"/>
      <c r="F407" s="553"/>
      <c r="G407" s="553"/>
      <c r="H407" s="553"/>
      <c r="I407" s="553"/>
      <c r="J407" s="553"/>
      <c r="K407" s="553"/>
      <c r="L407" s="553"/>
      <c r="M407" s="553"/>
      <c r="N407" s="553"/>
      <c r="O407" s="553"/>
      <c r="P407" s="553"/>
      <c r="Q407" s="188"/>
      <c r="R407" s="188"/>
    </row>
    <row r="408" spans="2:18" ht="38.25" customHeight="1" outlineLevel="1" x14ac:dyDescent="0.2">
      <c r="B408" s="553" t="s">
        <v>393</v>
      </c>
      <c r="C408" s="553"/>
      <c r="D408" s="553"/>
      <c r="E408" s="553"/>
      <c r="F408" s="553"/>
      <c r="G408" s="553"/>
      <c r="H408" s="553"/>
      <c r="I408" s="553"/>
      <c r="J408" s="553"/>
      <c r="K408" s="553"/>
      <c r="L408" s="553"/>
      <c r="M408" s="553"/>
      <c r="N408" s="553"/>
      <c r="O408" s="553"/>
      <c r="P408" s="553"/>
      <c r="Q408" s="188"/>
      <c r="R408" s="188"/>
    </row>
    <row r="409" spans="2:18" outlineLevel="1" x14ac:dyDescent="0.2">
      <c r="B409" s="43"/>
      <c r="C409" s="43"/>
      <c r="D409" s="43"/>
      <c r="E409" s="43"/>
      <c r="F409" s="43"/>
      <c r="G409" s="43"/>
      <c r="H409" s="171"/>
    </row>
    <row r="410" spans="2:18" outlineLevel="1" x14ac:dyDescent="0.2">
      <c r="B410" s="294" t="s">
        <v>101</v>
      </c>
      <c r="C410" s="263">
        <v>2024</v>
      </c>
      <c r="D410" s="263">
        <v>2023</v>
      </c>
      <c r="E410" s="171"/>
      <c r="F410" s="171"/>
      <c r="G410" s="171"/>
      <c r="H410" s="171"/>
    </row>
    <row r="411" spans="2:18" ht="25.5" outlineLevel="1" x14ac:dyDescent="0.2">
      <c r="B411" s="307" t="s">
        <v>394</v>
      </c>
      <c r="C411" s="184">
        <v>6817</v>
      </c>
      <c r="D411" s="184">
        <v>11208</v>
      </c>
      <c r="E411" s="171"/>
      <c r="F411" s="171"/>
      <c r="G411" s="171"/>
      <c r="H411" s="171"/>
    </row>
    <row r="412" spans="2:18" outlineLevel="1" x14ac:dyDescent="0.2">
      <c r="B412" s="155"/>
      <c r="E412" s="171"/>
      <c r="F412" s="171"/>
      <c r="G412" s="171"/>
      <c r="H412" s="171"/>
    </row>
    <row r="413" spans="2:18" outlineLevel="1" x14ac:dyDescent="0.2">
      <c r="B413" s="542" t="s">
        <v>830</v>
      </c>
      <c r="C413" s="542"/>
      <c r="D413" s="542"/>
      <c r="E413" s="542"/>
      <c r="F413" s="542"/>
      <c r="G413" s="542"/>
      <c r="H413" s="171"/>
    </row>
    <row r="414" spans="2:18" outlineLevel="1" x14ac:dyDescent="0.2">
      <c r="B414" s="43"/>
      <c r="C414" s="43"/>
      <c r="D414" s="43"/>
      <c r="E414" s="43"/>
      <c r="F414" s="43"/>
      <c r="G414" s="43"/>
      <c r="H414" s="171"/>
    </row>
    <row r="415" spans="2:18" outlineLevel="1" x14ac:dyDescent="0.2">
      <c r="B415" s="308" t="s">
        <v>395</v>
      </c>
      <c r="E415" s="171"/>
      <c r="F415" s="171"/>
      <c r="G415" s="171"/>
      <c r="H415" s="171"/>
    </row>
    <row r="416" spans="2:18" ht="38.25" customHeight="1" outlineLevel="1" x14ac:dyDescent="0.2">
      <c r="B416" s="553" t="s">
        <v>831</v>
      </c>
      <c r="C416" s="553"/>
      <c r="D416" s="553"/>
      <c r="E416" s="553"/>
      <c r="F416" s="553"/>
      <c r="G416" s="553"/>
      <c r="H416" s="553"/>
      <c r="I416" s="553"/>
      <c r="J416" s="553"/>
      <c r="K416" s="553"/>
      <c r="L416" s="553"/>
      <c r="M416" s="553"/>
      <c r="N416" s="553"/>
      <c r="O416" s="553"/>
      <c r="P416" s="553"/>
      <c r="Q416" s="188"/>
      <c r="R416" s="188"/>
    </row>
    <row r="417" spans="2:18" ht="38.25" customHeight="1" outlineLevel="1" x14ac:dyDescent="0.2">
      <c r="B417" s="553" t="s">
        <v>832</v>
      </c>
      <c r="C417" s="553"/>
      <c r="D417" s="553"/>
      <c r="E417" s="553"/>
      <c r="F417" s="553"/>
      <c r="G417" s="553"/>
      <c r="H417" s="553"/>
      <c r="I417" s="553"/>
      <c r="J417" s="553"/>
      <c r="K417" s="553"/>
      <c r="L417" s="553"/>
      <c r="M417" s="553"/>
      <c r="N417" s="553"/>
      <c r="O417" s="553"/>
      <c r="P417" s="553"/>
      <c r="Q417" s="188"/>
      <c r="R417" s="188"/>
    </row>
    <row r="418" spans="2:18" outlineLevel="1" x14ac:dyDescent="0.2">
      <c r="B418" s="553" t="s">
        <v>396</v>
      </c>
      <c r="C418" s="553"/>
      <c r="D418" s="553"/>
      <c r="E418" s="553"/>
      <c r="F418" s="553"/>
      <c r="G418" s="553"/>
      <c r="H418" s="553"/>
      <c r="I418" s="553"/>
      <c r="J418" s="553"/>
      <c r="K418" s="553"/>
      <c r="L418" s="553"/>
      <c r="M418" s="553"/>
      <c r="N418" s="553"/>
      <c r="O418" s="553"/>
      <c r="P418" s="553"/>
      <c r="Q418" s="188"/>
      <c r="R418" s="188"/>
    </row>
    <row r="419" spans="2:18" outlineLevel="1" x14ac:dyDescent="0.2">
      <c r="B419" s="553" t="s">
        <v>833</v>
      </c>
      <c r="C419" s="553"/>
      <c r="D419" s="553"/>
      <c r="E419" s="553"/>
      <c r="F419" s="553"/>
      <c r="G419" s="553"/>
      <c r="H419" s="553"/>
      <c r="I419" s="553"/>
      <c r="J419" s="553"/>
      <c r="K419" s="553"/>
      <c r="L419" s="553"/>
      <c r="M419" s="553"/>
      <c r="N419" s="553"/>
      <c r="O419" s="553"/>
      <c r="P419" s="553"/>
      <c r="Q419" s="188"/>
      <c r="R419" s="188"/>
    </row>
    <row r="420" spans="2:18" outlineLevel="1" x14ac:dyDescent="0.2">
      <c r="B420" s="553" t="s">
        <v>834</v>
      </c>
      <c r="C420" s="553"/>
      <c r="D420" s="553"/>
      <c r="E420" s="553"/>
      <c r="F420" s="553"/>
      <c r="G420" s="553"/>
      <c r="H420" s="553"/>
      <c r="I420" s="553"/>
      <c r="J420" s="553"/>
      <c r="K420" s="553"/>
      <c r="L420" s="553"/>
      <c r="M420" s="553"/>
      <c r="N420" s="553"/>
      <c r="O420" s="553"/>
      <c r="P420" s="553"/>
      <c r="Q420" s="188"/>
      <c r="R420" s="188"/>
    </row>
    <row r="421" spans="2:18" outlineLevel="1" x14ac:dyDescent="0.2">
      <c r="B421" s="553" t="s">
        <v>835</v>
      </c>
      <c r="C421" s="553"/>
      <c r="D421" s="553"/>
      <c r="E421" s="553"/>
      <c r="F421" s="553"/>
      <c r="G421" s="553"/>
      <c r="H421" s="553"/>
      <c r="I421" s="553"/>
      <c r="J421" s="553"/>
      <c r="K421" s="553"/>
      <c r="L421" s="553"/>
      <c r="M421" s="553"/>
      <c r="N421" s="553"/>
      <c r="O421" s="553"/>
      <c r="P421" s="553"/>
      <c r="Q421" s="188"/>
      <c r="R421" s="188"/>
    </row>
    <row r="422" spans="2:18" outlineLevel="1" x14ac:dyDescent="0.2">
      <c r="B422" s="553" t="s">
        <v>836</v>
      </c>
      <c r="C422" s="553"/>
      <c r="D422" s="553"/>
      <c r="E422" s="553"/>
      <c r="F422" s="553"/>
      <c r="G422" s="553"/>
      <c r="H422" s="553"/>
      <c r="I422" s="553"/>
      <c r="J422" s="553"/>
      <c r="K422" s="553"/>
      <c r="L422" s="553"/>
      <c r="M422" s="553"/>
      <c r="N422" s="553"/>
      <c r="O422" s="553"/>
      <c r="P422" s="553"/>
      <c r="Q422" s="188"/>
      <c r="R422" s="188"/>
    </row>
    <row r="423" spans="2:18" outlineLevel="1" x14ac:dyDescent="0.2">
      <c r="B423" s="553" t="s">
        <v>397</v>
      </c>
      <c r="C423" s="553"/>
      <c r="D423" s="553"/>
      <c r="E423" s="553"/>
      <c r="F423" s="553"/>
      <c r="G423" s="553"/>
      <c r="H423" s="553"/>
      <c r="I423" s="553"/>
      <c r="J423" s="553"/>
      <c r="K423" s="553"/>
      <c r="L423" s="553"/>
      <c r="M423" s="553"/>
      <c r="N423" s="553"/>
      <c r="O423" s="553"/>
      <c r="P423" s="553"/>
      <c r="Q423" s="188"/>
      <c r="R423" s="188"/>
    </row>
    <row r="424" spans="2:18" ht="57.95" customHeight="1" outlineLevel="1" x14ac:dyDescent="0.2">
      <c r="B424" s="553" t="s">
        <v>398</v>
      </c>
      <c r="C424" s="553"/>
      <c r="D424" s="553"/>
      <c r="E424" s="553"/>
      <c r="F424" s="553"/>
      <c r="G424" s="553"/>
      <c r="H424" s="553"/>
      <c r="I424" s="553"/>
      <c r="J424" s="553"/>
      <c r="K424" s="553"/>
      <c r="L424" s="553"/>
      <c r="M424" s="553"/>
      <c r="N424" s="553"/>
      <c r="O424" s="553"/>
      <c r="P424" s="553"/>
      <c r="Q424" s="188"/>
      <c r="R424" s="188"/>
    </row>
    <row r="425" spans="2:18" ht="72.95" customHeight="1" outlineLevel="1" x14ac:dyDescent="0.2">
      <c r="B425" s="553" t="s">
        <v>837</v>
      </c>
      <c r="C425" s="553"/>
      <c r="D425" s="553"/>
      <c r="E425" s="553"/>
      <c r="F425" s="553"/>
      <c r="G425" s="553"/>
      <c r="H425" s="553"/>
      <c r="I425" s="553"/>
      <c r="J425" s="553"/>
      <c r="K425" s="553"/>
      <c r="L425" s="553"/>
      <c r="M425" s="553"/>
      <c r="N425" s="553"/>
      <c r="O425" s="553"/>
      <c r="P425" s="553"/>
      <c r="Q425" s="188"/>
      <c r="R425" s="188"/>
    </row>
    <row r="426" spans="2:18" ht="76.5" customHeight="1" outlineLevel="1" x14ac:dyDescent="0.2">
      <c r="B426" s="553" t="s">
        <v>838</v>
      </c>
      <c r="C426" s="553"/>
      <c r="D426" s="553"/>
      <c r="E426" s="553"/>
      <c r="F426" s="553"/>
      <c r="G426" s="553"/>
      <c r="H426" s="553"/>
      <c r="I426" s="553"/>
      <c r="J426" s="553"/>
      <c r="K426" s="553"/>
      <c r="L426" s="553"/>
      <c r="M426" s="553"/>
      <c r="N426" s="553"/>
      <c r="O426" s="553"/>
      <c r="P426" s="553"/>
      <c r="Q426" s="188"/>
      <c r="R426" s="188"/>
    </row>
    <row r="427" spans="2:18" ht="47.45" customHeight="1" outlineLevel="1" x14ac:dyDescent="0.2">
      <c r="B427" s="553" t="s">
        <v>399</v>
      </c>
      <c r="C427" s="553"/>
      <c r="D427" s="553"/>
      <c r="E427" s="553"/>
      <c r="F427" s="553"/>
      <c r="G427" s="553"/>
      <c r="H427" s="553"/>
      <c r="I427" s="553"/>
      <c r="J427" s="553"/>
      <c r="K427" s="553"/>
      <c r="L427" s="553"/>
      <c r="M427" s="553"/>
      <c r="N427" s="553"/>
      <c r="O427" s="553"/>
      <c r="P427" s="553"/>
      <c r="Q427" s="188"/>
      <c r="R427" s="188"/>
    </row>
    <row r="428" spans="2:18" ht="38.25" customHeight="1" outlineLevel="1" x14ac:dyDescent="0.2">
      <c r="B428" s="553" t="s">
        <v>400</v>
      </c>
      <c r="C428" s="553"/>
      <c r="D428" s="553"/>
      <c r="E428" s="553"/>
      <c r="F428" s="553"/>
      <c r="G428" s="553"/>
      <c r="H428" s="553"/>
      <c r="I428" s="553"/>
      <c r="J428" s="553"/>
      <c r="K428" s="553"/>
      <c r="L428" s="553"/>
      <c r="M428" s="553"/>
      <c r="N428" s="553"/>
      <c r="O428" s="553"/>
      <c r="P428" s="553"/>
      <c r="Q428" s="188"/>
      <c r="R428" s="188"/>
    </row>
    <row r="429" spans="2:18" outlineLevel="1" x14ac:dyDescent="0.2">
      <c r="B429" s="553" t="s">
        <v>839</v>
      </c>
      <c r="C429" s="553"/>
      <c r="D429" s="553"/>
      <c r="E429" s="553"/>
      <c r="F429" s="553"/>
      <c r="G429" s="553"/>
      <c r="H429" s="553"/>
      <c r="I429" s="553"/>
      <c r="J429" s="553"/>
      <c r="K429" s="553"/>
      <c r="L429" s="553"/>
      <c r="M429" s="553"/>
      <c r="N429" s="553"/>
      <c r="O429" s="553"/>
      <c r="P429" s="553"/>
      <c r="Q429" s="188"/>
      <c r="R429" s="188"/>
    </row>
    <row r="430" spans="2:18" outlineLevel="1" x14ac:dyDescent="0.2">
      <c r="B430" s="553" t="s">
        <v>840</v>
      </c>
      <c r="C430" s="553"/>
      <c r="D430" s="553"/>
      <c r="E430" s="553"/>
      <c r="F430" s="553"/>
      <c r="G430" s="553"/>
      <c r="H430" s="553"/>
      <c r="I430" s="553"/>
      <c r="J430" s="553"/>
      <c r="K430" s="553"/>
      <c r="L430" s="553"/>
      <c r="M430" s="553"/>
      <c r="N430" s="553"/>
      <c r="O430" s="553"/>
      <c r="P430" s="553"/>
      <c r="Q430" s="188"/>
      <c r="R430" s="188"/>
    </row>
    <row r="431" spans="2:18" outlineLevel="1" x14ac:dyDescent="0.2">
      <c r="B431" s="553" t="s">
        <v>841</v>
      </c>
      <c r="C431" s="553"/>
      <c r="D431" s="553"/>
      <c r="E431" s="553"/>
      <c r="F431" s="553"/>
      <c r="G431" s="553"/>
      <c r="H431" s="553"/>
      <c r="I431" s="553"/>
      <c r="J431" s="553"/>
      <c r="K431" s="553"/>
      <c r="L431" s="553"/>
      <c r="M431" s="553"/>
      <c r="N431" s="553"/>
      <c r="O431" s="553"/>
      <c r="P431" s="553"/>
      <c r="Q431" s="188"/>
      <c r="R431" s="188"/>
    </row>
    <row r="432" spans="2:18" outlineLevel="1" x14ac:dyDescent="0.2">
      <c r="B432" s="155"/>
      <c r="E432" s="171"/>
      <c r="F432" s="171"/>
      <c r="G432" s="171"/>
      <c r="H432" s="171"/>
    </row>
    <row r="433" spans="1:18" x14ac:dyDescent="0.2">
      <c r="A433" s="152" t="s">
        <v>401</v>
      </c>
      <c r="B433" s="153" t="s">
        <v>402</v>
      </c>
      <c r="C433" s="154"/>
      <c r="D433" s="154"/>
      <c r="E433" s="154"/>
      <c r="F433" s="154"/>
      <c r="G433" s="154"/>
      <c r="H433" s="154"/>
      <c r="I433" s="154"/>
      <c r="J433" s="154"/>
    </row>
    <row r="434" spans="1:18" ht="50.45" customHeight="1" outlineLevel="1" x14ac:dyDescent="0.2">
      <c r="B434" s="553" t="s">
        <v>842</v>
      </c>
      <c r="C434" s="553"/>
      <c r="D434" s="553"/>
      <c r="E434" s="553"/>
      <c r="F434" s="553"/>
      <c r="G434" s="553"/>
      <c r="H434" s="553"/>
      <c r="I434" s="553"/>
      <c r="J434" s="553"/>
      <c r="K434" s="553"/>
      <c r="L434" s="553"/>
      <c r="M434" s="553"/>
      <c r="N434" s="553"/>
      <c r="O434" s="553"/>
      <c r="P434" s="553"/>
      <c r="Q434" s="188"/>
      <c r="R434" s="188"/>
    </row>
    <row r="436" spans="1:18" s="151" customFormat="1" ht="15.75" x14ac:dyDescent="0.2">
      <c r="A436" s="150" t="s">
        <v>403</v>
      </c>
      <c r="B436" s="555" t="s">
        <v>404</v>
      </c>
      <c r="C436" s="556"/>
      <c r="D436" s="556"/>
      <c r="E436" s="556"/>
      <c r="F436" s="556"/>
      <c r="G436" s="556"/>
      <c r="H436" s="556"/>
      <c r="I436" s="556"/>
      <c r="J436" s="556"/>
      <c r="K436" s="556"/>
      <c r="L436" s="556"/>
      <c r="M436" s="556"/>
      <c r="N436" s="556"/>
      <c r="O436" s="556"/>
      <c r="P436" s="556"/>
      <c r="Q436" s="510"/>
      <c r="R436" s="510"/>
    </row>
    <row r="437" spans="1:18" collapsed="1" x14ac:dyDescent="0.2">
      <c r="A437" s="152" t="s">
        <v>74</v>
      </c>
      <c r="B437" s="153" t="s">
        <v>73</v>
      </c>
      <c r="C437" s="154"/>
      <c r="D437" s="154"/>
      <c r="E437" s="154"/>
      <c r="F437" s="154"/>
      <c r="G437" s="154"/>
      <c r="H437" s="154"/>
      <c r="I437" s="154"/>
      <c r="J437" s="154"/>
    </row>
    <row r="438" spans="1:18" outlineLevel="1" x14ac:dyDescent="0.2">
      <c r="B438" s="153"/>
      <c r="C438" s="561"/>
      <c r="D438" s="561"/>
      <c r="F438" s="154"/>
      <c r="G438" s="154"/>
      <c r="H438" s="154"/>
      <c r="I438" s="154"/>
      <c r="J438" s="154"/>
    </row>
    <row r="439" spans="1:18" outlineLevel="1" x14ac:dyDescent="0.2">
      <c r="B439" s="8" t="s">
        <v>101</v>
      </c>
      <c r="C439" s="180">
        <v>2024</v>
      </c>
      <c r="D439" s="180">
        <v>2023</v>
      </c>
    </row>
    <row r="440" spans="1:18" outlineLevel="1" x14ac:dyDescent="0.2">
      <c r="B440" s="309" t="s">
        <v>843</v>
      </c>
      <c r="C440" s="310">
        <v>170575</v>
      </c>
      <c r="D440" s="311">
        <v>494025</v>
      </c>
    </row>
    <row r="441" spans="1:18" outlineLevel="1" x14ac:dyDescent="0.2">
      <c r="B441" s="309" t="s">
        <v>844</v>
      </c>
      <c r="C441" s="310">
        <v>129641</v>
      </c>
      <c r="D441" s="311">
        <v>180275</v>
      </c>
    </row>
    <row r="442" spans="1:18" ht="13.5" outlineLevel="1" thickBot="1" x14ac:dyDescent="0.25">
      <c r="B442" s="312" t="s">
        <v>845</v>
      </c>
      <c r="C442" s="313">
        <f>+SUM(C440:C441)</f>
        <v>300216</v>
      </c>
      <c r="D442" s="313">
        <f>+SUM(D440:D441)</f>
        <v>674300</v>
      </c>
    </row>
    <row r="443" spans="1:18" ht="13.5" outlineLevel="1" thickTop="1" x14ac:dyDescent="0.2">
      <c r="B443" s="314"/>
      <c r="C443" s="314"/>
      <c r="D443" s="315"/>
      <c r="E443" s="315"/>
    </row>
    <row r="444" spans="1:18" ht="38.25" customHeight="1" outlineLevel="1" x14ac:dyDescent="0.2">
      <c r="B444" s="553" t="s">
        <v>405</v>
      </c>
      <c r="C444" s="553"/>
      <c r="D444" s="553"/>
      <c r="E444" s="553"/>
      <c r="F444" s="553"/>
      <c r="G444" s="553"/>
      <c r="H444" s="553"/>
      <c r="I444" s="553"/>
      <c r="J444" s="553"/>
      <c r="K444" s="553"/>
      <c r="L444" s="553"/>
      <c r="M444" s="553"/>
      <c r="N444" s="553"/>
      <c r="O444" s="553"/>
      <c r="P444" s="553"/>
      <c r="Q444" s="188"/>
      <c r="R444" s="188"/>
    </row>
    <row r="445" spans="1:18" ht="74.45" customHeight="1" outlineLevel="1" x14ac:dyDescent="0.2">
      <c r="B445" s="553" t="s">
        <v>846</v>
      </c>
      <c r="C445" s="553"/>
      <c r="D445" s="553"/>
      <c r="E445" s="553"/>
      <c r="F445" s="553"/>
      <c r="G445" s="553"/>
      <c r="H445" s="553"/>
      <c r="I445" s="553"/>
      <c r="J445" s="553"/>
      <c r="K445" s="553"/>
      <c r="L445" s="553"/>
      <c r="M445" s="553"/>
      <c r="N445" s="553"/>
      <c r="O445" s="553"/>
      <c r="P445" s="553"/>
      <c r="Q445" s="188"/>
      <c r="R445" s="188"/>
    </row>
    <row r="446" spans="1:18" x14ac:dyDescent="0.2">
      <c r="A446" s="152" t="s">
        <v>72</v>
      </c>
      <c r="B446" s="153" t="s">
        <v>71</v>
      </c>
      <c r="C446" s="154"/>
      <c r="D446" s="154"/>
      <c r="E446" s="154"/>
      <c r="F446" s="154"/>
      <c r="G446" s="154"/>
      <c r="H446" s="154"/>
      <c r="I446" s="154"/>
      <c r="J446" s="154"/>
    </row>
    <row r="447" spans="1:18" outlineLevel="1" x14ac:dyDescent="0.2">
      <c r="B447" s="96"/>
      <c r="C447" s="561"/>
      <c r="D447" s="561"/>
      <c r="E447" s="32"/>
    </row>
    <row r="448" spans="1:18" outlineLevel="1" x14ac:dyDescent="0.2">
      <c r="B448" s="8" t="s">
        <v>101</v>
      </c>
      <c r="C448" s="180">
        <v>2024</v>
      </c>
      <c r="D448" s="180">
        <v>2023</v>
      </c>
    </row>
    <row r="449" spans="1:18" outlineLevel="1" x14ac:dyDescent="0.2">
      <c r="B449" s="309" t="s">
        <v>406</v>
      </c>
      <c r="C449" s="310">
        <v>202239</v>
      </c>
      <c r="D449" s="311">
        <v>179814</v>
      </c>
    </row>
    <row r="450" spans="1:18" ht="13.5" outlineLevel="1" thickBot="1" x14ac:dyDescent="0.25">
      <c r="B450" s="312" t="s">
        <v>847</v>
      </c>
      <c r="C450" s="316">
        <f>+SUM(C449:C449)</f>
        <v>202239</v>
      </c>
      <c r="D450" s="316">
        <f>+SUM(D449:D449)</f>
        <v>179814</v>
      </c>
    </row>
    <row r="451" spans="1:18" s="318" customFormat="1" ht="38.25" customHeight="1" outlineLevel="1" thickTop="1" x14ac:dyDescent="0.2">
      <c r="A451" s="317"/>
      <c r="B451" s="565" t="s">
        <v>848</v>
      </c>
      <c r="C451" s="565"/>
      <c r="D451" s="565"/>
      <c r="E451" s="565"/>
      <c r="F451" s="565"/>
      <c r="G451" s="565"/>
      <c r="H451" s="565"/>
      <c r="I451" s="565"/>
      <c r="J451" s="565"/>
      <c r="K451" s="565"/>
      <c r="L451" s="565"/>
      <c r="M451" s="565"/>
      <c r="N451" s="565"/>
      <c r="O451" s="565"/>
      <c r="P451" s="565"/>
      <c r="Q451" s="529"/>
      <c r="R451" s="529"/>
    </row>
    <row r="453" spans="1:18" s="151" customFormat="1" ht="15.75" x14ac:dyDescent="0.2">
      <c r="A453" s="150" t="s">
        <v>407</v>
      </c>
      <c r="B453" s="555" t="s">
        <v>684</v>
      </c>
      <c r="C453" s="556"/>
      <c r="D453" s="556"/>
      <c r="E453" s="556"/>
      <c r="F453" s="556"/>
      <c r="G453" s="556"/>
      <c r="H453" s="556"/>
      <c r="I453" s="556"/>
      <c r="J453" s="556"/>
      <c r="K453" s="556"/>
      <c r="L453" s="556"/>
      <c r="M453" s="556"/>
      <c r="N453" s="556"/>
      <c r="O453" s="556"/>
      <c r="P453" s="556"/>
      <c r="Q453" s="510"/>
      <c r="R453" s="510"/>
    </row>
    <row r="455" spans="1:18" outlineLevel="1" x14ac:dyDescent="0.2">
      <c r="B455" s="8" t="s">
        <v>850</v>
      </c>
    </row>
    <row r="456" spans="1:18" outlineLevel="1" x14ac:dyDescent="0.2">
      <c r="B456" s="8"/>
    </row>
    <row r="457" spans="1:18" ht="13.5" outlineLevel="1" thickBot="1" x14ac:dyDescent="0.25">
      <c r="B457" s="319" t="s">
        <v>101</v>
      </c>
      <c r="C457" s="320">
        <v>2024</v>
      </c>
      <c r="D457" s="320">
        <v>2023</v>
      </c>
      <c r="E457" s="32"/>
      <c r="F457" s="32"/>
    </row>
    <row r="458" spans="1:18" ht="13.5" outlineLevel="1" thickBot="1" x14ac:dyDescent="0.25">
      <c r="B458" s="321" t="s">
        <v>408</v>
      </c>
      <c r="C458" s="322">
        <v>4105286</v>
      </c>
      <c r="D458" s="323">
        <v>4841429</v>
      </c>
      <c r="E458" s="32"/>
      <c r="F458" s="32"/>
    </row>
    <row r="459" spans="1:18" ht="13.5" outlineLevel="1" thickBot="1" x14ac:dyDescent="0.25">
      <c r="B459" s="321" t="s">
        <v>409</v>
      </c>
      <c r="C459" s="322">
        <v>867142</v>
      </c>
      <c r="D459" s="323">
        <v>895093</v>
      </c>
      <c r="E459" s="32"/>
      <c r="F459" s="32"/>
    </row>
    <row r="460" spans="1:18" ht="13.5" outlineLevel="1" thickBot="1" x14ac:dyDescent="0.25">
      <c r="B460" s="324" t="s">
        <v>410</v>
      </c>
      <c r="C460" s="325">
        <v>4972428</v>
      </c>
      <c r="D460" s="326">
        <v>5736522</v>
      </c>
      <c r="E460" s="32"/>
      <c r="F460" s="32"/>
    </row>
    <row r="461" spans="1:18" ht="13.5" outlineLevel="1" thickBot="1" x14ac:dyDescent="0.25">
      <c r="B461" s="324" t="s">
        <v>411</v>
      </c>
      <c r="C461" s="321"/>
      <c r="D461" s="327"/>
      <c r="E461" s="32"/>
      <c r="F461" s="32"/>
    </row>
    <row r="462" spans="1:18" ht="13.5" outlineLevel="1" thickBot="1" x14ac:dyDescent="0.25">
      <c r="B462" s="321" t="s">
        <v>412</v>
      </c>
      <c r="C462" s="328">
        <v>-300216</v>
      </c>
      <c r="D462" s="323">
        <v>-674300</v>
      </c>
      <c r="E462" s="32"/>
      <c r="F462" s="32"/>
    </row>
    <row r="463" spans="1:18" ht="13.5" outlineLevel="1" thickBot="1" x14ac:dyDescent="0.25">
      <c r="B463" s="324" t="s">
        <v>413</v>
      </c>
      <c r="C463" s="325">
        <v>4672212</v>
      </c>
      <c r="D463" s="326">
        <v>5062222</v>
      </c>
      <c r="E463" s="32"/>
      <c r="F463" s="32"/>
    </row>
    <row r="464" spans="1:18" outlineLevel="1" x14ac:dyDescent="0.2">
      <c r="B464" s="329"/>
      <c r="C464" s="330"/>
      <c r="D464" s="330"/>
      <c r="E464" s="32"/>
      <c r="F464" s="32"/>
    </row>
    <row r="465" spans="2:18" outlineLevel="1" x14ac:dyDescent="0.2">
      <c r="B465" s="329"/>
      <c r="C465" s="32"/>
      <c r="D465" s="32"/>
      <c r="E465" s="32"/>
      <c r="F465" s="32"/>
    </row>
    <row r="466" spans="2:18" outlineLevel="1" x14ac:dyDescent="0.2">
      <c r="B466" s="525" t="s">
        <v>851</v>
      </c>
      <c r="C466" s="32"/>
      <c r="D466" s="32"/>
      <c r="E466" s="32"/>
      <c r="F466" s="32"/>
    </row>
    <row r="467" spans="2:18" outlineLevel="1" x14ac:dyDescent="0.2">
      <c r="B467" s="525"/>
      <c r="C467" s="32"/>
      <c r="D467" s="32"/>
      <c r="E467" s="32"/>
      <c r="F467" s="32"/>
    </row>
    <row r="468" spans="2:18" outlineLevel="1" x14ac:dyDescent="0.2">
      <c r="B468" s="553" t="s">
        <v>852</v>
      </c>
      <c r="C468" s="553"/>
      <c r="D468" s="553"/>
      <c r="E468" s="553"/>
      <c r="F468" s="553"/>
      <c r="G468" s="553"/>
      <c r="H468" s="553"/>
      <c r="I468" s="553"/>
      <c r="J468" s="553"/>
      <c r="K468" s="553"/>
      <c r="L468" s="553"/>
      <c r="M468" s="553"/>
      <c r="N468" s="553"/>
      <c r="O468" s="553"/>
      <c r="P468" s="553"/>
      <c r="Q468" s="188"/>
      <c r="R468" s="188"/>
    </row>
    <row r="469" spans="2:18" outlineLevel="1" x14ac:dyDescent="0.2">
      <c r="B469" s="156"/>
      <c r="C469" s="156"/>
      <c r="D469" s="156"/>
      <c r="E469" s="156"/>
      <c r="F469" s="156"/>
      <c r="G469" s="156"/>
      <c r="H469" s="156"/>
      <c r="I469" s="156"/>
      <c r="J469" s="156"/>
      <c r="K469" s="156"/>
      <c r="L469" s="156"/>
      <c r="M469" s="156"/>
      <c r="N469" s="156"/>
      <c r="O469" s="156"/>
      <c r="P469" s="156"/>
      <c r="Q469" s="188"/>
      <c r="R469" s="188"/>
    </row>
    <row r="470" spans="2:18" ht="12.95" customHeight="1" outlineLevel="1" x14ac:dyDescent="0.2">
      <c r="C470" s="331" t="s">
        <v>414</v>
      </c>
      <c r="D470" s="554" t="s">
        <v>415</v>
      </c>
      <c r="E470" s="554"/>
      <c r="F470" s="514"/>
    </row>
    <row r="471" spans="2:18" ht="39" outlineLevel="1" thickBot="1" x14ac:dyDescent="0.25">
      <c r="B471" s="532" t="s">
        <v>101</v>
      </c>
      <c r="C471" s="320" t="s">
        <v>416</v>
      </c>
      <c r="D471" s="320" t="s">
        <v>417</v>
      </c>
      <c r="E471" s="320" t="s">
        <v>418</v>
      </c>
      <c r="F471" s="320" t="s">
        <v>225</v>
      </c>
    </row>
    <row r="472" spans="2:18" ht="13.5" outlineLevel="1" thickBot="1" x14ac:dyDescent="0.25">
      <c r="B472" s="324" t="s">
        <v>849</v>
      </c>
      <c r="C472" s="517">
        <v>674300</v>
      </c>
      <c r="D472" s="517">
        <v>4841429</v>
      </c>
      <c r="E472" s="517">
        <v>895093</v>
      </c>
      <c r="F472" s="515">
        <f t="shared" ref="F472:F477" si="4">+D472+E472-C472</f>
        <v>5062222</v>
      </c>
      <c r="G472" s="387"/>
    </row>
    <row r="473" spans="2:18" ht="13.5" outlineLevel="1" thickBot="1" x14ac:dyDescent="0.25">
      <c r="B473" s="332" t="s">
        <v>419</v>
      </c>
      <c r="C473" s="521">
        <v>-381282</v>
      </c>
      <c r="D473" s="521">
        <v>-969966</v>
      </c>
      <c r="E473" s="518">
        <v>-81574</v>
      </c>
      <c r="F473" s="515">
        <f t="shared" si="4"/>
        <v>-670258</v>
      </c>
      <c r="G473" s="387"/>
    </row>
    <row r="474" spans="2:18" ht="13.5" outlineLevel="1" thickBot="1" x14ac:dyDescent="0.25">
      <c r="B474" s="388" t="s">
        <v>961</v>
      </c>
      <c r="C474" s="522">
        <v>0</v>
      </c>
      <c r="D474" s="522">
        <v>0</v>
      </c>
      <c r="E474" s="518">
        <v>-69996</v>
      </c>
      <c r="F474" s="515">
        <f t="shared" si="4"/>
        <v>-69996</v>
      </c>
      <c r="G474" s="387"/>
    </row>
    <row r="475" spans="2:18" ht="13.5" outlineLevel="1" thickBot="1" x14ac:dyDescent="0.25">
      <c r="B475" s="321" t="s">
        <v>420</v>
      </c>
      <c r="C475" s="524">
        <v>0</v>
      </c>
      <c r="D475" s="522">
        <v>0</v>
      </c>
      <c r="E475" s="519">
        <v>104307</v>
      </c>
      <c r="F475" s="515">
        <f t="shared" si="4"/>
        <v>104307</v>
      </c>
      <c r="G475" s="387"/>
    </row>
    <row r="476" spans="2:18" ht="13.5" outlineLevel="1" thickBot="1" x14ac:dyDescent="0.25">
      <c r="B476" s="321" t="s">
        <v>421</v>
      </c>
      <c r="C476" s="523">
        <v>7198</v>
      </c>
      <c r="D476" s="523">
        <v>254299</v>
      </c>
      <c r="E476" s="519">
        <v>3941</v>
      </c>
      <c r="F476" s="515">
        <f t="shared" si="4"/>
        <v>251042</v>
      </c>
      <c r="G476" s="387"/>
    </row>
    <row r="477" spans="2:18" ht="13.5" outlineLevel="1" thickBot="1" x14ac:dyDescent="0.25">
      <c r="B477" s="321" t="s">
        <v>422</v>
      </c>
      <c r="C477" s="524">
        <v>0</v>
      </c>
      <c r="D477" s="523">
        <v>-20476</v>
      </c>
      <c r="E477" s="519">
        <v>15371</v>
      </c>
      <c r="F477" s="515">
        <f t="shared" si="4"/>
        <v>-5105</v>
      </c>
      <c r="G477" s="387"/>
    </row>
    <row r="478" spans="2:18" ht="13.5" outlineLevel="1" thickBot="1" x14ac:dyDescent="0.25">
      <c r="B478" s="333" t="s">
        <v>853</v>
      </c>
      <c r="C478" s="520">
        <f>+SUM(C472:C477)</f>
        <v>300216</v>
      </c>
      <c r="D478" s="520">
        <f>+SUM(D472:D477)</f>
        <v>4105286</v>
      </c>
      <c r="E478" s="520">
        <f>+SUM(E472:E477)</f>
        <v>867142</v>
      </c>
      <c r="F478" s="516">
        <f>+SUM(F472:F477)</f>
        <v>4672212</v>
      </c>
      <c r="G478" s="387"/>
    </row>
    <row r="479" spans="2:18" outlineLevel="1" x14ac:dyDescent="0.2">
      <c r="B479" s="329"/>
      <c r="C479" s="32"/>
      <c r="D479" s="32"/>
      <c r="E479" s="32"/>
      <c r="F479" s="32"/>
    </row>
    <row r="480" spans="2:18" outlineLevel="1" x14ac:dyDescent="0.2">
      <c r="B480" s="334"/>
      <c r="C480" s="32"/>
      <c r="D480" s="32"/>
      <c r="E480" s="32"/>
      <c r="F480" s="32"/>
    </row>
    <row r="481" spans="1:18" ht="12.95" customHeight="1" outlineLevel="1" x14ac:dyDescent="0.2">
      <c r="C481" s="331" t="s">
        <v>414</v>
      </c>
      <c r="D481" s="554" t="s">
        <v>415</v>
      </c>
      <c r="E481" s="554"/>
      <c r="F481" s="514"/>
    </row>
    <row r="482" spans="1:18" ht="39" outlineLevel="1" thickBot="1" x14ac:dyDescent="0.25">
      <c r="B482" s="320" t="s">
        <v>101</v>
      </c>
      <c r="C482" s="320" t="s">
        <v>416</v>
      </c>
      <c r="D482" s="320" t="s">
        <v>417</v>
      </c>
      <c r="E482" s="320" t="s">
        <v>418</v>
      </c>
      <c r="F482" s="320" t="s">
        <v>225</v>
      </c>
    </row>
    <row r="483" spans="1:18" ht="13.5" outlineLevel="1" thickBot="1" x14ac:dyDescent="0.25">
      <c r="B483" s="324" t="s">
        <v>854</v>
      </c>
      <c r="C483" s="335">
        <v>539636</v>
      </c>
      <c r="D483" s="335">
        <v>4983967</v>
      </c>
      <c r="E483" s="336">
        <v>787526</v>
      </c>
      <c r="F483" s="335">
        <v>5231857</v>
      </c>
    </row>
    <row r="484" spans="1:18" ht="13.5" outlineLevel="1" thickBot="1" x14ac:dyDescent="0.25">
      <c r="B484" s="332" t="s">
        <v>419</v>
      </c>
      <c r="C484" s="337">
        <v>132921</v>
      </c>
      <c r="D484" s="337">
        <v>-103967</v>
      </c>
      <c r="E484" s="338">
        <v>-69256</v>
      </c>
      <c r="F484" s="335">
        <v>-306144</v>
      </c>
    </row>
    <row r="485" spans="1:18" ht="13.5" outlineLevel="1" thickBot="1" x14ac:dyDescent="0.25">
      <c r="B485" s="388" t="s">
        <v>961</v>
      </c>
      <c r="C485" s="337">
        <v>0</v>
      </c>
      <c r="D485" s="337">
        <v>0</v>
      </c>
      <c r="E485" s="337">
        <v>-20211</v>
      </c>
      <c r="F485" s="335">
        <v>-20211</v>
      </c>
    </row>
    <row r="486" spans="1:18" ht="13.5" outlineLevel="1" thickBot="1" x14ac:dyDescent="0.25">
      <c r="B486" s="321" t="s">
        <v>420</v>
      </c>
      <c r="C486" s="337">
        <v>0</v>
      </c>
      <c r="D486" s="337">
        <v>0</v>
      </c>
      <c r="E486" s="339">
        <v>101267</v>
      </c>
      <c r="F486" s="335">
        <v>101267</v>
      </c>
    </row>
    <row r="487" spans="1:18" ht="13.5" outlineLevel="1" thickBot="1" x14ac:dyDescent="0.25">
      <c r="B487" s="321" t="s">
        <v>421</v>
      </c>
      <c r="C487" s="337">
        <v>1743</v>
      </c>
      <c r="D487" s="337">
        <v>-34308</v>
      </c>
      <c r="E487" s="339">
        <v>-492</v>
      </c>
      <c r="F487" s="335">
        <v>-36543</v>
      </c>
    </row>
    <row r="488" spans="1:18" ht="13.5" outlineLevel="1" thickBot="1" x14ac:dyDescent="0.25">
      <c r="B488" s="321" t="s">
        <v>422</v>
      </c>
      <c r="C488" s="337">
        <v>0</v>
      </c>
      <c r="D488" s="337">
        <v>-4263</v>
      </c>
      <c r="E488" s="339">
        <v>96259</v>
      </c>
      <c r="F488" s="335">
        <v>91996</v>
      </c>
    </row>
    <row r="489" spans="1:18" ht="13.5" outlineLevel="1" thickBot="1" x14ac:dyDescent="0.25">
      <c r="B489" s="333" t="s">
        <v>855</v>
      </c>
      <c r="C489" s="340">
        <v>674300</v>
      </c>
      <c r="D489" s="340">
        <v>4841429</v>
      </c>
      <c r="E489" s="341">
        <v>895093</v>
      </c>
      <c r="F489" s="340">
        <v>5062222</v>
      </c>
    </row>
    <row r="491" spans="1:18" s="151" customFormat="1" ht="15.75" x14ac:dyDescent="0.2">
      <c r="A491" s="150" t="s">
        <v>423</v>
      </c>
      <c r="B491" s="555" t="s">
        <v>685</v>
      </c>
      <c r="C491" s="556"/>
      <c r="D491" s="556"/>
      <c r="E491" s="556"/>
      <c r="F491" s="556"/>
      <c r="G491" s="556"/>
      <c r="H491" s="556"/>
      <c r="I491" s="556"/>
      <c r="J491" s="556"/>
      <c r="K491" s="556"/>
      <c r="L491" s="556"/>
      <c r="M491" s="556"/>
      <c r="N491" s="556"/>
      <c r="O491" s="556"/>
      <c r="P491" s="556"/>
      <c r="Q491" s="510"/>
      <c r="R491" s="510"/>
    </row>
    <row r="492" spans="1:18" ht="55.5" customHeight="1" outlineLevel="1" x14ac:dyDescent="0.2">
      <c r="B492" s="553" t="s">
        <v>424</v>
      </c>
      <c r="C492" s="553"/>
      <c r="D492" s="553"/>
      <c r="E492" s="553"/>
      <c r="F492" s="553"/>
      <c r="G492" s="553"/>
      <c r="H492" s="553"/>
      <c r="I492" s="553"/>
      <c r="J492" s="553"/>
      <c r="K492" s="553"/>
      <c r="L492" s="553"/>
      <c r="M492" s="553"/>
      <c r="N492" s="553"/>
      <c r="O492" s="553"/>
      <c r="P492" s="553"/>
      <c r="Q492" s="188"/>
      <c r="R492" s="188"/>
    </row>
    <row r="493" spans="1:18" x14ac:dyDescent="0.2">
      <c r="A493" s="152" t="s">
        <v>425</v>
      </c>
      <c r="B493" s="153" t="s">
        <v>426</v>
      </c>
      <c r="C493" s="154"/>
      <c r="D493" s="154"/>
      <c r="E493" s="154"/>
      <c r="F493" s="154"/>
      <c r="G493" s="154"/>
      <c r="H493" s="154"/>
      <c r="I493" s="154"/>
      <c r="J493" s="154"/>
    </row>
    <row r="494" spans="1:18" ht="80.45" customHeight="1" outlineLevel="1" x14ac:dyDescent="0.2">
      <c r="B494" s="553" t="s">
        <v>856</v>
      </c>
      <c r="C494" s="553"/>
      <c r="D494" s="553"/>
      <c r="E494" s="553"/>
      <c r="F494" s="553"/>
      <c r="G494" s="553"/>
      <c r="H494" s="553"/>
      <c r="I494" s="553"/>
      <c r="J494" s="553"/>
      <c r="K494" s="553"/>
      <c r="L494" s="553"/>
      <c r="M494" s="553"/>
      <c r="N494" s="553"/>
      <c r="O494" s="553"/>
      <c r="P494" s="553"/>
      <c r="Q494" s="188"/>
      <c r="R494" s="188"/>
    </row>
    <row r="495" spans="1:18" outlineLevel="1" collapsed="1" x14ac:dyDescent="0.2">
      <c r="B495" s="155"/>
    </row>
    <row r="496" spans="1:18" outlineLevel="1" collapsed="1" x14ac:dyDescent="0.2">
      <c r="A496" s="158" t="s">
        <v>427</v>
      </c>
      <c r="B496" s="159" t="s">
        <v>428</v>
      </c>
      <c r="J496" s="160"/>
    </row>
    <row r="497" spans="1:18" outlineLevel="1" x14ac:dyDescent="0.2">
      <c r="B497" s="271"/>
    </row>
    <row r="498" spans="1:18" ht="13.5" outlineLevel="1" thickBot="1" x14ac:dyDescent="0.25">
      <c r="B498" s="198" t="s">
        <v>857</v>
      </c>
      <c r="C498" s="570" t="s">
        <v>429</v>
      </c>
      <c r="D498" s="570"/>
      <c r="E498" s="570"/>
      <c r="F498" s="570"/>
      <c r="G498" s="570"/>
      <c r="H498" s="570"/>
      <c r="I498" s="570"/>
    </row>
    <row r="499" spans="1:18" ht="13.5" outlineLevel="1" thickBot="1" x14ac:dyDescent="0.25">
      <c r="B499" s="526" t="s">
        <v>101</v>
      </c>
      <c r="C499" s="342" t="s">
        <v>430</v>
      </c>
      <c r="D499" s="343" t="s">
        <v>431</v>
      </c>
      <c r="E499" s="343" t="s">
        <v>432</v>
      </c>
      <c r="F499" s="343" t="s">
        <v>433</v>
      </c>
      <c r="G499" s="343" t="s">
        <v>434</v>
      </c>
      <c r="H499" s="343" t="s">
        <v>435</v>
      </c>
      <c r="I499" s="343" t="s">
        <v>225</v>
      </c>
    </row>
    <row r="500" spans="1:18" ht="13.5" outlineLevel="1" thickBot="1" x14ac:dyDescent="0.25">
      <c r="B500" s="106" t="s">
        <v>436</v>
      </c>
      <c r="C500" s="344">
        <v>142773</v>
      </c>
      <c r="D500" s="344">
        <v>371019</v>
      </c>
      <c r="E500" s="344">
        <v>2579208</v>
      </c>
      <c r="F500" s="344">
        <v>279500</v>
      </c>
      <c r="G500" s="344">
        <v>184377</v>
      </c>
      <c r="H500" s="344">
        <v>548409</v>
      </c>
      <c r="I500" s="345">
        <v>4105286</v>
      </c>
    </row>
    <row r="501" spans="1:18" ht="13.5" outlineLevel="1" thickBot="1" x14ac:dyDescent="0.25">
      <c r="B501" s="346" t="s">
        <v>437</v>
      </c>
      <c r="C501" s="347">
        <v>5.2400000000000002E-2</v>
      </c>
      <c r="D501" s="347">
        <v>5.11E-2</v>
      </c>
      <c r="E501" s="347">
        <v>5.0599999999999999E-2</v>
      </c>
      <c r="F501" s="347">
        <v>3.4099999999999998E-2</v>
      </c>
      <c r="G501" s="347">
        <v>3.1099999999999999E-2</v>
      </c>
      <c r="H501" s="347">
        <v>2.5399999999999999E-2</v>
      </c>
      <c r="I501" s="348">
        <v>4.8099999999999997E-2</v>
      </c>
    </row>
    <row r="502" spans="1:18" outlineLevel="1" x14ac:dyDescent="0.2">
      <c r="B502" s="349"/>
      <c r="C502" s="39"/>
      <c r="D502" s="39"/>
      <c r="E502" s="39"/>
      <c r="F502" s="39"/>
      <c r="G502" s="39"/>
      <c r="H502" s="39"/>
      <c r="I502" s="39"/>
    </row>
    <row r="503" spans="1:18" outlineLevel="1" x14ac:dyDescent="0.2">
      <c r="B503" s="349"/>
      <c r="C503" s="39"/>
      <c r="D503" s="39"/>
      <c r="E503" s="39"/>
      <c r="F503" s="39"/>
      <c r="G503" s="39"/>
      <c r="H503" s="39"/>
      <c r="I503" s="39"/>
    </row>
    <row r="504" spans="1:18" ht="13.5" outlineLevel="1" thickBot="1" x14ac:dyDescent="0.25">
      <c r="B504" s="198" t="s">
        <v>858</v>
      </c>
      <c r="C504" s="570" t="s">
        <v>429</v>
      </c>
      <c r="D504" s="570"/>
      <c r="E504" s="570"/>
      <c r="F504" s="570"/>
      <c r="G504" s="570"/>
      <c r="H504" s="570"/>
      <c r="I504" s="570"/>
    </row>
    <row r="505" spans="1:18" ht="13.5" outlineLevel="1" thickBot="1" x14ac:dyDescent="0.25">
      <c r="B505" s="350" t="s">
        <v>101</v>
      </c>
      <c r="C505" s="342" t="s">
        <v>430</v>
      </c>
      <c r="D505" s="343" t="s">
        <v>431</v>
      </c>
      <c r="E505" s="343" t="s">
        <v>432</v>
      </c>
      <c r="F505" s="343" t="s">
        <v>433</v>
      </c>
      <c r="G505" s="343" t="s">
        <v>434</v>
      </c>
      <c r="H505" s="343" t="s">
        <v>435</v>
      </c>
      <c r="I505" s="343" t="s">
        <v>225</v>
      </c>
    </row>
    <row r="506" spans="1:18" ht="13.5" outlineLevel="1" thickBot="1" x14ac:dyDescent="0.25">
      <c r="B506" s="106" t="s">
        <v>436</v>
      </c>
      <c r="C506" s="344">
        <v>265367</v>
      </c>
      <c r="D506" s="344">
        <v>140225</v>
      </c>
      <c r="E506" s="344">
        <v>255913</v>
      </c>
      <c r="F506" s="344">
        <v>3747908</v>
      </c>
      <c r="G506" s="344">
        <v>164500</v>
      </c>
      <c r="H506" s="344">
        <v>267516</v>
      </c>
      <c r="I506" s="345">
        <f>+SUM(C506:H506)</f>
        <v>4841429</v>
      </c>
    </row>
    <row r="507" spans="1:18" ht="13.5" outlineLevel="1" thickBot="1" x14ac:dyDescent="0.25">
      <c r="B507" s="346" t="s">
        <v>437</v>
      </c>
      <c r="C507" s="347">
        <v>6.4600000000000005E-2</v>
      </c>
      <c r="D507" s="347">
        <v>6.3399999999999998E-2</v>
      </c>
      <c r="E507" s="347">
        <v>6.2600000000000003E-2</v>
      </c>
      <c r="F507" s="347">
        <v>6.2600000000000003E-2</v>
      </c>
      <c r="G507" s="347">
        <v>6.1499999999999999E-2</v>
      </c>
      <c r="H507" s="347">
        <v>6.1499999999999999E-2</v>
      </c>
      <c r="I507" s="348">
        <v>6.2799999999999995E-2</v>
      </c>
    </row>
    <row r="508" spans="1:18" outlineLevel="1" x14ac:dyDescent="0.2">
      <c r="B508" s="349"/>
    </row>
    <row r="509" spans="1:18" x14ac:dyDescent="0.2">
      <c r="A509" s="152" t="s">
        <v>438</v>
      </c>
      <c r="B509" s="153" t="s">
        <v>439</v>
      </c>
      <c r="C509" s="154"/>
      <c r="D509" s="154"/>
      <c r="E509" s="154"/>
      <c r="F509" s="154"/>
      <c r="G509" s="154"/>
      <c r="H509" s="154"/>
      <c r="I509" s="154"/>
      <c r="J509" s="154"/>
    </row>
    <row r="510" spans="1:18" ht="51" customHeight="1" outlineLevel="1" x14ac:dyDescent="0.2">
      <c r="B510" s="553" t="s">
        <v>859</v>
      </c>
      <c r="C510" s="553"/>
      <c r="D510" s="553"/>
      <c r="E510" s="553"/>
      <c r="F510" s="553"/>
      <c r="G510" s="553"/>
      <c r="H510" s="553"/>
      <c r="I510" s="553"/>
      <c r="J510" s="553"/>
      <c r="K510" s="553"/>
      <c r="L510" s="553"/>
      <c r="M510" s="553"/>
      <c r="N510" s="553"/>
      <c r="O510" s="553"/>
      <c r="P510" s="553"/>
      <c r="Q510" s="188"/>
      <c r="R510" s="188"/>
    </row>
    <row r="511" spans="1:18" ht="32.1" customHeight="1" outlineLevel="1" x14ac:dyDescent="0.2">
      <c r="B511" s="553" t="s">
        <v>860</v>
      </c>
      <c r="C511" s="553"/>
      <c r="D511" s="553"/>
      <c r="E511" s="553"/>
      <c r="F511" s="553"/>
      <c r="G511" s="553"/>
      <c r="H511" s="553"/>
      <c r="I511" s="553"/>
      <c r="J511" s="553"/>
      <c r="K511" s="553"/>
      <c r="L511" s="553"/>
      <c r="M511" s="553"/>
      <c r="N511" s="553"/>
      <c r="O511" s="553"/>
      <c r="P511" s="553"/>
      <c r="Q511" s="188"/>
      <c r="R511" s="188"/>
    </row>
    <row r="512" spans="1:18" ht="34.5" customHeight="1" outlineLevel="1" x14ac:dyDescent="0.2">
      <c r="B512" s="553" t="s">
        <v>861</v>
      </c>
      <c r="C512" s="553"/>
      <c r="D512" s="553"/>
      <c r="E512" s="553"/>
      <c r="F512" s="553"/>
      <c r="G512" s="553"/>
      <c r="H512" s="553"/>
      <c r="I512" s="553"/>
      <c r="J512" s="553"/>
      <c r="K512" s="553"/>
      <c r="L512" s="553"/>
      <c r="M512" s="553"/>
      <c r="N512" s="553"/>
      <c r="O512" s="553"/>
      <c r="P512" s="553"/>
      <c r="Q512" s="188"/>
      <c r="R512" s="188"/>
    </row>
    <row r="513" spans="1:18" outlineLevel="1" collapsed="1" x14ac:dyDescent="0.2">
      <c r="B513" s="43"/>
      <c r="C513" s="43"/>
      <c r="D513" s="43"/>
      <c r="E513" s="43"/>
      <c r="F513" s="43"/>
      <c r="G513" s="43"/>
      <c r="H513" s="43"/>
      <c r="I513" s="43"/>
    </row>
    <row r="514" spans="1:18" outlineLevel="1" collapsed="1" x14ac:dyDescent="0.2">
      <c r="A514" s="158" t="s">
        <v>38</v>
      </c>
      <c r="B514" s="159" t="s">
        <v>440</v>
      </c>
      <c r="J514" s="160"/>
    </row>
    <row r="515" spans="1:18" outlineLevel="1" x14ac:dyDescent="0.2">
      <c r="B515" s="271"/>
    </row>
    <row r="516" spans="1:18" ht="13.5" outlineLevel="1" thickBot="1" x14ac:dyDescent="0.25">
      <c r="B516" s="294" t="s">
        <v>862</v>
      </c>
      <c r="C516" s="570">
        <v>2024</v>
      </c>
      <c r="D516" s="570"/>
      <c r="E516" s="570">
        <v>2023</v>
      </c>
      <c r="F516" s="570"/>
    </row>
    <row r="517" spans="1:18" ht="13.5" outlineLevel="1" thickBot="1" x14ac:dyDescent="0.25">
      <c r="B517" s="350"/>
      <c r="C517" s="342" t="s">
        <v>441</v>
      </c>
      <c r="D517" s="343" t="s">
        <v>378</v>
      </c>
      <c r="E517" s="342" t="s">
        <v>441</v>
      </c>
      <c r="F517" s="342" t="s">
        <v>378</v>
      </c>
    </row>
    <row r="518" spans="1:18" ht="13.5" outlineLevel="1" thickBot="1" x14ac:dyDescent="0.25">
      <c r="B518" s="351" t="s">
        <v>442</v>
      </c>
      <c r="C518" s="352">
        <v>291</v>
      </c>
      <c r="D518" s="352">
        <v>2281833</v>
      </c>
      <c r="E518" s="352">
        <v>507</v>
      </c>
      <c r="F518" s="352">
        <v>3687908</v>
      </c>
    </row>
    <row r="519" spans="1:18" ht="13.5" outlineLevel="1" thickBot="1" x14ac:dyDescent="0.25">
      <c r="B519" s="351" t="s">
        <v>443</v>
      </c>
      <c r="C519" s="352">
        <v>0</v>
      </c>
      <c r="D519" s="352">
        <v>1823453</v>
      </c>
      <c r="E519" s="352">
        <v>0</v>
      </c>
      <c r="F519" s="352">
        <v>1153521</v>
      </c>
    </row>
    <row r="520" spans="1:18" outlineLevel="1" x14ac:dyDescent="0.2">
      <c r="B520" s="349"/>
    </row>
    <row r="521" spans="1:18" x14ac:dyDescent="0.2">
      <c r="A521" s="152" t="s">
        <v>444</v>
      </c>
      <c r="B521" s="153" t="s">
        <v>445</v>
      </c>
      <c r="C521" s="154"/>
      <c r="D521" s="154"/>
      <c r="E521" s="154"/>
      <c r="F521" s="154"/>
      <c r="G521" s="154"/>
      <c r="H521" s="154"/>
      <c r="I521" s="154"/>
      <c r="J521" s="154"/>
    </row>
    <row r="522" spans="1:18" ht="48.75" customHeight="1" outlineLevel="1" x14ac:dyDescent="0.2">
      <c r="B522" s="553" t="s">
        <v>446</v>
      </c>
      <c r="C522" s="553"/>
      <c r="D522" s="553"/>
      <c r="E522" s="553"/>
      <c r="F522" s="553"/>
      <c r="G522" s="553"/>
      <c r="H522" s="553"/>
      <c r="I522" s="553"/>
      <c r="J522" s="553"/>
      <c r="K522" s="553"/>
      <c r="L522" s="553"/>
      <c r="M522" s="553"/>
      <c r="N522" s="553"/>
      <c r="O522" s="553"/>
      <c r="P522" s="553"/>
      <c r="Q522" s="188"/>
      <c r="R522" s="188"/>
    </row>
    <row r="523" spans="1:18" outlineLevel="1" x14ac:dyDescent="0.2">
      <c r="B523" s="553" t="s">
        <v>447</v>
      </c>
      <c r="C523" s="553"/>
      <c r="D523" s="553"/>
      <c r="E523" s="553"/>
      <c r="F523" s="553"/>
      <c r="G523" s="553"/>
      <c r="H523" s="553"/>
      <c r="I523" s="553"/>
      <c r="J523" s="553"/>
      <c r="K523" s="553"/>
      <c r="L523" s="553"/>
      <c r="M523" s="553"/>
      <c r="N523" s="553"/>
      <c r="O523" s="553"/>
      <c r="P523" s="553"/>
      <c r="Q523" s="188"/>
      <c r="R523" s="188"/>
    </row>
    <row r="524" spans="1:18" ht="38.25" customHeight="1" outlineLevel="1" x14ac:dyDescent="0.2">
      <c r="B524" s="553" t="s">
        <v>448</v>
      </c>
      <c r="C524" s="553"/>
      <c r="D524" s="553"/>
      <c r="E524" s="553"/>
      <c r="F524" s="553"/>
      <c r="G524" s="553"/>
      <c r="H524" s="553"/>
      <c r="I524" s="553"/>
      <c r="J524" s="553"/>
      <c r="K524" s="553"/>
      <c r="L524" s="553"/>
      <c r="M524" s="553"/>
      <c r="N524" s="553"/>
      <c r="O524" s="553"/>
      <c r="P524" s="553"/>
      <c r="Q524" s="188"/>
      <c r="R524" s="188"/>
    </row>
    <row r="525" spans="1:18" outlineLevel="1" collapsed="1" x14ac:dyDescent="0.2">
      <c r="B525" s="172"/>
    </row>
    <row r="526" spans="1:18" x14ac:dyDescent="0.2">
      <c r="A526" s="152" t="s">
        <v>449</v>
      </c>
      <c r="B526" s="153" t="s">
        <v>450</v>
      </c>
      <c r="C526" s="154"/>
      <c r="D526" s="154"/>
      <c r="E526" s="154"/>
      <c r="F526" s="154"/>
      <c r="G526" s="154"/>
      <c r="H526" s="154"/>
      <c r="I526" s="154"/>
      <c r="J526" s="154"/>
    </row>
    <row r="527" spans="1:18" ht="38.25" customHeight="1" outlineLevel="1" x14ac:dyDescent="0.2">
      <c r="B527" s="553" t="s">
        <v>863</v>
      </c>
      <c r="C527" s="553"/>
      <c r="D527" s="553"/>
      <c r="E527" s="553"/>
      <c r="F527" s="553"/>
      <c r="G527" s="553"/>
      <c r="H527" s="553"/>
      <c r="I527" s="553"/>
      <c r="J527" s="553"/>
      <c r="K527" s="553"/>
      <c r="L527" s="553"/>
      <c r="M527" s="553"/>
      <c r="N527" s="553"/>
      <c r="O527" s="553"/>
      <c r="P527" s="553"/>
      <c r="Q527" s="188"/>
      <c r="R527" s="188"/>
    </row>
    <row r="528" spans="1:18" ht="42" customHeight="1" outlineLevel="1" x14ac:dyDescent="0.2">
      <c r="B528" s="553" t="s">
        <v>962</v>
      </c>
      <c r="C528" s="553"/>
      <c r="D528" s="553"/>
      <c r="E528" s="553"/>
      <c r="F528" s="553"/>
      <c r="G528" s="553"/>
      <c r="H528" s="553"/>
      <c r="I528" s="553"/>
      <c r="J528" s="553"/>
      <c r="K528" s="553"/>
      <c r="L528" s="553"/>
      <c r="M528" s="553"/>
      <c r="N528" s="553"/>
      <c r="O528" s="553"/>
      <c r="P528" s="553"/>
      <c r="Q528" s="188"/>
      <c r="R528" s="188"/>
    </row>
    <row r="529" spans="2:8" outlineLevel="1" x14ac:dyDescent="0.2"/>
    <row r="530" spans="2:8" ht="25.5" outlineLevel="1" x14ac:dyDescent="0.2">
      <c r="B530" s="140" t="s">
        <v>451</v>
      </c>
      <c r="C530" s="571" t="s">
        <v>452</v>
      </c>
      <c r="D530" s="571" t="s">
        <v>453</v>
      </c>
      <c r="E530" s="573" t="s">
        <v>454</v>
      </c>
      <c r="F530" s="571" t="s">
        <v>225</v>
      </c>
    </row>
    <row r="531" spans="2:8" ht="13.5" outlineLevel="1" thickBot="1" x14ac:dyDescent="0.25">
      <c r="B531" s="350" t="s">
        <v>101</v>
      </c>
      <c r="C531" s="572"/>
      <c r="D531" s="572"/>
      <c r="E531" s="574"/>
      <c r="F531" s="572"/>
    </row>
    <row r="532" spans="2:8" ht="13.5" outlineLevel="1" thickBot="1" x14ac:dyDescent="0.25">
      <c r="B532" s="354" t="s">
        <v>455</v>
      </c>
      <c r="C532" s="355">
        <v>-142704</v>
      </c>
      <c r="D532" s="355">
        <v>-3414104</v>
      </c>
      <c r="E532" s="355">
        <v>-548477</v>
      </c>
      <c r="F532" s="355">
        <v>-4105285</v>
      </c>
      <c r="G532" s="27"/>
      <c r="H532" s="27"/>
    </row>
    <row r="533" spans="2:8" ht="13.5" outlineLevel="1" thickBot="1" x14ac:dyDescent="0.25">
      <c r="B533" s="356" t="s">
        <v>96</v>
      </c>
      <c r="C533" s="357">
        <v>-83685</v>
      </c>
      <c r="D533" s="357">
        <v>-391566</v>
      </c>
      <c r="E533" s="357">
        <v>-391891</v>
      </c>
      <c r="F533" s="357">
        <v>-867142</v>
      </c>
      <c r="G533" s="27"/>
      <c r="H533" s="27"/>
    </row>
    <row r="534" spans="2:8" ht="13.5" outlineLevel="1" thickBot="1" x14ac:dyDescent="0.25">
      <c r="B534" s="356" t="s">
        <v>73</v>
      </c>
      <c r="C534" s="357">
        <v>300216</v>
      </c>
      <c r="D534" s="358" t="s">
        <v>382</v>
      </c>
      <c r="E534" s="358" t="s">
        <v>382</v>
      </c>
      <c r="F534" s="357">
        <v>300216</v>
      </c>
      <c r="G534" s="27"/>
      <c r="H534" s="27"/>
    </row>
    <row r="535" spans="2:8" ht="13.5" outlineLevel="1" thickBot="1" x14ac:dyDescent="0.25">
      <c r="B535" s="359" t="s">
        <v>456</v>
      </c>
      <c r="C535" s="360">
        <f>+SUM(C532:C534)</f>
        <v>73827</v>
      </c>
      <c r="D535" s="360">
        <f t="shared" ref="D535:F535" si="5">+SUM(D532:D534)</f>
        <v>-3805670</v>
      </c>
      <c r="E535" s="360">
        <f t="shared" si="5"/>
        <v>-940368</v>
      </c>
      <c r="F535" s="360">
        <f t="shared" si="5"/>
        <v>-4672211</v>
      </c>
      <c r="G535" s="27"/>
      <c r="H535" s="27"/>
    </row>
    <row r="536" spans="2:8" ht="13.5" outlineLevel="1" thickBot="1" x14ac:dyDescent="0.25">
      <c r="B536" s="356" t="s">
        <v>457</v>
      </c>
      <c r="C536" s="357">
        <v>-215104</v>
      </c>
      <c r="D536" s="357">
        <v>-441724</v>
      </c>
      <c r="E536" s="357">
        <v>-13938</v>
      </c>
      <c r="F536" s="357">
        <v>-670766</v>
      </c>
      <c r="G536" s="27"/>
      <c r="H536" s="27"/>
    </row>
    <row r="537" spans="2:8" ht="13.5" outlineLevel="1" thickBot="1" x14ac:dyDescent="0.25">
      <c r="B537" s="356" t="s">
        <v>458</v>
      </c>
      <c r="C537" s="357">
        <v>-81802</v>
      </c>
      <c r="D537" s="357">
        <v>-231521</v>
      </c>
      <c r="E537" s="357">
        <v>-96911</v>
      </c>
      <c r="F537" s="357">
        <v>-410234</v>
      </c>
      <c r="G537" s="27"/>
      <c r="H537" s="27"/>
    </row>
    <row r="538" spans="2:8" ht="13.5" outlineLevel="1" thickBot="1" x14ac:dyDescent="0.25">
      <c r="B538" s="356" t="s">
        <v>459</v>
      </c>
      <c r="C538" s="357">
        <v>-211101</v>
      </c>
      <c r="D538" s="358" t="s">
        <v>382</v>
      </c>
      <c r="E538" s="358" t="s">
        <v>382</v>
      </c>
      <c r="F538" s="357">
        <v>-211101</v>
      </c>
      <c r="G538" s="27"/>
      <c r="H538" s="27"/>
    </row>
    <row r="539" spans="2:8" ht="13.5" outlineLevel="1" thickBot="1" x14ac:dyDescent="0.25">
      <c r="B539" s="356" t="s">
        <v>460</v>
      </c>
      <c r="C539" s="357">
        <v>-792613</v>
      </c>
      <c r="D539" s="357">
        <v>-299270</v>
      </c>
      <c r="E539" s="357">
        <v>-1453</v>
      </c>
      <c r="F539" s="357">
        <v>-1093336</v>
      </c>
      <c r="G539" s="27"/>
      <c r="H539" s="27"/>
    </row>
    <row r="540" spans="2:8" ht="13.5" outlineLevel="1" thickBot="1" x14ac:dyDescent="0.25">
      <c r="B540" s="356" t="s">
        <v>461</v>
      </c>
      <c r="C540" s="357">
        <v>395141</v>
      </c>
      <c r="D540" s="357" t="s">
        <v>382</v>
      </c>
      <c r="E540" s="358" t="s">
        <v>382</v>
      </c>
      <c r="F540" s="357">
        <v>395141</v>
      </c>
      <c r="G540" s="27"/>
      <c r="H540" s="27"/>
    </row>
    <row r="541" spans="2:8" ht="13.5" outlineLevel="1" thickBot="1" x14ac:dyDescent="0.25">
      <c r="B541" s="356" t="s">
        <v>462</v>
      </c>
      <c r="C541" s="357">
        <v>148338</v>
      </c>
      <c r="D541" s="357">
        <v>38578</v>
      </c>
      <c r="E541" s="358" t="s">
        <v>382</v>
      </c>
      <c r="F541" s="357">
        <v>186916</v>
      </c>
      <c r="G541" s="27"/>
      <c r="H541" s="27"/>
    </row>
    <row r="542" spans="2:8" ht="13.5" outlineLevel="1" thickBot="1" x14ac:dyDescent="0.25">
      <c r="B542" s="359" t="s">
        <v>463</v>
      </c>
      <c r="C542" s="360">
        <f>+SUM(C535:C541)</f>
        <v>-683314</v>
      </c>
      <c r="D542" s="360">
        <f t="shared" ref="D542:F542" si="6">+SUM(D535:D541)</f>
        <v>-4739607</v>
      </c>
      <c r="E542" s="360">
        <f t="shared" si="6"/>
        <v>-1052670</v>
      </c>
      <c r="F542" s="360">
        <f t="shared" si="6"/>
        <v>-6475591</v>
      </c>
      <c r="G542" s="27"/>
      <c r="H542" s="27"/>
    </row>
    <row r="543" spans="2:8" outlineLevel="1" x14ac:dyDescent="0.2">
      <c r="B543" s="306"/>
      <c r="C543" s="27"/>
      <c r="D543" s="27"/>
      <c r="E543" s="27"/>
      <c r="F543" s="27"/>
    </row>
    <row r="544" spans="2:8" ht="25.5" outlineLevel="1" x14ac:dyDescent="0.2">
      <c r="B544" s="140" t="s">
        <v>464</v>
      </c>
      <c r="C544" s="571" t="s">
        <v>452</v>
      </c>
      <c r="D544" s="571" t="s">
        <v>453</v>
      </c>
      <c r="E544" s="573" t="s">
        <v>454</v>
      </c>
      <c r="F544" s="571" t="s">
        <v>225</v>
      </c>
    </row>
    <row r="545" spans="1:18" ht="13.5" outlineLevel="1" thickBot="1" x14ac:dyDescent="0.25">
      <c r="B545" s="350" t="s">
        <v>101</v>
      </c>
      <c r="C545" s="572"/>
      <c r="D545" s="572"/>
      <c r="E545" s="574"/>
      <c r="F545" s="572"/>
    </row>
    <row r="546" spans="1:18" ht="13.5" outlineLevel="1" thickBot="1" x14ac:dyDescent="0.25">
      <c r="B546" s="354" t="s">
        <v>455</v>
      </c>
      <c r="C546" s="355">
        <v>-265367</v>
      </c>
      <c r="D546" s="355">
        <v>-4308545</v>
      </c>
      <c r="E546" s="355">
        <v>-267517</v>
      </c>
      <c r="F546" s="355">
        <v>-4841429</v>
      </c>
      <c r="G546" s="27"/>
      <c r="H546" s="27"/>
    </row>
    <row r="547" spans="1:18" ht="13.5" outlineLevel="1" thickBot="1" x14ac:dyDescent="0.25">
      <c r="B547" s="356" t="s">
        <v>96</v>
      </c>
      <c r="C547" s="357">
        <v>-85895</v>
      </c>
      <c r="D547" s="357">
        <v>-378279</v>
      </c>
      <c r="E547" s="357">
        <v>-430919</v>
      </c>
      <c r="F547" s="357">
        <v>-895093</v>
      </c>
      <c r="G547" s="27"/>
      <c r="H547" s="27"/>
    </row>
    <row r="548" spans="1:18" ht="13.5" outlineLevel="1" thickBot="1" x14ac:dyDescent="0.25">
      <c r="B548" s="356" t="s">
        <v>73</v>
      </c>
      <c r="C548" s="357">
        <v>674300</v>
      </c>
      <c r="D548" s="358" t="s">
        <v>382</v>
      </c>
      <c r="E548" s="358" t="s">
        <v>382</v>
      </c>
      <c r="F548" s="357">
        <v>674300</v>
      </c>
      <c r="G548" s="27"/>
      <c r="H548" s="27"/>
    </row>
    <row r="549" spans="1:18" ht="13.5" outlineLevel="1" thickBot="1" x14ac:dyDescent="0.25">
      <c r="B549" s="359" t="s">
        <v>456</v>
      </c>
      <c r="C549" s="360">
        <v>323038</v>
      </c>
      <c r="D549" s="360">
        <v>-4686824</v>
      </c>
      <c r="E549" s="360">
        <v>-698436</v>
      </c>
      <c r="F549" s="360">
        <v>-5062222</v>
      </c>
      <c r="G549" s="27"/>
      <c r="H549" s="27"/>
    </row>
    <row r="550" spans="1:18" ht="13.5" outlineLevel="1" thickBot="1" x14ac:dyDescent="0.25">
      <c r="B550" s="356" t="s">
        <v>457</v>
      </c>
      <c r="C550" s="357">
        <v>-312745</v>
      </c>
      <c r="D550" s="357">
        <v>-1102567</v>
      </c>
      <c r="E550" s="357">
        <v>-257044</v>
      </c>
      <c r="F550" s="357">
        <v>-1672356</v>
      </c>
      <c r="G550" s="27"/>
      <c r="H550" s="27"/>
    </row>
    <row r="551" spans="1:18" ht="13.5" outlineLevel="1" thickBot="1" x14ac:dyDescent="0.25">
      <c r="B551" s="356" t="s">
        <v>458</v>
      </c>
      <c r="C551" s="357">
        <v>-87953</v>
      </c>
      <c r="D551" s="357">
        <v>-305480</v>
      </c>
      <c r="E551" s="357">
        <v>-120968</v>
      </c>
      <c r="F551" s="357">
        <v>-514401</v>
      </c>
      <c r="G551" s="27"/>
      <c r="H551" s="27"/>
    </row>
    <row r="552" spans="1:18" ht="13.5" outlineLevel="1" thickBot="1" x14ac:dyDescent="0.25">
      <c r="B552" s="356" t="s">
        <v>459</v>
      </c>
      <c r="C552" s="357">
        <v>-177534</v>
      </c>
      <c r="D552" s="358" t="s">
        <v>382</v>
      </c>
      <c r="E552" s="358" t="s">
        <v>382</v>
      </c>
      <c r="F552" s="357">
        <v>-177534</v>
      </c>
      <c r="G552" s="27"/>
      <c r="H552" s="27"/>
    </row>
    <row r="553" spans="1:18" ht="13.5" outlineLevel="1" thickBot="1" x14ac:dyDescent="0.25">
      <c r="B553" s="356" t="s">
        <v>460</v>
      </c>
      <c r="C553" s="357">
        <v>-871851</v>
      </c>
      <c r="D553" s="357">
        <v>-212963</v>
      </c>
      <c r="E553" s="357">
        <v>-1453</v>
      </c>
      <c r="F553" s="357">
        <v>-1086267</v>
      </c>
      <c r="G553" s="27"/>
      <c r="H553" s="27"/>
    </row>
    <row r="554" spans="1:18" ht="13.5" outlineLevel="1" thickBot="1" x14ac:dyDescent="0.25">
      <c r="B554" s="356" t="s">
        <v>461</v>
      </c>
      <c r="C554" s="357">
        <v>354606</v>
      </c>
      <c r="D554" s="357">
        <v>117756</v>
      </c>
      <c r="E554" s="358" t="s">
        <v>382</v>
      </c>
      <c r="F554" s="357">
        <v>472362</v>
      </c>
      <c r="G554" s="27"/>
      <c r="H554" s="27"/>
    </row>
    <row r="555" spans="1:18" ht="13.5" outlineLevel="1" thickBot="1" x14ac:dyDescent="0.25">
      <c r="B555" s="356" t="s">
        <v>462</v>
      </c>
      <c r="C555" s="357">
        <v>185242</v>
      </c>
      <c r="D555" s="357">
        <v>44361</v>
      </c>
      <c r="E555" s="358" t="s">
        <v>382</v>
      </c>
      <c r="F555" s="357">
        <v>229603</v>
      </c>
      <c r="G555" s="27"/>
      <c r="H555" s="27"/>
    </row>
    <row r="556" spans="1:18" ht="13.5" outlineLevel="1" thickBot="1" x14ac:dyDescent="0.25">
      <c r="B556" s="359" t="s">
        <v>463</v>
      </c>
      <c r="C556" s="360">
        <f>+SUM(C546:C548)+SUM(C550:C555)</f>
        <v>-587197</v>
      </c>
      <c r="D556" s="360">
        <f t="shared" ref="D556:F556" si="7">+SUM(D546:D548)+SUM(D550:D555)</f>
        <v>-6145717</v>
      </c>
      <c r="E556" s="360">
        <f t="shared" si="7"/>
        <v>-1077901</v>
      </c>
      <c r="F556" s="360">
        <f t="shared" si="7"/>
        <v>-7810815</v>
      </c>
      <c r="G556" s="27"/>
      <c r="H556" s="27"/>
    </row>
    <row r="557" spans="1:18" outlineLevel="1" x14ac:dyDescent="0.2">
      <c r="B557" s="361"/>
      <c r="C557" s="27"/>
      <c r="D557" s="27"/>
      <c r="E557" s="27"/>
      <c r="F557" s="27"/>
    </row>
    <row r="558" spans="1:18" x14ac:dyDescent="0.2">
      <c r="A558" s="152" t="s">
        <v>465</v>
      </c>
      <c r="B558" s="153" t="s">
        <v>466</v>
      </c>
      <c r="C558" s="154"/>
      <c r="D558" s="154"/>
      <c r="E558" s="154"/>
      <c r="F558" s="154"/>
      <c r="G558" s="154"/>
      <c r="H558" s="154"/>
      <c r="I558" s="154"/>
      <c r="J558" s="154"/>
    </row>
    <row r="559" spans="1:18" outlineLevel="1" x14ac:dyDescent="0.2">
      <c r="B559" s="553" t="s">
        <v>467</v>
      </c>
      <c r="C559" s="553"/>
      <c r="D559" s="553"/>
      <c r="E559" s="553"/>
      <c r="F559" s="553"/>
      <c r="G559" s="553"/>
      <c r="H559" s="553"/>
      <c r="I559" s="553"/>
      <c r="J559" s="553"/>
      <c r="K559" s="553"/>
      <c r="L559" s="553"/>
      <c r="M559" s="553"/>
      <c r="N559" s="553"/>
      <c r="O559" s="553"/>
      <c r="P559" s="553"/>
      <c r="Q559" s="188"/>
      <c r="R559" s="188"/>
    </row>
    <row r="560" spans="1:18" ht="30.75" customHeight="1" outlineLevel="1" x14ac:dyDescent="0.2">
      <c r="B560" s="553" t="s">
        <v>864</v>
      </c>
      <c r="C560" s="553"/>
      <c r="D560" s="553"/>
      <c r="E560" s="553"/>
      <c r="F560" s="553"/>
      <c r="G560" s="553"/>
      <c r="H560" s="553"/>
      <c r="I560" s="553"/>
      <c r="J560" s="553"/>
      <c r="K560" s="553"/>
      <c r="L560" s="553"/>
      <c r="M560" s="553"/>
      <c r="N560" s="553"/>
      <c r="O560" s="553"/>
      <c r="P560" s="553"/>
      <c r="Q560" s="188"/>
      <c r="R560" s="188"/>
    </row>
    <row r="561" spans="1:18" ht="25.5" customHeight="1" outlineLevel="1" x14ac:dyDescent="0.2">
      <c r="B561" s="553" t="s">
        <v>468</v>
      </c>
      <c r="C561" s="553"/>
      <c r="D561" s="553"/>
      <c r="E561" s="553"/>
      <c r="F561" s="553"/>
      <c r="G561" s="553"/>
      <c r="H561" s="553"/>
      <c r="I561" s="553"/>
      <c r="J561" s="553"/>
      <c r="K561" s="553"/>
      <c r="L561" s="553"/>
      <c r="M561" s="553"/>
      <c r="N561" s="553"/>
      <c r="O561" s="553"/>
      <c r="P561" s="553"/>
      <c r="Q561" s="188"/>
      <c r="R561" s="188"/>
    </row>
    <row r="562" spans="1:18" outlineLevel="1" x14ac:dyDescent="0.2">
      <c r="B562" s="155"/>
    </row>
    <row r="563" spans="1:18" outlineLevel="1" x14ac:dyDescent="0.2">
      <c r="B563" s="294" t="s">
        <v>101</v>
      </c>
      <c r="C563" s="362"/>
      <c r="D563" s="295">
        <v>2024</v>
      </c>
      <c r="E563" s="295">
        <v>2023</v>
      </c>
    </row>
    <row r="564" spans="1:18" outlineLevel="1" x14ac:dyDescent="0.2">
      <c r="B564" s="106" t="s">
        <v>469</v>
      </c>
      <c r="C564" s="362"/>
      <c r="D564" s="274">
        <v>4672212</v>
      </c>
      <c r="E564" s="274">
        <v>5062222</v>
      </c>
    </row>
    <row r="565" spans="1:18" outlineLevel="1" x14ac:dyDescent="0.2">
      <c r="B565" s="106" t="s">
        <v>470</v>
      </c>
      <c r="C565" s="353"/>
      <c r="D565" s="274">
        <v>996202</v>
      </c>
      <c r="E565" s="274">
        <v>688372</v>
      </c>
    </row>
    <row r="566" spans="1:18" outlineLevel="1" x14ac:dyDescent="0.2">
      <c r="B566" s="363" t="s">
        <v>471</v>
      </c>
      <c r="C566" s="364"/>
      <c r="D566" s="365">
        <v>5668414</v>
      </c>
      <c r="E566" s="365">
        <f>+E564+E565</f>
        <v>5750594</v>
      </c>
    </row>
    <row r="567" spans="1:18" ht="13.5" outlineLevel="1" thickBot="1" x14ac:dyDescent="0.25">
      <c r="B567" s="291" t="s">
        <v>472</v>
      </c>
      <c r="C567" s="366"/>
      <c r="D567" s="367">
        <v>0.82</v>
      </c>
      <c r="E567" s="367">
        <f>+E564/E566</f>
        <v>0.88029549643045568</v>
      </c>
    </row>
    <row r="568" spans="1:18" ht="13.5" thickTop="1" x14ac:dyDescent="0.2"/>
    <row r="569" spans="1:18" s="151" customFormat="1" ht="15.75" x14ac:dyDescent="0.2">
      <c r="A569" s="150" t="s">
        <v>473</v>
      </c>
      <c r="B569" s="555" t="s">
        <v>474</v>
      </c>
      <c r="C569" s="556"/>
      <c r="D569" s="556"/>
      <c r="E569" s="556"/>
      <c r="F569" s="556"/>
      <c r="G569" s="556"/>
      <c r="H569" s="556"/>
      <c r="I569" s="556"/>
      <c r="J569" s="556"/>
      <c r="K569" s="556"/>
      <c r="L569" s="556"/>
      <c r="M569" s="556"/>
      <c r="N569" s="556"/>
      <c r="O569" s="556"/>
      <c r="P569" s="556"/>
      <c r="Q569" s="510"/>
      <c r="R569" s="510"/>
    </row>
    <row r="570" spans="1:18" outlineLevel="1" x14ac:dyDescent="0.2">
      <c r="B570" s="553" t="s">
        <v>865</v>
      </c>
      <c r="C570" s="553"/>
      <c r="D570" s="553"/>
      <c r="E570" s="553"/>
      <c r="F570" s="553"/>
      <c r="G570" s="553"/>
      <c r="H570" s="553"/>
      <c r="I570" s="553"/>
      <c r="J570" s="553"/>
      <c r="K570" s="553"/>
      <c r="L570" s="553"/>
      <c r="M570" s="553"/>
      <c r="N570" s="553"/>
      <c r="O570" s="553"/>
      <c r="P570" s="553"/>
      <c r="Q570" s="188"/>
      <c r="R570" s="188"/>
    </row>
    <row r="571" spans="1:18" x14ac:dyDescent="0.2">
      <c r="A571" s="152" t="s">
        <v>475</v>
      </c>
      <c r="B571" s="153" t="s">
        <v>476</v>
      </c>
      <c r="C571" s="154"/>
      <c r="D571" s="154"/>
      <c r="E571" s="154"/>
      <c r="F571" s="154"/>
      <c r="G571" s="154"/>
      <c r="H571" s="154"/>
      <c r="I571" s="154"/>
      <c r="J571" s="154"/>
    </row>
    <row r="572" spans="1:18" ht="46.5" customHeight="1" outlineLevel="1" x14ac:dyDescent="0.2">
      <c r="B572" s="553" t="s">
        <v>477</v>
      </c>
      <c r="C572" s="553"/>
      <c r="D572" s="553"/>
      <c r="E572" s="553"/>
      <c r="F572" s="553"/>
      <c r="G572" s="553"/>
      <c r="H572" s="553"/>
      <c r="I572" s="553"/>
      <c r="J572" s="553"/>
      <c r="K572" s="553"/>
      <c r="L572" s="553"/>
      <c r="M572" s="553"/>
      <c r="N572" s="553"/>
      <c r="O572" s="553"/>
      <c r="P572" s="553"/>
      <c r="Q572" s="188"/>
      <c r="R572" s="188"/>
    </row>
    <row r="573" spans="1:18" ht="41.25" customHeight="1" outlineLevel="1" x14ac:dyDescent="0.2">
      <c r="B573" s="553" t="s">
        <v>478</v>
      </c>
      <c r="C573" s="553"/>
      <c r="D573" s="553"/>
      <c r="E573" s="553"/>
      <c r="F573" s="553"/>
      <c r="G573" s="553"/>
      <c r="H573" s="553"/>
      <c r="I573" s="553"/>
      <c r="J573" s="553"/>
      <c r="K573" s="553"/>
      <c r="L573" s="553"/>
      <c r="M573" s="553"/>
      <c r="N573" s="553"/>
      <c r="O573" s="553"/>
      <c r="P573" s="553"/>
      <c r="Q573" s="188"/>
      <c r="R573" s="188"/>
    </row>
    <row r="574" spans="1:18" outlineLevel="1" x14ac:dyDescent="0.2">
      <c r="B574" s="553" t="s">
        <v>479</v>
      </c>
      <c r="C574" s="553"/>
      <c r="D574" s="553"/>
      <c r="E574" s="553"/>
      <c r="F574" s="553"/>
      <c r="G574" s="553"/>
      <c r="H574" s="553"/>
      <c r="I574" s="553"/>
      <c r="J574" s="553"/>
      <c r="K574" s="553"/>
      <c r="L574" s="553"/>
      <c r="M574" s="553"/>
      <c r="N574" s="553"/>
      <c r="O574" s="553"/>
      <c r="P574" s="553"/>
      <c r="Q574" s="188"/>
      <c r="R574" s="188"/>
    </row>
    <row r="575" spans="1:18" outlineLevel="1" collapsed="1" x14ac:dyDescent="0.2">
      <c r="B575" s="43"/>
      <c r="C575" s="43"/>
      <c r="D575" s="43"/>
      <c r="E575" s="43"/>
      <c r="F575" s="43"/>
      <c r="G575" s="43"/>
      <c r="H575" s="43"/>
      <c r="I575" s="43"/>
      <c r="J575" s="43"/>
    </row>
    <row r="576" spans="1:18" x14ac:dyDescent="0.2">
      <c r="A576" s="158" t="s">
        <v>480</v>
      </c>
      <c r="B576" s="159" t="s">
        <v>481</v>
      </c>
      <c r="J576" s="160"/>
    </row>
    <row r="577" spans="1:18" ht="69.75" customHeight="1" outlineLevel="2" x14ac:dyDescent="0.2">
      <c r="B577" s="553" t="s">
        <v>482</v>
      </c>
      <c r="C577" s="553"/>
      <c r="D577" s="553"/>
      <c r="E577" s="553"/>
      <c r="F577" s="553"/>
      <c r="G577" s="553"/>
      <c r="H577" s="553"/>
      <c r="I577" s="553"/>
      <c r="J577" s="553"/>
      <c r="K577" s="553"/>
      <c r="L577" s="553"/>
      <c r="M577" s="553"/>
      <c r="N577" s="553"/>
      <c r="O577" s="553"/>
      <c r="P577" s="553"/>
      <c r="Q577" s="188"/>
      <c r="R577" s="188"/>
    </row>
    <row r="578" spans="1:18" ht="40.5" customHeight="1" outlineLevel="2" x14ac:dyDescent="0.2">
      <c r="B578" s="553" t="s">
        <v>483</v>
      </c>
      <c r="C578" s="553"/>
      <c r="D578" s="553"/>
      <c r="E578" s="553"/>
      <c r="F578" s="553"/>
      <c r="G578" s="553"/>
      <c r="H578" s="553"/>
      <c r="I578" s="553"/>
      <c r="J578" s="553"/>
      <c r="K578" s="553"/>
      <c r="L578" s="553"/>
      <c r="M578" s="553"/>
      <c r="N578" s="553"/>
      <c r="O578" s="553"/>
      <c r="P578" s="553"/>
      <c r="Q578" s="188"/>
      <c r="R578" s="188"/>
    </row>
    <row r="579" spans="1:18" outlineLevel="2" collapsed="1" x14ac:dyDescent="0.2">
      <c r="B579" s="43"/>
      <c r="C579" s="43"/>
      <c r="D579" s="43"/>
      <c r="E579" s="43"/>
      <c r="F579" s="43"/>
      <c r="G579" s="43"/>
      <c r="H579" s="43"/>
      <c r="I579" s="43"/>
      <c r="J579" s="43"/>
    </row>
    <row r="580" spans="1:18" outlineLevel="2" collapsed="1" x14ac:dyDescent="0.2">
      <c r="A580" s="158"/>
      <c r="B580" s="575" t="s">
        <v>484</v>
      </c>
      <c r="C580" s="575"/>
    </row>
    <row r="581" spans="1:18" outlineLevel="2" x14ac:dyDescent="0.2">
      <c r="B581" s="553" t="s">
        <v>485</v>
      </c>
      <c r="C581" s="553"/>
      <c r="D581" s="553"/>
      <c r="E581" s="553"/>
      <c r="F581" s="553"/>
      <c r="G581" s="553"/>
      <c r="H581" s="553"/>
      <c r="I581" s="553"/>
      <c r="J581" s="553"/>
      <c r="K581" s="553"/>
      <c r="L581" s="553"/>
      <c r="M581" s="553"/>
      <c r="N581" s="553"/>
      <c r="O581" s="553"/>
      <c r="P581" s="553"/>
      <c r="Q581" s="188"/>
      <c r="R581" s="188"/>
    </row>
    <row r="582" spans="1:18" ht="27.75" customHeight="1" outlineLevel="2" x14ac:dyDescent="0.2">
      <c r="B582" s="553" t="s">
        <v>486</v>
      </c>
      <c r="C582" s="553"/>
      <c r="D582" s="553"/>
      <c r="E582" s="553"/>
      <c r="F582" s="553"/>
      <c r="G582" s="553"/>
      <c r="H582" s="553"/>
      <c r="I582" s="553"/>
      <c r="J582" s="553"/>
      <c r="K582" s="553"/>
      <c r="L582" s="553"/>
      <c r="M582" s="553"/>
      <c r="N582" s="553"/>
      <c r="O582" s="553"/>
      <c r="P582" s="553"/>
      <c r="Q582" s="188"/>
      <c r="R582" s="188"/>
    </row>
    <row r="583" spans="1:18" outlineLevel="2" x14ac:dyDescent="0.2">
      <c r="B583" s="553" t="s">
        <v>866</v>
      </c>
      <c r="C583" s="553"/>
      <c r="D583" s="553"/>
      <c r="E583" s="553"/>
      <c r="F583" s="553"/>
      <c r="G583" s="553"/>
      <c r="H583" s="553"/>
      <c r="I583" s="553"/>
      <c r="J583" s="553"/>
      <c r="K583" s="553"/>
      <c r="L583" s="553"/>
      <c r="M583" s="553"/>
      <c r="N583" s="553"/>
      <c r="O583" s="553"/>
      <c r="P583" s="553"/>
      <c r="Q583" s="188"/>
      <c r="R583" s="188"/>
    </row>
    <row r="584" spans="1:18" outlineLevel="2" x14ac:dyDescent="0.2">
      <c r="B584" s="553" t="s">
        <v>487</v>
      </c>
      <c r="C584" s="553"/>
      <c r="D584" s="553"/>
      <c r="E584" s="553"/>
      <c r="F584" s="553"/>
      <c r="G584" s="553"/>
      <c r="H584" s="553"/>
      <c r="I584" s="553"/>
      <c r="J584" s="553"/>
      <c r="K584" s="553"/>
      <c r="L584" s="553"/>
      <c r="M584" s="553"/>
      <c r="N584" s="553"/>
      <c r="O584" s="553"/>
      <c r="P584" s="553"/>
      <c r="Q584" s="188"/>
      <c r="R584" s="188"/>
    </row>
    <row r="585" spans="1:18" outlineLevel="2" x14ac:dyDescent="0.2">
      <c r="B585" s="553" t="s">
        <v>488</v>
      </c>
      <c r="C585" s="553"/>
      <c r="D585" s="553"/>
      <c r="E585" s="553"/>
      <c r="F585" s="553"/>
      <c r="G585" s="553"/>
      <c r="H585" s="553"/>
      <c r="I585" s="553"/>
      <c r="J585" s="553"/>
      <c r="K585" s="553"/>
      <c r="L585" s="553"/>
      <c r="M585" s="553"/>
      <c r="N585" s="553"/>
      <c r="O585" s="553"/>
      <c r="P585" s="553"/>
      <c r="Q585" s="188"/>
      <c r="R585" s="188"/>
    </row>
    <row r="586" spans="1:18" outlineLevel="2" x14ac:dyDescent="0.2">
      <c r="B586" s="368"/>
    </row>
    <row r="587" spans="1:18" outlineLevel="2" collapsed="1" x14ac:dyDescent="0.2">
      <c r="A587" s="158"/>
      <c r="B587" s="172" t="s">
        <v>489</v>
      </c>
    </row>
    <row r="588" spans="1:18" ht="48" customHeight="1" outlineLevel="2" x14ac:dyDescent="0.2">
      <c r="B588" s="553" t="s">
        <v>963</v>
      </c>
      <c r="C588" s="553"/>
      <c r="D588" s="553"/>
      <c r="E588" s="553"/>
      <c r="F588" s="553"/>
      <c r="G588" s="553"/>
      <c r="H588" s="553"/>
      <c r="I588" s="553"/>
      <c r="J588" s="553"/>
      <c r="K588" s="553"/>
      <c r="L588" s="553"/>
      <c r="M588" s="553"/>
      <c r="N588" s="553"/>
      <c r="O588" s="553"/>
      <c r="P588" s="553"/>
      <c r="Q588" s="188"/>
      <c r="R588" s="188"/>
    </row>
    <row r="589" spans="1:18" ht="54" customHeight="1" outlineLevel="2" x14ac:dyDescent="0.2">
      <c r="B589" s="553" t="s">
        <v>490</v>
      </c>
      <c r="C589" s="553"/>
      <c r="D589" s="553"/>
      <c r="E589" s="553"/>
      <c r="F589" s="553"/>
      <c r="G589" s="553"/>
      <c r="H589" s="553"/>
      <c r="I589" s="553"/>
      <c r="J589" s="553"/>
      <c r="K589" s="553"/>
      <c r="L589" s="553"/>
      <c r="M589" s="553"/>
      <c r="N589" s="553"/>
      <c r="O589" s="553"/>
      <c r="P589" s="553"/>
      <c r="Q589" s="188"/>
      <c r="R589" s="188"/>
    </row>
    <row r="590" spans="1:18" ht="42" customHeight="1" outlineLevel="2" x14ac:dyDescent="0.2">
      <c r="B590" s="553" t="s">
        <v>491</v>
      </c>
      <c r="C590" s="553"/>
      <c r="D590" s="553"/>
      <c r="E590" s="553"/>
      <c r="F590" s="553"/>
      <c r="G590" s="553"/>
      <c r="H590" s="553"/>
      <c r="I590" s="553"/>
      <c r="J590" s="553"/>
      <c r="K590" s="553"/>
      <c r="L590" s="553"/>
      <c r="M590" s="553"/>
      <c r="N590" s="553"/>
      <c r="O590" s="553"/>
      <c r="P590" s="553"/>
      <c r="Q590" s="188"/>
      <c r="R590" s="188"/>
    </row>
    <row r="591" spans="1:18" outlineLevel="2" x14ac:dyDescent="0.2">
      <c r="B591" s="553" t="s">
        <v>492</v>
      </c>
      <c r="C591" s="553"/>
      <c r="D591" s="553"/>
      <c r="E591" s="553"/>
      <c r="F591" s="553"/>
      <c r="G591" s="553"/>
      <c r="H591" s="553"/>
      <c r="I591" s="553"/>
      <c r="J591" s="553"/>
      <c r="K591" s="553"/>
      <c r="L591" s="553"/>
      <c r="M591" s="553"/>
      <c r="N591" s="553"/>
      <c r="O591" s="553"/>
      <c r="P591" s="553"/>
      <c r="Q591" s="188"/>
      <c r="R591" s="188"/>
    </row>
    <row r="592" spans="1:18" outlineLevel="2" collapsed="1" x14ac:dyDescent="0.2">
      <c r="B592" s="172"/>
    </row>
    <row r="593" spans="1:18" outlineLevel="2" collapsed="1" x14ac:dyDescent="0.2">
      <c r="A593" s="158"/>
      <c r="B593" s="172" t="s">
        <v>493</v>
      </c>
    </row>
    <row r="594" spans="1:18" ht="65.25" customHeight="1" outlineLevel="2" x14ac:dyDescent="0.2">
      <c r="B594" s="553" t="s">
        <v>867</v>
      </c>
      <c r="C594" s="553"/>
      <c r="D594" s="553"/>
      <c r="E594" s="553"/>
      <c r="F594" s="553"/>
      <c r="G594" s="553"/>
      <c r="H594" s="553"/>
      <c r="I594" s="553"/>
      <c r="J594" s="553"/>
      <c r="K594" s="553"/>
      <c r="L594" s="553"/>
      <c r="M594" s="553"/>
      <c r="N594" s="553"/>
      <c r="O594" s="553"/>
      <c r="P594" s="553"/>
      <c r="Q594" s="188"/>
      <c r="R594" s="188"/>
    </row>
    <row r="595" spans="1:18" outlineLevel="2" x14ac:dyDescent="0.2">
      <c r="B595" s="553" t="s">
        <v>494</v>
      </c>
      <c r="C595" s="553"/>
      <c r="D595" s="553"/>
      <c r="E595" s="553"/>
      <c r="F595" s="553"/>
      <c r="G595" s="553"/>
      <c r="H595" s="553"/>
      <c r="I595" s="553"/>
      <c r="J595" s="553"/>
      <c r="K595" s="553"/>
      <c r="L595" s="553"/>
      <c r="M595" s="553"/>
      <c r="N595" s="553"/>
      <c r="O595" s="553"/>
      <c r="P595" s="553"/>
      <c r="Q595" s="188"/>
      <c r="R595" s="188"/>
    </row>
    <row r="596" spans="1:18" outlineLevel="2" x14ac:dyDescent="0.2">
      <c r="B596" s="553" t="s">
        <v>868</v>
      </c>
      <c r="C596" s="553"/>
      <c r="D596" s="553"/>
      <c r="E596" s="553"/>
      <c r="F596" s="553"/>
      <c r="G596" s="553"/>
      <c r="H596" s="553"/>
      <c r="I596" s="553"/>
      <c r="J596" s="553"/>
      <c r="K596" s="553"/>
      <c r="L596" s="553"/>
      <c r="M596" s="553"/>
      <c r="N596" s="553"/>
      <c r="O596" s="553"/>
      <c r="P596" s="553"/>
      <c r="Q596" s="188"/>
      <c r="R596" s="188"/>
    </row>
    <row r="597" spans="1:18" outlineLevel="2" x14ac:dyDescent="0.2">
      <c r="B597" s="553" t="s">
        <v>870</v>
      </c>
      <c r="C597" s="553"/>
      <c r="D597" s="553"/>
      <c r="E597" s="553"/>
      <c r="F597" s="553"/>
      <c r="G597" s="553"/>
      <c r="H597" s="553"/>
      <c r="I597" s="553"/>
      <c r="J597" s="553"/>
      <c r="K597" s="553"/>
      <c r="L597" s="553"/>
      <c r="M597" s="553"/>
      <c r="N597" s="553"/>
      <c r="O597" s="553"/>
      <c r="P597" s="553"/>
      <c r="Q597" s="188"/>
      <c r="R597" s="188"/>
    </row>
    <row r="598" spans="1:18" outlineLevel="2" x14ac:dyDescent="0.2">
      <c r="B598" s="553" t="s">
        <v>869</v>
      </c>
      <c r="C598" s="553"/>
      <c r="D598" s="553"/>
      <c r="E598" s="553"/>
      <c r="F598" s="553"/>
      <c r="G598" s="553"/>
      <c r="H598" s="553"/>
      <c r="I598" s="553"/>
      <c r="J598" s="553"/>
      <c r="K598" s="553"/>
      <c r="L598" s="553"/>
      <c r="M598" s="553"/>
      <c r="N598" s="553"/>
      <c r="O598" s="553"/>
      <c r="P598" s="553"/>
      <c r="Q598" s="188"/>
      <c r="R598" s="188"/>
    </row>
    <row r="599" spans="1:18" outlineLevel="2" x14ac:dyDescent="0.2">
      <c r="B599" s="553" t="s">
        <v>495</v>
      </c>
      <c r="C599" s="553"/>
      <c r="D599" s="553"/>
      <c r="E599" s="553"/>
      <c r="F599" s="553"/>
      <c r="G599" s="553"/>
      <c r="H599" s="553"/>
      <c r="I599" s="553"/>
      <c r="J599" s="553"/>
      <c r="K599" s="553"/>
      <c r="L599" s="553"/>
      <c r="M599" s="553"/>
      <c r="N599" s="553"/>
      <c r="O599" s="553"/>
      <c r="P599" s="553"/>
      <c r="Q599" s="188"/>
      <c r="R599" s="188"/>
    </row>
    <row r="600" spans="1:18" outlineLevel="2" x14ac:dyDescent="0.2">
      <c r="B600" s="553"/>
      <c r="C600" s="553"/>
      <c r="D600" s="553"/>
      <c r="E600" s="553"/>
      <c r="F600" s="553"/>
      <c r="G600" s="553"/>
      <c r="H600" s="553"/>
      <c r="I600" s="553"/>
      <c r="J600" s="553"/>
      <c r="K600" s="553"/>
      <c r="L600" s="553"/>
      <c r="M600" s="553"/>
      <c r="N600" s="553"/>
      <c r="O600" s="553"/>
      <c r="P600" s="553"/>
      <c r="Q600" s="188"/>
      <c r="R600" s="188"/>
    </row>
    <row r="601" spans="1:18" outlineLevel="2" x14ac:dyDescent="0.2">
      <c r="B601" s="553" t="s">
        <v>496</v>
      </c>
      <c r="C601" s="553"/>
      <c r="D601" s="553"/>
      <c r="E601" s="553"/>
      <c r="F601" s="553"/>
      <c r="G601" s="553"/>
      <c r="H601" s="553"/>
      <c r="I601" s="553"/>
      <c r="J601" s="553"/>
      <c r="K601" s="553"/>
      <c r="L601" s="553"/>
      <c r="M601" s="553"/>
      <c r="N601" s="553"/>
      <c r="O601" s="553"/>
      <c r="P601" s="553"/>
      <c r="Q601" s="188"/>
      <c r="R601" s="188"/>
    </row>
    <row r="602" spans="1:18" outlineLevel="2" x14ac:dyDescent="0.2">
      <c r="B602" s="156"/>
      <c r="C602" s="156"/>
      <c r="D602" s="156"/>
      <c r="E602" s="156"/>
      <c r="F602" s="156"/>
      <c r="G602" s="156"/>
      <c r="H602" s="156"/>
      <c r="I602" s="156"/>
      <c r="J602" s="156"/>
      <c r="K602" s="156"/>
      <c r="L602" s="156"/>
      <c r="M602" s="156"/>
      <c r="N602" s="156"/>
      <c r="O602" s="156"/>
      <c r="P602" s="156"/>
      <c r="Q602" s="188"/>
      <c r="R602" s="188"/>
    </row>
    <row r="603" spans="1:18" outlineLevel="2" x14ac:dyDescent="0.2">
      <c r="B603" s="369"/>
      <c r="C603" s="576" t="s">
        <v>497</v>
      </c>
      <c r="D603" s="576"/>
      <c r="E603" s="576" t="s">
        <v>498</v>
      </c>
      <c r="F603" s="576"/>
      <c r="G603" s="576" t="s">
        <v>499</v>
      </c>
      <c r="H603" s="576"/>
      <c r="I603" s="576" t="s">
        <v>500</v>
      </c>
      <c r="J603" s="576"/>
    </row>
    <row r="604" spans="1:18" outlineLevel="2" x14ac:dyDescent="0.2">
      <c r="B604" s="369"/>
      <c r="C604" s="576" t="s">
        <v>501</v>
      </c>
      <c r="D604" s="576"/>
      <c r="E604" s="576" t="s">
        <v>502</v>
      </c>
      <c r="F604" s="576"/>
      <c r="G604" s="576" t="s">
        <v>503</v>
      </c>
      <c r="H604" s="576"/>
      <c r="I604" s="576" t="s">
        <v>504</v>
      </c>
      <c r="J604" s="576"/>
    </row>
    <row r="605" spans="1:18" ht="13.5" outlineLevel="2" thickBot="1" x14ac:dyDescent="0.25">
      <c r="B605" s="370" t="s">
        <v>505</v>
      </c>
      <c r="C605" s="371">
        <v>2024</v>
      </c>
      <c r="D605" s="371">
        <v>2023</v>
      </c>
      <c r="E605" s="371">
        <v>2024</v>
      </c>
      <c r="F605" s="371">
        <v>2023</v>
      </c>
      <c r="G605" s="371">
        <v>2024</v>
      </c>
      <c r="H605" s="371">
        <v>2023</v>
      </c>
      <c r="I605" s="371">
        <v>2024</v>
      </c>
      <c r="J605" s="371">
        <v>2023</v>
      </c>
    </row>
    <row r="606" spans="1:18" outlineLevel="2" x14ac:dyDescent="0.2">
      <c r="B606" s="372" t="s">
        <v>178</v>
      </c>
      <c r="C606" s="373">
        <v>0.50800000000000001</v>
      </c>
      <c r="D606" s="373">
        <v>0.46800000000000003</v>
      </c>
      <c r="E606" s="373">
        <v>0.129</v>
      </c>
      <c r="F606" s="373">
        <v>0.14499999999999999</v>
      </c>
      <c r="G606" s="374">
        <v>0</v>
      </c>
      <c r="H606" s="373">
        <v>0.01</v>
      </c>
      <c r="I606" s="373">
        <v>8.5999999999999993E-2</v>
      </c>
      <c r="J606" s="373">
        <v>9.8000000000000004E-2</v>
      </c>
    </row>
    <row r="607" spans="1:18" outlineLevel="2" x14ac:dyDescent="0.2">
      <c r="B607" s="126" t="s">
        <v>506</v>
      </c>
    </row>
    <row r="608" spans="1:18" outlineLevel="2" collapsed="1" x14ac:dyDescent="0.2">
      <c r="B608" s="153"/>
    </row>
    <row r="609" spans="1:18" outlineLevel="2" collapsed="1" x14ac:dyDescent="0.2">
      <c r="A609" s="158"/>
      <c r="B609" s="159" t="s">
        <v>507</v>
      </c>
    </row>
    <row r="610" spans="1:18" outlineLevel="2" x14ac:dyDescent="0.2">
      <c r="B610" s="553" t="s">
        <v>508</v>
      </c>
      <c r="C610" s="553"/>
      <c r="D610" s="553"/>
      <c r="E610" s="553"/>
      <c r="F610" s="553"/>
      <c r="G610" s="553"/>
      <c r="H610" s="553"/>
      <c r="I610" s="553"/>
      <c r="J610" s="553"/>
      <c r="K610" s="553"/>
      <c r="L610" s="553"/>
      <c r="M610" s="553"/>
      <c r="N610" s="553"/>
      <c r="O610" s="553"/>
      <c r="P610" s="553"/>
      <c r="Q610" s="188"/>
      <c r="R610" s="188"/>
    </row>
    <row r="611" spans="1:18" ht="13.5" outlineLevel="2" thickBot="1" x14ac:dyDescent="0.25">
      <c r="B611" s="188"/>
    </row>
    <row r="612" spans="1:18" ht="13.5" outlineLevel="2" thickBot="1" x14ac:dyDescent="0.25">
      <c r="B612" s="375" t="s">
        <v>509</v>
      </c>
      <c r="C612" s="376"/>
      <c r="D612" s="376"/>
    </row>
    <row r="613" spans="1:18" ht="13.5" outlineLevel="2" thickBot="1" x14ac:dyDescent="0.25">
      <c r="B613" s="377" t="s">
        <v>510</v>
      </c>
      <c r="C613" s="378">
        <v>2024</v>
      </c>
      <c r="D613" s="378">
        <v>2023</v>
      </c>
    </row>
    <row r="614" spans="1:18" ht="13.5" outlineLevel="2" thickBot="1" x14ac:dyDescent="0.25">
      <c r="B614" s="379" t="s">
        <v>511</v>
      </c>
      <c r="C614" s="380" t="s">
        <v>512</v>
      </c>
      <c r="D614" s="380" t="s">
        <v>512</v>
      </c>
    </row>
    <row r="615" spans="1:18" ht="13.5" outlineLevel="2" thickBot="1" x14ac:dyDescent="0.25">
      <c r="B615" s="379" t="s">
        <v>513</v>
      </c>
      <c r="C615" s="381" t="s">
        <v>514</v>
      </c>
      <c r="D615" s="381" t="s">
        <v>514</v>
      </c>
    </row>
    <row r="616" spans="1:18" ht="13.5" outlineLevel="2" thickBot="1" x14ac:dyDescent="0.25">
      <c r="B616" s="377" t="s">
        <v>515</v>
      </c>
      <c r="C616" s="379"/>
      <c r="D616" s="379"/>
    </row>
    <row r="617" spans="1:18" ht="13.5" outlineLevel="2" thickBot="1" x14ac:dyDescent="0.25">
      <c r="B617" s="379" t="s">
        <v>516</v>
      </c>
      <c r="C617" s="381" t="s">
        <v>517</v>
      </c>
      <c r="D617" s="381" t="s">
        <v>512</v>
      </c>
    </row>
    <row r="618" spans="1:18" ht="13.5" outlineLevel="2" thickBot="1" x14ac:dyDescent="0.25">
      <c r="B618" s="379" t="s">
        <v>518</v>
      </c>
      <c r="C618" s="381" t="s">
        <v>514</v>
      </c>
      <c r="D618" s="381" t="s">
        <v>514</v>
      </c>
    </row>
    <row r="619" spans="1:18" outlineLevel="2" x14ac:dyDescent="0.2">
      <c r="B619" s="553" t="s">
        <v>519</v>
      </c>
      <c r="C619" s="553"/>
      <c r="D619" s="553"/>
      <c r="E619" s="553"/>
      <c r="F619" s="553"/>
      <c r="G619" s="553"/>
      <c r="H619" s="553"/>
      <c r="I619" s="553"/>
      <c r="J619" s="553"/>
      <c r="K619" s="553"/>
      <c r="L619" s="553"/>
      <c r="M619" s="553"/>
      <c r="N619" s="553"/>
      <c r="O619" s="553"/>
      <c r="P619" s="553"/>
      <c r="Q619" s="188"/>
      <c r="R619" s="188"/>
    </row>
    <row r="620" spans="1:18" outlineLevel="2" collapsed="1" x14ac:dyDescent="0.2">
      <c r="B620" s="43"/>
      <c r="C620" s="43"/>
      <c r="D620" s="43"/>
      <c r="E620" s="43"/>
      <c r="F620" s="43"/>
      <c r="G620" s="43"/>
      <c r="H620" s="43"/>
      <c r="I620" s="43"/>
      <c r="J620" s="43"/>
    </row>
    <row r="621" spans="1:18" x14ac:dyDescent="0.2">
      <c r="A621" s="158" t="s">
        <v>520</v>
      </c>
      <c r="B621" s="159" t="s">
        <v>521</v>
      </c>
    </row>
    <row r="622" spans="1:18" ht="153" customHeight="1" outlineLevel="1" x14ac:dyDescent="0.2">
      <c r="B622" s="553" t="s">
        <v>978</v>
      </c>
      <c r="C622" s="553"/>
      <c r="D622" s="553"/>
      <c r="E622" s="553"/>
      <c r="F622" s="553"/>
      <c r="G622" s="553"/>
      <c r="H622" s="553"/>
      <c r="I622" s="553"/>
      <c r="J622" s="553"/>
      <c r="K622" s="553"/>
      <c r="L622" s="553"/>
      <c r="M622" s="553"/>
      <c r="N622" s="553"/>
      <c r="O622" s="553"/>
      <c r="P622" s="553"/>
      <c r="Q622" s="188"/>
      <c r="R622" s="188"/>
    </row>
    <row r="623" spans="1:18" outlineLevel="1" collapsed="1" x14ac:dyDescent="0.2">
      <c r="B623" s="172" t="s">
        <v>522</v>
      </c>
    </row>
    <row r="624" spans="1:18" ht="63.75" customHeight="1" outlineLevel="1" x14ac:dyDescent="0.2">
      <c r="B624" s="553" t="s">
        <v>523</v>
      </c>
      <c r="C624" s="553"/>
      <c r="D624" s="553"/>
      <c r="E624" s="553"/>
      <c r="F624" s="553"/>
      <c r="G624" s="553"/>
      <c r="H624" s="553"/>
      <c r="I624" s="553"/>
      <c r="J624" s="553"/>
      <c r="K624" s="553"/>
      <c r="L624" s="553"/>
      <c r="M624" s="553"/>
      <c r="N624" s="553"/>
      <c r="O624" s="553"/>
      <c r="P624" s="553"/>
      <c r="Q624" s="188"/>
      <c r="R624" s="188"/>
    </row>
    <row r="625" spans="2:18" outlineLevel="1" collapsed="1" x14ac:dyDescent="0.2">
      <c r="C625" s="159" t="s">
        <v>524</v>
      </c>
      <c r="D625" s="382" t="s">
        <v>525</v>
      </c>
    </row>
    <row r="626" spans="2:18" ht="13.5" outlineLevel="1" thickBot="1" x14ac:dyDescent="0.25">
      <c r="C626" s="379" t="s">
        <v>526</v>
      </c>
      <c r="D626" s="383" t="s">
        <v>527</v>
      </c>
    </row>
    <row r="627" spans="2:18" ht="13.5" outlineLevel="1" thickBot="1" x14ac:dyDescent="0.25">
      <c r="C627" s="379" t="s">
        <v>528</v>
      </c>
      <c r="D627" s="383" t="s">
        <v>529</v>
      </c>
    </row>
    <row r="628" spans="2:18" outlineLevel="1" x14ac:dyDescent="0.2">
      <c r="B628" s="157"/>
      <c r="C628" s="157"/>
    </row>
    <row r="629" spans="2:18" outlineLevel="1" x14ac:dyDescent="0.2">
      <c r="B629" s="172" t="s">
        <v>530</v>
      </c>
    </row>
    <row r="630" spans="2:18" ht="45" customHeight="1" outlineLevel="1" x14ac:dyDescent="0.2">
      <c r="B630" s="553" t="s">
        <v>871</v>
      </c>
      <c r="C630" s="553"/>
      <c r="D630" s="553"/>
      <c r="E630" s="553"/>
      <c r="F630" s="553"/>
      <c r="G630" s="553"/>
      <c r="H630" s="553"/>
      <c r="I630" s="553"/>
      <c r="J630" s="553"/>
      <c r="K630" s="553"/>
      <c r="L630" s="553"/>
      <c r="M630" s="553"/>
      <c r="N630" s="553"/>
      <c r="O630" s="553"/>
      <c r="P630" s="553"/>
      <c r="Q630" s="188"/>
      <c r="R630" s="188"/>
    </row>
    <row r="631" spans="2:18" ht="30.75" customHeight="1" outlineLevel="1" x14ac:dyDescent="0.2">
      <c r="B631" s="553" t="s">
        <v>531</v>
      </c>
      <c r="C631" s="553"/>
      <c r="D631" s="553"/>
      <c r="E631" s="553"/>
      <c r="F631" s="553"/>
      <c r="G631" s="553"/>
      <c r="H631" s="553"/>
      <c r="I631" s="553"/>
      <c r="J631" s="553"/>
      <c r="K631" s="553"/>
      <c r="L631" s="553"/>
      <c r="M631" s="553"/>
      <c r="N631" s="553"/>
      <c r="O631" s="553"/>
      <c r="P631" s="553"/>
      <c r="Q631" s="188"/>
      <c r="R631" s="188"/>
    </row>
    <row r="632" spans="2:18" outlineLevel="1" x14ac:dyDescent="0.2">
      <c r="B632" s="553" t="s">
        <v>532</v>
      </c>
      <c r="C632" s="553"/>
      <c r="D632" s="553"/>
      <c r="E632" s="553"/>
      <c r="F632" s="553"/>
      <c r="G632" s="553"/>
      <c r="H632" s="553"/>
      <c r="I632" s="553"/>
      <c r="J632" s="553"/>
      <c r="K632" s="553"/>
      <c r="L632" s="553"/>
      <c r="M632" s="553"/>
      <c r="N632" s="553"/>
      <c r="O632" s="553"/>
      <c r="P632" s="553"/>
      <c r="Q632" s="188"/>
      <c r="R632" s="188"/>
    </row>
    <row r="633" spans="2:18" outlineLevel="1" collapsed="1" x14ac:dyDescent="0.2">
      <c r="B633" s="159"/>
    </row>
    <row r="634" spans="2:18" outlineLevel="1" x14ac:dyDescent="0.2">
      <c r="B634" s="159" t="s">
        <v>533</v>
      </c>
    </row>
    <row r="635" spans="2:18" outlineLevel="1" x14ac:dyDescent="0.2">
      <c r="B635" s="553" t="s">
        <v>534</v>
      </c>
      <c r="C635" s="553"/>
      <c r="D635" s="553"/>
      <c r="E635" s="553"/>
      <c r="F635" s="553"/>
      <c r="G635" s="553"/>
      <c r="H635" s="553"/>
      <c r="I635" s="553"/>
      <c r="J635" s="553"/>
      <c r="K635" s="553"/>
      <c r="L635" s="553"/>
      <c r="M635" s="553"/>
      <c r="N635" s="553"/>
      <c r="O635" s="553"/>
      <c r="P635" s="553"/>
      <c r="Q635" s="188"/>
      <c r="R635" s="188"/>
    </row>
    <row r="636" spans="2:18" outlineLevel="1" x14ac:dyDescent="0.2">
      <c r="B636" s="553" t="s">
        <v>535</v>
      </c>
      <c r="C636" s="553"/>
      <c r="D636" s="553"/>
      <c r="E636" s="553"/>
      <c r="F636" s="553"/>
      <c r="G636" s="553"/>
      <c r="H636" s="553"/>
      <c r="I636" s="553"/>
      <c r="J636" s="553"/>
      <c r="K636" s="553"/>
      <c r="L636" s="553"/>
      <c r="M636" s="553"/>
      <c r="N636" s="553"/>
      <c r="O636" s="553"/>
      <c r="P636" s="553"/>
      <c r="Q636" s="188"/>
      <c r="R636" s="188"/>
    </row>
    <row r="637" spans="2:18" outlineLevel="1" x14ac:dyDescent="0.2">
      <c r="B637" s="553" t="s">
        <v>536</v>
      </c>
      <c r="C637" s="553"/>
      <c r="D637" s="553"/>
      <c r="E637" s="553"/>
      <c r="F637" s="553"/>
      <c r="G637" s="553"/>
      <c r="H637" s="553"/>
      <c r="I637" s="553"/>
      <c r="J637" s="553"/>
      <c r="K637" s="553"/>
      <c r="L637" s="553"/>
      <c r="M637" s="553"/>
      <c r="N637" s="553"/>
      <c r="O637" s="553"/>
      <c r="P637" s="553"/>
      <c r="Q637" s="188"/>
      <c r="R637" s="188"/>
    </row>
    <row r="638" spans="2:18" outlineLevel="1" x14ac:dyDescent="0.2">
      <c r="B638" s="553" t="s">
        <v>537</v>
      </c>
      <c r="C638" s="553"/>
      <c r="D638" s="553"/>
      <c r="E638" s="553"/>
      <c r="F638" s="553"/>
      <c r="G638" s="553"/>
      <c r="H638" s="553"/>
      <c r="I638" s="553"/>
      <c r="J638" s="553"/>
      <c r="K638" s="553"/>
      <c r="L638" s="553"/>
      <c r="M638" s="553"/>
      <c r="N638" s="553"/>
      <c r="O638" s="553"/>
      <c r="P638" s="553"/>
      <c r="Q638" s="188"/>
      <c r="R638" s="188"/>
    </row>
    <row r="639" spans="2:18" outlineLevel="1" x14ac:dyDescent="0.2">
      <c r="B639" s="553" t="s">
        <v>872</v>
      </c>
      <c r="C639" s="553"/>
      <c r="D639" s="553"/>
      <c r="E639" s="553"/>
      <c r="F639" s="553"/>
      <c r="G639" s="553"/>
      <c r="H639" s="553"/>
      <c r="I639" s="553"/>
      <c r="J639" s="553"/>
      <c r="K639" s="553"/>
      <c r="L639" s="553"/>
      <c r="M639" s="553"/>
      <c r="N639" s="553"/>
      <c r="O639" s="553"/>
      <c r="P639" s="553"/>
      <c r="Q639" s="188"/>
      <c r="R639" s="188"/>
    </row>
    <row r="640" spans="2:18" outlineLevel="1" x14ac:dyDescent="0.2">
      <c r="B640" s="553" t="s">
        <v>538</v>
      </c>
      <c r="C640" s="553"/>
      <c r="D640" s="553"/>
      <c r="E640" s="553"/>
      <c r="F640" s="553"/>
      <c r="G640" s="553"/>
      <c r="H640" s="553"/>
      <c r="I640" s="553"/>
      <c r="J640" s="553"/>
      <c r="K640" s="553"/>
      <c r="L640" s="553"/>
      <c r="M640" s="553"/>
      <c r="N640" s="553"/>
      <c r="O640" s="553"/>
      <c r="P640" s="553"/>
      <c r="Q640" s="188"/>
      <c r="R640" s="188"/>
    </row>
    <row r="641" spans="1:18" outlineLevel="1" x14ac:dyDescent="0.2">
      <c r="B641" s="553" t="s">
        <v>539</v>
      </c>
      <c r="C641" s="553"/>
      <c r="D641" s="553"/>
      <c r="E641" s="553"/>
      <c r="F641" s="553"/>
      <c r="G641" s="553"/>
      <c r="H641" s="553"/>
      <c r="I641" s="553"/>
      <c r="J641" s="553"/>
      <c r="K641" s="553"/>
      <c r="L641" s="553"/>
      <c r="M641" s="553"/>
      <c r="N641" s="553"/>
      <c r="O641" s="553"/>
      <c r="P641" s="553"/>
      <c r="Q641" s="188"/>
      <c r="R641" s="188"/>
    </row>
    <row r="642" spans="1:18" outlineLevel="1" x14ac:dyDescent="0.2">
      <c r="B642" s="553" t="s">
        <v>540</v>
      </c>
      <c r="C642" s="553"/>
      <c r="D642" s="553"/>
      <c r="E642" s="553"/>
      <c r="F642" s="553"/>
      <c r="G642" s="553"/>
      <c r="H642" s="553"/>
      <c r="I642" s="553"/>
      <c r="J642" s="553"/>
      <c r="K642" s="553"/>
      <c r="L642" s="553"/>
      <c r="M642" s="553"/>
      <c r="N642" s="553"/>
      <c r="O642" s="553"/>
      <c r="P642" s="553"/>
      <c r="Q642" s="188"/>
      <c r="R642" s="188"/>
    </row>
    <row r="643" spans="1:18" outlineLevel="1" x14ac:dyDescent="0.2">
      <c r="B643" s="553" t="s">
        <v>873</v>
      </c>
      <c r="C643" s="553"/>
      <c r="D643" s="553"/>
      <c r="E643" s="553"/>
      <c r="F643" s="553"/>
      <c r="G643" s="553"/>
      <c r="H643" s="553"/>
      <c r="I643" s="553"/>
      <c r="J643" s="553"/>
      <c r="K643" s="553"/>
      <c r="L643" s="553"/>
      <c r="M643" s="553"/>
      <c r="N643" s="553"/>
      <c r="O643" s="553"/>
      <c r="P643" s="553"/>
      <c r="Q643" s="188"/>
      <c r="R643" s="188"/>
    </row>
    <row r="644" spans="1:18" outlineLevel="1" x14ac:dyDescent="0.2">
      <c r="B644" s="553" t="s">
        <v>874</v>
      </c>
      <c r="C644" s="553"/>
      <c r="D644" s="553"/>
      <c r="E644" s="553"/>
      <c r="F644" s="553"/>
      <c r="G644" s="553"/>
      <c r="H644" s="553"/>
      <c r="I644" s="553"/>
      <c r="J644" s="553"/>
      <c r="K644" s="553"/>
      <c r="L644" s="553"/>
      <c r="M644" s="553"/>
      <c r="N644" s="553"/>
      <c r="O644" s="553"/>
      <c r="P644" s="553"/>
      <c r="Q644" s="188"/>
      <c r="R644" s="188"/>
    </row>
    <row r="645" spans="1:18" outlineLevel="1" x14ac:dyDescent="0.2">
      <c r="B645" s="553" t="s">
        <v>875</v>
      </c>
      <c r="C645" s="553"/>
      <c r="D645" s="553"/>
      <c r="E645" s="553"/>
      <c r="F645" s="553"/>
      <c r="G645" s="553"/>
      <c r="H645" s="553"/>
      <c r="I645" s="553"/>
      <c r="J645" s="553"/>
      <c r="K645" s="553"/>
      <c r="L645" s="553"/>
      <c r="M645" s="553"/>
      <c r="N645" s="553"/>
      <c r="O645" s="553"/>
      <c r="P645" s="553"/>
      <c r="Q645" s="188"/>
      <c r="R645" s="188"/>
    </row>
    <row r="646" spans="1:18" outlineLevel="1" x14ac:dyDescent="0.2">
      <c r="B646" s="553" t="s">
        <v>541</v>
      </c>
      <c r="C646" s="553"/>
      <c r="D646" s="553"/>
      <c r="E646" s="553"/>
      <c r="F646" s="553"/>
      <c r="G646" s="553"/>
      <c r="H646" s="553"/>
      <c r="I646" s="553"/>
      <c r="J646" s="553"/>
      <c r="K646" s="553"/>
      <c r="L646" s="553"/>
      <c r="M646" s="553"/>
      <c r="N646" s="553"/>
      <c r="O646" s="553"/>
      <c r="P646" s="553"/>
      <c r="Q646" s="188"/>
      <c r="R646" s="188"/>
    </row>
    <row r="647" spans="1:18" outlineLevel="1" x14ac:dyDescent="0.2">
      <c r="B647" s="553" t="s">
        <v>876</v>
      </c>
      <c r="C647" s="553"/>
      <c r="D647" s="553"/>
      <c r="E647" s="553"/>
      <c r="F647" s="553"/>
      <c r="G647" s="553"/>
      <c r="H647" s="553"/>
      <c r="I647" s="553"/>
      <c r="J647" s="553"/>
      <c r="K647" s="553"/>
      <c r="L647" s="553"/>
      <c r="M647" s="553"/>
      <c r="N647" s="553"/>
      <c r="O647" s="553"/>
      <c r="P647" s="553"/>
      <c r="Q647" s="188"/>
      <c r="R647" s="188"/>
    </row>
    <row r="648" spans="1:18" outlineLevel="1" x14ac:dyDescent="0.2">
      <c r="B648" s="553" t="s">
        <v>877</v>
      </c>
      <c r="C648" s="553"/>
      <c r="D648" s="553"/>
      <c r="E648" s="553"/>
      <c r="F648" s="553"/>
      <c r="G648" s="553"/>
      <c r="H648" s="553"/>
      <c r="I648" s="553"/>
      <c r="J648" s="553"/>
      <c r="K648" s="553"/>
      <c r="L648" s="553"/>
      <c r="M648" s="553"/>
      <c r="N648" s="553"/>
      <c r="O648" s="553"/>
      <c r="P648" s="553"/>
      <c r="Q648" s="188"/>
      <c r="R648" s="188"/>
    </row>
    <row r="649" spans="1:18" outlineLevel="1" x14ac:dyDescent="0.2">
      <c r="B649" s="553" t="s">
        <v>542</v>
      </c>
      <c r="C649" s="553"/>
      <c r="D649" s="553"/>
      <c r="E649" s="553"/>
      <c r="F649" s="553"/>
      <c r="G649" s="553"/>
      <c r="H649" s="553"/>
      <c r="I649" s="553"/>
      <c r="J649" s="553"/>
      <c r="K649" s="553"/>
      <c r="L649" s="553"/>
      <c r="M649" s="553"/>
      <c r="N649" s="553"/>
      <c r="O649" s="553"/>
      <c r="P649" s="553"/>
      <c r="Q649" s="188"/>
      <c r="R649" s="188"/>
    </row>
    <row r="650" spans="1:18" outlineLevel="1" x14ac:dyDescent="0.2">
      <c r="B650" s="306"/>
    </row>
    <row r="651" spans="1:18" x14ac:dyDescent="0.2">
      <c r="A651" s="152" t="s">
        <v>543</v>
      </c>
      <c r="B651" s="153" t="s">
        <v>544</v>
      </c>
      <c r="C651" s="154"/>
      <c r="D651" s="154"/>
      <c r="E651" s="154"/>
      <c r="F651" s="154"/>
      <c r="G651" s="154"/>
      <c r="H651" s="154"/>
      <c r="I651" s="154"/>
      <c r="J651" s="154"/>
    </row>
    <row r="652" spans="1:18" ht="39.75" customHeight="1" outlineLevel="1" x14ac:dyDescent="0.2">
      <c r="B652" s="553" t="s">
        <v>545</v>
      </c>
      <c r="C652" s="553"/>
      <c r="D652" s="553"/>
      <c r="E652" s="553"/>
      <c r="F652" s="553"/>
      <c r="G652" s="553"/>
      <c r="H652" s="553"/>
      <c r="I652" s="553"/>
      <c r="J652" s="553"/>
      <c r="K652" s="553"/>
      <c r="L652" s="553"/>
      <c r="M652" s="553"/>
      <c r="N652" s="553"/>
      <c r="O652" s="553"/>
      <c r="P652" s="553"/>
      <c r="Q652" s="188"/>
      <c r="R652" s="188"/>
    </row>
    <row r="653" spans="1:18" ht="43.5" customHeight="1" outlineLevel="1" x14ac:dyDescent="0.2">
      <c r="B653" s="553" t="s">
        <v>546</v>
      </c>
      <c r="C653" s="553"/>
      <c r="D653" s="553"/>
      <c r="E653" s="553"/>
      <c r="F653" s="553"/>
      <c r="G653" s="553"/>
      <c r="H653" s="553"/>
      <c r="I653" s="553"/>
      <c r="J653" s="553"/>
      <c r="K653" s="553"/>
      <c r="L653" s="553"/>
      <c r="M653" s="553"/>
      <c r="N653" s="553"/>
      <c r="O653" s="553"/>
      <c r="P653" s="553"/>
      <c r="Q653" s="188"/>
      <c r="R653" s="188"/>
    </row>
    <row r="654" spans="1:18" ht="63" customHeight="1" outlineLevel="1" x14ac:dyDescent="0.2">
      <c r="B654" s="553" t="s">
        <v>878</v>
      </c>
      <c r="C654" s="553"/>
      <c r="D654" s="553"/>
      <c r="E654" s="553"/>
      <c r="F654" s="553"/>
      <c r="G654" s="553"/>
      <c r="H654" s="553"/>
      <c r="I654" s="553"/>
      <c r="J654" s="553"/>
      <c r="K654" s="553"/>
      <c r="L654" s="553"/>
      <c r="M654" s="553"/>
      <c r="N654" s="553"/>
      <c r="O654" s="553"/>
      <c r="P654" s="553"/>
      <c r="Q654" s="188"/>
      <c r="R654" s="188"/>
    </row>
    <row r="655" spans="1:18" outlineLevel="1" x14ac:dyDescent="0.2">
      <c r="B655" s="553" t="s">
        <v>547</v>
      </c>
      <c r="C655" s="553"/>
      <c r="D655" s="553"/>
      <c r="E655" s="553"/>
      <c r="F655" s="553"/>
      <c r="G655" s="553"/>
      <c r="H655" s="553"/>
      <c r="I655" s="553"/>
      <c r="J655" s="553"/>
      <c r="K655" s="553"/>
      <c r="L655" s="553"/>
      <c r="M655" s="553"/>
      <c r="N655" s="553"/>
      <c r="O655" s="553"/>
      <c r="P655" s="553"/>
      <c r="Q655" s="188"/>
      <c r="R655" s="188"/>
    </row>
    <row r="656" spans="1:18" outlineLevel="1" collapsed="1" x14ac:dyDescent="0.2">
      <c r="B656" s="271"/>
    </row>
    <row r="657" spans="1:10" x14ac:dyDescent="0.2">
      <c r="A657" s="152" t="s">
        <v>32</v>
      </c>
      <c r="B657" s="153" t="s">
        <v>548</v>
      </c>
      <c r="C657" s="154"/>
      <c r="D657" s="154"/>
      <c r="E657" s="154"/>
      <c r="F657" s="154"/>
      <c r="G657" s="154"/>
      <c r="H657" s="154"/>
      <c r="I657" s="154"/>
      <c r="J657" s="154"/>
    </row>
    <row r="658" spans="1:10" outlineLevel="1" x14ac:dyDescent="0.2">
      <c r="B658" s="271"/>
    </row>
    <row r="659" spans="1:10" outlineLevel="1" x14ac:dyDescent="0.2">
      <c r="B659" s="272" t="s">
        <v>549</v>
      </c>
      <c r="C659" s="106"/>
      <c r="D659" s="106"/>
      <c r="E659" s="106"/>
      <c r="F659" s="106"/>
      <c r="G659" s="106"/>
      <c r="H659" s="106"/>
    </row>
    <row r="660" spans="1:10" ht="13.5" outlineLevel="1" thickBot="1" x14ac:dyDescent="0.25">
      <c r="B660" s="384" t="s">
        <v>101</v>
      </c>
      <c r="C660" s="385" t="s">
        <v>481</v>
      </c>
      <c r="D660" s="385" t="s">
        <v>521</v>
      </c>
      <c r="E660" s="385" t="s">
        <v>220</v>
      </c>
      <c r="F660" s="385" t="s">
        <v>550</v>
      </c>
      <c r="G660" s="385" t="s">
        <v>551</v>
      </c>
      <c r="H660" s="385" t="s">
        <v>225</v>
      </c>
      <c r="I660" s="135"/>
      <c r="J660" s="135"/>
    </row>
    <row r="661" spans="1:10" ht="13.5" outlineLevel="1" thickBot="1" x14ac:dyDescent="0.25">
      <c r="B661" s="272" t="s">
        <v>879</v>
      </c>
      <c r="C661" s="386">
        <v>1188243</v>
      </c>
      <c r="D661" s="386">
        <v>142837</v>
      </c>
      <c r="E661" s="386">
        <v>2492</v>
      </c>
      <c r="F661" s="386">
        <v>1322052</v>
      </c>
      <c r="G661" s="386">
        <v>364010</v>
      </c>
      <c r="H661" s="386">
        <v>3019634</v>
      </c>
      <c r="I661" s="387"/>
      <c r="J661" s="387"/>
    </row>
    <row r="662" spans="1:10" ht="13.5" outlineLevel="1" thickBot="1" x14ac:dyDescent="0.25">
      <c r="B662" s="388" t="s">
        <v>552</v>
      </c>
      <c r="C662" s="389" t="s">
        <v>382</v>
      </c>
      <c r="D662" s="390">
        <v>107618</v>
      </c>
      <c r="E662" s="389" t="s">
        <v>382</v>
      </c>
      <c r="F662" s="389" t="s">
        <v>382</v>
      </c>
      <c r="G662" s="390">
        <v>118848</v>
      </c>
      <c r="H662" s="390">
        <v>226466</v>
      </c>
      <c r="I662" s="387"/>
      <c r="J662" s="387"/>
    </row>
    <row r="663" spans="1:10" ht="13.5" outlineLevel="1" thickBot="1" x14ac:dyDescent="0.25">
      <c r="B663" s="391" t="s">
        <v>553</v>
      </c>
      <c r="C663" s="392" t="s">
        <v>382</v>
      </c>
      <c r="D663" s="392" t="s">
        <v>382</v>
      </c>
      <c r="E663" s="392">
        <v>-93</v>
      </c>
      <c r="F663" s="392" t="s">
        <v>382</v>
      </c>
      <c r="G663" s="393">
        <v>-5703</v>
      </c>
      <c r="H663" s="393">
        <v>-5796</v>
      </c>
      <c r="I663" s="387"/>
      <c r="J663" s="387"/>
    </row>
    <row r="664" spans="1:10" ht="13.5" outlineLevel="1" thickBot="1" x14ac:dyDescent="0.25">
      <c r="B664" s="391" t="s">
        <v>554</v>
      </c>
      <c r="C664" s="392" t="s">
        <v>382</v>
      </c>
      <c r="D664" s="393">
        <v>-73574</v>
      </c>
      <c r="E664" s="392">
        <v>-477</v>
      </c>
      <c r="F664" s="393">
        <v>-79578</v>
      </c>
      <c r="G664" s="393">
        <v>-155228</v>
      </c>
      <c r="H664" s="393">
        <v>-308857</v>
      </c>
      <c r="I664" s="387"/>
      <c r="J664" s="387"/>
    </row>
    <row r="665" spans="1:10" ht="13.5" outlineLevel="1" thickBot="1" x14ac:dyDescent="0.25">
      <c r="B665" s="391" t="s">
        <v>555</v>
      </c>
      <c r="C665" s="392" t="s">
        <v>382</v>
      </c>
      <c r="D665" s="392">
        <v>178</v>
      </c>
      <c r="E665" s="393" t="s">
        <v>382</v>
      </c>
      <c r="F665" s="392" t="s">
        <v>382</v>
      </c>
      <c r="G665" s="394">
        <v>13765</v>
      </c>
      <c r="H665" s="394">
        <v>13943</v>
      </c>
      <c r="I665" s="387"/>
      <c r="J665" s="387"/>
    </row>
    <row r="666" spans="1:10" ht="13.5" outlineLevel="1" thickBot="1" x14ac:dyDescent="0.25">
      <c r="B666" s="395" t="s">
        <v>880</v>
      </c>
      <c r="C666" s="396">
        <f>+SUM(C661:C665)</f>
        <v>1188243</v>
      </c>
      <c r="D666" s="396">
        <f t="shared" ref="D666:G666" si="8">+SUM(D661:D665)</f>
        <v>177059</v>
      </c>
      <c r="E666" s="396">
        <f t="shared" si="8"/>
        <v>1922</v>
      </c>
      <c r="F666" s="396">
        <f t="shared" si="8"/>
        <v>1242474</v>
      </c>
      <c r="G666" s="396">
        <f t="shared" si="8"/>
        <v>335692</v>
      </c>
      <c r="H666" s="396">
        <f>+SUM(H661:H665)-2</f>
        <v>2945388</v>
      </c>
      <c r="I666" s="387"/>
      <c r="J666" s="387"/>
    </row>
    <row r="667" spans="1:10" ht="13.5" outlineLevel="1" thickBot="1" x14ac:dyDescent="0.25">
      <c r="B667" s="391" t="s">
        <v>556</v>
      </c>
      <c r="C667" s="393">
        <v>1188243</v>
      </c>
      <c r="D667" s="393">
        <v>1087121</v>
      </c>
      <c r="E667" s="393">
        <v>331946</v>
      </c>
      <c r="F667" s="393">
        <v>1806212</v>
      </c>
      <c r="G667" s="393">
        <v>1338146</v>
      </c>
      <c r="H667" s="393">
        <v>5751668</v>
      </c>
      <c r="I667" s="387"/>
      <c r="J667" s="387"/>
    </row>
    <row r="668" spans="1:10" ht="13.5" outlineLevel="1" thickBot="1" x14ac:dyDescent="0.25">
      <c r="B668" s="391" t="s">
        <v>557</v>
      </c>
      <c r="C668" s="392" t="s">
        <v>382</v>
      </c>
      <c r="D668" s="393">
        <v>-910062</v>
      </c>
      <c r="E668" s="393">
        <v>-330024</v>
      </c>
      <c r="F668" s="393">
        <v>-563738</v>
      </c>
      <c r="G668" s="393">
        <v>-1002454</v>
      </c>
      <c r="H668" s="393">
        <v>-2806278</v>
      </c>
      <c r="I668" s="387"/>
      <c r="J668" s="387"/>
    </row>
    <row r="669" spans="1:10" ht="13.5" outlineLevel="1" thickBot="1" x14ac:dyDescent="0.25">
      <c r="B669" s="397" t="s">
        <v>558</v>
      </c>
      <c r="C669" s="398">
        <f>+SUM(C667:C668)</f>
        <v>1188243</v>
      </c>
      <c r="D669" s="398">
        <f t="shared" ref="D669:G669" si="9">+SUM(D667:D668)</f>
        <v>177059</v>
      </c>
      <c r="E669" s="398">
        <f t="shared" si="9"/>
        <v>1922</v>
      </c>
      <c r="F669" s="398">
        <f t="shared" si="9"/>
        <v>1242474</v>
      </c>
      <c r="G669" s="398">
        <f t="shared" si="9"/>
        <v>335692</v>
      </c>
      <c r="H669" s="398">
        <f>+SUM(H667:H668)-2</f>
        <v>2945388</v>
      </c>
      <c r="I669" s="399"/>
      <c r="J669" s="399"/>
    </row>
    <row r="670" spans="1:10" outlineLevel="1" x14ac:dyDescent="0.2">
      <c r="B670" s="155"/>
      <c r="C670" s="400"/>
      <c r="D670" s="400"/>
      <c r="E670" s="400"/>
      <c r="F670" s="400"/>
      <c r="G670" s="400"/>
      <c r="H670" s="400"/>
    </row>
    <row r="671" spans="1:10" outlineLevel="1" x14ac:dyDescent="0.2">
      <c r="B671" s="272" t="s">
        <v>559</v>
      </c>
      <c r="C671" s="106"/>
      <c r="D671" s="106"/>
      <c r="E671" s="106"/>
      <c r="F671" s="106"/>
      <c r="G671" s="106"/>
      <c r="H671" s="106"/>
    </row>
    <row r="672" spans="1:10" ht="13.5" outlineLevel="1" thickBot="1" x14ac:dyDescent="0.25">
      <c r="B672" s="384" t="s">
        <v>101</v>
      </c>
      <c r="C672" s="385" t="s">
        <v>481</v>
      </c>
      <c r="D672" s="385" t="s">
        <v>521</v>
      </c>
      <c r="E672" s="385" t="s">
        <v>220</v>
      </c>
      <c r="F672" s="385" t="s">
        <v>550</v>
      </c>
      <c r="G672" s="385" t="s">
        <v>551</v>
      </c>
      <c r="H672" s="385" t="s">
        <v>225</v>
      </c>
      <c r="I672" s="135"/>
      <c r="J672" s="135"/>
    </row>
    <row r="673" spans="1:10" ht="13.5" outlineLevel="1" thickBot="1" x14ac:dyDescent="0.25">
      <c r="B673" s="272" t="s">
        <v>879</v>
      </c>
      <c r="C673" s="386">
        <v>1188243</v>
      </c>
      <c r="D673" s="386">
        <v>249013</v>
      </c>
      <c r="E673" s="386">
        <v>2022</v>
      </c>
      <c r="F673" s="386">
        <v>1408887</v>
      </c>
      <c r="G673" s="386">
        <v>394247</v>
      </c>
      <c r="H673" s="386">
        <v>3242412</v>
      </c>
      <c r="I673" s="387"/>
      <c r="J673" s="387"/>
    </row>
    <row r="674" spans="1:10" ht="13.5" outlineLevel="1" thickBot="1" x14ac:dyDescent="0.25">
      <c r="B674" s="388" t="s">
        <v>552</v>
      </c>
      <c r="C674" s="389" t="s">
        <v>382</v>
      </c>
      <c r="D674" s="390">
        <v>6384</v>
      </c>
      <c r="E674" s="389" t="s">
        <v>382</v>
      </c>
      <c r="F674" s="389" t="s">
        <v>382</v>
      </c>
      <c r="G674" s="390">
        <v>108853</v>
      </c>
      <c r="H674" s="390">
        <v>115237</v>
      </c>
      <c r="I674" s="387"/>
      <c r="J674" s="387"/>
    </row>
    <row r="675" spans="1:10" ht="13.5" outlineLevel="1" thickBot="1" x14ac:dyDescent="0.25">
      <c r="B675" s="391" t="s">
        <v>553</v>
      </c>
      <c r="C675" s="392" t="s">
        <v>382</v>
      </c>
      <c r="D675" s="392" t="s">
        <v>382</v>
      </c>
      <c r="E675" s="392" t="s">
        <v>382</v>
      </c>
      <c r="F675" s="392" t="s">
        <v>382</v>
      </c>
      <c r="G675" s="393">
        <v>-2356</v>
      </c>
      <c r="H675" s="393">
        <v>-2356</v>
      </c>
      <c r="I675" s="387"/>
      <c r="J675" s="387"/>
    </row>
    <row r="676" spans="1:10" ht="13.5" outlineLevel="1" thickBot="1" x14ac:dyDescent="0.25">
      <c r="B676" s="391" t="s">
        <v>554</v>
      </c>
      <c r="C676" s="392" t="s">
        <v>382</v>
      </c>
      <c r="D676" s="393">
        <v>-112367</v>
      </c>
      <c r="E676" s="392">
        <v>-535</v>
      </c>
      <c r="F676" s="393">
        <v>-86835</v>
      </c>
      <c r="G676" s="393">
        <v>-156345</v>
      </c>
      <c r="H676" s="393">
        <v>-356082</v>
      </c>
      <c r="I676" s="387"/>
      <c r="J676" s="387"/>
    </row>
    <row r="677" spans="1:10" ht="13.5" outlineLevel="1" thickBot="1" x14ac:dyDescent="0.25">
      <c r="B677" s="391" t="s">
        <v>555</v>
      </c>
      <c r="C677" s="392" t="s">
        <v>382</v>
      </c>
      <c r="D677" s="392">
        <v>-193</v>
      </c>
      <c r="E677" s="393">
        <v>1005</v>
      </c>
      <c r="F677" s="392" t="s">
        <v>382</v>
      </c>
      <c r="G677" s="394">
        <v>19611</v>
      </c>
      <c r="H677" s="394">
        <v>20423</v>
      </c>
      <c r="I677" s="387"/>
      <c r="J677" s="387"/>
    </row>
    <row r="678" spans="1:10" ht="13.5" outlineLevel="1" thickBot="1" x14ac:dyDescent="0.25">
      <c r="B678" s="395" t="s">
        <v>880</v>
      </c>
      <c r="C678" s="396">
        <v>1188243</v>
      </c>
      <c r="D678" s="396">
        <v>142837</v>
      </c>
      <c r="E678" s="396">
        <v>2492</v>
      </c>
      <c r="F678" s="396">
        <v>1322052</v>
      </c>
      <c r="G678" s="396">
        <v>364010</v>
      </c>
      <c r="H678" s="396">
        <v>3019634</v>
      </c>
      <c r="I678" s="387"/>
      <c r="J678" s="387"/>
    </row>
    <row r="679" spans="1:10" ht="13.5" outlineLevel="1" thickBot="1" x14ac:dyDescent="0.25">
      <c r="B679" s="391" t="s">
        <v>556</v>
      </c>
      <c r="C679" s="393">
        <v>1188243</v>
      </c>
      <c r="D679" s="393">
        <v>979325</v>
      </c>
      <c r="E679" s="393">
        <v>332102</v>
      </c>
      <c r="F679" s="393">
        <v>1806212</v>
      </c>
      <c r="G679" s="393">
        <v>1216377</v>
      </c>
      <c r="H679" s="393">
        <f>+SUM(C679:G679)</f>
        <v>5522259</v>
      </c>
      <c r="I679" s="387"/>
      <c r="J679" s="387"/>
    </row>
    <row r="680" spans="1:10" ht="13.5" outlineLevel="1" thickBot="1" x14ac:dyDescent="0.25">
      <c r="B680" s="391" t="s">
        <v>557</v>
      </c>
      <c r="C680" s="392" t="s">
        <v>382</v>
      </c>
      <c r="D680" s="393">
        <v>-836488</v>
      </c>
      <c r="E680" s="393">
        <v>-329610</v>
      </c>
      <c r="F680" s="393">
        <v>-484160</v>
      </c>
      <c r="G680" s="393">
        <v>-852367</v>
      </c>
      <c r="H680" s="393">
        <v>-2502625</v>
      </c>
      <c r="I680" s="387"/>
      <c r="J680" s="387"/>
    </row>
    <row r="681" spans="1:10" ht="13.5" outlineLevel="1" thickBot="1" x14ac:dyDescent="0.25">
      <c r="B681" s="397" t="s">
        <v>558</v>
      </c>
      <c r="C681" s="398">
        <v>1188244</v>
      </c>
      <c r="D681" s="398">
        <v>142837</v>
      </c>
      <c r="E681" s="398">
        <v>2492</v>
      </c>
      <c r="F681" s="398">
        <v>1322052</v>
      </c>
      <c r="G681" s="398">
        <v>364010</v>
      </c>
      <c r="H681" s="398">
        <v>3019634</v>
      </c>
      <c r="I681" s="387"/>
      <c r="J681" s="387"/>
    </row>
    <row r="682" spans="1:10" outlineLevel="1" x14ac:dyDescent="0.2">
      <c r="B682" s="155"/>
      <c r="C682" s="400"/>
      <c r="D682" s="400"/>
      <c r="E682" s="400"/>
      <c r="F682" s="400"/>
      <c r="G682" s="400"/>
      <c r="H682" s="400"/>
    </row>
    <row r="683" spans="1:10" outlineLevel="1" x14ac:dyDescent="0.2">
      <c r="B683" s="401" t="s">
        <v>560</v>
      </c>
    </row>
    <row r="684" spans="1:10" outlineLevel="1" collapsed="1" x14ac:dyDescent="0.2">
      <c r="B684" s="401"/>
    </row>
    <row r="685" spans="1:10" x14ac:dyDescent="0.2">
      <c r="A685" s="152" t="s">
        <v>121</v>
      </c>
      <c r="B685" s="153" t="s">
        <v>561</v>
      </c>
      <c r="C685" s="154"/>
      <c r="D685" s="154"/>
      <c r="E685" s="154"/>
      <c r="F685" s="154"/>
      <c r="G685" s="154"/>
      <c r="H685" s="154"/>
      <c r="I685" s="154"/>
      <c r="J685" s="154"/>
    </row>
    <row r="686" spans="1:10" outlineLevel="1" x14ac:dyDescent="0.2">
      <c r="B686" s="271"/>
    </row>
    <row r="687" spans="1:10" outlineLevel="1" x14ac:dyDescent="0.2">
      <c r="B687" s="159" t="s">
        <v>101</v>
      </c>
      <c r="C687" s="180">
        <v>2024</v>
      </c>
      <c r="D687" s="180">
        <v>2023</v>
      </c>
    </row>
    <row r="688" spans="1:10" outlineLevel="1" x14ac:dyDescent="0.2">
      <c r="B688" s="155" t="s">
        <v>552</v>
      </c>
      <c r="C688" s="402">
        <v>-226466</v>
      </c>
      <c r="D688" s="402">
        <v>-115237</v>
      </c>
    </row>
    <row r="689" spans="1:18" outlineLevel="1" x14ac:dyDescent="0.2">
      <c r="B689" s="155" t="s">
        <v>562</v>
      </c>
      <c r="C689" s="402">
        <v>-7063</v>
      </c>
      <c r="D689" s="402">
        <v>1606</v>
      </c>
    </row>
    <row r="690" spans="1:18" outlineLevel="1" x14ac:dyDescent="0.2">
      <c r="B690" s="403" t="s">
        <v>563</v>
      </c>
      <c r="C690" s="404">
        <v>20736</v>
      </c>
      <c r="D690" s="404">
        <v>-100578</v>
      </c>
    </row>
    <row r="691" spans="1:18" ht="13.5" outlineLevel="1" thickBot="1" x14ac:dyDescent="0.25">
      <c r="B691" s="405" t="s">
        <v>564</v>
      </c>
      <c r="C691" s="406">
        <f>+SUM(C688:C690)</f>
        <v>-212793</v>
      </c>
      <c r="D691" s="406">
        <f>+SUM(D688:D690)</f>
        <v>-214209</v>
      </c>
    </row>
    <row r="692" spans="1:18" outlineLevel="1" x14ac:dyDescent="0.2"/>
    <row r="694" spans="1:18" s="151" customFormat="1" ht="15.75" x14ac:dyDescent="0.2">
      <c r="A694" s="150" t="s">
        <v>565</v>
      </c>
      <c r="B694" s="555" t="s">
        <v>884</v>
      </c>
      <c r="C694" s="556"/>
      <c r="D694" s="556"/>
      <c r="E694" s="556"/>
      <c r="F694" s="556"/>
      <c r="G694" s="556"/>
      <c r="H694" s="556"/>
      <c r="I694" s="556"/>
      <c r="J694" s="556"/>
      <c r="K694" s="556"/>
      <c r="L694" s="556"/>
      <c r="M694" s="556"/>
      <c r="N694" s="556"/>
      <c r="O694" s="556"/>
      <c r="P694" s="556"/>
      <c r="Q694" s="510"/>
      <c r="R694" s="510"/>
    </row>
    <row r="695" spans="1:18" collapsed="1" x14ac:dyDescent="0.2">
      <c r="A695" s="152" t="s">
        <v>566</v>
      </c>
      <c r="B695" s="153" t="s">
        <v>882</v>
      </c>
      <c r="C695" s="154"/>
      <c r="D695" s="154"/>
      <c r="E695" s="154"/>
      <c r="F695" s="154"/>
      <c r="G695" s="154"/>
      <c r="H695" s="154"/>
      <c r="I695" s="154"/>
      <c r="J695" s="154"/>
    </row>
    <row r="696" spans="1:18" ht="31.5" customHeight="1" outlineLevel="1" x14ac:dyDescent="0.2">
      <c r="B696" s="553" t="s">
        <v>881</v>
      </c>
      <c r="C696" s="553"/>
      <c r="D696" s="553"/>
      <c r="E696" s="553"/>
      <c r="F696" s="553"/>
      <c r="G696" s="553"/>
      <c r="H696" s="553"/>
      <c r="I696" s="553"/>
      <c r="J696" s="553"/>
      <c r="K696" s="553"/>
      <c r="L696" s="553"/>
      <c r="M696" s="553"/>
      <c r="N696" s="553"/>
      <c r="O696" s="553"/>
      <c r="P696" s="553"/>
      <c r="Q696" s="188"/>
      <c r="R696" s="188"/>
    </row>
    <row r="697" spans="1:18" outlineLevel="1" x14ac:dyDescent="0.2">
      <c r="B697" s="553" t="s">
        <v>567</v>
      </c>
      <c r="C697" s="553"/>
      <c r="D697" s="553"/>
      <c r="E697" s="553"/>
      <c r="F697" s="553"/>
      <c r="G697" s="553"/>
      <c r="H697" s="553"/>
      <c r="I697" s="553"/>
      <c r="J697" s="553"/>
      <c r="K697" s="553"/>
      <c r="L697" s="553"/>
      <c r="M697" s="553"/>
      <c r="N697" s="553"/>
      <c r="O697" s="553"/>
      <c r="P697" s="553"/>
      <c r="Q697" s="188"/>
      <c r="R697" s="188"/>
    </row>
    <row r="698" spans="1:18" outlineLevel="1" x14ac:dyDescent="0.2">
      <c r="B698" s="171"/>
      <c r="C698" s="171"/>
      <c r="D698" s="171"/>
      <c r="E698" s="171"/>
      <c r="F698" s="171"/>
      <c r="G698" s="171"/>
      <c r="H698" s="171"/>
      <c r="I698" s="171"/>
      <c r="J698" s="171"/>
      <c r="K698" s="171"/>
    </row>
    <row r="699" spans="1:18" outlineLevel="1" x14ac:dyDescent="0.2">
      <c r="C699" s="172" t="s">
        <v>524</v>
      </c>
      <c r="D699" s="382" t="s">
        <v>525</v>
      </c>
      <c r="E699" s="407"/>
      <c r="F699" s="171"/>
      <c r="G699" s="171"/>
      <c r="H699" s="171"/>
      <c r="I699" s="171"/>
      <c r="J699" s="171"/>
      <c r="K699" s="171"/>
    </row>
    <row r="700" spans="1:18" outlineLevel="1" x14ac:dyDescent="0.2">
      <c r="C700" s="188" t="s">
        <v>568</v>
      </c>
      <c r="D700" s="408" t="s">
        <v>569</v>
      </c>
      <c r="E700" s="409"/>
      <c r="F700" s="171"/>
      <c r="G700" s="171"/>
      <c r="H700" s="171"/>
      <c r="I700" s="171"/>
      <c r="J700" s="171"/>
      <c r="K700" s="171"/>
    </row>
    <row r="701" spans="1:18" outlineLevel="1" x14ac:dyDescent="0.2">
      <c r="C701" s="188" t="s">
        <v>570</v>
      </c>
      <c r="D701" s="408" t="s">
        <v>571</v>
      </c>
      <c r="E701" s="409"/>
      <c r="F701" s="171"/>
      <c r="G701" s="171"/>
      <c r="H701" s="171"/>
      <c r="I701" s="171"/>
      <c r="J701" s="171"/>
      <c r="K701" s="171"/>
    </row>
    <row r="702" spans="1:18" outlineLevel="1" x14ac:dyDescent="0.2">
      <c r="C702" s="188" t="s">
        <v>388</v>
      </c>
      <c r="D702" s="408" t="s">
        <v>572</v>
      </c>
      <c r="E702" s="409"/>
      <c r="F702" s="171"/>
      <c r="G702" s="171"/>
      <c r="H702" s="171"/>
      <c r="I702" s="171"/>
      <c r="J702" s="171"/>
      <c r="K702" s="171"/>
    </row>
    <row r="703" spans="1:18" ht="30" customHeight="1" outlineLevel="1" x14ac:dyDescent="0.2">
      <c r="B703" s="553" t="s">
        <v>883</v>
      </c>
      <c r="C703" s="553"/>
      <c r="D703" s="553"/>
      <c r="E703" s="553"/>
      <c r="F703" s="553"/>
      <c r="G703" s="553"/>
      <c r="H703" s="553"/>
      <c r="I703" s="553"/>
      <c r="J703" s="553"/>
      <c r="K703" s="553"/>
      <c r="L703" s="553"/>
      <c r="M703" s="553"/>
      <c r="N703" s="553"/>
      <c r="O703" s="553"/>
      <c r="P703" s="553"/>
      <c r="Q703" s="188"/>
      <c r="R703" s="188"/>
    </row>
    <row r="704" spans="1:18" ht="30.75" customHeight="1" outlineLevel="1" x14ac:dyDescent="0.2">
      <c r="B704" s="553" t="s">
        <v>885</v>
      </c>
      <c r="C704" s="553"/>
      <c r="D704" s="553"/>
      <c r="E704" s="553"/>
      <c r="F704" s="553"/>
      <c r="G704" s="553"/>
      <c r="H704" s="553"/>
      <c r="I704" s="553"/>
      <c r="J704" s="553"/>
      <c r="K704" s="553"/>
      <c r="L704" s="553"/>
      <c r="M704" s="553"/>
      <c r="N704" s="553"/>
      <c r="O704" s="553"/>
      <c r="P704" s="553"/>
      <c r="Q704" s="188"/>
      <c r="R704" s="188"/>
    </row>
    <row r="705" spans="1:18" ht="27" customHeight="1" outlineLevel="1" x14ac:dyDescent="0.2">
      <c r="B705" s="553" t="s">
        <v>573</v>
      </c>
      <c r="C705" s="553"/>
      <c r="D705" s="553"/>
      <c r="E705" s="553"/>
      <c r="F705" s="553"/>
      <c r="G705" s="553"/>
      <c r="H705" s="553"/>
      <c r="I705" s="553"/>
      <c r="J705" s="553"/>
      <c r="K705" s="553"/>
      <c r="L705" s="553"/>
      <c r="M705" s="553"/>
      <c r="N705" s="553"/>
      <c r="O705" s="553"/>
      <c r="P705" s="553"/>
      <c r="Q705" s="188"/>
      <c r="R705" s="188"/>
    </row>
    <row r="706" spans="1:18" outlineLevel="1" x14ac:dyDescent="0.2">
      <c r="B706" s="553" t="s">
        <v>886</v>
      </c>
      <c r="C706" s="553"/>
      <c r="D706" s="553"/>
      <c r="E706" s="553"/>
      <c r="F706" s="553"/>
      <c r="G706" s="553"/>
      <c r="H706" s="553"/>
      <c r="I706" s="553"/>
      <c r="J706" s="553"/>
      <c r="K706" s="553"/>
      <c r="L706" s="553"/>
      <c r="M706" s="553"/>
      <c r="N706" s="553"/>
      <c r="O706" s="553"/>
      <c r="P706" s="553"/>
      <c r="Q706" s="188"/>
      <c r="R706" s="188"/>
    </row>
    <row r="707" spans="1:18" outlineLevel="1" x14ac:dyDescent="0.2">
      <c r="B707" s="553" t="s">
        <v>574</v>
      </c>
      <c r="C707" s="553"/>
      <c r="D707" s="553"/>
      <c r="E707" s="553"/>
      <c r="F707" s="553"/>
      <c r="G707" s="553"/>
      <c r="H707" s="553"/>
      <c r="I707" s="553"/>
      <c r="J707" s="553"/>
      <c r="K707" s="553"/>
      <c r="L707" s="553"/>
      <c r="M707" s="553"/>
      <c r="N707" s="553"/>
      <c r="O707" s="553"/>
      <c r="P707" s="553"/>
      <c r="Q707" s="188"/>
      <c r="R707" s="188"/>
    </row>
    <row r="708" spans="1:18" ht="54" customHeight="1" outlineLevel="1" x14ac:dyDescent="0.2">
      <c r="B708" s="553" t="s">
        <v>887</v>
      </c>
      <c r="C708" s="553"/>
      <c r="D708" s="553"/>
      <c r="E708" s="553"/>
      <c r="F708" s="553"/>
      <c r="G708" s="553"/>
      <c r="H708" s="553"/>
      <c r="I708" s="553"/>
      <c r="J708" s="553"/>
      <c r="K708" s="553"/>
      <c r="L708" s="553"/>
      <c r="M708" s="553"/>
      <c r="N708" s="553"/>
      <c r="O708" s="553"/>
      <c r="P708" s="553"/>
      <c r="Q708" s="188"/>
      <c r="R708" s="188"/>
    </row>
    <row r="709" spans="1:18" outlineLevel="1" collapsed="1" x14ac:dyDescent="0.2">
      <c r="B709" s="171"/>
      <c r="C709" s="171"/>
      <c r="D709" s="171"/>
      <c r="E709" s="171"/>
      <c r="F709" s="171"/>
      <c r="G709" s="171"/>
      <c r="H709" s="171"/>
      <c r="I709" s="171"/>
      <c r="J709" s="171"/>
      <c r="K709" s="171"/>
    </row>
    <row r="710" spans="1:18" x14ac:dyDescent="0.2">
      <c r="A710" s="152" t="s">
        <v>56</v>
      </c>
      <c r="B710" s="153" t="s">
        <v>575</v>
      </c>
      <c r="C710" s="154"/>
      <c r="D710" s="154"/>
      <c r="E710" s="154"/>
      <c r="F710" s="154"/>
      <c r="G710" s="154"/>
      <c r="H710" s="154"/>
      <c r="I710" s="154"/>
      <c r="J710" s="154"/>
    </row>
    <row r="711" spans="1:18" outlineLevel="1" x14ac:dyDescent="0.2">
      <c r="B711" s="272" t="s">
        <v>576</v>
      </c>
      <c r="C711" s="106"/>
      <c r="D711" s="106"/>
      <c r="E711" s="106"/>
      <c r="F711" s="106"/>
      <c r="G711" s="106"/>
      <c r="H711" s="171"/>
      <c r="I711" s="171"/>
      <c r="J711" s="171"/>
      <c r="K711" s="171"/>
    </row>
    <row r="712" spans="1:18" ht="26.25" outlineLevel="1" thickBot="1" x14ac:dyDescent="0.25">
      <c r="B712" s="384" t="s">
        <v>101</v>
      </c>
      <c r="C712" s="410" t="s">
        <v>577</v>
      </c>
      <c r="D712" s="410" t="s">
        <v>578</v>
      </c>
      <c r="E712" s="410" t="s">
        <v>579</v>
      </c>
      <c r="F712" s="410" t="s">
        <v>551</v>
      </c>
      <c r="G712" s="410" t="s">
        <v>225</v>
      </c>
      <c r="H712" s="171"/>
      <c r="I712" s="171"/>
      <c r="J712" s="171"/>
      <c r="K712" s="171"/>
    </row>
    <row r="713" spans="1:18" ht="13.5" outlineLevel="1" thickBot="1" x14ac:dyDescent="0.25">
      <c r="B713" s="140" t="s">
        <v>879</v>
      </c>
      <c r="C713" s="411">
        <v>1944349</v>
      </c>
      <c r="D713" s="411">
        <v>46852</v>
      </c>
      <c r="E713" s="411">
        <v>271797</v>
      </c>
      <c r="F713" s="411">
        <v>116786</v>
      </c>
      <c r="G713" s="411">
        <v>2379784</v>
      </c>
      <c r="H713" s="412"/>
      <c r="I713" s="412"/>
      <c r="J713" s="171"/>
      <c r="K713" s="171"/>
    </row>
    <row r="714" spans="1:18" ht="13.5" outlineLevel="1" thickBot="1" x14ac:dyDescent="0.25">
      <c r="B714" s="388" t="s">
        <v>552</v>
      </c>
      <c r="C714" s="413">
        <v>1629</v>
      </c>
      <c r="D714" s="413" t="s">
        <v>382</v>
      </c>
      <c r="E714" s="413">
        <v>462912</v>
      </c>
      <c r="F714" s="413" t="s">
        <v>382</v>
      </c>
      <c r="G714" s="413">
        <v>464541</v>
      </c>
      <c r="H714" s="412"/>
      <c r="I714" s="412"/>
      <c r="J714" s="171"/>
      <c r="K714" s="171"/>
    </row>
    <row r="715" spans="1:18" ht="13.5" outlineLevel="1" thickBot="1" x14ac:dyDescent="0.25">
      <c r="B715" s="391" t="s">
        <v>553</v>
      </c>
      <c r="C715" s="414">
        <v>-14657</v>
      </c>
      <c r="D715" s="414">
        <v>-191</v>
      </c>
      <c r="E715" s="414">
        <v>-5080</v>
      </c>
      <c r="F715" s="414">
        <v>-15125</v>
      </c>
      <c r="G715" s="414">
        <v>-35053</v>
      </c>
      <c r="H715" s="412"/>
      <c r="I715" s="412"/>
      <c r="J715" s="171"/>
      <c r="K715" s="171"/>
    </row>
    <row r="716" spans="1:18" ht="13.5" outlineLevel="1" thickBot="1" x14ac:dyDescent="0.25">
      <c r="B716" s="391" t="s">
        <v>29</v>
      </c>
      <c r="C716" s="414">
        <v>-470248</v>
      </c>
      <c r="D716" s="414">
        <v>-1876</v>
      </c>
      <c r="E716" s="414" t="s">
        <v>382</v>
      </c>
      <c r="F716" s="414">
        <v>-20836</v>
      </c>
      <c r="G716" s="414">
        <v>-492960</v>
      </c>
      <c r="H716" s="412"/>
      <c r="I716" s="412"/>
      <c r="J716" s="171"/>
      <c r="K716" s="171"/>
    </row>
    <row r="717" spans="1:18" ht="13.5" outlineLevel="1" thickBot="1" x14ac:dyDescent="0.25">
      <c r="B717" s="391" t="s">
        <v>580</v>
      </c>
      <c r="C717" s="414">
        <v>39808</v>
      </c>
      <c r="D717" s="414">
        <v>1438</v>
      </c>
      <c r="E717" s="414" t="s">
        <v>382</v>
      </c>
      <c r="F717" s="414" t="s">
        <v>382</v>
      </c>
      <c r="G717" s="414">
        <v>41246</v>
      </c>
      <c r="H717" s="412"/>
      <c r="I717" s="412"/>
      <c r="J717" s="171"/>
      <c r="K717" s="171"/>
    </row>
    <row r="718" spans="1:18" ht="13.5" outlineLevel="1" thickBot="1" x14ac:dyDescent="0.25">
      <c r="B718" s="391" t="s">
        <v>555</v>
      </c>
      <c r="C718" s="414">
        <v>337359</v>
      </c>
      <c r="D718" s="414">
        <v>-410</v>
      </c>
      <c r="E718" s="414">
        <v>-372012</v>
      </c>
      <c r="F718" s="414">
        <v>21120</v>
      </c>
      <c r="G718" s="414">
        <v>-13943</v>
      </c>
      <c r="H718" s="412"/>
      <c r="I718" s="412"/>
      <c r="J718" s="171"/>
      <c r="K718" s="171"/>
    </row>
    <row r="719" spans="1:18" ht="13.5" outlineLevel="1" thickBot="1" x14ac:dyDescent="0.25">
      <c r="B719" s="395" t="s">
        <v>145</v>
      </c>
      <c r="C719" s="415">
        <f>+SUM(C713:C718)</f>
        <v>1838240</v>
      </c>
      <c r="D719" s="415">
        <f t="shared" ref="D719:G719" si="10">+SUM(D713:D718)</f>
        <v>45813</v>
      </c>
      <c r="E719" s="415">
        <f t="shared" si="10"/>
        <v>357617</v>
      </c>
      <c r="F719" s="415">
        <f t="shared" si="10"/>
        <v>101945</v>
      </c>
      <c r="G719" s="415">
        <f t="shared" si="10"/>
        <v>2343615</v>
      </c>
      <c r="H719" s="412"/>
      <c r="I719" s="412"/>
      <c r="J719" s="171"/>
      <c r="K719" s="171"/>
    </row>
    <row r="720" spans="1:18" ht="13.5" outlineLevel="1" thickBot="1" x14ac:dyDescent="0.25">
      <c r="B720" s="391" t="s">
        <v>556</v>
      </c>
      <c r="C720" s="416">
        <v>6863247</v>
      </c>
      <c r="D720" s="416">
        <v>69921</v>
      </c>
      <c r="E720" s="416">
        <v>357617</v>
      </c>
      <c r="F720" s="416">
        <v>457815</v>
      </c>
      <c r="G720" s="416">
        <v>7748600</v>
      </c>
      <c r="H720" s="412"/>
      <c r="I720" s="412"/>
      <c r="J720" s="171"/>
      <c r="K720" s="171"/>
    </row>
    <row r="721" spans="2:11" ht="13.5" outlineLevel="1" thickBot="1" x14ac:dyDescent="0.25">
      <c r="B721" s="391" t="s">
        <v>581</v>
      </c>
      <c r="C721" s="416">
        <v>-5025007</v>
      </c>
      <c r="D721" s="416">
        <v>-24108</v>
      </c>
      <c r="E721" s="416" t="s">
        <v>382</v>
      </c>
      <c r="F721" s="416">
        <v>-355870</v>
      </c>
      <c r="G721" s="416">
        <v>-5404985</v>
      </c>
      <c r="H721" s="412"/>
      <c r="I721" s="412"/>
      <c r="J721" s="171"/>
      <c r="K721" s="171"/>
    </row>
    <row r="722" spans="2:11" ht="13.5" outlineLevel="1" thickBot="1" x14ac:dyDescent="0.25">
      <c r="B722" s="417" t="s">
        <v>558</v>
      </c>
      <c r="C722" s="418">
        <f>+SUM(C720:C721)</f>
        <v>1838240</v>
      </c>
      <c r="D722" s="418">
        <f t="shared" ref="D722:G722" si="11">+SUM(D720:D721)</f>
        <v>45813</v>
      </c>
      <c r="E722" s="418">
        <f t="shared" si="11"/>
        <v>357617</v>
      </c>
      <c r="F722" s="418">
        <f t="shared" si="11"/>
        <v>101945</v>
      </c>
      <c r="G722" s="418">
        <f t="shared" si="11"/>
        <v>2343615</v>
      </c>
      <c r="H722" s="412"/>
      <c r="I722" s="412"/>
      <c r="J722" s="171"/>
      <c r="K722" s="171"/>
    </row>
    <row r="723" spans="2:11" outlineLevel="1" x14ac:dyDescent="0.2">
      <c r="B723" s="171"/>
      <c r="C723" s="171"/>
      <c r="D723" s="171"/>
      <c r="E723" s="171"/>
      <c r="F723" s="171"/>
      <c r="G723" s="171"/>
      <c r="H723" s="171"/>
      <c r="I723" s="171"/>
      <c r="J723" s="171"/>
      <c r="K723" s="171"/>
    </row>
    <row r="724" spans="2:11" outlineLevel="1" x14ac:dyDescent="0.2">
      <c r="B724" s="306"/>
      <c r="H724" s="171"/>
      <c r="I724" s="171"/>
      <c r="J724" s="171"/>
      <c r="K724" s="171"/>
    </row>
    <row r="725" spans="2:11" outlineLevel="1" x14ac:dyDescent="0.2">
      <c r="B725" s="272" t="s">
        <v>582</v>
      </c>
      <c r="C725" s="106"/>
      <c r="D725" s="106"/>
      <c r="E725" s="106"/>
      <c r="F725" s="106"/>
      <c r="G725" s="106"/>
      <c r="H725" s="171"/>
      <c r="I725" s="171"/>
      <c r="J725" s="171"/>
      <c r="K725" s="171"/>
    </row>
    <row r="726" spans="2:11" ht="26.25" outlineLevel="1" thickBot="1" x14ac:dyDescent="0.25">
      <c r="B726" s="384" t="s">
        <v>101</v>
      </c>
      <c r="C726" s="410" t="s">
        <v>577</v>
      </c>
      <c r="D726" s="410" t="s">
        <v>578</v>
      </c>
      <c r="E726" s="410" t="s">
        <v>579</v>
      </c>
      <c r="F726" s="410" t="s">
        <v>551</v>
      </c>
      <c r="G726" s="410" t="s">
        <v>225</v>
      </c>
      <c r="H726" s="171"/>
      <c r="I726" s="171"/>
      <c r="J726" s="171"/>
      <c r="K726" s="171"/>
    </row>
    <row r="727" spans="2:11" ht="13.5" outlineLevel="1" thickBot="1" x14ac:dyDescent="0.25">
      <c r="B727" s="140" t="s">
        <v>879</v>
      </c>
      <c r="C727" s="411">
        <v>1885535</v>
      </c>
      <c r="D727" s="411">
        <v>49303</v>
      </c>
      <c r="E727" s="411">
        <v>382834</v>
      </c>
      <c r="F727" s="411">
        <v>115202</v>
      </c>
      <c r="G727" s="411">
        <v>2432874</v>
      </c>
      <c r="H727" s="412"/>
      <c r="I727" s="412"/>
      <c r="J727" s="171"/>
      <c r="K727" s="171"/>
    </row>
    <row r="728" spans="2:11" ht="13.5" outlineLevel="1" thickBot="1" x14ac:dyDescent="0.25">
      <c r="B728" s="388" t="s">
        <v>552</v>
      </c>
      <c r="C728" s="413">
        <v>307</v>
      </c>
      <c r="D728" s="413"/>
      <c r="E728" s="413">
        <v>579930</v>
      </c>
      <c r="F728" s="413">
        <v>16193</v>
      </c>
      <c r="G728" s="413">
        <f>+SUM(C728:F728)</f>
        <v>596430</v>
      </c>
      <c r="H728" s="412"/>
      <c r="I728" s="412"/>
      <c r="J728" s="171"/>
      <c r="K728" s="171"/>
    </row>
    <row r="729" spans="2:11" ht="13.5" outlineLevel="1" thickBot="1" x14ac:dyDescent="0.25">
      <c r="B729" s="391" t="s">
        <v>553</v>
      </c>
      <c r="C729" s="414">
        <v>-143711</v>
      </c>
      <c r="D729" s="414">
        <v>-3763</v>
      </c>
      <c r="E729" s="414">
        <v>-3325</v>
      </c>
      <c r="F729" s="414">
        <v>-499</v>
      </c>
      <c r="G729" s="414">
        <f>+SUM(C729:F729)</f>
        <v>-151298</v>
      </c>
      <c r="H729" s="412"/>
      <c r="I729" s="412"/>
      <c r="J729" s="171"/>
      <c r="K729" s="171"/>
    </row>
    <row r="730" spans="2:11" ht="13.5" outlineLevel="1" thickBot="1" x14ac:dyDescent="0.25">
      <c r="B730" s="391" t="s">
        <v>29</v>
      </c>
      <c r="C730" s="414">
        <v>-491418</v>
      </c>
      <c r="D730" s="414">
        <v>-2592</v>
      </c>
      <c r="E730" s="414" t="s">
        <v>382</v>
      </c>
      <c r="F730" s="414">
        <v>-26826</v>
      </c>
      <c r="G730" s="414">
        <f>+SUM(C730:F730)</f>
        <v>-520836</v>
      </c>
      <c r="H730" s="412"/>
      <c r="I730" s="412"/>
      <c r="J730" s="171"/>
      <c r="K730" s="171"/>
    </row>
    <row r="731" spans="2:11" ht="13.5" outlineLevel="1" thickBot="1" x14ac:dyDescent="0.25">
      <c r="B731" s="391" t="s">
        <v>580</v>
      </c>
      <c r="C731" s="414">
        <v>40047</v>
      </c>
      <c r="D731" s="414">
        <v>2989</v>
      </c>
      <c r="E731" s="414" t="s">
        <v>382</v>
      </c>
      <c r="F731" s="414" t="s">
        <v>382</v>
      </c>
      <c r="G731" s="414">
        <v>43036</v>
      </c>
      <c r="H731" s="412"/>
      <c r="I731" s="412"/>
      <c r="J731" s="171"/>
      <c r="K731" s="171"/>
    </row>
    <row r="732" spans="2:11" ht="13.5" outlineLevel="1" thickBot="1" x14ac:dyDescent="0.25">
      <c r="B732" s="391" t="s">
        <v>555</v>
      </c>
      <c r="C732" s="414">
        <v>653589</v>
      </c>
      <c r="D732" s="414">
        <v>915</v>
      </c>
      <c r="E732" s="414">
        <v>-687642</v>
      </c>
      <c r="F732" s="414">
        <v>12715</v>
      </c>
      <c r="G732" s="414">
        <v>-20423</v>
      </c>
      <c r="H732" s="412"/>
      <c r="I732" s="412"/>
      <c r="J732" s="171"/>
      <c r="K732" s="171"/>
    </row>
    <row r="733" spans="2:11" ht="13.5" outlineLevel="1" thickBot="1" x14ac:dyDescent="0.25">
      <c r="B733" s="395" t="s">
        <v>143</v>
      </c>
      <c r="C733" s="415">
        <v>1944349</v>
      </c>
      <c r="D733" s="415">
        <v>46852</v>
      </c>
      <c r="E733" s="415">
        <v>271797</v>
      </c>
      <c r="F733" s="415">
        <f>+SUM(F727:F732)</f>
        <v>116785</v>
      </c>
      <c r="G733" s="419">
        <f>+SUM(G727:G732)+1</f>
        <v>2379784</v>
      </c>
      <c r="H733" s="412"/>
      <c r="I733" s="412"/>
      <c r="J733" s="171"/>
      <c r="K733" s="171"/>
    </row>
    <row r="734" spans="2:11" ht="13.5" outlineLevel="1" thickBot="1" x14ac:dyDescent="0.25">
      <c r="B734" s="391" t="s">
        <v>556</v>
      </c>
      <c r="C734" s="416">
        <v>6559562</v>
      </c>
      <c r="D734" s="416">
        <v>68905</v>
      </c>
      <c r="E734" s="416">
        <v>271797</v>
      </c>
      <c r="F734" s="416">
        <v>455219</v>
      </c>
      <c r="G734" s="416">
        <v>7355483</v>
      </c>
      <c r="H734" s="412"/>
      <c r="I734" s="412"/>
      <c r="J734" s="171"/>
      <c r="K734" s="171"/>
    </row>
    <row r="735" spans="2:11" ht="13.5" outlineLevel="1" thickBot="1" x14ac:dyDescent="0.25">
      <c r="B735" s="391" t="s">
        <v>581</v>
      </c>
      <c r="C735" s="416">
        <v>-4615213</v>
      </c>
      <c r="D735" s="416">
        <v>-22053</v>
      </c>
      <c r="E735" s="416" t="s">
        <v>382</v>
      </c>
      <c r="F735" s="416">
        <v>-338433</v>
      </c>
      <c r="G735" s="416">
        <v>-4975699</v>
      </c>
      <c r="H735" s="412"/>
      <c r="I735" s="412"/>
      <c r="J735" s="171"/>
      <c r="K735" s="171"/>
    </row>
    <row r="736" spans="2:11" ht="13.5" outlineLevel="1" thickBot="1" x14ac:dyDescent="0.25">
      <c r="B736" s="417" t="s">
        <v>558</v>
      </c>
      <c r="C736" s="418">
        <f>+C734+C735</f>
        <v>1944349</v>
      </c>
      <c r="D736" s="418">
        <v>46852</v>
      </c>
      <c r="E736" s="418">
        <v>271797</v>
      </c>
      <c r="F736" s="418">
        <f>+F734+F735</f>
        <v>116786</v>
      </c>
      <c r="G736" s="418">
        <f>2379783+1</f>
        <v>2379784</v>
      </c>
      <c r="H736" s="412"/>
      <c r="I736" s="412"/>
      <c r="J736" s="171"/>
      <c r="K736" s="171"/>
    </row>
    <row r="737" spans="1:18" outlineLevel="1" x14ac:dyDescent="0.2">
      <c r="B737" s="420" t="s">
        <v>583</v>
      </c>
      <c r="H737" s="171"/>
      <c r="I737" s="171"/>
      <c r="J737" s="171"/>
      <c r="K737" s="171"/>
    </row>
    <row r="738" spans="1:18" outlineLevel="1" x14ac:dyDescent="0.2">
      <c r="B738" s="553" t="s">
        <v>584</v>
      </c>
      <c r="C738" s="553"/>
      <c r="D738" s="553"/>
      <c r="E738" s="553"/>
      <c r="F738" s="553"/>
      <c r="G738" s="553"/>
      <c r="H738" s="553"/>
      <c r="I738" s="553"/>
      <c r="J738" s="553"/>
      <c r="K738" s="553"/>
      <c r="L738" s="553"/>
      <c r="M738" s="553"/>
      <c r="N738" s="553"/>
      <c r="O738" s="553"/>
      <c r="P738" s="553"/>
      <c r="Q738" s="188"/>
      <c r="R738" s="188"/>
    </row>
    <row r="739" spans="1:18" outlineLevel="1" x14ac:dyDescent="0.2">
      <c r="B739" s="159"/>
      <c r="H739" s="171"/>
      <c r="I739" s="171"/>
      <c r="J739" s="171"/>
      <c r="K739" s="171"/>
    </row>
    <row r="740" spans="1:18" x14ac:dyDescent="0.2">
      <c r="A740" s="152" t="s">
        <v>122</v>
      </c>
      <c r="B740" s="153" t="s">
        <v>585</v>
      </c>
      <c r="C740" s="154"/>
      <c r="D740" s="154"/>
      <c r="E740" s="154"/>
      <c r="F740" s="154"/>
      <c r="G740" s="154"/>
      <c r="H740" s="154"/>
      <c r="I740" s="154"/>
      <c r="J740" s="154"/>
    </row>
    <row r="741" spans="1:18" x14ac:dyDescent="0.2">
      <c r="B741" s="153"/>
      <c r="C741" s="154"/>
      <c r="D741" s="154"/>
      <c r="E741" s="154"/>
      <c r="F741" s="154"/>
      <c r="G741" s="154"/>
      <c r="H741" s="154"/>
      <c r="I741" s="154"/>
      <c r="J741" s="154"/>
    </row>
    <row r="742" spans="1:18" outlineLevel="1" x14ac:dyDescent="0.2">
      <c r="B742" s="159" t="s">
        <v>586</v>
      </c>
      <c r="C742" s="106"/>
      <c r="D742" s="106"/>
      <c r="E742" s="171"/>
      <c r="F742" s="171"/>
      <c r="G742" s="171"/>
      <c r="H742" s="171"/>
      <c r="I742" s="171"/>
      <c r="J742" s="171"/>
      <c r="K742" s="171"/>
    </row>
    <row r="743" spans="1:18" outlineLevel="1" x14ac:dyDescent="0.2">
      <c r="B743" s="272" t="s">
        <v>101</v>
      </c>
      <c r="C743" s="180">
        <v>2024</v>
      </c>
      <c r="D743" s="180">
        <v>2023</v>
      </c>
      <c r="E743" s="171"/>
      <c r="F743" s="171"/>
      <c r="G743" s="171"/>
      <c r="H743" s="171"/>
      <c r="I743" s="171"/>
      <c r="J743" s="171"/>
      <c r="K743" s="171"/>
    </row>
    <row r="744" spans="1:18" outlineLevel="1" x14ac:dyDescent="0.2">
      <c r="B744" s="155" t="s">
        <v>552</v>
      </c>
      <c r="C744" s="274">
        <v>-464541</v>
      </c>
      <c r="D744" s="274">
        <v>-596431</v>
      </c>
      <c r="E744" s="171"/>
      <c r="F744" s="171"/>
      <c r="G744" s="171"/>
      <c r="H744" s="171"/>
      <c r="I744" s="171"/>
      <c r="J744" s="171"/>
      <c r="K744" s="171"/>
    </row>
    <row r="745" spans="1:18" outlineLevel="1" x14ac:dyDescent="0.2">
      <c r="B745" s="155" t="s">
        <v>562</v>
      </c>
      <c r="C745" s="274">
        <v>10880</v>
      </c>
      <c r="D745" s="274">
        <v>12168</v>
      </c>
      <c r="E745" s="171"/>
      <c r="F745" s="171"/>
      <c r="G745" s="171"/>
      <c r="H745" s="171"/>
      <c r="I745" s="171"/>
      <c r="J745" s="171"/>
      <c r="K745" s="171"/>
    </row>
    <row r="746" spans="1:18" outlineLevel="1" x14ac:dyDescent="0.2">
      <c r="B746" s="403" t="s">
        <v>587</v>
      </c>
      <c r="C746" s="421">
        <v>17773</v>
      </c>
      <c r="D746" s="421">
        <v>-65927</v>
      </c>
      <c r="E746" s="171"/>
      <c r="F746" s="171"/>
      <c r="G746" s="171"/>
      <c r="H746" s="171"/>
      <c r="I746" s="171"/>
      <c r="J746" s="171"/>
      <c r="K746" s="171"/>
    </row>
    <row r="747" spans="1:18" ht="13.5" outlineLevel="1" thickBot="1" x14ac:dyDescent="0.25">
      <c r="B747" s="405" t="s">
        <v>588</v>
      </c>
      <c r="C747" s="276">
        <f>+SUM(C744:C746)</f>
        <v>-435888</v>
      </c>
      <c r="D747" s="276">
        <f>+SUM(D744:D746)</f>
        <v>-650190</v>
      </c>
      <c r="E747" s="171"/>
      <c r="F747" s="171"/>
      <c r="G747" s="171"/>
      <c r="H747" s="171"/>
      <c r="I747" s="171"/>
      <c r="J747" s="171"/>
      <c r="K747" s="171"/>
    </row>
    <row r="748" spans="1:18" outlineLevel="1" x14ac:dyDescent="0.2"/>
    <row r="749" spans="1:18" x14ac:dyDescent="0.2">
      <c r="A749" s="152" t="s">
        <v>58</v>
      </c>
      <c r="B749" s="153" t="s">
        <v>57</v>
      </c>
      <c r="C749" s="154"/>
      <c r="D749" s="154"/>
      <c r="E749" s="154"/>
      <c r="F749" s="154"/>
      <c r="G749" s="154"/>
      <c r="H749" s="154"/>
      <c r="I749" s="154"/>
      <c r="J749" s="154"/>
    </row>
    <row r="750" spans="1:18" outlineLevel="1" x14ac:dyDescent="0.2">
      <c r="B750" s="422" t="s">
        <v>589</v>
      </c>
      <c r="C750" s="106"/>
      <c r="D750" s="106"/>
      <c r="E750" s="106"/>
      <c r="F750" s="106"/>
      <c r="G750" s="106"/>
      <c r="H750" s="106"/>
      <c r="I750" s="106"/>
      <c r="J750" s="106"/>
      <c r="K750" s="106"/>
      <c r="L750" s="106"/>
      <c r="M750" s="106"/>
      <c r="N750" s="106"/>
      <c r="O750" s="106"/>
      <c r="P750" s="106"/>
      <c r="Q750" s="155"/>
      <c r="R750" s="155"/>
    </row>
    <row r="751" spans="1:18" ht="12.75" customHeight="1" outlineLevel="1" x14ac:dyDescent="0.2">
      <c r="B751" s="422" t="s">
        <v>888</v>
      </c>
      <c r="C751" s="106"/>
      <c r="D751" s="106"/>
      <c r="E751" s="106"/>
      <c r="F751" s="106"/>
      <c r="G751" s="106"/>
      <c r="H751" s="106"/>
      <c r="I751" s="106"/>
      <c r="J751" s="106"/>
      <c r="K751" s="106"/>
      <c r="L751" s="106"/>
      <c r="M751" s="106"/>
      <c r="N751" s="106"/>
      <c r="O751" s="106"/>
      <c r="P751" s="106"/>
      <c r="Q751" s="155"/>
      <c r="R751" s="155"/>
    </row>
    <row r="752" spans="1:18" ht="12.75" customHeight="1" outlineLevel="1" x14ac:dyDescent="0.2">
      <c r="B752" s="422" t="s">
        <v>889</v>
      </c>
      <c r="C752" s="106"/>
      <c r="D752" s="106"/>
      <c r="E752" s="106"/>
      <c r="F752" s="106"/>
      <c r="G752" s="106"/>
      <c r="H752" s="106"/>
      <c r="I752" s="106"/>
      <c r="J752" s="106"/>
      <c r="K752" s="106"/>
      <c r="L752" s="106"/>
      <c r="M752" s="106"/>
      <c r="N752" s="106"/>
      <c r="O752" s="106"/>
      <c r="P752" s="106"/>
      <c r="Q752" s="155"/>
      <c r="R752" s="155"/>
    </row>
    <row r="753" spans="2:18" outlineLevel="1" x14ac:dyDescent="0.2">
      <c r="B753" s="422" t="s">
        <v>890</v>
      </c>
      <c r="C753" s="106"/>
      <c r="D753" s="106"/>
      <c r="E753" s="106"/>
      <c r="F753" s="106"/>
      <c r="G753" s="106"/>
      <c r="H753" s="106"/>
      <c r="I753" s="106"/>
      <c r="J753" s="106"/>
      <c r="K753" s="106"/>
      <c r="L753" s="106"/>
      <c r="M753" s="106"/>
      <c r="N753" s="106"/>
      <c r="O753" s="106"/>
      <c r="P753" s="106"/>
      <c r="Q753" s="155"/>
      <c r="R753" s="155"/>
    </row>
    <row r="754" spans="2:18" outlineLevel="1" x14ac:dyDescent="0.2">
      <c r="B754" s="422" t="s">
        <v>590</v>
      </c>
      <c r="C754" s="106"/>
      <c r="D754" s="106"/>
      <c r="E754" s="106"/>
      <c r="F754" s="106"/>
      <c r="G754" s="106"/>
      <c r="H754" s="106"/>
      <c r="I754" s="106"/>
      <c r="J754" s="106"/>
      <c r="K754" s="106"/>
      <c r="L754" s="106"/>
      <c r="M754" s="106"/>
      <c r="N754" s="106"/>
      <c r="O754" s="106"/>
      <c r="P754" s="106"/>
      <c r="Q754" s="155"/>
      <c r="R754" s="155"/>
    </row>
    <row r="755" spans="2:18" outlineLevel="1" x14ac:dyDescent="0.2">
      <c r="B755" s="4" t="s">
        <v>591</v>
      </c>
    </row>
    <row r="756" spans="2:18" outlineLevel="1" x14ac:dyDescent="0.2"/>
    <row r="757" spans="2:18" outlineLevel="1" x14ac:dyDescent="0.2">
      <c r="B757" s="423" t="s">
        <v>592</v>
      </c>
      <c r="C757" s="424" t="s">
        <v>593</v>
      </c>
      <c r="D757" s="424" t="s">
        <v>594</v>
      </c>
      <c r="E757" s="424" t="s">
        <v>595</v>
      </c>
      <c r="F757" s="424" t="s">
        <v>596</v>
      </c>
      <c r="G757" s="424" t="s">
        <v>388</v>
      </c>
      <c r="H757" s="424" t="s">
        <v>225</v>
      </c>
    </row>
    <row r="758" spans="2:18" ht="13.5" outlineLevel="1" thickBot="1" x14ac:dyDescent="0.25">
      <c r="B758" s="423"/>
      <c r="C758" s="423" t="s">
        <v>101</v>
      </c>
      <c r="D758" s="423"/>
      <c r="E758" s="423"/>
      <c r="F758" s="423"/>
      <c r="G758" s="423"/>
      <c r="H758" s="423"/>
    </row>
    <row r="759" spans="2:18" ht="13.5" outlineLevel="1" thickBot="1" x14ac:dyDescent="0.25">
      <c r="B759" s="425" t="s">
        <v>879</v>
      </c>
      <c r="C759" s="426">
        <v>22235</v>
      </c>
      <c r="D759" s="426">
        <v>21518</v>
      </c>
      <c r="E759" s="426">
        <v>678801</v>
      </c>
      <c r="F759" s="426">
        <v>512</v>
      </c>
      <c r="G759" s="426">
        <v>439</v>
      </c>
      <c r="H759" s="426">
        <v>723504</v>
      </c>
    </row>
    <row r="760" spans="2:18" ht="13.5" outlineLevel="1" thickBot="1" x14ac:dyDescent="0.25">
      <c r="B760" s="427" t="s">
        <v>552</v>
      </c>
      <c r="C760" s="428">
        <v>662</v>
      </c>
      <c r="D760" s="428">
        <v>3534</v>
      </c>
      <c r="E760" s="428">
        <v>38828</v>
      </c>
      <c r="F760" s="428">
        <v>492</v>
      </c>
      <c r="G760" s="428">
        <v>0</v>
      </c>
      <c r="H760" s="428">
        <f>+SUM(C760:G760)</f>
        <v>43516</v>
      </c>
    </row>
    <row r="761" spans="2:18" ht="13.5" outlineLevel="1" thickBot="1" x14ac:dyDescent="0.25">
      <c r="B761" s="427" t="s">
        <v>597</v>
      </c>
      <c r="C761" s="429">
        <v>9606</v>
      </c>
      <c r="D761" s="429">
        <v>1162</v>
      </c>
      <c r="E761" s="429">
        <v>56735</v>
      </c>
      <c r="F761" s="429">
        <v>0</v>
      </c>
      <c r="G761" s="429">
        <v>165</v>
      </c>
      <c r="H761" s="428">
        <f t="shared" ref="H761:H767" si="12">+SUM(C761:G761)</f>
        <v>67668</v>
      </c>
    </row>
    <row r="762" spans="2:18" ht="13.5" outlineLevel="1" thickBot="1" x14ac:dyDescent="0.25">
      <c r="B762" s="427" t="s">
        <v>598</v>
      </c>
      <c r="C762" s="429">
        <v>-360</v>
      </c>
      <c r="D762" s="429">
        <v>-801</v>
      </c>
      <c r="E762" s="429">
        <v>-2814</v>
      </c>
      <c r="F762" s="429">
        <v>0</v>
      </c>
      <c r="G762" s="429">
        <v>0</v>
      </c>
      <c r="H762" s="428">
        <f t="shared" si="12"/>
        <v>-3975</v>
      </c>
    </row>
    <row r="763" spans="2:18" ht="13.5" outlineLevel="1" thickBot="1" x14ac:dyDescent="0.25">
      <c r="B763" s="427" t="s">
        <v>29</v>
      </c>
      <c r="C763" s="429">
        <v>-10714</v>
      </c>
      <c r="D763" s="429">
        <v>-4094</v>
      </c>
      <c r="E763" s="429">
        <v>-86114</v>
      </c>
      <c r="F763" s="429">
        <v>-135</v>
      </c>
      <c r="G763" s="429">
        <v>-406</v>
      </c>
      <c r="H763" s="429">
        <f t="shared" si="12"/>
        <v>-101463</v>
      </c>
    </row>
    <row r="764" spans="2:18" ht="13.5" outlineLevel="1" thickBot="1" x14ac:dyDescent="0.25">
      <c r="B764" s="427" t="s">
        <v>555</v>
      </c>
      <c r="C764" s="429">
        <v>1853</v>
      </c>
      <c r="D764" s="429">
        <v>0</v>
      </c>
      <c r="E764" s="429">
        <v>0</v>
      </c>
      <c r="F764" s="429">
        <v>0</v>
      </c>
      <c r="G764" s="429">
        <v>0</v>
      </c>
      <c r="H764" s="429">
        <f t="shared" si="12"/>
        <v>1853</v>
      </c>
    </row>
    <row r="765" spans="2:18" ht="13.5" outlineLevel="1" thickBot="1" x14ac:dyDescent="0.25">
      <c r="B765" s="430" t="s">
        <v>880</v>
      </c>
      <c r="C765" s="431">
        <f>+SUM(C759:C764)</f>
        <v>23282</v>
      </c>
      <c r="D765" s="432">
        <f t="shared" ref="D765:G765" si="13">+SUM(D759:D764)</f>
        <v>21319</v>
      </c>
      <c r="E765" s="432">
        <f t="shared" si="13"/>
        <v>685436</v>
      </c>
      <c r="F765" s="432">
        <f t="shared" si="13"/>
        <v>869</v>
      </c>
      <c r="G765" s="432">
        <f t="shared" si="13"/>
        <v>198</v>
      </c>
      <c r="H765" s="432">
        <f>+SUM(H759:H764)+1</f>
        <v>731104</v>
      </c>
    </row>
    <row r="766" spans="2:18" ht="13.5" outlineLevel="1" thickBot="1" x14ac:dyDescent="0.25">
      <c r="B766" s="427" t="s">
        <v>556</v>
      </c>
      <c r="C766" s="428">
        <v>66289</v>
      </c>
      <c r="D766" s="428">
        <v>30964</v>
      </c>
      <c r="E766" s="428">
        <v>1021524</v>
      </c>
      <c r="F766" s="428">
        <v>7191</v>
      </c>
      <c r="G766" s="428">
        <v>1718</v>
      </c>
      <c r="H766" s="429">
        <f t="shared" si="12"/>
        <v>1127686</v>
      </c>
    </row>
    <row r="767" spans="2:18" ht="13.5" outlineLevel="1" thickBot="1" x14ac:dyDescent="0.25">
      <c r="B767" s="427" t="s">
        <v>581</v>
      </c>
      <c r="C767" s="429">
        <v>-43007</v>
      </c>
      <c r="D767" s="429">
        <v>-9645</v>
      </c>
      <c r="E767" s="429">
        <v>-336088</v>
      </c>
      <c r="F767" s="429">
        <v>-6322</v>
      </c>
      <c r="G767" s="429">
        <v>-1520</v>
      </c>
      <c r="H767" s="429">
        <f t="shared" si="12"/>
        <v>-396582</v>
      </c>
    </row>
    <row r="768" spans="2:18" ht="13.5" outlineLevel="1" thickBot="1" x14ac:dyDescent="0.25">
      <c r="B768" s="430" t="s">
        <v>599</v>
      </c>
      <c r="C768" s="433">
        <f>+SUM(C766:C767)</f>
        <v>23282</v>
      </c>
      <c r="D768" s="434">
        <f t="shared" ref="D768:G768" si="14">+SUM(D766:D767)</f>
        <v>21319</v>
      </c>
      <c r="E768" s="434">
        <f t="shared" si="14"/>
        <v>685436</v>
      </c>
      <c r="F768" s="434">
        <f t="shared" si="14"/>
        <v>869</v>
      </c>
      <c r="G768" s="434">
        <f t="shared" si="14"/>
        <v>198</v>
      </c>
      <c r="H768" s="434">
        <f>+SUM(C768:G768)</f>
        <v>731104</v>
      </c>
    </row>
    <row r="769" spans="1:18" outlineLevel="1" x14ac:dyDescent="0.2">
      <c r="B769" s="435"/>
      <c r="C769" s="436"/>
      <c r="D769" s="437"/>
      <c r="E769" s="437"/>
      <c r="F769" s="437"/>
      <c r="G769" s="437"/>
      <c r="H769" s="437"/>
    </row>
    <row r="770" spans="1:18" outlineLevel="1" x14ac:dyDescent="0.2">
      <c r="B770" s="577" t="s">
        <v>592</v>
      </c>
      <c r="C770" s="424" t="s">
        <v>593</v>
      </c>
      <c r="D770" s="424" t="s">
        <v>594</v>
      </c>
      <c r="E770" s="424" t="s">
        <v>595</v>
      </c>
      <c r="F770" s="423" t="s">
        <v>596</v>
      </c>
      <c r="G770" s="424" t="s">
        <v>388</v>
      </c>
      <c r="H770" s="424" t="s">
        <v>225</v>
      </c>
    </row>
    <row r="771" spans="1:18" ht="13.5" outlineLevel="1" thickBot="1" x14ac:dyDescent="0.25">
      <c r="B771" s="577"/>
      <c r="C771" s="578" t="s">
        <v>101</v>
      </c>
      <c r="D771" s="578"/>
      <c r="E771" s="578"/>
      <c r="F771" s="578"/>
      <c r="G771" s="578"/>
      <c r="H771" s="578"/>
    </row>
    <row r="772" spans="1:18" ht="13.5" outlineLevel="1" thickBot="1" x14ac:dyDescent="0.25">
      <c r="B772" s="425" t="s">
        <v>879</v>
      </c>
      <c r="C772" s="426">
        <v>22996</v>
      </c>
      <c r="D772" s="426">
        <v>25542</v>
      </c>
      <c r="E772" s="426">
        <v>582341</v>
      </c>
      <c r="F772" s="426">
        <v>2021</v>
      </c>
      <c r="G772" s="426">
        <v>58</v>
      </c>
      <c r="H772" s="426">
        <f>+SUM(C772:G772)</f>
        <v>632958</v>
      </c>
    </row>
    <row r="773" spans="1:18" ht="13.5" outlineLevel="1" thickBot="1" x14ac:dyDescent="0.25">
      <c r="B773" s="427" t="s">
        <v>552</v>
      </c>
      <c r="C773" s="438">
        <v>6964</v>
      </c>
      <c r="D773" s="438">
        <v>10732</v>
      </c>
      <c r="E773" s="438">
        <v>144938</v>
      </c>
      <c r="F773" s="439" t="s">
        <v>119</v>
      </c>
      <c r="G773" s="439" t="s">
        <v>119</v>
      </c>
      <c r="H773" s="426">
        <f t="shared" ref="H773:H779" si="15">+SUM(C773:G773)</f>
        <v>162634</v>
      </c>
    </row>
    <row r="774" spans="1:18" ht="13.5" outlineLevel="1" thickBot="1" x14ac:dyDescent="0.25">
      <c r="B774" s="427" t="s">
        <v>597</v>
      </c>
      <c r="C774" s="438">
        <v>3561</v>
      </c>
      <c r="D774" s="438">
        <v>2627</v>
      </c>
      <c r="E774" s="438">
        <v>21699</v>
      </c>
      <c r="F774" s="438">
        <v>1400</v>
      </c>
      <c r="G774" s="438">
        <v>813</v>
      </c>
      <c r="H774" s="426">
        <f t="shared" si="15"/>
        <v>30100</v>
      </c>
    </row>
    <row r="775" spans="1:18" ht="13.5" outlineLevel="1" thickBot="1" x14ac:dyDescent="0.25">
      <c r="B775" s="427" t="s">
        <v>598</v>
      </c>
      <c r="C775" s="440">
        <v>-641</v>
      </c>
      <c r="D775" s="530">
        <v>-12542</v>
      </c>
      <c r="E775" s="530">
        <v>-1138</v>
      </c>
      <c r="F775" s="440">
        <v>-226</v>
      </c>
      <c r="G775" s="440" t="s">
        <v>382</v>
      </c>
      <c r="H775" s="441">
        <f t="shared" si="15"/>
        <v>-14547</v>
      </c>
    </row>
    <row r="776" spans="1:18" ht="13.5" outlineLevel="1" thickBot="1" x14ac:dyDescent="0.25">
      <c r="B776" s="427" t="s">
        <v>29</v>
      </c>
      <c r="C776" s="438">
        <v>-10645</v>
      </c>
      <c r="D776" s="438">
        <v>-4841</v>
      </c>
      <c r="E776" s="438">
        <v>-69039</v>
      </c>
      <c r="F776" s="438">
        <v>-2683</v>
      </c>
      <c r="G776" s="438">
        <v>-432</v>
      </c>
      <c r="H776" s="426">
        <f t="shared" si="15"/>
        <v>-87640</v>
      </c>
    </row>
    <row r="777" spans="1:18" ht="13.5" outlineLevel="1" thickBot="1" x14ac:dyDescent="0.25">
      <c r="B777" s="430" t="s">
        <v>880</v>
      </c>
      <c r="C777" s="434">
        <f>+SUM(C772:C776)</f>
        <v>22235</v>
      </c>
      <c r="D777" s="434">
        <f t="shared" ref="D777:G777" si="16">+SUM(D772:D776)</f>
        <v>21518</v>
      </c>
      <c r="E777" s="434">
        <f t="shared" si="16"/>
        <v>678801</v>
      </c>
      <c r="F777" s="434">
        <f t="shared" si="16"/>
        <v>512</v>
      </c>
      <c r="G777" s="434">
        <f t="shared" si="16"/>
        <v>439</v>
      </c>
      <c r="H777" s="434">
        <f>+SUM(H772:H776)</f>
        <v>723505</v>
      </c>
    </row>
    <row r="778" spans="1:18" ht="13.5" outlineLevel="1" thickBot="1" x14ac:dyDescent="0.25">
      <c r="B778" s="427" t="s">
        <v>556</v>
      </c>
      <c r="C778" s="438">
        <v>55488</v>
      </c>
      <c r="D778" s="438">
        <v>27846</v>
      </c>
      <c r="E778" s="438">
        <v>927466</v>
      </c>
      <c r="F778" s="438">
        <v>7135</v>
      </c>
      <c r="G778" s="438">
        <v>1552</v>
      </c>
      <c r="H778" s="426">
        <f>+SUM(C778:G778)</f>
        <v>1019487</v>
      </c>
    </row>
    <row r="779" spans="1:18" ht="13.5" outlineLevel="1" thickBot="1" x14ac:dyDescent="0.25">
      <c r="B779" s="427" t="s">
        <v>581</v>
      </c>
      <c r="C779" s="438">
        <v>-33253</v>
      </c>
      <c r="D779" s="438">
        <v>-6328</v>
      </c>
      <c r="E779" s="438">
        <v>-248665</v>
      </c>
      <c r="F779" s="438">
        <v>-6623</v>
      </c>
      <c r="G779" s="438">
        <v>-1113</v>
      </c>
      <c r="H779" s="426">
        <f t="shared" si="15"/>
        <v>-295982</v>
      </c>
    </row>
    <row r="780" spans="1:18" ht="13.5" outlineLevel="1" thickBot="1" x14ac:dyDescent="0.25">
      <c r="B780" s="430" t="s">
        <v>600</v>
      </c>
      <c r="C780" s="434">
        <f>+SUM(C778:C779)</f>
        <v>22235</v>
      </c>
      <c r="D780" s="434">
        <f t="shared" ref="D780:G780" si="17">+SUM(D778:D779)</f>
        <v>21518</v>
      </c>
      <c r="E780" s="434">
        <f t="shared" si="17"/>
        <v>678801</v>
      </c>
      <c r="F780" s="434">
        <f t="shared" si="17"/>
        <v>512</v>
      </c>
      <c r="G780" s="434">
        <f t="shared" si="17"/>
        <v>439</v>
      </c>
      <c r="H780" s="434">
        <f>+SUM(H778:H779)</f>
        <v>723505</v>
      </c>
    </row>
    <row r="781" spans="1:18" outlineLevel="1" x14ac:dyDescent="0.2"/>
    <row r="783" spans="1:18" s="151" customFormat="1" ht="15.75" x14ac:dyDescent="0.2">
      <c r="A783" s="150" t="s">
        <v>601</v>
      </c>
      <c r="B783" s="555" t="s">
        <v>976</v>
      </c>
      <c r="C783" s="556"/>
      <c r="D783" s="556"/>
      <c r="E783" s="556"/>
      <c r="F783" s="556"/>
      <c r="G783" s="556"/>
      <c r="H783" s="556"/>
      <c r="I783" s="556"/>
      <c r="J783" s="556"/>
      <c r="K783" s="556"/>
      <c r="L783" s="556"/>
      <c r="M783" s="556"/>
      <c r="N783" s="556"/>
      <c r="O783" s="556"/>
      <c r="P783" s="556"/>
      <c r="Q783" s="510"/>
      <c r="R783" s="510"/>
    </row>
    <row r="784" spans="1:18" ht="30" customHeight="1" outlineLevel="1" x14ac:dyDescent="0.2">
      <c r="B784" s="553" t="s">
        <v>602</v>
      </c>
      <c r="C784" s="553"/>
      <c r="D784" s="553"/>
      <c r="E784" s="553"/>
      <c r="F784" s="553"/>
      <c r="G784" s="553"/>
      <c r="H784" s="553"/>
      <c r="I784" s="553"/>
      <c r="J784" s="553"/>
      <c r="K784" s="553"/>
      <c r="L784" s="553"/>
      <c r="M784" s="553"/>
      <c r="N784" s="553"/>
      <c r="O784" s="553"/>
      <c r="P784" s="553"/>
      <c r="Q784" s="188"/>
      <c r="R784" s="188"/>
    </row>
    <row r="785" spans="1:18" outlineLevel="1" x14ac:dyDescent="0.2">
      <c r="B785" s="156"/>
      <c r="C785" s="156"/>
      <c r="D785" s="156"/>
      <c r="E785" s="156"/>
      <c r="F785" s="156"/>
      <c r="G785" s="156"/>
      <c r="H785" s="156"/>
      <c r="I785" s="156"/>
      <c r="J785" s="156"/>
      <c r="K785" s="156"/>
      <c r="L785" s="156"/>
      <c r="M785" s="156"/>
      <c r="N785" s="156"/>
      <c r="O785" s="156"/>
      <c r="P785" s="156"/>
      <c r="Q785" s="188"/>
      <c r="R785" s="188"/>
    </row>
    <row r="786" spans="1:18" ht="12.75" customHeight="1" outlineLevel="1" x14ac:dyDescent="0.2">
      <c r="A786" s="442"/>
      <c r="B786" s="580" t="s">
        <v>603</v>
      </c>
      <c r="C786" s="580"/>
      <c r="D786" s="580"/>
      <c r="E786" s="580"/>
      <c r="F786" s="580"/>
      <c r="G786" s="580"/>
    </row>
    <row r="787" spans="1:18" outlineLevel="1" x14ac:dyDescent="0.2">
      <c r="A787" s="32"/>
      <c r="B787" s="171"/>
      <c r="C787" s="179"/>
      <c r="D787" s="179"/>
      <c r="F787" s="443"/>
      <c r="G787" s="443"/>
    </row>
    <row r="788" spans="1:18" ht="12.75" customHeight="1" outlineLevel="1" x14ac:dyDescent="0.2">
      <c r="A788" s="32"/>
      <c r="B788" s="96" t="s">
        <v>101</v>
      </c>
      <c r="C788" s="180">
        <v>2024</v>
      </c>
      <c r="D788" s="180">
        <v>2023</v>
      </c>
      <c r="F788" s="443"/>
      <c r="G788" s="443"/>
    </row>
    <row r="789" spans="1:18" outlineLevel="1" x14ac:dyDescent="0.2">
      <c r="A789" s="32"/>
      <c r="B789" s="32" t="s">
        <v>604</v>
      </c>
      <c r="C789" s="444">
        <v>622193</v>
      </c>
      <c r="D789" s="444">
        <v>604194</v>
      </c>
      <c r="F789" s="443"/>
      <c r="G789" s="443"/>
    </row>
    <row r="790" spans="1:18" outlineLevel="1" x14ac:dyDescent="0.2">
      <c r="A790" s="32"/>
      <c r="B790" s="32" t="s">
        <v>605</v>
      </c>
      <c r="C790" s="444">
        <v>-304622</v>
      </c>
      <c r="D790" s="444">
        <v>-282497</v>
      </c>
      <c r="F790" s="443"/>
      <c r="G790" s="443"/>
    </row>
    <row r="791" spans="1:18" ht="13.5" outlineLevel="1" thickBot="1" x14ac:dyDescent="0.25">
      <c r="A791" s="32"/>
      <c r="B791" s="445" t="s">
        <v>891</v>
      </c>
      <c r="C791" s="446">
        <f>+SUM(C789:C790)-1</f>
        <v>317570</v>
      </c>
      <c r="D791" s="446">
        <f>+SUM(D789:D790)</f>
        <v>321697</v>
      </c>
      <c r="F791" s="443"/>
      <c r="G791" s="443"/>
    </row>
    <row r="792" spans="1:18" ht="13.5" outlineLevel="1" thickTop="1" x14ac:dyDescent="0.2">
      <c r="A792" s="32"/>
      <c r="B792" s="32"/>
      <c r="C792" s="32"/>
      <c r="D792" s="32"/>
      <c r="E792" s="32"/>
      <c r="F792" s="32"/>
      <c r="G792" s="32"/>
    </row>
    <row r="793" spans="1:18" ht="13.5" outlineLevel="1" thickBot="1" x14ac:dyDescent="0.25">
      <c r="A793" s="32"/>
      <c r="B793" s="447" t="s">
        <v>606</v>
      </c>
      <c r="C793" s="581" t="s">
        <v>607</v>
      </c>
      <c r="D793" s="583" t="s">
        <v>608</v>
      </c>
      <c r="E793" s="583"/>
      <c r="F793" s="583"/>
      <c r="G793" s="581" t="s">
        <v>225</v>
      </c>
    </row>
    <row r="794" spans="1:18" outlineLevel="1" x14ac:dyDescent="0.2">
      <c r="A794" s="32"/>
      <c r="B794" s="448" t="s">
        <v>101</v>
      </c>
      <c r="C794" s="582"/>
      <c r="D794" s="449" t="s">
        <v>609</v>
      </c>
      <c r="E794" s="450" t="s">
        <v>610</v>
      </c>
      <c r="F794" s="450" t="s">
        <v>611</v>
      </c>
      <c r="G794" s="581"/>
    </row>
    <row r="795" spans="1:18" ht="15" outlineLevel="1" x14ac:dyDescent="0.2">
      <c r="A795" s="32"/>
      <c r="B795" s="451">
        <v>2024</v>
      </c>
      <c r="C795" s="452"/>
      <c r="D795" s="452"/>
      <c r="E795" s="452"/>
      <c r="F795" s="452"/>
      <c r="G795" s="452"/>
    </row>
    <row r="796" spans="1:18" outlineLevel="1" x14ac:dyDescent="0.2">
      <c r="A796" s="32"/>
      <c r="B796" s="453" t="s">
        <v>612</v>
      </c>
      <c r="C796" s="454">
        <v>3476</v>
      </c>
      <c r="D796" s="454">
        <v>1804</v>
      </c>
      <c r="E796" s="454">
        <v>3211</v>
      </c>
      <c r="F796" s="454">
        <v>4045</v>
      </c>
      <c r="G796" s="454">
        <v>12536</v>
      </c>
    </row>
    <row r="797" spans="1:18" outlineLevel="1" x14ac:dyDescent="0.2">
      <c r="A797" s="32"/>
      <c r="B797" s="455" t="s">
        <v>613</v>
      </c>
      <c r="C797" s="274">
        <v>140884</v>
      </c>
      <c r="D797" s="274">
        <v>65680</v>
      </c>
      <c r="E797" s="274">
        <v>22228</v>
      </c>
      <c r="F797" s="274">
        <v>10429</v>
      </c>
      <c r="G797" s="274">
        <v>239221</v>
      </c>
    </row>
    <row r="798" spans="1:18" outlineLevel="1" x14ac:dyDescent="0.2">
      <c r="A798" s="32"/>
      <c r="B798" s="455" t="s">
        <v>388</v>
      </c>
      <c r="C798" s="274">
        <v>39003</v>
      </c>
      <c r="D798" s="274">
        <v>15797</v>
      </c>
      <c r="E798" s="274">
        <v>3346</v>
      </c>
      <c r="F798" s="274">
        <v>7667</v>
      </c>
      <c r="G798" s="274">
        <v>65813</v>
      </c>
    </row>
    <row r="799" spans="1:18" ht="13.5" outlineLevel="1" thickBot="1" x14ac:dyDescent="0.25">
      <c r="A799" s="32"/>
      <c r="B799" s="456" t="s">
        <v>225</v>
      </c>
      <c r="C799" s="457">
        <f>+SUM(C796:C798)</f>
        <v>183363</v>
      </c>
      <c r="D799" s="457">
        <f t="shared" ref="D799:F799" si="18">+SUM(D796:D798)</f>
        <v>83281</v>
      </c>
      <c r="E799" s="457">
        <f t="shared" si="18"/>
        <v>28785</v>
      </c>
      <c r="F799" s="457">
        <f t="shared" si="18"/>
        <v>22141</v>
      </c>
      <c r="G799" s="457">
        <f>+SUM(G796:G798)</f>
        <v>317570</v>
      </c>
    </row>
    <row r="800" spans="1:18" ht="13.5" outlineLevel="1" thickBot="1" x14ac:dyDescent="0.25">
      <c r="A800" s="32"/>
      <c r="B800" s="458">
        <v>2023</v>
      </c>
      <c r="C800" s="457"/>
      <c r="D800" s="457"/>
      <c r="E800" s="457"/>
      <c r="F800" s="457"/>
      <c r="G800" s="457"/>
    </row>
    <row r="801" spans="1:18" outlineLevel="1" x14ac:dyDescent="0.2">
      <c r="A801" s="32"/>
      <c r="B801" s="455" t="s">
        <v>612</v>
      </c>
      <c r="C801" s="454">
        <v>726</v>
      </c>
      <c r="D801" s="454">
        <v>219</v>
      </c>
      <c r="E801" s="454">
        <v>747</v>
      </c>
      <c r="F801" s="454">
        <v>4042</v>
      </c>
      <c r="G801" s="454">
        <f>+SUM(C801:F801)</f>
        <v>5734</v>
      </c>
    </row>
    <row r="802" spans="1:18" outlineLevel="1" x14ac:dyDescent="0.2">
      <c r="A802" s="32"/>
      <c r="B802" s="455" t="s">
        <v>613</v>
      </c>
      <c r="C802" s="274">
        <v>174937</v>
      </c>
      <c r="D802" s="274">
        <v>59657</v>
      </c>
      <c r="E802" s="274">
        <v>20991</v>
      </c>
      <c r="F802" s="274">
        <v>10819</v>
      </c>
      <c r="G802" s="274">
        <f>+SUM(C802:F802)</f>
        <v>266404</v>
      </c>
    </row>
    <row r="803" spans="1:18" outlineLevel="1" x14ac:dyDescent="0.2">
      <c r="A803" s="32"/>
      <c r="B803" s="455" t="s">
        <v>388</v>
      </c>
      <c r="C803" s="274">
        <v>34454</v>
      </c>
      <c r="D803" s="274">
        <v>3834</v>
      </c>
      <c r="E803" s="274">
        <v>3588</v>
      </c>
      <c r="F803" s="274">
        <v>7683</v>
      </c>
      <c r="G803" s="274">
        <f>+SUM(C803:F803)</f>
        <v>49559</v>
      </c>
    </row>
    <row r="804" spans="1:18" ht="13.5" outlineLevel="1" thickBot="1" x14ac:dyDescent="0.25">
      <c r="A804" s="32"/>
      <c r="B804" s="456" t="s">
        <v>225</v>
      </c>
      <c r="C804" s="457">
        <v>210117</v>
      </c>
      <c r="D804" s="457">
        <v>63710</v>
      </c>
      <c r="E804" s="457">
        <v>25326</v>
      </c>
      <c r="F804" s="457">
        <v>22544</v>
      </c>
      <c r="G804" s="457">
        <f>+SUM(G801:G803)</f>
        <v>321697</v>
      </c>
    </row>
    <row r="805" spans="1:18" outlineLevel="1" x14ac:dyDescent="0.2">
      <c r="A805" s="32"/>
      <c r="B805" s="32"/>
      <c r="C805" s="32"/>
      <c r="D805" s="32"/>
      <c r="E805" s="32"/>
      <c r="F805" s="32"/>
      <c r="G805" s="459"/>
    </row>
    <row r="806" spans="1:18" ht="52.5" customHeight="1" outlineLevel="1" x14ac:dyDescent="0.2">
      <c r="B806" s="553" t="s">
        <v>964</v>
      </c>
      <c r="C806" s="553"/>
      <c r="D806" s="553"/>
      <c r="E806" s="553"/>
      <c r="F806" s="553"/>
      <c r="G806" s="553"/>
      <c r="H806" s="553"/>
      <c r="I806" s="553"/>
      <c r="J806" s="553"/>
      <c r="K806" s="553"/>
      <c r="L806" s="553"/>
      <c r="M806" s="553"/>
      <c r="N806" s="553"/>
      <c r="O806" s="553"/>
      <c r="P806" s="553"/>
      <c r="Q806" s="188"/>
      <c r="R806" s="188"/>
    </row>
    <row r="809" spans="1:18" s="151" customFormat="1" ht="15.75" x14ac:dyDescent="0.2">
      <c r="A809" s="150" t="s">
        <v>614</v>
      </c>
      <c r="B809" s="555" t="s">
        <v>615</v>
      </c>
      <c r="C809" s="556"/>
      <c r="D809" s="556"/>
      <c r="E809" s="556"/>
      <c r="F809" s="556"/>
      <c r="G809" s="556"/>
      <c r="H809" s="556"/>
      <c r="I809" s="556"/>
      <c r="J809" s="556"/>
      <c r="K809" s="556"/>
      <c r="L809" s="556"/>
      <c r="M809" s="556"/>
      <c r="N809" s="556"/>
      <c r="O809" s="556"/>
      <c r="P809" s="556"/>
      <c r="Q809" s="510"/>
      <c r="R809" s="510"/>
    </row>
    <row r="810" spans="1:18" ht="36.75" customHeight="1" outlineLevel="1" x14ac:dyDescent="0.2">
      <c r="B810" s="553" t="s">
        <v>616</v>
      </c>
      <c r="C810" s="553"/>
      <c r="D810" s="553"/>
      <c r="E810" s="553"/>
      <c r="F810" s="553"/>
      <c r="G810" s="553"/>
      <c r="H810" s="553"/>
      <c r="I810" s="553"/>
      <c r="J810" s="553"/>
      <c r="K810" s="553"/>
      <c r="L810" s="553"/>
      <c r="M810" s="553"/>
      <c r="N810" s="553"/>
      <c r="O810" s="553"/>
      <c r="P810" s="553"/>
      <c r="Q810" s="188"/>
      <c r="R810" s="188"/>
    </row>
    <row r="811" spans="1:18" s="8" customFormat="1" outlineLevel="1" x14ac:dyDescent="0.2">
      <c r="A811" s="152"/>
      <c r="B811" s="527" t="s">
        <v>892</v>
      </c>
      <c r="C811" s="527"/>
      <c r="D811" s="527"/>
      <c r="E811" s="527"/>
      <c r="F811" s="527"/>
      <c r="G811" s="527"/>
      <c r="H811" s="527"/>
      <c r="I811" s="527"/>
      <c r="J811" s="527"/>
      <c r="K811" s="527"/>
      <c r="L811" s="527"/>
      <c r="M811" s="527"/>
      <c r="N811" s="527"/>
      <c r="O811" s="527"/>
      <c r="P811" s="527"/>
      <c r="Q811" s="172"/>
      <c r="R811" s="172"/>
    </row>
    <row r="812" spans="1:18" s="8" customFormat="1" outlineLevel="1" x14ac:dyDescent="0.2">
      <c r="A812" s="152"/>
      <c r="B812" s="8" t="s">
        <v>101</v>
      </c>
      <c r="C812" s="579"/>
      <c r="D812" s="579"/>
    </row>
    <row r="813" spans="1:18" ht="14.25" outlineLevel="1" x14ac:dyDescent="0.2">
      <c r="B813" s="460" t="s">
        <v>617</v>
      </c>
      <c r="C813" s="461">
        <v>2024</v>
      </c>
      <c r="D813" s="461">
        <v>2023</v>
      </c>
      <c r="E813" s="24"/>
      <c r="F813" s="24"/>
      <c r="G813" s="24"/>
      <c r="H813" s="24"/>
    </row>
    <row r="814" spans="1:18" ht="14.25" outlineLevel="1" x14ac:dyDescent="0.2">
      <c r="B814" s="462" t="s">
        <v>618</v>
      </c>
      <c r="C814" s="463">
        <v>19600</v>
      </c>
      <c r="D814" s="464">
        <v>15273</v>
      </c>
      <c r="E814" s="24"/>
      <c r="F814" s="24"/>
      <c r="G814" s="24"/>
      <c r="H814" s="24"/>
    </row>
    <row r="815" spans="1:18" ht="14.25" outlineLevel="1" x14ac:dyDescent="0.2">
      <c r="B815" s="462" t="s">
        <v>619</v>
      </c>
      <c r="C815" s="463">
        <v>8284</v>
      </c>
      <c r="D815" s="464">
        <v>3323</v>
      </c>
      <c r="E815" s="24"/>
      <c r="F815" s="24"/>
      <c r="G815" s="24"/>
      <c r="H815" s="24"/>
    </row>
    <row r="816" spans="1:18" ht="14.25" outlineLevel="1" x14ac:dyDescent="0.2">
      <c r="B816" s="462" t="s">
        <v>620</v>
      </c>
      <c r="C816" s="463">
        <v>2112</v>
      </c>
      <c r="D816" s="464">
        <v>964</v>
      </c>
      <c r="E816" s="24"/>
      <c r="F816" s="24"/>
      <c r="G816" s="24"/>
      <c r="H816" s="24"/>
    </row>
    <row r="817" spans="1:18" ht="14.25" outlineLevel="1" x14ac:dyDescent="0.2">
      <c r="B817" s="462" t="s">
        <v>621</v>
      </c>
      <c r="C817" s="463">
        <v>2059</v>
      </c>
      <c r="D817" s="464">
        <v>2386</v>
      </c>
      <c r="E817" s="24"/>
      <c r="F817" s="24"/>
      <c r="G817" s="24"/>
      <c r="H817" s="24"/>
    </row>
    <row r="818" spans="1:18" ht="14.25" outlineLevel="1" x14ac:dyDescent="0.2">
      <c r="B818" s="462" t="s">
        <v>622</v>
      </c>
      <c r="C818" s="463">
        <v>988</v>
      </c>
      <c r="D818" s="464">
        <v>2667</v>
      </c>
      <c r="E818" s="24"/>
      <c r="F818" s="24"/>
      <c r="G818" s="24"/>
      <c r="H818" s="24"/>
    </row>
    <row r="819" spans="1:18" ht="15" outlineLevel="1" thickBot="1" x14ac:dyDescent="0.25">
      <c r="B819" s="445" t="s">
        <v>317</v>
      </c>
      <c r="C819" s="465">
        <f>+SUM(C814:C818)</f>
        <v>33043</v>
      </c>
      <c r="D819" s="465">
        <f>+SUM(D814:D818)</f>
        <v>24613</v>
      </c>
      <c r="E819" s="24"/>
      <c r="F819" s="24"/>
      <c r="G819" s="24"/>
      <c r="H819" s="24"/>
    </row>
    <row r="820" spans="1:18" ht="15" outlineLevel="1" thickTop="1" x14ac:dyDescent="0.2">
      <c r="B820" s="96"/>
      <c r="C820" s="466"/>
      <c r="D820" s="466"/>
      <c r="E820" s="24"/>
      <c r="F820" s="24"/>
      <c r="G820" s="24"/>
      <c r="H820" s="24"/>
    </row>
    <row r="821" spans="1:18" ht="14.25" outlineLevel="1" x14ac:dyDescent="0.2">
      <c r="B821" s="467" t="s">
        <v>623</v>
      </c>
      <c r="C821" s="468"/>
      <c r="D821" s="468"/>
      <c r="E821" s="24"/>
      <c r="F821" s="24"/>
      <c r="G821" s="24"/>
      <c r="H821" s="24"/>
    </row>
    <row r="822" spans="1:18" outlineLevel="1" x14ac:dyDescent="0.2"/>
    <row r="825" spans="1:18" s="151" customFormat="1" ht="15.75" x14ac:dyDescent="0.2">
      <c r="A825" s="150" t="s">
        <v>624</v>
      </c>
      <c r="B825" s="555" t="s">
        <v>625</v>
      </c>
      <c r="C825" s="556"/>
      <c r="D825" s="556"/>
      <c r="E825" s="556"/>
      <c r="F825" s="556"/>
      <c r="G825" s="556"/>
      <c r="H825" s="556"/>
      <c r="I825" s="556"/>
      <c r="J825" s="556"/>
      <c r="K825" s="556"/>
      <c r="L825" s="556"/>
      <c r="M825" s="556"/>
      <c r="N825" s="556"/>
      <c r="O825" s="556"/>
      <c r="P825" s="556"/>
      <c r="Q825" s="510"/>
      <c r="R825" s="510"/>
    </row>
    <row r="826" spans="1:18" s="471" customFormat="1" ht="15.75" outlineLevel="1" x14ac:dyDescent="0.2">
      <c r="A826" s="469"/>
      <c r="B826" s="470"/>
      <c r="C826" s="470"/>
      <c r="D826" s="470"/>
      <c r="E826" s="470"/>
      <c r="F826" s="470"/>
      <c r="G826" s="470"/>
      <c r="H826" s="470"/>
      <c r="I826" s="470"/>
      <c r="J826" s="470"/>
      <c r="K826" s="470"/>
      <c r="L826" s="470"/>
      <c r="M826" s="470"/>
      <c r="N826" s="470"/>
      <c r="O826" s="470"/>
      <c r="P826" s="470"/>
      <c r="Q826" s="470"/>
      <c r="R826" s="470"/>
    </row>
    <row r="827" spans="1:18" outlineLevel="1" x14ac:dyDescent="0.2">
      <c r="B827" s="553" t="s">
        <v>893</v>
      </c>
      <c r="C827" s="553"/>
      <c r="D827" s="553"/>
      <c r="E827" s="553"/>
      <c r="F827" s="553"/>
      <c r="G827" s="553"/>
      <c r="H827" s="553"/>
      <c r="I827" s="553"/>
      <c r="J827" s="553"/>
      <c r="K827" s="553"/>
      <c r="L827" s="553"/>
      <c r="M827" s="553"/>
      <c r="N827" s="553"/>
      <c r="O827" s="553"/>
      <c r="P827" s="553"/>
      <c r="Q827" s="188"/>
      <c r="R827" s="188"/>
    </row>
    <row r="828" spans="1:18" ht="56.25" customHeight="1" outlineLevel="1" x14ac:dyDescent="0.2">
      <c r="B828" s="553" t="s">
        <v>965</v>
      </c>
      <c r="C828" s="553"/>
      <c r="D828" s="553"/>
      <c r="E828" s="553"/>
      <c r="F828" s="553"/>
      <c r="G828" s="553"/>
      <c r="H828" s="553"/>
      <c r="I828" s="553"/>
      <c r="J828" s="553"/>
      <c r="K828" s="553"/>
      <c r="L828" s="553"/>
      <c r="M828" s="553"/>
      <c r="N828" s="553"/>
      <c r="O828" s="553"/>
      <c r="P828" s="553"/>
      <c r="Q828" s="188"/>
      <c r="R828" s="188"/>
    </row>
    <row r="831" spans="1:18" s="151" customFormat="1" ht="15.75" x14ac:dyDescent="0.2">
      <c r="A831" s="150" t="s">
        <v>626</v>
      </c>
      <c r="B831" s="555" t="s">
        <v>894</v>
      </c>
      <c r="C831" s="556"/>
      <c r="D831" s="556"/>
      <c r="E831" s="556"/>
      <c r="F831" s="556"/>
      <c r="G831" s="556"/>
      <c r="H831" s="556"/>
      <c r="I831" s="556"/>
      <c r="J831" s="556"/>
      <c r="K831" s="556"/>
      <c r="L831" s="556"/>
      <c r="M831" s="556"/>
      <c r="N831" s="556"/>
      <c r="O831" s="556"/>
      <c r="P831" s="556"/>
      <c r="Q831" s="510"/>
      <c r="R831" s="510"/>
    </row>
    <row r="832" spans="1:18" outlineLevel="1" x14ac:dyDescent="0.2">
      <c r="C832" s="32"/>
      <c r="D832" s="32"/>
      <c r="E832" s="32"/>
      <c r="F832" s="32"/>
    </row>
    <row r="833" spans="1:18" outlineLevel="1" x14ac:dyDescent="0.2">
      <c r="C833" s="560"/>
      <c r="D833" s="560"/>
    </row>
    <row r="834" spans="1:18" outlineLevel="1" x14ac:dyDescent="0.2">
      <c r="B834" s="96" t="s">
        <v>101</v>
      </c>
      <c r="C834" s="461">
        <v>2024</v>
      </c>
      <c r="D834" s="461">
        <v>2023</v>
      </c>
    </row>
    <row r="835" spans="1:18" outlineLevel="1" x14ac:dyDescent="0.2">
      <c r="B835" s="32" t="s">
        <v>69</v>
      </c>
      <c r="C835" s="472">
        <v>110390</v>
      </c>
      <c r="D835" s="472">
        <v>100640</v>
      </c>
    </row>
    <row r="836" spans="1:18" outlineLevel="1" x14ac:dyDescent="0.2">
      <c r="B836" s="32" t="s">
        <v>627</v>
      </c>
      <c r="C836" s="473">
        <v>38230</v>
      </c>
      <c r="D836" s="473">
        <v>53529</v>
      </c>
    </row>
    <row r="837" spans="1:18" outlineLevel="1" x14ac:dyDescent="0.2">
      <c r="B837" s="32" t="s">
        <v>68</v>
      </c>
      <c r="C837" s="473">
        <v>10028</v>
      </c>
      <c r="D837" s="473">
        <v>10931</v>
      </c>
    </row>
    <row r="838" spans="1:18" ht="13.5" outlineLevel="1" thickBot="1" x14ac:dyDescent="0.25">
      <c r="B838" s="445" t="s">
        <v>317</v>
      </c>
      <c r="C838" s="474">
        <f>+SUM(C835:C837)</f>
        <v>158648</v>
      </c>
      <c r="D838" s="474">
        <f>+SUM(D835:D837)</f>
        <v>165100</v>
      </c>
    </row>
    <row r="839" spans="1:18" s="318" customFormat="1" ht="34.5" customHeight="1" outlineLevel="1" thickTop="1" x14ac:dyDescent="0.2">
      <c r="A839" s="317"/>
      <c r="B839" s="557" t="s">
        <v>628</v>
      </c>
      <c r="C839" s="557"/>
      <c r="D839" s="557"/>
      <c r="E839" s="557"/>
      <c r="F839" s="557"/>
      <c r="G839" s="557"/>
      <c r="H839" s="557"/>
      <c r="I839" s="557"/>
      <c r="J839" s="557"/>
      <c r="K839" s="557"/>
      <c r="L839" s="557"/>
      <c r="M839" s="557"/>
      <c r="N839" s="557"/>
      <c r="O839" s="557"/>
      <c r="P839" s="557"/>
      <c r="Q839" s="207"/>
      <c r="R839" s="207"/>
    </row>
    <row r="840" spans="1:18" outlineLevel="1" x14ac:dyDescent="0.2"/>
    <row r="843" spans="1:18" s="151" customFormat="1" ht="15.75" x14ac:dyDescent="0.2">
      <c r="A843" s="150" t="s">
        <v>629</v>
      </c>
      <c r="B843" s="555" t="s">
        <v>686</v>
      </c>
      <c r="C843" s="556"/>
      <c r="D843" s="556"/>
      <c r="E843" s="556"/>
      <c r="F843" s="556"/>
      <c r="G843" s="556"/>
      <c r="H843" s="556"/>
      <c r="I843" s="556"/>
      <c r="J843" s="556"/>
      <c r="K843" s="556"/>
      <c r="L843" s="556"/>
      <c r="M843" s="556"/>
      <c r="N843" s="556"/>
      <c r="O843" s="556"/>
      <c r="P843" s="556"/>
      <c r="Q843" s="510"/>
      <c r="R843" s="510"/>
    </row>
    <row r="844" spans="1:18" ht="35.25" customHeight="1" outlineLevel="1" x14ac:dyDescent="0.2">
      <c r="B844" s="584" t="s">
        <v>895</v>
      </c>
      <c r="C844" s="584"/>
      <c r="D844" s="584"/>
      <c r="E844" s="584"/>
      <c r="F844" s="584"/>
      <c r="G844" s="584"/>
      <c r="H844" s="584"/>
      <c r="I844" s="584"/>
      <c r="J844" s="584"/>
      <c r="K844" s="584"/>
      <c r="L844" s="584"/>
      <c r="M844" s="584"/>
      <c r="N844" s="584"/>
      <c r="O844" s="584"/>
      <c r="P844" s="584"/>
      <c r="Q844" s="188"/>
      <c r="R844" s="188"/>
    </row>
    <row r="845" spans="1:18" ht="31.5" customHeight="1" outlineLevel="1" x14ac:dyDescent="0.2">
      <c r="B845" s="584" t="s">
        <v>896</v>
      </c>
      <c r="C845" s="584"/>
      <c r="D845" s="584"/>
      <c r="E845" s="584"/>
      <c r="F845" s="584"/>
      <c r="G845" s="584"/>
      <c r="H845" s="584"/>
      <c r="I845" s="584"/>
      <c r="J845" s="584"/>
      <c r="K845" s="584"/>
      <c r="L845" s="584"/>
      <c r="M845" s="584"/>
      <c r="N845" s="584"/>
      <c r="O845" s="584"/>
      <c r="P845" s="584"/>
      <c r="Q845" s="188"/>
      <c r="R845" s="188"/>
    </row>
    <row r="846" spans="1:18" outlineLevel="1" x14ac:dyDescent="0.2">
      <c r="A846" s="4"/>
      <c r="B846" s="171"/>
      <c r="C846" s="171"/>
      <c r="D846" s="171"/>
      <c r="E846" s="171"/>
    </row>
    <row r="847" spans="1:18" x14ac:dyDescent="0.2">
      <c r="A847" s="152" t="s">
        <v>99</v>
      </c>
      <c r="B847" s="153" t="s">
        <v>630</v>
      </c>
      <c r="C847" s="154"/>
      <c r="D847" s="154"/>
      <c r="E847" s="154"/>
      <c r="F847" s="154"/>
      <c r="G847" s="154"/>
      <c r="H847" s="154"/>
      <c r="I847" s="154"/>
      <c r="J847" s="154"/>
    </row>
    <row r="848" spans="1:18" x14ac:dyDescent="0.2">
      <c r="B848" s="153"/>
      <c r="C848" s="154"/>
      <c r="D848" s="154"/>
      <c r="E848" s="154"/>
      <c r="F848" s="154"/>
      <c r="G848" s="154"/>
      <c r="H848" s="154"/>
      <c r="I848" s="154"/>
      <c r="J848" s="154"/>
    </row>
    <row r="849" spans="1:10" outlineLevel="1" x14ac:dyDescent="0.2">
      <c r="A849" s="4"/>
      <c r="B849" s="475" t="s">
        <v>390</v>
      </c>
      <c r="C849" s="560"/>
      <c r="D849" s="560"/>
      <c r="E849" s="171"/>
    </row>
    <row r="850" spans="1:10" outlineLevel="1" x14ac:dyDescent="0.2">
      <c r="A850" s="4"/>
      <c r="B850" s="476" t="s">
        <v>101</v>
      </c>
      <c r="C850" s="302">
        <v>2024</v>
      </c>
      <c r="D850" s="302">
        <v>2023</v>
      </c>
      <c r="E850" s="171"/>
    </row>
    <row r="851" spans="1:10" outlineLevel="1" x14ac:dyDescent="0.2">
      <c r="A851" s="4"/>
      <c r="B851" s="477" t="s">
        <v>631</v>
      </c>
      <c r="C851" s="478">
        <v>179869</v>
      </c>
      <c r="D851" s="478">
        <v>194042</v>
      </c>
      <c r="E851" s="171"/>
    </row>
    <row r="852" spans="1:10" outlineLevel="1" x14ac:dyDescent="0.2">
      <c r="A852" s="4"/>
      <c r="B852" s="477" t="s">
        <v>388</v>
      </c>
      <c r="C852" s="478">
        <v>80037</v>
      </c>
      <c r="D852" s="478">
        <v>75586</v>
      </c>
      <c r="E852" s="171"/>
    </row>
    <row r="853" spans="1:10" outlineLevel="1" x14ac:dyDescent="0.2">
      <c r="A853" s="4"/>
      <c r="B853" s="477" t="s">
        <v>632</v>
      </c>
      <c r="C853" s="478">
        <v>19700</v>
      </c>
      <c r="D853" s="478">
        <v>15304</v>
      </c>
      <c r="E853" s="171"/>
    </row>
    <row r="854" spans="1:10" outlineLevel="1" x14ac:dyDescent="0.2">
      <c r="A854" s="4"/>
      <c r="B854" s="477" t="s">
        <v>638</v>
      </c>
      <c r="C854" s="478">
        <v>14899</v>
      </c>
      <c r="D854" s="478">
        <v>14899</v>
      </c>
      <c r="E854" s="171"/>
    </row>
    <row r="855" spans="1:10" outlineLevel="1" x14ac:dyDescent="0.2">
      <c r="A855" s="4"/>
      <c r="B855" s="477" t="s">
        <v>633</v>
      </c>
      <c r="C855" s="478">
        <v>14581</v>
      </c>
      <c r="D855" s="478">
        <v>16498</v>
      </c>
      <c r="E855" s="171"/>
    </row>
    <row r="856" spans="1:10" outlineLevel="1" x14ac:dyDescent="0.2">
      <c r="A856" s="4"/>
      <c r="B856" s="477" t="s">
        <v>634</v>
      </c>
      <c r="C856" s="478">
        <v>8346</v>
      </c>
      <c r="D856" s="478">
        <v>17366</v>
      </c>
      <c r="E856" s="171"/>
    </row>
    <row r="857" spans="1:10" outlineLevel="1" x14ac:dyDescent="0.2">
      <c r="A857" s="4"/>
      <c r="B857" s="477" t="s">
        <v>635</v>
      </c>
      <c r="C857" s="478">
        <v>4919</v>
      </c>
      <c r="D857" s="478">
        <v>5259</v>
      </c>
      <c r="E857" s="171"/>
    </row>
    <row r="858" spans="1:10" outlineLevel="1" x14ac:dyDescent="0.2">
      <c r="A858" s="4"/>
      <c r="B858" s="171" t="s">
        <v>897</v>
      </c>
      <c r="C858" s="478">
        <v>4514</v>
      </c>
      <c r="D858" s="478">
        <v>96189</v>
      </c>
      <c r="E858" s="171"/>
    </row>
    <row r="859" spans="1:10" ht="13.5" outlineLevel="1" thickBot="1" x14ac:dyDescent="0.25">
      <c r="A859" s="4"/>
      <c r="B859" s="305" t="s">
        <v>225</v>
      </c>
      <c r="C859" s="446">
        <f>+SUM(C851:C858)</f>
        <v>326865</v>
      </c>
      <c r="D859" s="446">
        <f>+SUM(D851:D858)</f>
        <v>435143</v>
      </c>
      <c r="E859" s="171"/>
    </row>
    <row r="860" spans="1:10" ht="13.5" outlineLevel="1" thickTop="1" x14ac:dyDescent="0.2">
      <c r="A860" s="4"/>
      <c r="B860" s="171"/>
      <c r="C860" s="171"/>
      <c r="D860" s="171"/>
      <c r="E860" s="171"/>
    </row>
    <row r="861" spans="1:10" x14ac:dyDescent="0.2">
      <c r="A861" s="152" t="s">
        <v>92</v>
      </c>
      <c r="B861" s="153" t="s">
        <v>91</v>
      </c>
      <c r="C861" s="154"/>
      <c r="D861" s="154"/>
      <c r="E861" s="154"/>
      <c r="F861" s="154"/>
      <c r="G861" s="154"/>
      <c r="H861" s="154"/>
      <c r="I861" s="154"/>
      <c r="J861" s="154"/>
    </row>
    <row r="862" spans="1:10" outlineLevel="1" x14ac:dyDescent="0.2">
      <c r="B862" s="153"/>
      <c r="C862" s="560"/>
      <c r="D862" s="560"/>
      <c r="E862" s="154"/>
      <c r="F862" s="154"/>
      <c r="G862" s="154"/>
      <c r="H862" s="154"/>
      <c r="I862" s="154"/>
      <c r="J862" s="154"/>
    </row>
    <row r="863" spans="1:10" outlineLevel="1" x14ac:dyDescent="0.2">
      <c r="B863" s="476" t="s">
        <v>898</v>
      </c>
      <c r="C863" s="179"/>
      <c r="D863" s="179"/>
      <c r="E863" s="154"/>
      <c r="F863" s="154"/>
      <c r="G863" s="154"/>
      <c r="H863" s="154"/>
      <c r="I863" s="154"/>
      <c r="J863" s="154"/>
    </row>
    <row r="864" spans="1:10" outlineLevel="1" x14ac:dyDescent="0.2">
      <c r="A864" s="4"/>
      <c r="B864" s="476" t="s">
        <v>101</v>
      </c>
      <c r="C864" s="302">
        <v>2024</v>
      </c>
      <c r="D864" s="302">
        <v>2023</v>
      </c>
      <c r="E864" s="171"/>
    </row>
    <row r="865" spans="1:18" outlineLevel="1" x14ac:dyDescent="0.2">
      <c r="A865" s="4"/>
      <c r="B865" s="477" t="s">
        <v>636</v>
      </c>
      <c r="C865" s="478">
        <v>118316</v>
      </c>
      <c r="D865" s="478">
        <v>84482</v>
      </c>
      <c r="E865" s="171"/>
    </row>
    <row r="866" spans="1:18" outlineLevel="1" x14ac:dyDescent="0.2">
      <c r="A866" s="4"/>
      <c r="B866" s="477" t="s">
        <v>637</v>
      </c>
      <c r="C866" s="478">
        <v>107894</v>
      </c>
      <c r="D866" s="478">
        <v>40255</v>
      </c>
      <c r="E866" s="171"/>
    </row>
    <row r="867" spans="1:18" outlineLevel="1" x14ac:dyDescent="0.2">
      <c r="A867" s="4"/>
      <c r="B867" s="477" t="s">
        <v>638</v>
      </c>
      <c r="C867" s="478">
        <v>74169</v>
      </c>
      <c r="D867" s="478">
        <v>89068</v>
      </c>
      <c r="E867" s="171"/>
    </row>
    <row r="868" spans="1:18" outlineLevel="1" x14ac:dyDescent="0.2">
      <c r="A868" s="4"/>
      <c r="B868" s="477" t="s">
        <v>388</v>
      </c>
      <c r="C868" s="478">
        <v>345</v>
      </c>
      <c r="D868" s="478">
        <v>612</v>
      </c>
      <c r="E868" s="171"/>
    </row>
    <row r="869" spans="1:18" ht="13.5" outlineLevel="1" thickBot="1" x14ac:dyDescent="0.25">
      <c r="A869" s="4"/>
      <c r="B869" s="305" t="s">
        <v>225</v>
      </c>
      <c r="C869" s="446">
        <v>300724</v>
      </c>
      <c r="D869" s="446">
        <v>214417</v>
      </c>
      <c r="E869" s="171"/>
    </row>
    <row r="870" spans="1:18" ht="13.5" outlineLevel="1" thickTop="1" x14ac:dyDescent="0.2"/>
    <row r="871" spans="1:18" outlineLevel="1" x14ac:dyDescent="0.2"/>
    <row r="873" spans="1:18" s="151" customFormat="1" ht="15.75" x14ac:dyDescent="0.2">
      <c r="A873" s="150" t="s">
        <v>639</v>
      </c>
      <c r="B873" s="555" t="s">
        <v>640</v>
      </c>
      <c r="C873" s="556"/>
      <c r="D873" s="556"/>
      <c r="E873" s="556"/>
      <c r="F873" s="556"/>
      <c r="G873" s="556"/>
      <c r="H873" s="556"/>
      <c r="I873" s="556"/>
      <c r="J873" s="556"/>
      <c r="K873" s="556"/>
      <c r="L873" s="556"/>
      <c r="M873" s="556"/>
      <c r="N873" s="556"/>
      <c r="O873" s="556"/>
      <c r="P873" s="556"/>
      <c r="Q873" s="510"/>
      <c r="R873" s="510"/>
    </row>
    <row r="874" spans="1:18" outlineLevel="1" x14ac:dyDescent="0.2">
      <c r="C874" s="32"/>
      <c r="D874" s="32"/>
      <c r="E874" s="32"/>
    </row>
    <row r="875" spans="1:18" outlineLevel="1" x14ac:dyDescent="0.2">
      <c r="B875" s="96" t="s">
        <v>60</v>
      </c>
      <c r="C875" s="32"/>
      <c r="D875" s="32"/>
    </row>
    <row r="876" spans="1:18" outlineLevel="1" x14ac:dyDescent="0.2">
      <c r="B876" s="32"/>
      <c r="C876" s="560"/>
      <c r="D876" s="560"/>
    </row>
    <row r="877" spans="1:18" outlineLevel="1" x14ac:dyDescent="0.2">
      <c r="B877" s="460" t="s">
        <v>101</v>
      </c>
      <c r="C877" s="461">
        <v>2024</v>
      </c>
      <c r="D877" s="461">
        <v>2023</v>
      </c>
    </row>
    <row r="878" spans="1:18" outlineLevel="1" x14ac:dyDescent="0.2">
      <c r="B878" s="32" t="s">
        <v>641</v>
      </c>
      <c r="C878" s="479">
        <v>8785</v>
      </c>
      <c r="D878" s="479">
        <v>9690</v>
      </c>
    </row>
    <row r="879" spans="1:18" outlineLevel="1" x14ac:dyDescent="0.2">
      <c r="B879" s="32" t="s">
        <v>642</v>
      </c>
      <c r="C879" s="479">
        <v>16898</v>
      </c>
      <c r="D879" s="479">
        <v>18624</v>
      </c>
    </row>
    <row r="880" spans="1:18" outlineLevel="1" x14ac:dyDescent="0.2">
      <c r="B880" s="4" t="s">
        <v>966</v>
      </c>
      <c r="C880" s="480">
        <v>-260</v>
      </c>
      <c r="D880" s="480">
        <v>-398</v>
      </c>
    </row>
    <row r="881" spans="2:18" ht="13.5" outlineLevel="1" thickBot="1" x14ac:dyDescent="0.25">
      <c r="B881" s="445" t="s">
        <v>225</v>
      </c>
      <c r="C881" s="481">
        <v>25423</v>
      </c>
      <c r="D881" s="481">
        <v>27916</v>
      </c>
    </row>
    <row r="882" spans="2:18" ht="13.5" outlineLevel="1" thickTop="1" x14ac:dyDescent="0.2">
      <c r="B882" s="96"/>
      <c r="C882" s="482"/>
      <c r="D882" s="482"/>
      <c r="G882" s="27"/>
      <c r="H882" s="27"/>
    </row>
    <row r="883" spans="2:18" outlineLevel="1" x14ac:dyDescent="0.2">
      <c r="B883" s="96" t="s">
        <v>643</v>
      </c>
      <c r="C883" s="483"/>
      <c r="D883" s="32"/>
      <c r="G883" s="27"/>
      <c r="H883" s="27"/>
    </row>
    <row r="884" spans="2:18" outlineLevel="1" x14ac:dyDescent="0.2">
      <c r="B884" s="32"/>
      <c r="C884" s="560"/>
      <c r="D884" s="560"/>
      <c r="G884" s="27"/>
      <c r="H884" s="27"/>
    </row>
    <row r="885" spans="2:18" outlineLevel="1" x14ac:dyDescent="0.2">
      <c r="B885" s="460" t="s">
        <v>101</v>
      </c>
      <c r="C885" s="461">
        <v>2024</v>
      </c>
      <c r="D885" s="461">
        <v>2023</v>
      </c>
      <c r="G885" s="27"/>
      <c r="H885" s="27"/>
    </row>
    <row r="886" spans="2:18" outlineLevel="1" x14ac:dyDescent="0.2">
      <c r="B886" s="32" t="s">
        <v>641</v>
      </c>
      <c r="C886" s="479">
        <v>3269</v>
      </c>
      <c r="D886" s="479">
        <v>5433</v>
      </c>
      <c r="G886" s="27"/>
      <c r="H886" s="27"/>
    </row>
    <row r="887" spans="2:18" outlineLevel="1" x14ac:dyDescent="0.2">
      <c r="B887" s="32" t="s">
        <v>642</v>
      </c>
      <c r="C887" s="480">
        <v>61420</v>
      </c>
      <c r="D887" s="480">
        <v>47803</v>
      </c>
      <c r="G887" s="27"/>
      <c r="H887" s="27"/>
    </row>
    <row r="888" spans="2:18" ht="13.5" outlineLevel="1" thickBot="1" x14ac:dyDescent="0.25">
      <c r="B888" s="445" t="s">
        <v>225</v>
      </c>
      <c r="C888" s="481">
        <f>+SUM(C886:C887)</f>
        <v>64689</v>
      </c>
      <c r="D888" s="481">
        <f>+SUM(D886:D887)</f>
        <v>53236</v>
      </c>
      <c r="G888" s="27"/>
      <c r="H888" s="27"/>
    </row>
    <row r="889" spans="2:18" ht="13.5" outlineLevel="1" thickTop="1" x14ac:dyDescent="0.2">
      <c r="B889" s="96"/>
      <c r="C889" s="482"/>
      <c r="D889" s="482"/>
      <c r="G889" s="27"/>
      <c r="H889" s="27"/>
    </row>
    <row r="890" spans="2:18" outlineLevel="1" x14ac:dyDescent="0.2">
      <c r="B890" s="553" t="s">
        <v>899</v>
      </c>
      <c r="C890" s="553"/>
      <c r="D890" s="553"/>
      <c r="E890" s="553"/>
      <c r="F890" s="553"/>
      <c r="G890" s="553"/>
      <c r="H890" s="553"/>
      <c r="I890" s="553"/>
      <c r="J890" s="553"/>
      <c r="K890" s="553"/>
      <c r="L890" s="553"/>
      <c r="M890" s="553"/>
      <c r="N890" s="553"/>
      <c r="O890" s="553"/>
      <c r="P890" s="553"/>
      <c r="Q890" s="188"/>
      <c r="R890" s="188"/>
    </row>
    <row r="891" spans="2:18" ht="37.5" customHeight="1" outlineLevel="1" x14ac:dyDescent="0.2">
      <c r="B891" s="553" t="s">
        <v>967</v>
      </c>
      <c r="C891" s="553"/>
      <c r="D891" s="553"/>
      <c r="E891" s="553"/>
      <c r="F891" s="553"/>
      <c r="G891" s="553"/>
      <c r="H891" s="553"/>
      <c r="I891" s="553"/>
      <c r="J891" s="553"/>
      <c r="K891" s="553"/>
      <c r="L891" s="553"/>
      <c r="M891" s="553"/>
      <c r="N891" s="553"/>
      <c r="O891" s="553"/>
      <c r="P891" s="553"/>
      <c r="Q891" s="188"/>
      <c r="R891" s="188"/>
    </row>
    <row r="892" spans="2:18" outlineLevel="1" x14ac:dyDescent="0.2">
      <c r="C892" s="484"/>
      <c r="D892" s="484"/>
    </row>
    <row r="893" spans="2:18" outlineLevel="1" x14ac:dyDescent="0.2">
      <c r="B893" s="159" t="s">
        <v>900</v>
      </c>
      <c r="C893" s="560"/>
      <c r="D893" s="560"/>
    </row>
    <row r="894" spans="2:18" outlineLevel="1" x14ac:dyDescent="0.2">
      <c r="B894" s="159" t="s">
        <v>101</v>
      </c>
      <c r="C894" s="461">
        <v>2024</v>
      </c>
      <c r="D894" s="461">
        <v>2023</v>
      </c>
    </row>
    <row r="895" spans="2:18" outlineLevel="1" x14ac:dyDescent="0.2">
      <c r="B895" s="106" t="s">
        <v>644</v>
      </c>
      <c r="C895" s="485">
        <v>124</v>
      </c>
      <c r="D895" s="485">
        <v>114</v>
      </c>
    </row>
    <row r="896" spans="2:18" outlineLevel="1" x14ac:dyDescent="0.2">
      <c r="B896" s="106" t="s">
        <v>645</v>
      </c>
      <c r="C896" s="485">
        <v>33</v>
      </c>
      <c r="D896" s="485">
        <v>159</v>
      </c>
    </row>
    <row r="897" spans="1:18" outlineLevel="1" x14ac:dyDescent="0.2">
      <c r="B897" s="106" t="s">
        <v>646</v>
      </c>
      <c r="C897" s="485">
        <v>-125</v>
      </c>
      <c r="D897" s="485">
        <v>-149</v>
      </c>
    </row>
    <row r="898" spans="1:18" ht="13.5" outlineLevel="1" thickBot="1" x14ac:dyDescent="0.25">
      <c r="B898" s="291" t="s">
        <v>647</v>
      </c>
      <c r="C898" s="486">
        <f>+SUM(C895:C897)</f>
        <v>32</v>
      </c>
      <c r="D898" s="486">
        <f>+SUM(D895:D897)</f>
        <v>124</v>
      </c>
    </row>
    <row r="899" spans="1:18" ht="13.5" outlineLevel="1" thickTop="1" x14ac:dyDescent="0.2">
      <c r="B899" s="272"/>
      <c r="C899" s="487"/>
      <c r="D899" s="487"/>
    </row>
    <row r="900" spans="1:18" outlineLevel="1" x14ac:dyDescent="0.2">
      <c r="B900" s="585" t="s">
        <v>648</v>
      </c>
      <c r="C900" s="585"/>
      <c r="D900" s="585"/>
      <c r="E900" s="585"/>
      <c r="F900" s="585"/>
      <c r="G900" s="585"/>
      <c r="H900" s="585"/>
    </row>
    <row r="901" spans="1:18" outlineLevel="1" x14ac:dyDescent="0.2"/>
    <row r="904" spans="1:18" s="151" customFormat="1" ht="15.75" x14ac:dyDescent="0.2">
      <c r="A904" s="150" t="s">
        <v>649</v>
      </c>
      <c r="B904" s="555" t="s">
        <v>650</v>
      </c>
      <c r="C904" s="556"/>
      <c r="D904" s="556"/>
      <c r="E904" s="556"/>
      <c r="F904" s="556"/>
      <c r="G904" s="556"/>
      <c r="H904" s="556"/>
      <c r="I904" s="556"/>
      <c r="J904" s="556"/>
      <c r="K904" s="556"/>
      <c r="L904" s="556"/>
      <c r="M904" s="556"/>
      <c r="N904" s="556"/>
      <c r="O904" s="556"/>
      <c r="P904" s="556"/>
      <c r="Q904" s="510"/>
      <c r="R904" s="510"/>
    </row>
    <row r="905" spans="1:18" collapsed="1" x14ac:dyDescent="0.2">
      <c r="A905" s="152" t="s">
        <v>651</v>
      </c>
      <c r="B905" s="153" t="s">
        <v>652</v>
      </c>
      <c r="C905" s="154"/>
      <c r="D905" s="154"/>
      <c r="E905" s="154"/>
      <c r="F905" s="154"/>
      <c r="G905" s="154"/>
      <c r="H905" s="154"/>
      <c r="I905" s="154"/>
      <c r="J905" s="154"/>
    </row>
    <row r="906" spans="1:18" ht="37.5" customHeight="1" outlineLevel="1" x14ac:dyDescent="0.2">
      <c r="B906" s="553" t="s">
        <v>653</v>
      </c>
      <c r="C906" s="553"/>
      <c r="D906" s="553"/>
      <c r="E906" s="553"/>
      <c r="F906" s="553"/>
      <c r="G906" s="553"/>
      <c r="H906" s="553"/>
      <c r="I906" s="553"/>
      <c r="J906" s="553"/>
      <c r="K906" s="553"/>
      <c r="L906" s="553"/>
      <c r="M906" s="553"/>
      <c r="N906" s="553"/>
      <c r="O906" s="553"/>
      <c r="P906" s="553"/>
      <c r="Q906" s="188"/>
      <c r="R906" s="188"/>
    </row>
    <row r="907" spans="1:18" outlineLevel="1" collapsed="1" x14ac:dyDescent="0.2">
      <c r="A907" s="158" t="s">
        <v>654</v>
      </c>
      <c r="B907" s="159" t="s">
        <v>655</v>
      </c>
      <c r="J907" s="160"/>
    </row>
    <row r="908" spans="1:18" ht="37.5" customHeight="1" outlineLevel="1" x14ac:dyDescent="0.2">
      <c r="B908" s="553" t="s">
        <v>901</v>
      </c>
      <c r="C908" s="553"/>
      <c r="D908" s="553"/>
      <c r="E908" s="553"/>
      <c r="F908" s="553"/>
      <c r="G908" s="553"/>
      <c r="H908" s="553"/>
      <c r="I908" s="553"/>
      <c r="J908" s="553"/>
      <c r="K908" s="553"/>
      <c r="L908" s="553"/>
      <c r="M908" s="553"/>
      <c r="N908" s="553"/>
      <c r="O908" s="553"/>
      <c r="P908" s="553"/>
      <c r="Q908" s="188"/>
      <c r="R908" s="188"/>
    </row>
    <row r="909" spans="1:18" x14ac:dyDescent="0.2">
      <c r="A909" s="152" t="s">
        <v>656</v>
      </c>
      <c r="B909" s="153" t="s">
        <v>657</v>
      </c>
      <c r="C909" s="154"/>
      <c r="D909" s="154"/>
      <c r="E909" s="154"/>
      <c r="F909" s="154"/>
      <c r="G909" s="154"/>
      <c r="H909" s="154"/>
      <c r="I909" s="154"/>
      <c r="J909" s="154"/>
    </row>
    <row r="910" spans="1:18" outlineLevel="1" collapsed="1" x14ac:dyDescent="0.2">
      <c r="A910" s="158" t="s">
        <v>658</v>
      </c>
      <c r="B910" s="159" t="s">
        <v>659</v>
      </c>
      <c r="J910" s="160"/>
    </row>
    <row r="911" spans="1:18" ht="36" customHeight="1" outlineLevel="2" x14ac:dyDescent="0.2">
      <c r="B911" s="553" t="s">
        <v>902</v>
      </c>
      <c r="C911" s="553"/>
      <c r="D911" s="553"/>
      <c r="E911" s="553"/>
      <c r="F911" s="553"/>
      <c r="G911" s="553"/>
      <c r="H911" s="553"/>
      <c r="I911" s="553"/>
      <c r="J911" s="553"/>
      <c r="K911" s="553"/>
      <c r="L911" s="553"/>
      <c r="M911" s="553"/>
      <c r="N911" s="553"/>
      <c r="O911" s="553"/>
      <c r="P911" s="553"/>
      <c r="Q911" s="188"/>
      <c r="R911" s="188"/>
    </row>
    <row r="912" spans="1:18" ht="30.75" customHeight="1" outlineLevel="2" x14ac:dyDescent="0.2">
      <c r="B912" s="553" t="s">
        <v>903</v>
      </c>
      <c r="C912" s="553"/>
      <c r="D912" s="553"/>
      <c r="E912" s="553"/>
      <c r="F912" s="553"/>
      <c r="G912" s="553"/>
      <c r="H912" s="553"/>
      <c r="I912" s="553"/>
      <c r="J912" s="553"/>
      <c r="K912" s="553"/>
      <c r="L912" s="553"/>
      <c r="M912" s="553"/>
      <c r="N912" s="553"/>
      <c r="O912" s="553"/>
      <c r="P912" s="553"/>
      <c r="Q912" s="188"/>
      <c r="R912" s="188"/>
    </row>
    <row r="913" spans="1:18" ht="15" outlineLevel="2" x14ac:dyDescent="0.25">
      <c r="B913" s="43"/>
      <c r="C913" s="43"/>
      <c r="D913" s="43"/>
      <c r="E913" s="43"/>
      <c r="F913" s="43"/>
      <c r="G913" s="488"/>
      <c r="H913" s="488"/>
    </row>
    <row r="914" spans="1:18" ht="15" outlineLevel="1" x14ac:dyDescent="0.25">
      <c r="A914" s="158" t="s">
        <v>660</v>
      </c>
      <c r="B914" s="159" t="s">
        <v>661</v>
      </c>
      <c r="C914" s="24"/>
      <c r="D914" s="24"/>
      <c r="E914" s="488"/>
      <c r="F914" s="488"/>
      <c r="G914" s="488"/>
      <c r="H914" s="488"/>
    </row>
    <row r="915" spans="1:18" ht="62.25" customHeight="1" outlineLevel="1" x14ac:dyDescent="0.2">
      <c r="B915" s="553" t="s">
        <v>904</v>
      </c>
      <c r="C915" s="553"/>
      <c r="D915" s="553"/>
      <c r="E915" s="553"/>
      <c r="F915" s="553"/>
      <c r="G915" s="553"/>
      <c r="H915" s="553"/>
      <c r="I915" s="553"/>
      <c r="J915" s="553"/>
      <c r="K915" s="553"/>
      <c r="L915" s="553"/>
      <c r="M915" s="553"/>
      <c r="N915" s="553"/>
      <c r="O915" s="553"/>
      <c r="P915" s="553"/>
      <c r="Q915" s="188"/>
      <c r="R915" s="188"/>
    </row>
    <row r="916" spans="1:18" ht="37.5" customHeight="1" outlineLevel="1" x14ac:dyDescent="0.2">
      <c r="B916" s="553" t="s">
        <v>905</v>
      </c>
      <c r="C916" s="553"/>
      <c r="D916" s="553"/>
      <c r="E916" s="553"/>
      <c r="F916" s="553"/>
      <c r="G916" s="553"/>
      <c r="H916" s="553"/>
      <c r="I916" s="553"/>
      <c r="J916" s="553"/>
      <c r="K916" s="553"/>
      <c r="L916" s="553"/>
      <c r="M916" s="553"/>
      <c r="N916" s="553"/>
      <c r="O916" s="553"/>
      <c r="P916" s="553"/>
      <c r="Q916" s="188"/>
      <c r="R916" s="188"/>
    </row>
    <row r="917" spans="1:18" ht="37.5" customHeight="1" outlineLevel="1" x14ac:dyDescent="0.2">
      <c r="B917" s="553" t="s">
        <v>906</v>
      </c>
      <c r="C917" s="553"/>
      <c r="D917" s="553"/>
      <c r="E917" s="553"/>
      <c r="F917" s="553"/>
      <c r="G917" s="553"/>
      <c r="H917" s="553"/>
      <c r="I917" s="553"/>
      <c r="J917" s="553"/>
      <c r="K917" s="553"/>
      <c r="L917" s="553"/>
      <c r="M917" s="553"/>
      <c r="N917" s="553"/>
      <c r="O917" s="553"/>
      <c r="P917" s="553"/>
      <c r="Q917" s="188"/>
      <c r="R917" s="188"/>
    </row>
    <row r="918" spans="1:18" ht="44.25" customHeight="1" outlineLevel="1" x14ac:dyDescent="0.2">
      <c r="B918" s="553" t="s">
        <v>907</v>
      </c>
      <c r="C918" s="553"/>
      <c r="D918" s="553"/>
      <c r="E918" s="553"/>
      <c r="F918" s="553"/>
      <c r="G918" s="553"/>
      <c r="H918" s="553"/>
      <c r="I918" s="553"/>
      <c r="J918" s="553"/>
      <c r="K918" s="553"/>
      <c r="L918" s="553"/>
      <c r="M918" s="553"/>
      <c r="N918" s="553"/>
      <c r="O918" s="553"/>
      <c r="P918" s="553"/>
      <c r="Q918" s="188"/>
      <c r="R918" s="188"/>
    </row>
    <row r="919" spans="1:18" ht="37.5" customHeight="1" outlineLevel="1" x14ac:dyDescent="0.2">
      <c r="B919" s="553" t="s">
        <v>908</v>
      </c>
      <c r="C919" s="553"/>
      <c r="D919" s="553"/>
      <c r="E919" s="553"/>
      <c r="F919" s="553"/>
      <c r="G919" s="553"/>
      <c r="H919" s="553"/>
      <c r="I919" s="553"/>
      <c r="J919" s="553"/>
      <c r="K919" s="553"/>
      <c r="L919" s="553"/>
      <c r="M919" s="553"/>
      <c r="N919" s="553"/>
      <c r="O919" s="553"/>
      <c r="P919" s="553"/>
      <c r="Q919" s="188"/>
      <c r="R919" s="188"/>
    </row>
    <row r="920" spans="1:18" ht="37.5" customHeight="1" outlineLevel="1" x14ac:dyDescent="0.2">
      <c r="B920" s="553" t="s">
        <v>909</v>
      </c>
      <c r="C920" s="553"/>
      <c r="D920" s="553"/>
      <c r="E920" s="553"/>
      <c r="F920" s="553"/>
      <c r="G920" s="553"/>
      <c r="H920" s="553"/>
      <c r="I920" s="553"/>
      <c r="J920" s="553"/>
      <c r="K920" s="553"/>
      <c r="L920" s="553"/>
      <c r="M920" s="553"/>
      <c r="N920" s="553"/>
      <c r="O920" s="553"/>
      <c r="P920" s="553"/>
      <c r="Q920" s="188"/>
      <c r="R920" s="188"/>
    </row>
    <row r="921" spans="1:18" outlineLevel="1" x14ac:dyDescent="0.2">
      <c r="B921" s="553" t="s">
        <v>910</v>
      </c>
      <c r="C921" s="553"/>
      <c r="D921" s="553"/>
      <c r="E921" s="553"/>
      <c r="F921" s="553"/>
      <c r="G921" s="553"/>
      <c r="H921" s="553"/>
      <c r="I921" s="553"/>
      <c r="J921" s="553"/>
      <c r="K921" s="553"/>
      <c r="L921" s="553"/>
      <c r="M921" s="553"/>
      <c r="N921" s="553"/>
      <c r="O921" s="553"/>
      <c r="P921" s="553"/>
      <c r="Q921" s="188"/>
      <c r="R921" s="188"/>
    </row>
    <row r="922" spans="1:18" ht="37.5" customHeight="1" outlineLevel="1" x14ac:dyDescent="0.2">
      <c r="B922" s="553" t="s">
        <v>911</v>
      </c>
      <c r="C922" s="553"/>
      <c r="D922" s="553"/>
      <c r="E922" s="553"/>
      <c r="F922" s="553"/>
      <c r="G922" s="553"/>
      <c r="H922" s="553"/>
      <c r="I922" s="553"/>
      <c r="J922" s="553"/>
      <c r="K922" s="553"/>
      <c r="L922" s="553"/>
      <c r="M922" s="553"/>
      <c r="N922" s="553"/>
      <c r="O922" s="553"/>
      <c r="P922" s="553"/>
      <c r="Q922" s="188"/>
      <c r="R922" s="188"/>
    </row>
    <row r="923" spans="1:18" outlineLevel="1" x14ac:dyDescent="0.2">
      <c r="B923" s="553" t="s">
        <v>917</v>
      </c>
      <c r="C923" s="553"/>
      <c r="D923" s="553"/>
      <c r="E923" s="553"/>
      <c r="F923" s="553"/>
      <c r="G923" s="553"/>
      <c r="H923" s="553"/>
      <c r="I923" s="553"/>
      <c r="J923" s="553"/>
      <c r="K923" s="553"/>
      <c r="L923" s="553"/>
      <c r="M923" s="553"/>
      <c r="N923" s="553"/>
      <c r="O923" s="553"/>
      <c r="P923" s="553"/>
      <c r="Q923" s="188"/>
      <c r="R923" s="188"/>
    </row>
    <row r="924" spans="1:18" outlineLevel="1" x14ac:dyDescent="0.2">
      <c r="B924" s="156"/>
      <c r="C924" s="156"/>
      <c r="D924" s="156"/>
      <c r="E924" s="156"/>
      <c r="F924" s="156"/>
      <c r="G924" s="156"/>
      <c r="H924" s="156"/>
      <c r="I924" s="156"/>
      <c r="J924" s="156"/>
      <c r="K924" s="156"/>
      <c r="L924" s="156"/>
      <c r="M924" s="156"/>
      <c r="N924" s="156"/>
      <c r="O924" s="156"/>
      <c r="P924" s="156"/>
      <c r="Q924" s="188"/>
      <c r="R924" s="188"/>
    </row>
    <row r="925" spans="1:18" x14ac:dyDescent="0.2">
      <c r="A925" s="152" t="s">
        <v>662</v>
      </c>
      <c r="B925" s="153" t="s">
        <v>663</v>
      </c>
      <c r="C925" s="154"/>
      <c r="D925" s="154"/>
      <c r="E925" s="154"/>
      <c r="F925" s="154"/>
      <c r="G925" s="154"/>
      <c r="H925" s="154"/>
      <c r="I925" s="154"/>
      <c r="J925" s="154"/>
    </row>
    <row r="926" spans="1:18" ht="15" outlineLevel="1" x14ac:dyDescent="0.25">
      <c r="B926" s="159" t="s">
        <v>664</v>
      </c>
      <c r="C926" s="489"/>
      <c r="D926" s="489"/>
      <c r="E926" s="488"/>
      <c r="F926" s="488"/>
      <c r="G926" s="488"/>
      <c r="H926" s="488"/>
    </row>
    <row r="927" spans="1:18" ht="15" outlineLevel="1" x14ac:dyDescent="0.25">
      <c r="B927" s="159"/>
      <c r="C927" s="573"/>
      <c r="D927" s="573"/>
      <c r="E927" s="488"/>
      <c r="F927" s="488"/>
      <c r="G927" s="488"/>
      <c r="H927" s="488"/>
    </row>
    <row r="928" spans="1:18" ht="15" outlineLevel="1" x14ac:dyDescent="0.25">
      <c r="B928" s="272" t="s">
        <v>101</v>
      </c>
      <c r="C928" s="251">
        <v>2024</v>
      </c>
      <c r="D928" s="251">
        <v>2023</v>
      </c>
      <c r="E928" s="488"/>
      <c r="F928" s="488"/>
      <c r="G928" s="488"/>
      <c r="H928" s="488"/>
    </row>
    <row r="929" spans="1:18" ht="15" outlineLevel="1" x14ac:dyDescent="0.25">
      <c r="B929" s="272" t="s">
        <v>665</v>
      </c>
      <c r="C929" s="489"/>
      <c r="D929" s="489"/>
      <c r="E929" s="488"/>
      <c r="F929" s="488"/>
      <c r="G929" s="488"/>
      <c r="H929" s="488"/>
    </row>
    <row r="930" spans="1:18" ht="15" outlineLevel="1" x14ac:dyDescent="0.25">
      <c r="B930" s="106" t="s">
        <v>912</v>
      </c>
      <c r="C930" s="120">
        <v>-6181</v>
      </c>
      <c r="D930" s="120">
        <v>-53900</v>
      </c>
      <c r="E930" s="488"/>
      <c r="F930" s="488"/>
      <c r="G930" s="488"/>
      <c r="H930" s="488"/>
    </row>
    <row r="931" spans="1:18" ht="15" outlineLevel="1" x14ac:dyDescent="0.25">
      <c r="B931" s="106" t="s">
        <v>666</v>
      </c>
      <c r="C931" s="120">
        <v>13673</v>
      </c>
      <c r="D931" s="120">
        <v>-98972</v>
      </c>
      <c r="E931" s="488"/>
      <c r="F931" s="488"/>
      <c r="G931" s="488"/>
      <c r="H931" s="488"/>
    </row>
    <row r="932" spans="1:18" ht="15" outlineLevel="1" x14ac:dyDescent="0.25">
      <c r="B932" s="297" t="s">
        <v>667</v>
      </c>
      <c r="C932" s="201">
        <v>41246</v>
      </c>
      <c r="D932" s="201">
        <v>43036</v>
      </c>
      <c r="E932" s="488"/>
      <c r="F932" s="488"/>
      <c r="G932" s="488"/>
      <c r="H932" s="488"/>
    </row>
    <row r="933" spans="1:18" ht="15" outlineLevel="1" x14ac:dyDescent="0.25">
      <c r="B933" s="272" t="s">
        <v>668</v>
      </c>
      <c r="C933" s="490"/>
      <c r="D933" s="490"/>
      <c r="E933" s="488"/>
      <c r="F933" s="488"/>
      <c r="G933" s="488"/>
      <c r="H933" s="488"/>
    </row>
    <row r="934" spans="1:18" ht="15.75" outlineLevel="1" thickBot="1" x14ac:dyDescent="0.3">
      <c r="B934" s="491" t="s">
        <v>669</v>
      </c>
      <c r="C934" s="492">
        <v>254299</v>
      </c>
      <c r="D934" s="492">
        <v>-34308</v>
      </c>
      <c r="E934" s="488"/>
      <c r="F934" s="488"/>
      <c r="G934" s="488"/>
      <c r="H934" s="488"/>
    </row>
    <row r="935" spans="1:18" ht="15" outlineLevel="1" x14ac:dyDescent="0.25">
      <c r="B935" s="488"/>
      <c r="C935" s="488"/>
      <c r="D935" s="488"/>
      <c r="E935" s="488"/>
      <c r="F935" s="488"/>
      <c r="G935" s="488"/>
      <c r="H935" s="488"/>
    </row>
    <row r="936" spans="1:18" x14ac:dyDescent="0.2">
      <c r="A936" s="152" t="s">
        <v>64</v>
      </c>
      <c r="B936" s="153" t="s">
        <v>16</v>
      </c>
      <c r="C936" s="154"/>
      <c r="D936" s="154"/>
      <c r="E936" s="154"/>
      <c r="F936" s="154"/>
      <c r="G936" s="154"/>
      <c r="H936" s="154"/>
      <c r="I936" s="154"/>
      <c r="J936" s="154"/>
    </row>
    <row r="937" spans="1:18" ht="36" customHeight="1" outlineLevel="1" x14ac:dyDescent="0.2">
      <c r="B937" s="553" t="s">
        <v>670</v>
      </c>
      <c r="C937" s="553"/>
      <c r="D937" s="553"/>
      <c r="E937" s="553"/>
      <c r="F937" s="553"/>
      <c r="G937" s="553"/>
      <c r="H937" s="553"/>
      <c r="I937" s="553"/>
      <c r="J937" s="553"/>
      <c r="K937" s="553"/>
      <c r="L937" s="553"/>
      <c r="M937" s="553"/>
      <c r="N937" s="553"/>
      <c r="O937" s="553"/>
      <c r="P937" s="553"/>
      <c r="Q937" s="188"/>
      <c r="R937" s="188"/>
    </row>
    <row r="938" spans="1:18" outlineLevel="1" x14ac:dyDescent="0.2">
      <c r="B938" s="172" t="s">
        <v>671</v>
      </c>
      <c r="C938" s="573"/>
      <c r="D938" s="573"/>
      <c r="E938" s="171"/>
      <c r="F938" s="171"/>
      <c r="G938" s="171"/>
      <c r="H938" s="171"/>
    </row>
    <row r="939" spans="1:18" outlineLevel="1" x14ac:dyDescent="0.2">
      <c r="B939" s="172" t="s">
        <v>101</v>
      </c>
      <c r="C939" s="493">
        <v>2024</v>
      </c>
      <c r="D939" s="493">
        <v>2023</v>
      </c>
      <c r="F939" s="171"/>
      <c r="G939" s="171"/>
      <c r="H939" s="171"/>
    </row>
    <row r="940" spans="1:18" outlineLevel="1" x14ac:dyDescent="0.2">
      <c r="B940" s="106" t="s">
        <v>913</v>
      </c>
      <c r="C940" s="120">
        <v>765</v>
      </c>
      <c r="D940" s="120">
        <v>0</v>
      </c>
      <c r="F940" s="171"/>
      <c r="G940" s="171"/>
      <c r="H940" s="171"/>
    </row>
    <row r="941" spans="1:18" outlineLevel="1" x14ac:dyDescent="0.2">
      <c r="B941" s="297" t="s">
        <v>672</v>
      </c>
      <c r="C941" s="201">
        <v>227236</v>
      </c>
      <c r="D941" s="201">
        <v>272375</v>
      </c>
      <c r="F941" s="171"/>
      <c r="G941" s="171"/>
      <c r="H941" s="171"/>
    </row>
    <row r="942" spans="1:18" ht="13.5" outlineLevel="1" thickBot="1" x14ac:dyDescent="0.25">
      <c r="B942" s="275" t="s">
        <v>225</v>
      </c>
      <c r="C942" s="187">
        <f>+SUM(C940:C941)</f>
        <v>228001</v>
      </c>
      <c r="D942" s="187">
        <f>+SUM(D940:D941)</f>
        <v>272375</v>
      </c>
      <c r="F942" s="171"/>
      <c r="G942" s="171"/>
      <c r="H942" s="171"/>
    </row>
    <row r="943" spans="1:18" ht="12.95" customHeight="1" outlineLevel="1" x14ac:dyDescent="0.2">
      <c r="B943" s="586" t="s">
        <v>968</v>
      </c>
      <c r="C943" s="586"/>
      <c r="D943" s="586"/>
      <c r="E943" s="586"/>
      <c r="F943" s="586"/>
      <c r="G943" s="586"/>
      <c r="H943" s="586"/>
      <c r="I943" s="586"/>
      <c r="J943" s="586"/>
      <c r="K943" s="586"/>
      <c r="L943" s="586"/>
      <c r="M943" s="586"/>
      <c r="N943" s="586"/>
      <c r="O943" s="586"/>
    </row>
    <row r="944" spans="1:18" outlineLevel="1" x14ac:dyDescent="0.2">
      <c r="B944" s="282"/>
      <c r="F944" s="171"/>
      <c r="G944" s="171"/>
      <c r="H944" s="171"/>
    </row>
    <row r="945" spans="2:8" outlineLevel="1" x14ac:dyDescent="0.2">
      <c r="B945" s="159" t="s">
        <v>914</v>
      </c>
      <c r="C945" s="573"/>
      <c r="D945" s="573"/>
      <c r="F945" s="171"/>
      <c r="G945" s="171"/>
      <c r="H945" s="171"/>
    </row>
    <row r="946" spans="2:8" outlineLevel="1" x14ac:dyDescent="0.2">
      <c r="B946" s="172" t="s">
        <v>101</v>
      </c>
      <c r="C946" s="493">
        <v>2024</v>
      </c>
      <c r="D946" s="493">
        <v>2023</v>
      </c>
      <c r="F946" s="171"/>
      <c r="G946" s="171"/>
      <c r="H946" s="171"/>
    </row>
    <row r="947" spans="2:8" outlineLevel="1" x14ac:dyDescent="0.2">
      <c r="B947" s="106" t="s">
        <v>673</v>
      </c>
      <c r="C947" s="120">
        <v>11268</v>
      </c>
      <c r="D947" s="120">
        <v>34279</v>
      </c>
      <c r="F947" s="171"/>
      <c r="G947" s="171"/>
      <c r="H947" s="171"/>
    </row>
    <row r="948" spans="2:8" outlineLevel="1" x14ac:dyDescent="0.2">
      <c r="B948" s="297" t="s">
        <v>674</v>
      </c>
      <c r="C948" s="201">
        <v>56700</v>
      </c>
      <c r="D948" s="201">
        <v>33338</v>
      </c>
      <c r="F948" s="171"/>
      <c r="G948" s="171"/>
      <c r="H948" s="171"/>
    </row>
    <row r="949" spans="2:8" ht="13.5" outlineLevel="1" thickBot="1" x14ac:dyDescent="0.25">
      <c r="B949" s="275" t="s">
        <v>225</v>
      </c>
      <c r="C949" s="187">
        <f>+SUM(C947:C948)</f>
        <v>67968</v>
      </c>
      <c r="D949" s="187">
        <f>+SUM(D947:D948)</f>
        <v>67617</v>
      </c>
      <c r="F949" s="171"/>
      <c r="G949" s="171"/>
      <c r="H949" s="171"/>
    </row>
    <row r="950" spans="2:8" outlineLevel="1" x14ac:dyDescent="0.2">
      <c r="B950" s="557" t="s">
        <v>675</v>
      </c>
      <c r="C950" s="557"/>
      <c r="D950" s="557"/>
      <c r="E950" s="557"/>
      <c r="F950" s="557"/>
      <c r="G950" s="557"/>
      <c r="H950" s="557"/>
    </row>
    <row r="951" spans="2:8" ht="16.5" customHeight="1" outlineLevel="1" x14ac:dyDescent="0.2">
      <c r="B951" s="557" t="s">
        <v>915</v>
      </c>
      <c r="C951" s="557"/>
      <c r="D951" s="557"/>
      <c r="E951" s="557"/>
      <c r="F951" s="557"/>
      <c r="G951" s="557"/>
      <c r="H951" s="557"/>
    </row>
    <row r="952" spans="2:8" outlineLevel="1" x14ac:dyDescent="0.2">
      <c r="F952" s="171"/>
      <c r="G952" s="171"/>
      <c r="H952" s="171"/>
    </row>
    <row r="953" spans="2:8" outlineLevel="1" x14ac:dyDescent="0.2">
      <c r="B953" s="171" t="s">
        <v>916</v>
      </c>
      <c r="C953" s="171"/>
      <c r="D953" s="171"/>
      <c r="E953" s="171"/>
      <c r="F953" s="171"/>
      <c r="G953" s="171"/>
      <c r="H953" s="171"/>
    </row>
    <row r="954" spans="2:8" outlineLevel="1" x14ac:dyDescent="0.2">
      <c r="C954" s="106"/>
      <c r="D954" s="106"/>
      <c r="E954" s="171"/>
      <c r="F954" s="171"/>
      <c r="G954" s="171"/>
      <c r="H954" s="171"/>
    </row>
    <row r="955" spans="2:8" outlineLevel="1" x14ac:dyDescent="0.2">
      <c r="B955" s="476" t="s">
        <v>73</v>
      </c>
      <c r="C955" s="493">
        <v>2024</v>
      </c>
      <c r="D955" s="493">
        <v>2023</v>
      </c>
      <c r="F955" s="171"/>
      <c r="G955" s="171"/>
      <c r="H955" s="171"/>
    </row>
    <row r="956" spans="2:8" outlineLevel="1" x14ac:dyDescent="0.2">
      <c r="B956" s="272" t="s">
        <v>101</v>
      </c>
      <c r="C956" s="171"/>
      <c r="D956" s="171"/>
      <c r="E956" s="171"/>
      <c r="F956" s="171"/>
      <c r="G956" s="171"/>
      <c r="H956" s="171"/>
    </row>
    <row r="957" spans="2:8" outlineLevel="1" x14ac:dyDescent="0.2">
      <c r="B957" s="494" t="s">
        <v>918</v>
      </c>
      <c r="C957" s="495">
        <v>163226</v>
      </c>
      <c r="D957" s="495">
        <v>444359</v>
      </c>
      <c r="E957" s="171"/>
      <c r="F957" s="171"/>
      <c r="G957" s="171"/>
      <c r="H957" s="171"/>
    </row>
    <row r="958" spans="2:8" ht="13.5" outlineLevel="1" thickBot="1" x14ac:dyDescent="0.25">
      <c r="B958" s="496" t="s">
        <v>225</v>
      </c>
      <c r="C958" s="187">
        <f>+SUM(C957:C957)</f>
        <v>163226</v>
      </c>
      <c r="D958" s="187">
        <f>+SUM(D957:D957)</f>
        <v>444359</v>
      </c>
      <c r="F958" s="171"/>
      <c r="G958" s="171"/>
      <c r="H958" s="171"/>
    </row>
    <row r="959" spans="2:8" outlineLevel="1" x14ac:dyDescent="0.2">
      <c r="B959" s="272"/>
      <c r="C959" s="106"/>
      <c r="D959" s="106"/>
      <c r="F959" s="171"/>
      <c r="G959" s="171"/>
      <c r="H959" s="171"/>
    </row>
    <row r="960" spans="2:8" outlineLevel="1" x14ac:dyDescent="0.2">
      <c r="B960" s="476" t="s">
        <v>676</v>
      </c>
      <c r="C960" s="493">
        <v>2024</v>
      </c>
      <c r="D960" s="493">
        <v>2023</v>
      </c>
      <c r="F960" s="171"/>
      <c r="G960" s="171"/>
      <c r="H960" s="171"/>
    </row>
    <row r="961" spans="2:8" outlineLevel="1" x14ac:dyDescent="0.2">
      <c r="B961" s="272" t="s">
        <v>101</v>
      </c>
      <c r="C961" s="171"/>
      <c r="D961" s="171"/>
      <c r="E961" s="171"/>
      <c r="F961" s="171"/>
      <c r="G961" s="171"/>
      <c r="H961" s="171"/>
    </row>
    <row r="962" spans="2:8" outlineLevel="1" x14ac:dyDescent="0.2">
      <c r="B962" s="171" t="s">
        <v>677</v>
      </c>
      <c r="C962" s="197">
        <v>4251</v>
      </c>
      <c r="D962" s="197">
        <v>2975</v>
      </c>
      <c r="E962" s="171"/>
      <c r="F962" s="171"/>
      <c r="G962" s="171"/>
      <c r="H962" s="171"/>
    </row>
    <row r="963" spans="2:8" outlineLevel="1" x14ac:dyDescent="0.2">
      <c r="B963" s="171" t="s">
        <v>674</v>
      </c>
      <c r="C963" s="497">
        <v>73319</v>
      </c>
      <c r="D963" s="497">
        <v>29934</v>
      </c>
      <c r="E963" s="171"/>
      <c r="F963" s="171"/>
      <c r="G963" s="171"/>
      <c r="H963" s="171"/>
    </row>
    <row r="964" spans="2:8" ht="13.5" outlineLevel="1" thickBot="1" x14ac:dyDescent="0.25">
      <c r="B964" s="496" t="s">
        <v>225</v>
      </c>
      <c r="C964" s="187">
        <f>+SUM(C962:C963)</f>
        <v>77570</v>
      </c>
      <c r="D964" s="187">
        <f>+SUM(D962:D963)</f>
        <v>32909</v>
      </c>
      <c r="F964" s="171"/>
      <c r="G964" s="171"/>
      <c r="H964" s="171"/>
    </row>
    <row r="965" spans="2:8" outlineLevel="1" x14ac:dyDescent="0.2">
      <c r="B965" s="171"/>
      <c r="C965" s="171"/>
      <c r="D965" s="171"/>
      <c r="E965" s="171"/>
      <c r="F965" s="171"/>
      <c r="G965" s="171"/>
      <c r="H965" s="171"/>
    </row>
    <row r="966" spans="2:8" outlineLevel="1" x14ac:dyDescent="0.2">
      <c r="B966" s="172" t="s">
        <v>678</v>
      </c>
      <c r="C966" s="106"/>
      <c r="D966" s="106"/>
      <c r="E966" s="171"/>
      <c r="F966" s="171"/>
      <c r="G966" s="171"/>
      <c r="H966" s="171"/>
    </row>
    <row r="967" spans="2:8" outlineLevel="1" x14ac:dyDescent="0.2">
      <c r="B967" s="272" t="s">
        <v>101</v>
      </c>
      <c r="C967" s="493">
        <v>2024</v>
      </c>
      <c r="D967" s="493">
        <v>2023</v>
      </c>
      <c r="F967" s="171"/>
      <c r="G967" s="171"/>
      <c r="H967" s="171"/>
    </row>
    <row r="968" spans="2:8" outlineLevel="1" x14ac:dyDescent="0.2">
      <c r="B968" s="297" t="s">
        <v>679</v>
      </c>
      <c r="C968" s="201">
        <v>117756</v>
      </c>
      <c r="D968" s="201">
        <v>117756</v>
      </c>
      <c r="F968" s="171"/>
      <c r="G968" s="171"/>
      <c r="H968" s="171"/>
    </row>
    <row r="969" spans="2:8" ht="13.5" outlineLevel="1" thickBot="1" x14ac:dyDescent="0.25">
      <c r="B969" s="275" t="s">
        <v>225</v>
      </c>
      <c r="C969" s="187">
        <f>+C968</f>
        <v>117756</v>
      </c>
      <c r="D969" s="187">
        <f>+D968</f>
        <v>117756</v>
      </c>
      <c r="F969" s="171"/>
      <c r="G969" s="171"/>
      <c r="H969" s="171"/>
    </row>
    <row r="970" spans="2:8" outlineLevel="1" x14ac:dyDescent="0.2">
      <c r="B970" s="171"/>
      <c r="C970" s="171"/>
      <c r="D970" s="171"/>
      <c r="E970" s="171"/>
      <c r="F970" s="171"/>
      <c r="G970" s="171"/>
      <c r="H970" s="171"/>
    </row>
    <row r="971" spans="2:8" outlineLevel="1" x14ac:dyDescent="0.2">
      <c r="B971" s="586" t="s">
        <v>680</v>
      </c>
      <c r="C971" s="586"/>
      <c r="D971" s="586"/>
      <c r="E971" s="586"/>
      <c r="F971" s="586"/>
      <c r="G971" s="586"/>
      <c r="H971" s="586"/>
    </row>
    <row r="972" spans="2:8" ht="33.75" customHeight="1" outlineLevel="1" x14ac:dyDescent="0.2">
      <c r="B972" s="557" t="s">
        <v>919</v>
      </c>
      <c r="C972" s="557"/>
      <c r="D972" s="557"/>
      <c r="E972" s="557"/>
      <c r="F972" s="557"/>
      <c r="G972" s="557"/>
      <c r="H972" s="557"/>
    </row>
    <row r="973" spans="2:8" ht="42" customHeight="1" outlineLevel="1" x14ac:dyDescent="0.2">
      <c r="B973" s="557" t="s">
        <v>920</v>
      </c>
      <c r="C973" s="557"/>
      <c r="D973" s="557"/>
      <c r="E973" s="557"/>
      <c r="F973" s="557"/>
      <c r="G973" s="557"/>
      <c r="H973" s="557"/>
    </row>
    <row r="974" spans="2:8" outlineLevel="1" x14ac:dyDescent="0.2">
      <c r="B974" s="171"/>
      <c r="C974" s="573"/>
      <c r="D974" s="573"/>
      <c r="E974" s="171"/>
      <c r="F974" s="171"/>
      <c r="G974" s="171"/>
      <c r="H974" s="171"/>
    </row>
    <row r="975" spans="2:8" outlineLevel="1" x14ac:dyDescent="0.2">
      <c r="B975" s="476" t="s">
        <v>921</v>
      </c>
      <c r="C975" s="493">
        <v>2024</v>
      </c>
      <c r="D975" s="493">
        <v>2023</v>
      </c>
      <c r="F975" s="171"/>
      <c r="G975" s="171"/>
      <c r="H975" s="171"/>
    </row>
    <row r="976" spans="2:8" outlineLevel="1" x14ac:dyDescent="0.2">
      <c r="B976" s="272" t="s">
        <v>101</v>
      </c>
      <c r="C976" s="171"/>
      <c r="D976" s="171"/>
      <c r="E976" s="171"/>
      <c r="F976" s="171"/>
      <c r="G976" s="171"/>
      <c r="H976" s="171"/>
    </row>
    <row r="977" spans="1:26" outlineLevel="1" x14ac:dyDescent="0.2">
      <c r="B977" s="171" t="s">
        <v>677</v>
      </c>
      <c r="C977" s="197">
        <v>26500</v>
      </c>
      <c r="D977" s="197">
        <v>11210</v>
      </c>
      <c r="E977" s="171"/>
      <c r="F977" s="171"/>
      <c r="G977" s="171"/>
      <c r="H977" s="171"/>
    </row>
    <row r="978" spans="1:26" outlineLevel="1" x14ac:dyDescent="0.2">
      <c r="B978" s="171" t="s">
        <v>674</v>
      </c>
      <c r="C978" s="497">
        <v>33144</v>
      </c>
      <c r="D978" s="497">
        <v>26723</v>
      </c>
      <c r="E978" s="171"/>
      <c r="F978" s="171"/>
      <c r="G978" s="171"/>
      <c r="H978" s="171"/>
    </row>
    <row r="979" spans="1:26" ht="13.5" outlineLevel="1" thickBot="1" x14ac:dyDescent="0.25">
      <c r="B979" s="496" t="s">
        <v>225</v>
      </c>
      <c r="C979" s="187">
        <f>+SUM(C977:C978)</f>
        <v>59644</v>
      </c>
      <c r="D979" s="187">
        <f>+SUM(D977:D978)</f>
        <v>37933</v>
      </c>
      <c r="F979" s="171"/>
      <c r="G979" s="171"/>
      <c r="H979" s="171"/>
    </row>
    <row r="980" spans="1:26" outlineLevel="1" x14ac:dyDescent="0.2">
      <c r="B980" s="171"/>
      <c r="C980" s="171"/>
      <c r="D980" s="171"/>
      <c r="E980" s="171"/>
      <c r="F980" s="171"/>
      <c r="G980" s="171"/>
      <c r="H980" s="171"/>
    </row>
    <row r="981" spans="1:26" outlineLevel="1" x14ac:dyDescent="0.2">
      <c r="B981" s="557" t="s">
        <v>681</v>
      </c>
      <c r="C981" s="557"/>
      <c r="D981" s="557"/>
      <c r="E981" s="557"/>
      <c r="F981" s="557"/>
      <c r="G981" s="557"/>
      <c r="H981" s="557"/>
    </row>
    <row r="982" spans="1:26" outlineLevel="1" x14ac:dyDescent="0.2">
      <c r="B982" s="557" t="s">
        <v>922</v>
      </c>
      <c r="C982" s="557"/>
      <c r="D982" s="557"/>
      <c r="E982" s="557"/>
      <c r="F982" s="557"/>
      <c r="G982" s="557"/>
      <c r="H982" s="557"/>
    </row>
    <row r="983" spans="1:26" outlineLevel="1" x14ac:dyDescent="0.2"/>
    <row r="985" spans="1:26" s="151" customFormat="1" ht="15.75" x14ac:dyDescent="0.2">
      <c r="A985" s="150" t="s">
        <v>682</v>
      </c>
      <c r="B985" s="555" t="s">
        <v>683</v>
      </c>
      <c r="C985" s="556"/>
      <c r="D985" s="556"/>
      <c r="E985" s="556"/>
      <c r="F985" s="556"/>
      <c r="G985" s="556"/>
      <c r="H985" s="556"/>
      <c r="I985" s="556"/>
      <c r="J985" s="556"/>
      <c r="K985" s="556"/>
      <c r="L985" s="556"/>
      <c r="M985" s="556"/>
      <c r="N985" s="556"/>
      <c r="O985" s="556"/>
      <c r="P985" s="556"/>
      <c r="Q985" s="510"/>
      <c r="R985" s="510"/>
    </row>
    <row r="986" spans="1:26" ht="37.5" customHeight="1" outlineLevel="1" x14ac:dyDescent="0.2">
      <c r="B986" s="553" t="s">
        <v>923</v>
      </c>
      <c r="C986" s="553"/>
      <c r="D986" s="553"/>
      <c r="E986" s="553"/>
      <c r="F986" s="553"/>
      <c r="G986" s="553"/>
      <c r="H986" s="553"/>
      <c r="I986" s="553"/>
      <c r="J986" s="553"/>
      <c r="K986" s="553"/>
      <c r="L986" s="553"/>
      <c r="M986" s="553"/>
      <c r="N986" s="553"/>
      <c r="O986" s="553"/>
      <c r="P986" s="553"/>
      <c r="Q986" s="188"/>
      <c r="R986" s="188"/>
    </row>
    <row r="987" spans="1:26" customFormat="1" ht="15" x14ac:dyDescent="0.25">
      <c r="A987" s="152"/>
      <c r="B987" s="24"/>
      <c r="C987" s="24"/>
      <c r="D987" s="488"/>
      <c r="E987" s="488"/>
      <c r="F987" s="488"/>
      <c r="G987" s="488"/>
      <c r="H987" s="488"/>
      <c r="I987" s="488"/>
      <c r="J987" s="488"/>
      <c r="K987" s="488"/>
      <c r="L987" s="488"/>
      <c r="M987" s="488"/>
      <c r="N987" s="488"/>
      <c r="O987" s="488"/>
      <c r="P987" s="488"/>
      <c r="Q987" s="488"/>
      <c r="R987" s="488"/>
      <c r="S987" s="488"/>
      <c r="T987" s="488"/>
      <c r="U987" s="488"/>
      <c r="V987" s="488"/>
      <c r="W987" s="488"/>
      <c r="X987" s="488"/>
      <c r="Y987" s="488"/>
      <c r="Z987" s="488"/>
    </row>
  </sheetData>
  <mergeCells count="368">
    <mergeCell ref="B973:H973"/>
    <mergeCell ref="C974:D974"/>
    <mergeCell ref="B981:H981"/>
    <mergeCell ref="B982:H982"/>
    <mergeCell ref="B985:P985"/>
    <mergeCell ref="B986:P986"/>
    <mergeCell ref="B951:H951"/>
    <mergeCell ref="B971:H971"/>
    <mergeCell ref="B972:H972"/>
    <mergeCell ref="C927:D927"/>
    <mergeCell ref="B937:P937"/>
    <mergeCell ref="C938:D938"/>
    <mergeCell ref="C945:D945"/>
    <mergeCell ref="B950:H950"/>
    <mergeCell ref="B918:P918"/>
    <mergeCell ref="B919:P919"/>
    <mergeCell ref="B920:P920"/>
    <mergeCell ref="B921:P921"/>
    <mergeCell ref="B922:P922"/>
    <mergeCell ref="B923:P923"/>
    <mergeCell ref="B943:O943"/>
    <mergeCell ref="B908:P908"/>
    <mergeCell ref="B911:P911"/>
    <mergeCell ref="B912:P912"/>
    <mergeCell ref="B915:P915"/>
    <mergeCell ref="B916:P916"/>
    <mergeCell ref="B917:P917"/>
    <mergeCell ref="B890:P890"/>
    <mergeCell ref="B891:P891"/>
    <mergeCell ref="C893:D893"/>
    <mergeCell ref="B900:H900"/>
    <mergeCell ref="B904:P904"/>
    <mergeCell ref="B906:P906"/>
    <mergeCell ref="B845:P845"/>
    <mergeCell ref="C849:D849"/>
    <mergeCell ref="C862:D862"/>
    <mergeCell ref="B873:P873"/>
    <mergeCell ref="C876:D876"/>
    <mergeCell ref="C884:D884"/>
    <mergeCell ref="B828:P828"/>
    <mergeCell ref="B831:P831"/>
    <mergeCell ref="C833:D833"/>
    <mergeCell ref="B839:P839"/>
    <mergeCell ref="B843:P843"/>
    <mergeCell ref="B844:P844"/>
    <mergeCell ref="B806:P806"/>
    <mergeCell ref="B809:P809"/>
    <mergeCell ref="B810:P810"/>
    <mergeCell ref="C812:D812"/>
    <mergeCell ref="B825:P825"/>
    <mergeCell ref="B827:P827"/>
    <mergeCell ref="B783:P783"/>
    <mergeCell ref="B784:P784"/>
    <mergeCell ref="B786:G786"/>
    <mergeCell ref="C793:C794"/>
    <mergeCell ref="D793:F793"/>
    <mergeCell ref="G793:G794"/>
    <mergeCell ref="B706:P706"/>
    <mergeCell ref="B707:P707"/>
    <mergeCell ref="B708:P708"/>
    <mergeCell ref="B738:P738"/>
    <mergeCell ref="B770:B771"/>
    <mergeCell ref="C771:H771"/>
    <mergeCell ref="B694:P694"/>
    <mergeCell ref="B696:P696"/>
    <mergeCell ref="B697:P697"/>
    <mergeCell ref="B703:P703"/>
    <mergeCell ref="B704:P704"/>
    <mergeCell ref="B705:P705"/>
    <mergeCell ref="B648:P648"/>
    <mergeCell ref="B649:P649"/>
    <mergeCell ref="B652:P652"/>
    <mergeCell ref="B653:P653"/>
    <mergeCell ref="B654:P654"/>
    <mergeCell ref="B655:P655"/>
    <mergeCell ref="B642:P642"/>
    <mergeCell ref="B643:P643"/>
    <mergeCell ref="B644:P644"/>
    <mergeCell ref="B645:P645"/>
    <mergeCell ref="B646:P646"/>
    <mergeCell ref="B647:P647"/>
    <mergeCell ref="B636:P636"/>
    <mergeCell ref="B637:P637"/>
    <mergeCell ref="B638:P638"/>
    <mergeCell ref="B639:P639"/>
    <mergeCell ref="B640:P640"/>
    <mergeCell ref="B641:P641"/>
    <mergeCell ref="B622:P622"/>
    <mergeCell ref="B624:P624"/>
    <mergeCell ref="B630:P630"/>
    <mergeCell ref="B631:P631"/>
    <mergeCell ref="B632:P632"/>
    <mergeCell ref="B635:P635"/>
    <mergeCell ref="C604:D604"/>
    <mergeCell ref="E604:F604"/>
    <mergeCell ref="G604:H604"/>
    <mergeCell ref="I604:J604"/>
    <mergeCell ref="B610:P610"/>
    <mergeCell ref="B619:P619"/>
    <mergeCell ref="B600:P600"/>
    <mergeCell ref="B601:P601"/>
    <mergeCell ref="C603:D603"/>
    <mergeCell ref="E603:F603"/>
    <mergeCell ref="G603:H603"/>
    <mergeCell ref="I603:J603"/>
    <mergeCell ref="B594:P594"/>
    <mergeCell ref="B595:P595"/>
    <mergeCell ref="B596:P596"/>
    <mergeCell ref="B597:P597"/>
    <mergeCell ref="B598:P598"/>
    <mergeCell ref="B599:P599"/>
    <mergeCell ref="B584:P584"/>
    <mergeCell ref="B585:P585"/>
    <mergeCell ref="B588:P588"/>
    <mergeCell ref="B589:P589"/>
    <mergeCell ref="B590:P590"/>
    <mergeCell ref="B591:P591"/>
    <mergeCell ref="B577:P577"/>
    <mergeCell ref="B578:P578"/>
    <mergeCell ref="B580:C580"/>
    <mergeCell ref="B581:P581"/>
    <mergeCell ref="B582:P582"/>
    <mergeCell ref="B583:P583"/>
    <mergeCell ref="B561:P561"/>
    <mergeCell ref="B569:P569"/>
    <mergeCell ref="B570:P570"/>
    <mergeCell ref="B572:P572"/>
    <mergeCell ref="B573:P573"/>
    <mergeCell ref="B574:P574"/>
    <mergeCell ref="C544:C545"/>
    <mergeCell ref="D544:D545"/>
    <mergeCell ref="E544:E545"/>
    <mergeCell ref="F544:F545"/>
    <mergeCell ref="B559:P559"/>
    <mergeCell ref="B560:P560"/>
    <mergeCell ref="B524:P524"/>
    <mergeCell ref="B527:P527"/>
    <mergeCell ref="B528:P528"/>
    <mergeCell ref="C530:C531"/>
    <mergeCell ref="D530:D531"/>
    <mergeCell ref="E530:E531"/>
    <mergeCell ref="F530:F531"/>
    <mergeCell ref="B511:P511"/>
    <mergeCell ref="B512:P512"/>
    <mergeCell ref="C516:D516"/>
    <mergeCell ref="E516:F516"/>
    <mergeCell ref="B522:P522"/>
    <mergeCell ref="B523:P523"/>
    <mergeCell ref="B491:P491"/>
    <mergeCell ref="B492:P492"/>
    <mergeCell ref="B494:P494"/>
    <mergeCell ref="C498:I498"/>
    <mergeCell ref="C504:I504"/>
    <mergeCell ref="B510:P510"/>
    <mergeCell ref="B445:P445"/>
    <mergeCell ref="C447:D447"/>
    <mergeCell ref="B451:P451"/>
    <mergeCell ref="B453:P453"/>
    <mergeCell ref="B430:P430"/>
    <mergeCell ref="B431:P431"/>
    <mergeCell ref="B434:P434"/>
    <mergeCell ref="B436:P436"/>
    <mergeCell ref="C438:D438"/>
    <mergeCell ref="B444:P444"/>
    <mergeCell ref="B424:P424"/>
    <mergeCell ref="B425:P425"/>
    <mergeCell ref="B426:P426"/>
    <mergeCell ref="B427:P427"/>
    <mergeCell ref="B428:P428"/>
    <mergeCell ref="B429:P429"/>
    <mergeCell ref="B418:P418"/>
    <mergeCell ref="B419:P419"/>
    <mergeCell ref="B420:P420"/>
    <mergeCell ref="B421:P421"/>
    <mergeCell ref="B422:P422"/>
    <mergeCell ref="B423:P423"/>
    <mergeCell ref="C401:D401"/>
    <mergeCell ref="B407:P407"/>
    <mergeCell ref="B408:P408"/>
    <mergeCell ref="B413:G413"/>
    <mergeCell ref="B416:P416"/>
    <mergeCell ref="B417:P417"/>
    <mergeCell ref="B367:P367"/>
    <mergeCell ref="B368:P368"/>
    <mergeCell ref="B369:P369"/>
    <mergeCell ref="B377:P377"/>
    <mergeCell ref="B378:P378"/>
    <mergeCell ref="C391:D391"/>
    <mergeCell ref="B361:P361"/>
    <mergeCell ref="B362:P362"/>
    <mergeCell ref="B363:P363"/>
    <mergeCell ref="B364:P364"/>
    <mergeCell ref="B365:P365"/>
    <mergeCell ref="B366:P366"/>
    <mergeCell ref="C343:D343"/>
    <mergeCell ref="B353:P353"/>
    <mergeCell ref="B356:P356"/>
    <mergeCell ref="B357:P357"/>
    <mergeCell ref="B358:P358"/>
    <mergeCell ref="B359:P359"/>
    <mergeCell ref="C325:D325"/>
    <mergeCell ref="B333:P333"/>
    <mergeCell ref="B335:P335"/>
    <mergeCell ref="B337:P337"/>
    <mergeCell ref="B339:P339"/>
    <mergeCell ref="B341:P341"/>
    <mergeCell ref="B315:P315"/>
    <mergeCell ref="B316:P316"/>
    <mergeCell ref="B317:P317"/>
    <mergeCell ref="B318:P318"/>
    <mergeCell ref="B320:P320"/>
    <mergeCell ref="B323:P323"/>
    <mergeCell ref="B307:P307"/>
    <mergeCell ref="B308:P308"/>
    <mergeCell ref="B309:P309"/>
    <mergeCell ref="B310:G310"/>
    <mergeCell ref="B312:P312"/>
    <mergeCell ref="B314:P314"/>
    <mergeCell ref="B293:P293"/>
    <mergeCell ref="B295:B297"/>
    <mergeCell ref="C295:D295"/>
    <mergeCell ref="E295:F295"/>
    <mergeCell ref="C296:D296"/>
    <mergeCell ref="E296:F296"/>
    <mergeCell ref="C297:D297"/>
    <mergeCell ref="E297:F297"/>
    <mergeCell ref="B272:P272"/>
    <mergeCell ref="C273:D273"/>
    <mergeCell ref="B282:P282"/>
    <mergeCell ref="B283:P283"/>
    <mergeCell ref="B284:P284"/>
    <mergeCell ref="B286:P286"/>
    <mergeCell ref="B250:P250"/>
    <mergeCell ref="C251:D251"/>
    <mergeCell ref="B257:P257"/>
    <mergeCell ref="C258:D258"/>
    <mergeCell ref="B268:P268"/>
    <mergeCell ref="B271:P271"/>
    <mergeCell ref="B228:P228"/>
    <mergeCell ref="B229:P229"/>
    <mergeCell ref="B230:P230"/>
    <mergeCell ref="B245:P245"/>
    <mergeCell ref="B246:P246"/>
    <mergeCell ref="B247:P247"/>
    <mergeCell ref="B212:G212"/>
    <mergeCell ref="B213:P213"/>
    <mergeCell ref="B216:P216"/>
    <mergeCell ref="B222:F222"/>
    <mergeCell ref="B223:P223"/>
    <mergeCell ref="B227:P227"/>
    <mergeCell ref="C196:D196"/>
    <mergeCell ref="B205:P205"/>
    <mergeCell ref="B206:P206"/>
    <mergeCell ref="B208:G208"/>
    <mergeCell ref="B209:P209"/>
    <mergeCell ref="B210:P210"/>
    <mergeCell ref="B179:P179"/>
    <mergeCell ref="C180:D180"/>
    <mergeCell ref="B188:F188"/>
    <mergeCell ref="B189:P189"/>
    <mergeCell ref="B193:P193"/>
    <mergeCell ref="B194:P194"/>
    <mergeCell ref="B166:P166"/>
    <mergeCell ref="B168:P168"/>
    <mergeCell ref="B169:P169"/>
    <mergeCell ref="B170:P170"/>
    <mergeCell ref="C172:D172"/>
    <mergeCell ref="B177:P177"/>
    <mergeCell ref="B135:P135"/>
    <mergeCell ref="B136:P136"/>
    <mergeCell ref="B138:P138"/>
    <mergeCell ref="C142:D142"/>
    <mergeCell ref="C149:D149"/>
    <mergeCell ref="B164:P164"/>
    <mergeCell ref="B127:P127"/>
    <mergeCell ref="B128:P128"/>
    <mergeCell ref="B129:P129"/>
    <mergeCell ref="B130:P130"/>
    <mergeCell ref="B131:P131"/>
    <mergeCell ref="B132:P132"/>
    <mergeCell ref="B121:P121"/>
    <mergeCell ref="B122:P122"/>
    <mergeCell ref="B123:P123"/>
    <mergeCell ref="B124:P124"/>
    <mergeCell ref="B125:P125"/>
    <mergeCell ref="B126:P126"/>
    <mergeCell ref="B101:P101"/>
    <mergeCell ref="D103:E103"/>
    <mergeCell ref="B118:P118"/>
    <mergeCell ref="B119:P119"/>
    <mergeCell ref="B120:P120"/>
    <mergeCell ref="B89:P89"/>
    <mergeCell ref="B90:P90"/>
    <mergeCell ref="B91:P91"/>
    <mergeCell ref="B92:P92"/>
    <mergeCell ref="B95:P95"/>
    <mergeCell ref="B97:P97"/>
    <mergeCell ref="B99:P99"/>
    <mergeCell ref="B81:P81"/>
    <mergeCell ref="B83:P83"/>
    <mergeCell ref="B84:P84"/>
    <mergeCell ref="B86:P86"/>
    <mergeCell ref="B87:P87"/>
    <mergeCell ref="B88:P88"/>
    <mergeCell ref="B72:P72"/>
    <mergeCell ref="B73:P73"/>
    <mergeCell ref="B75:P75"/>
    <mergeCell ref="B76:P76"/>
    <mergeCell ref="B78:P78"/>
    <mergeCell ref="B80:P80"/>
    <mergeCell ref="B66:P66"/>
    <mergeCell ref="B67:I67"/>
    <mergeCell ref="B68:P68"/>
    <mergeCell ref="B69:P69"/>
    <mergeCell ref="B70:P70"/>
    <mergeCell ref="B71:P71"/>
    <mergeCell ref="B60:P60"/>
    <mergeCell ref="B61:P61"/>
    <mergeCell ref="B62:P62"/>
    <mergeCell ref="B63:P63"/>
    <mergeCell ref="B64:P64"/>
    <mergeCell ref="B65:I65"/>
    <mergeCell ref="B53:P53"/>
    <mergeCell ref="B54:P54"/>
    <mergeCell ref="B56:P56"/>
    <mergeCell ref="B57:P57"/>
    <mergeCell ref="B58:P58"/>
    <mergeCell ref="B59:P59"/>
    <mergeCell ref="B45:P45"/>
    <mergeCell ref="B47:P47"/>
    <mergeCell ref="B49:P49"/>
    <mergeCell ref="B50:P50"/>
    <mergeCell ref="B51:P51"/>
    <mergeCell ref="B52:P52"/>
    <mergeCell ref="B41:P41"/>
    <mergeCell ref="B42:P42"/>
    <mergeCell ref="B43:P43"/>
    <mergeCell ref="B44:P44"/>
    <mergeCell ref="B29:P29"/>
    <mergeCell ref="B30:P30"/>
    <mergeCell ref="B31:C31"/>
    <mergeCell ref="B36:P36"/>
    <mergeCell ref="B37:P37"/>
    <mergeCell ref="B38:P38"/>
    <mergeCell ref="B133:P133"/>
    <mergeCell ref="D470:E470"/>
    <mergeCell ref="D481:E481"/>
    <mergeCell ref="B468:P468"/>
    <mergeCell ref="B2:P2"/>
    <mergeCell ref="B5:P5"/>
    <mergeCell ref="B6:J6"/>
    <mergeCell ref="B7:P7"/>
    <mergeCell ref="B8:P8"/>
    <mergeCell ref="B10:P10"/>
    <mergeCell ref="B19:P19"/>
    <mergeCell ref="B22:P22"/>
    <mergeCell ref="B23:P23"/>
    <mergeCell ref="B24:P24"/>
    <mergeCell ref="B26:P26"/>
    <mergeCell ref="B27:P27"/>
    <mergeCell ref="B12:P12"/>
    <mergeCell ref="B13:P13"/>
    <mergeCell ref="B14:P14"/>
    <mergeCell ref="B15:P15"/>
    <mergeCell ref="B16:P16"/>
    <mergeCell ref="B17:P17"/>
    <mergeCell ref="B39:P39"/>
    <mergeCell ref="B40:P40"/>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aJoDyYCYUjmUOYQDSe5aTd9rZVHAJbiAB95BOnrLv5s=</DigestValue>
    </Reference>
    <Reference Type="http://www.w3.org/2000/09/xmldsig#Object" URI="#idOfficeObject">
      <DigestMethod Algorithm="http://www.w3.org/2001/04/xmlenc#sha256"/>
      <DigestValue>m6lnLUeTpVkL6juD1NLgMxtqSORhGNMKLRMncl2Z20A=</DigestValue>
    </Reference>
    <Reference Type="http://uri.etsi.org/01903#SignedProperties" URI="#idSignedProperties">
      <Transforms>
        <Transform Algorithm="http://www.w3.org/TR/2001/REC-xml-c14n-20010315"/>
      </Transforms>
      <DigestMethod Algorithm="http://www.w3.org/2001/04/xmlenc#sha256"/>
      <DigestValue>QadSH+lv4sB85atYtpjQfSQMSFkxzJq0t54Mgz1Bt+o=</DigestValue>
    </Reference>
    <Reference Type="http://www.w3.org/2000/09/xmldsig#Object" URI="#idValidSigLnImg">
      <DigestMethod Algorithm="http://www.w3.org/2001/04/xmlenc#sha256"/>
      <DigestValue>PXPQF1WHbcHU0KnE3ppzEWicX2gV4kWpON94w7iN4/A=</DigestValue>
    </Reference>
    <Reference Type="http://www.w3.org/2000/09/xmldsig#Object" URI="#idInvalidSigLnImg">
      <DigestMethod Algorithm="http://www.w3.org/2001/04/xmlenc#sha256"/>
      <DigestValue>MCNK0G/mCZ8rAANd72xKoV40aX6Vt9UevSlKwJ85Ywk=</DigestValue>
    </Reference>
  </SignedInfo>
  <SignatureValue>FtP7IIKiflD2yN4FNp5RrGHKKQIsZ+daZbShqr5zB+SpDLi77Ou/xYH0hLWCUYy25YcczJxNUwEn
Fmw8gCzFB1zTzqSFK2puOiAlMvOZEbvSQ8Lm3+SqQPryw36UWHTSUpX/Zx6drtZvpDNKAHMpZa/K
Xi1DAPpQos0eRZ+bE0dKlqmV4WZ94LaORIXdh/Bv+bC8q9JYEZIA/8Pgywp+872uO64Pr5SlNvUc
tGGv10XTdEPuLrujCV0H24itsVMOva6Pn59INirQRRldDAY7FLUvaBGU/JGmmpEAicpTYsbXCRZD
kMhq46PFB3u//Ha25lgGC+fkWKOfImm64mnzcA==</SignatureValue>
  <KeyInfo>
    <X509Data>
      <X509Certificate>MIIIkjCCBnqgAwIBAgIQQa7n33QfhxpnvMqr9U2J6DANBgkqhkiG9w0BAQsFADCBgTEWMBQGA1UEBRMNUlVDODAwODAwOTktMDERMA8GA1UEAxMIVklUIFMuQS4xODA2BgNVBAsML1ByZXN0YWRvciBDdWFsaWZpY2FkbyBkZSBTZXJ2aWNpb3MgZGUgQ29uZmlhbnphMQ0wCwYDVQQKDARJQ1BQMQswCQYDVQQGEwJQWTAeFw0yNTAyMjQxOTM4MTlaFw0yNzAyMjQxOTM4MTlaMIG/MRQwEgYDVQQqDAtNQVJJQSBCRUxFTjEaMBgGA1UEBAwRTEFSQSBDQVNUUk8gQ0FTQUwxEjAQBgNVBAUTCUNJMjAzNjI1NzEmMCQGA1UEAwwdTUFSSUEgQkVMRU4gTEFSQSBDQVNUUk8gQ0FTQUwxCzAJBgNVBAsMAkYyMTUwMwYDVQQKDCxDRVJUSUZJQ0FETyBDVUFMSUZJQ0FETyBERSBGSVJNQSBFTEVDVFJPTklDQTELMAkGA1UEBhMCUFkwggEiMA0GCSqGSIb3DQEBAQUAA4IBDwAwggEKAoIBAQDSZWJMu0fYDKAbykimDWal+aw679OwfL6o6DTao06jwuqRZbXQ/gqJvFTxJFAxR8DiJxX8QmMJhzPTMJHXEfUawYjUdSiVXiVTbiofBmbGbec3VROv1ySI9YS2zMqkVu7P4ZZ37PvCEzEwHPS1wHokUkOEneG4yG8gBeBiNh69afHvIXZmy/TL8VmcVNMNlIorHEqXJAD63duYNsBvRhaR5ezH8H4NSAAKPoltPj2TKmUTJDP6M13BFTOIflfJkrIeTUqr8+94l2XIujyROSNbeJISs7ZIwvyob8n67yxGYr4OaykTCUHCJeinH4uaVavf+jRPBfWthaWGQCXuEm8FAgMBAAGjggPEMIIDwDAMBgNVHRMBAf8EAjAAMA4GA1UdDwEB/wQEAwIF4DAsBgNVHSUBAf8EIjAgBggrBgEFBQcDBAYIKwYBBQUHAwIGCisGAQQBgjcUAgIwHQYDVR0OBBYEFGF+kOWCTQX63MfgV3qqsOC1ZdZVMB8GA1UdIwQYMBaAFLtlEStn7YY4IBwoZxkUBGXqkaGzMIIB6wYDVR0gBIIB4jCCAd4wggHaBgwrBgEEAYLZSgEBAQcwggHIMDEGCCsGAQUFBwIBFiVodHRwczovL3d3dy5lZmlybWEuY29tLnB5L3JlcG9zaXRvcmlvMIHPBggrBgEFBQcCAjCBwhqBv0NlcnRpZmljYWRvIEN1YWxpZmljYWRvIGRlIEZpcm1hIEVsZWN0cvNuaWNhIFRpcG8gRjIgKGNsYXZlcyBlbiBkaXNwb3NpdGl2byBjdWFsaWZpY2FkbyksIHN1amV0YSBhIGxhcyBjb25kaWNpb25lcyBkZSB1c28gZXhwdWVzdGFzIGVuIGxhIERlY2xhcmFjafNuIGRlIFBy4WN0aWNhcyBkZSBDZXJ0aWZpY2FjafNuIGRlIFZJVCBTLkEuMIHABggrBgEFBQcCAjCBsxqBsFF1YWxpZmllZCBjZXJ0aWZpY2F0ZSBvZiBlbGVjdHJvbmljIHNpZ25hdHVyZSB0eXBlIEYyIChrZXlzIGluIHF1YWxpZmllZCBkZXZpY2UpLCBzdWJkdWVkIHRvIHRoZSBjb25kaXRpb25zIG9mIHVzZSBzZXQgZm9ydGggaW4gdGhlIENlcnRpZmljYXRpb24gUHJhY3RpY2UgU3RhdGVtZW50IG9mIFZJVCBTLkEuME0GA1UdEQRGMESBFkJFTEVOLkxBUk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s9r4pvSDR78WbL4xxSca6KSxdb7d18/mDd0YuLjzRBPwpRxJu/anWMxONufhDkTEQQaUyU0fC+5yFDNhnIuC3/LgjmxDgfFbPBrtpZmb3Cm7y2GSimc0DACR5Vlai8t1FZHJnFGRBqkl/W+EXX7KsnLV/PO4OFx9mfsobbP7ceTx/F9ROr3QDrR8yltGmX78VFQzuj+2Z/Tkevd3eNrdc1JmJFZrw75//x/y4wslS7khSbz5y21259LAj36V37uqZIREOUBOcvu06hv+yWq+W+rFda+Zr8UBuTuRrEdFTOHqugGhl6ohDF7AIMA9Ev+YqyEawoa9s6VKEzObj1Z7eEwXuV7CFRO1m71Ai15dycGRAcFveR5KJY13GyRegzq7OdlelYqljQ5+cwIDRL7MLCUQ5r4oQ4mfc7Jk1wLWl8+OFDDcw1czOlmT6NvIWWCehJSfGhVuU8eYjsZxSlcc8BGEIIth8p1O25LrV5lIJ6jIT5Cr7ZnGu7/8n0PgPkRdJN2Wlo/bYf5yLELAWgfLY+s02xOOIan7eGaSCmBG5KzlzZmyYkWZW9A0V+tSxrBmai7UEYSbUmuWaDpAqyPqNO481S6VKuXZq3Sh10m1Ftp/CJnpFKvAoWOlRWso3Ti1aVf+MwUlElJwW1fMWwnHFqnIbnSWXd9eiIhFzyl2Uq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2025-04-30T20:41:34Z</mdssi:Value>
        </mdssi:SignatureTime>
      </SignatureProperty>
    </SignatureProperties>
  </Object>
  <Object Id="idOfficeObject">
    <SignatureProperties>
      <SignatureProperty Id="idOfficeV1Details" Target="#idPackageSignature">
        <SignatureInfoV1 xmlns="http://schemas.microsoft.com/office/2006/digsig">
          <SetupID>{3D2CF5C1-6DAC-4651-A4BC-635B82D2D348}</SetupID>
          <SignatureText>Belén Lara Castro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2025-04-30T20:41:34Z</xd:SigningTime>
          <xd:SigningCertificate>
            <xd:Cert>
              <xd:CertDigest>
                <DigestMethod Algorithm="http://www.w3.org/2001/04/xmlenc#sha256"/>
                <DigestValue>IWeJw8OJ2U8uvljY2TsAM5sgJ0ED7QDMHm8lhHBEKDc=</DigestValue>
              </xd:CertDigest>
              <xd:IssuerSerial>
                <X509IssuerName>C=PY, O=ICPP, OU=Prestador Cualificado de Servicios de Confianza, CN=VIT S.A., SERIALNUMBER=RUC80080099-0</X509IssuerName>
                <X509SerialNumber>87307982319841651809176667571329272296</X509SerialNumber>
              </xd:IssuerSerial>
            </xd:Cert>
          </xd:SigningCertificate>
          <xd:SignaturePolicyIdentifier>
            <xd:SignaturePolicyImplied/>
          </xd:SignaturePolicyIdentifier>
        </xd:SignedSignatureProperties>
      </xd:SignedProperties>
    </xd:QualifyingProperties>
  </Object>
  <Object Id="idValidSigLnImg">AQAAAGwAAAAAAAAAAAAAAIUBAAC/AAAAAAAAAAAAAACFGAAAFgwAACBFTUYAAAEAABwAAKo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CAAAAAAAAAAYNzF/H8AANCxV0LGAAAAELJXQsYAAAAAAOxf/X8AAD13AsX8fwAAMBbsX/1/AAATAAAAAAAAAGgXAAAAAAAAQAAAwPx/AAAAAOxf/X8AAAd6AsX8fwAABAAAAAAAAAAwFuxf/X8AAICyV0LGAAAAEwAAAAAAAABIAAAAAAAAAMT7vcX8fwAAmGPcxfx/AABAAL7F/H8AAAEAAAAAAAAAxia+xfx/AAAAAOxf/X8AAAAAAAAAAAAAAAAAADcCAAAAAAAAAAAAAKBal983AgAAu1W+Xf1/AABgs1dCxgAAAPmzV0LGAAAAAAAAAAAAAAAAAAAAZHYACAAAAAAlAAAADAAAAAEAAAAYAAAADAAAAAAAAAASAAAADAAAAAEAAAAeAAAAGAAAAB4BAAAGAAAAawEAABsAAAAlAAAADAAAAAEAAABUAAAAhAAAAB8BAAAGAAAAaQEAABoAAAABAAAAAMCAQY7jgEEfAQAABgAAAAkAAABMAAAAAAAAAAAAAAAAAAAA//////////9gAAAAMwAwAC8ANAAvADIAMAAyADUAAAAJAAAACQAAAAYAAAAJAAAABgAAAAkAAAAJAAAACQAAAAkAAABLAAAAQAAAADAAAAAFAAAAIAAAAAEAAAABAAAAEAAAAAAAAAAAAAAAhgEAAMAAAAAAAAAAAAAAAIYBAADAAAAAUgAAAHABAAACAAAAFAAAAAkAAAAAAAAAAAAAALwCAAAAAAAAAQICIlMAeQBzAHQAZQBtAAAAAAAAAAAAAAAAAAAAAAAAAAAAAAAAAAAAAAAAAAAAAAAAAAAAAAAAAAAAAAAAAAAAAAAAAAAAEBwj1TcCAAD2x75d/X8AAPDDxdI3AgAA0M7jXf1/AAAAAAAAAAAAAAAAAAAAAAAAQLlXQsYAAABBXExTAAAAAAAAAAAAAAAAAAAAAAAAAADEHQUQGc0AAOC4V0LGAAAAACAAAAAAAABwuldCxgAAAKBal983AgAAaL5XQgAAAADIAYoAAAAAAAcAAAAAAAAAEExi3zcCAACsuVdCxgAAAOm5V0LGAAAAwR+6Xf1/AAACAAAAAAAAANC4V0IAAAAAALhXQsYAAABoFwAAAAAAAKBal983AgAAu1W+Xf1/AABQuVdCxgAAAOm5V0LGAAAAEHBZ6Dc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BAAAAAAAAAFUb3MP8fwAA4EIS9AIAAADQzuNd/X8AAAAAAAAAAAAAMOSHxPx/AACIOpTE/H8AAAAAAAAAAAAAAAAAAAAAAAAAAAAAAAAAABQUBxAZzQAAAQAAAAAAAAAAAAAAAAAAADjDVULGAAAAoFqX3zcCAADg////AAAAAAAAAAAAAAAABgAAAAAAAAAHAAAAAAAAAFzCVULGAAAAmcJVQsYAAADBH7pd/X8AAEDHVULGAAAAAAAAAAAAAAC4zXDE/H8AAHAKOug3AgAAoFqX3zcCAAC7Vb5d/X8AAADCVULGAAAAmcJVQsYAAAAgW+LrNwI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BAAAL1oA3AgAAjhO1//////8EPwAACrUKANDO4139fwAAAAAAAAAAAAAQGfhf/X8AAIiV9NU3AgAAjhMKtf////8AAAAAAAAAAAAAAAAAAAAAxBQHEBnNAACOEwq1/////8sz1FNLCwAAiMNVQsYAAACgWpffNwIAAOj///8AAAAAAAAAAAAAAAAJAAAAAAAAAAcAAAAAAAAArMJVQsYAAADpwlVCxgAAAMEful39fwAAAAAAAAAAAAAAAAAAAAAAAAAAAAAAAAAAAAAAAAAAAACgWpffNwIAALtVvl39fwAAUMJVQsYAAADpwlVCxgAAAEAoKeg3AgAAAAAAAG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Object Id="idInvalidSigLnImg">AQAAAGwAAAAAAAAAAAAAAIUBAAC/AAAAAAAAAAAAAACFGAAAFgwAACBFTUYAAAEAACUAALEAAAAGAAAAAAAAAAAAAAAAAAAAgAcAADgEAAA1AQAArgAAAAAAAAAAAAAAAAAAAAi3BACwpwIACgAAABAAAAAAAAAAAAAAAEsAAAAQAAAAAAAAAAUAAAAeAAAAGAAAAAAAAAAAAAAAhgEAAMAAAAAnAAAAGAAAAAEAAAAAAAAAAAAAAAAAAAAlAAAADAAAAAEAAABMAAAAZAAAAAAAAAAAAAAAhQEAAL8AAAAAAAAAAAAAAIY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8PDwAAAAAAAlAAAADAAAAAEAAABMAAAAZAAAAAAAAAAAAAAAhQEAAL8AAAAAAAAAAAAAAIYBAADAAAAAIQDwAAAAAAAAAAAAAACAPwAAAAAAAAAAAACAPwAAAAAAAAAAAAAAAAAAAAAAAAAAAAAAAAAAAAAAAAAAJQAAAAwAAAAAAACAKAAAAAwAAAABAAAAJwAAABgAAAABAAAAAAAAAPDw8AAAAAAAJQAAAAwAAAABAAAATAAAAGQAAAAAAAAAAAAAAIUBAAC/AAAAAAAAAAAAAACGAQAAwAAAACEA8AAAAAAAAAAAAAAAgD8AAAAAAAAAAAAAgD8AAAAAAAAAAAAAAAAAAAAAAAAAAAAAAAAAAAAAAAAAACUAAAAMAAAAAAAAgCgAAAAMAAAAAQAAACcAAAAYAAAAAQAAAAAAAADw8PAAAAAAACUAAAAMAAAAAQAAAEwAAABkAAAAAAAAAAAAAACFAQAAvwAAAAAAAAAAAAAAhgEAAMAAAAAhAPAAAAAAAAAAAAAAAIA/AAAAAAAAAAAAAIA/AAAAAAAAAAAAAAAAAAAAAAAAAAAAAAAAAAAAAAAAAAAlAAAADAAAAAAAAIAoAAAADAAAAAEAAAAnAAAAGAAAAAEAAAAAAAAA////AAAAAAAlAAAADAAAAAEAAABMAAAAZAAAAAAAAAAAAAAAhQEAAL8AAAAAAAAAAAAAAIYBAADAAAAAIQDwAAAAAAAAAAAAAACAPwAAAAAAAAAAAACAPwAAAAAAAAAAAAAAAAAAAAAAAAAAAAAAAAAAAAAAAAAAJQAAAAwAAAAAAACAKAAAAAwAAAABAAAAJwAAABgAAAABAAAAAAAAAP///wAAAAAAJQAAAAwAAAABAAAATAAAAGQAAAAAAAAAAAAAAIUBAAC/AAAAAAAAAAAAAACG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YNzF/H8AANCxV0LGAAAAELJXQsYAAAAAAOxf/X8AAD13AsX8fwAAMBbsX/1/AAATAAAAAAAAAGgXAAAAAAAAQAAAwPx/AAAAAOxf/X8AAAd6AsX8fwAABAAAAAAAAAAwFuxf/X8AAICyV0LGAAAAEwAAAAAAAABIAAAAAAAAAMT7vcX8fwAAmGPcxfx/AABAAL7F/H8AAAEAAAAAAAAAxia+xfx/AAAAAOxf/X8AAAAAAAAAAAAAAAAAADcCAAAAAAAAAAAAAKBal983AgAAu1W+Xf1/AABgs1dCxgAAAPmzV0LG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gEAAMAAAAAAAAAAAAAAAIYBAADAAAAAUgAAAHABAAACAAAAFAAAAAkAAAAAAAAAAAAAALwCAAAAAAAAAQICIlMAeQBzAHQAZQBtAAAAAAAAAAAAAAAAAAAAAAAAAAAAAAAAAAAAAAAAAAAAAAAAAAAAAAAAAAAAAAAAAAAAAAAAAAAAEBwj1TcCAAD2x75d/X8AAPDDxdI3AgAA0M7jXf1/AAAAAAAAAAAAAAAAAAAAAAAAQLlXQsYAAABBXExTAAAAAAAAAAAAAAAAAAAAAAAAAADEHQUQGc0AAOC4V0LGAAAAACAAAAAAAABwuldCxgAAAKBal983AgAAaL5XQgAAAADIAYoAAAAAAAcAAAAAAAAAEExi3zcCAACsuVdCxgAAAOm5V0LGAAAAwR+6Xf1/AAACAAAAAAAAANC4V0IAAAAAALhXQsYAAABoFwAAAAAAAKBal983AgAAu1W+Xf1/AABQuVdCxgAAAOm5V0LGAAAAEHBZ6Dc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BAAAAAAAAAFUb3MP8fwAA4EIS9AIAAADQzuNd/X8AAAAAAAAAAAAAMOSHxPx/AACIOpTE/H8AAAAAAAAAAAAAAAAAAAAAAAAAAAAAAAAAABQUBxAZzQAAAQAAAAAAAAAAAAAAAAAAADjDVULGAAAAoFqX3zcCAADg////AAAAAAAAAAAAAAAABgAAAAAAAAAHAAAAAAAAAFzCVULGAAAAmcJVQsYAAADBH7pd/X8AAEDHVULGAAAAAAAAAAAAAAC4zXDE/H8AAHAKOug3AgAAoFqX3zcCAAC7Vb5d/X8AAADCVULGAAAAmcJVQsYAAAAgW+LrNwI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PMAAABlAAAAOgAAAEYAAAC6AAAAIAAAACEA8AAAAAAAAAAAAAAAgD8AAAAAAAAAAAAAgD8AAAAAAAAAAAAAAAAAAAAAAAAAAAAAAAAAAAAAAAAAACUAAAAMAAAAAAAAgCgAAAAMAAAABAAAAFIAAABwAQAABAAAAOj///8AAAAAAAAAAAAAAACQAQAAAAAAAQAAAABzAGUAZwBvAGUAIAB1AGkAAAAAAAAAAAAAAAAAAAAAAAAAAAAAAAAAAAAAAAAAAAAAAAAAAAAAAAAAAAAAAAAAAAABAAAL1oA3AgAAjhO1//////8EPwAACrUKANDO4139fwAAAAAAAAAAAAAQGfhf/X8AAIiV9NU3AgAAjhMKtf////8AAAAAAAAAAAAAAAAAAAAAxBQHEBnNAACOEwq1/////8sz1FNLCwAAiMNVQsYAAACgWpffNwIAAOj///8AAAAAAAAAAAAAAAAJAAAAAAAAAAcAAAAAAAAArMJVQsYAAADpwlVCxgAAAMEful39fwAAAAAAAAAAAAAAAAAAAAAAAAAAAAAAAAAAAAAAAAAAAACgWpffNwIAALtVvl39fwAAUMJVQsYAAADpwlVCxgAAAEAoKeg3AgAAAAAAAGR2AAgAAAAAJQAAAAwAAAAEAAAAGAAAAAwAAAAAAAAAEgAAAAwAAAABAAAAHgAAABgAAAA6AAAARgAAAPQAAABmAAAAJQAAAAwAAAAEAAAAVAAAALQAAAA7AAAARgAAAPIAAABlAAAAAQAAAADAgEGO44BBOwAAAEYAAAARAAAATAAAAAAAAAAAAAAAAAAAAP//////////cAAAAEIAZQBsAOkAbgAgAEwAYQByAGEAIABDAGEAcwB0AHIAbwAAAA4AAAANAAAABgAAAA0AAAAOAAAABwAAAAsAAAAMAAAACAAAAAwAAAAHAAAADwAAAAwAAAAKAAAACAAAAAgAAAAOAAAASwAAAEAAAAAwAAAABQAAACAAAAABAAAAAQAAABAAAAAAAAAAAAAAAIYBAADAAAAAAAAAAAAAAACGAQAAwAAAACUAAAAMAAAAAgAAACcAAAAYAAAABQAAAAAAAAD///8AAAAAACUAAAAMAAAABQAAAEwAAABkAAAAAAAAAHIAAACFAQAAugAAAAAAAAByAAAAhgEAAEkAAAAhAPAAAAAAAAAAAAAAAIA/AAAAAAAAAAAAAIA/AAAAAAAAAAAAAAAAAAAAAAAAAAAAAAAAAAAAAAAAAAAlAAAADAAAAAAAAIAoAAAADAAAAAUAAAAnAAAAGAAAAAUAAAAAAAAA////AAAAAAAlAAAADAAAAAUAAABMAAAAZAAAABUAAAByAAAAcAEAAIYAAAAVAAAAcgAAAFwBAAAVAAAAIQDwAAAAAAAAAAAAAACAPwAAAAAAAAAAAACAPwAAAAAAAAAAAAAAAAAAAAAAAAAAAAAAAAAAAAAAAAAAJQAAAAwAAAAAAACAKAAAAAwAAAAFAAAAJQAAAAwAAAABAAAAGAAAAAwAAAAAAAAAEgAAAAwAAAABAAAAHgAAABgAAAAVAAAAcgAAAHEBAACHAAAAJQAAAAwAAAABAAAAVAAAALQAAAAWAAAAcgAAAI4AAACGAAAAAQAAAADAgEGO44BBFgAAAHIAAAARAAAATAAAAAAAAAAAAAAAAAAAAP//////////cAAAAEIAZQBsAGUAbgAgAEwAYQByAGEAIABDAGEAcwB0AHIAbwAAAAkAAAAIAAAABAAAAAgAAAAJAAAABAAAAAgAAAAIAAAABgAAAAgAAAAEAAAACgAAAAgAAAAHAAAABQAAAAYAAAAJAAAASwAAAEAAAAAwAAAABQAAACAAAAABAAAAAQAAABAAAAAAAAAAAAAAAIYBAADAAAAAAAAAAAAAAACGAQAAwAAAACUAAAAMAAAAAgAAACcAAAAYAAAABQAAAAAAAAD///8AAAAAACUAAAAMAAAABQAAAEwAAABkAAAAFQAAAIwAAABwAQAAoAAAABUAAACMAAAAXAEAABUAAAAhAPAAAAAAAAAAAAAAAIA/AAAAAAAAAAAAAIA/AAAAAAAAAAAAAAAAAAAAAAAAAAAAAAAAAAAAAAAAAAAlAAAADAAAAAAAAIAoAAAADAAAAAUAAAAlAAAADAAAAAEAAAAYAAAADAAAAAAAAAASAAAADAAAAAEAAAAeAAAAGAAAABUAAACMAAAAcQ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gEAAMAAAAAAAAAAAAAAAIYBAADAAAAAJQAAAAwAAAACAAAAJwAAABgAAAAFAAAAAAAAAP///wAAAAAAJQAAAAwAAAAFAAAATAAAAGQAAAAVAAAApgAAAHABAAC6AAAAFQAAAKYAAABcAQAAFQAAACEA8AAAAAAAAAAAAAAAgD8AAAAAAAAAAAAAgD8AAAAAAAAAAAAAAAAAAAAAAAAAAAAAAAAAAAAAAAAAACUAAAAMAAAAAAAAgCgAAAAMAAAABQAAACUAAAAMAAAAAQAAABgAAAAMAAAAAAAAABIAAAAMAAAAAQAAABYAAAAMAAAAAAAAAFQAAABIAQAAFgAAAKYAAABvAQAAugAAAAEAAAAAwIBBjuOAQRYAAACmAAAAKgAAAEwAAAAEAAAAFQAAAKYAAABxAQAAuwAAAKAAAABGAGkAcgBtAGEAZABvACAAcABvAHIAOgAgAE0AQQBSAEkAQQAgAEIARQBMAEUATgAgAEwAQQBSAEEAIABDAEEAUwBUAFIATwAgAEMAQQBTAEEATAAIAAAABAAAAAYAAAAOAAAACAAAAAkAAAAJAAAABAAAAAkAAAAJAAAABgAAAAMAAAAEAAAADgAAAAoAAAAKAAAABAAAAAoAAAAEAAAACQAAAAgAAAAIAAAACAAAAAwAAAAEAAAACAAAAAoAAAAKAAAACgAAAAQAAAAKAAAACgAAAAkAAAAIAAAACgAAAAwAAAAEAAAACgAAAAoAAAAJAAAACg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muIdcZfOiTqHbeVYC/ewyF/J/FFdIYw+aysjb7zCfQE=</DigestValue>
    </Reference>
    <Reference Type="http://www.w3.org/2000/09/xmldsig#Object" URI="#idOfficeObject">
      <DigestMethod Algorithm="http://www.w3.org/2001/04/xmlenc#sha256"/>
      <DigestValue>aWX15W6keGYw/wi9Y5xjmvSIqNvF2azlIByMDMJRgY0=</DigestValue>
    </Reference>
    <Reference Type="http://uri.etsi.org/01903#SignedProperties" URI="#idSignedProperties">
      <Transforms>
        <Transform Algorithm="http://www.w3.org/TR/2001/REC-xml-c14n-20010315"/>
      </Transforms>
      <DigestMethod Algorithm="http://www.w3.org/2001/04/xmlenc#sha256"/>
      <DigestValue>DMO0eBISXCVE31QEMU2M/1rlveUFWHvsZHNjwfbr0Y4=</DigestValue>
    </Reference>
    <Reference Type="http://www.w3.org/2000/09/xmldsig#Object" URI="#idValidSigLnImg">
      <DigestMethod Algorithm="http://www.w3.org/2001/04/xmlenc#sha256"/>
      <DigestValue>w9eP1ATQ5r11yl5Z9/1H3VHyf6PGQBLG2ZqSXgjTThE=</DigestValue>
    </Reference>
    <Reference Type="http://www.w3.org/2000/09/xmldsig#Object" URI="#idInvalidSigLnImg">
      <DigestMethod Algorithm="http://www.w3.org/2001/04/xmlenc#sha256"/>
      <DigestValue>KlMSVkNGATsynbLO4BjNlPfqeJqJaNEX5FpgbQtF4xE=</DigestValue>
    </Reference>
  </SignedInfo>
  <SignatureValue>neqVhaSOpYE6gflUQ7MPwazg/rmeALgjr1Tix41wx+vu86887YAb6hCXEcV1pdr9YTknXjcBIXV9
VWlkDsBd61ADlDF3zYBY6hgvUGicNxi2VnT7UywgjUEnxnMQRwr1duYzBFFqcnDhF5e9mrUgpHq+
l8DVt+vnw/7H1+hXuUxuwlXTJ4GBfO3O8n+y3ZiSugfCkyVPkYZ0lp06vtA83t6ERJMzeBLUh8SC
UcoIxWt73dQM6w2h+euS6UnRr4KljQRn8XQAIh6qBreYguzbblErt89PvygAXzW0cEWJjIAj1JPG
GBvSjHdH5Oc6rpoaxCkHFfRUFDZXImGPR1DNJQ==</SignatureValue>
  <KeyInfo>
    <X509Data>
      <X509Certificate>MIIIkzCCBnugAwIBAgIQO+nSPmqqc4Nntdo+UDFuWTANBgkqhkiG9w0BAQsFADCBgTEWMBQGA1UEBRMNUlVDODAwODAwOTktMDERMA8GA1UEAxMIVklUIFMuQS4xODA2BgNVBAsML1ByZXN0YWRvciBDdWFsaWZpY2FkbyBkZSBTZXJ2aWNpb3MgZGUgQ29uZmlhbnphMQ0wCwYDVQQKDARJQ1BQMQswCQYDVQQGEwJQWTAeFw0yNTAyMTkxMzE4NTRaFw0yNzAyMTkxMzE4NTRaMIG9MRYwFAYDVQQqDA1WSUNUT1IgTUFOVUVMMRcwFQYDVQQEDA5GUkFOQ08gSklNRU5FWjESMBAGA1UEBRMJQ0kxNzQxMzYxMSUwIwYDVQQDDBxWSUNUT1IgTUFOVUVMIEZSQU5DTyBKSU1FTkVaMQswCQYDVQQLDAJGMjE1MDMGA1UECgwsQ0VSVElGSUNBRE8gQ1VBTElGSUNBRE8gREUgRklSTUEgRUxFQ1RST05JQ0ExCzAJBgNVBAYTAlBZMIIBIjANBgkqhkiG9w0BAQEFAAOCAQ8AMIIBCgKCAQEAuv9/3O59N3pcQClq+XcKl/AtkyKKnEzunWKU4wFAponAvGa5NqdOypGapWWiZ1P7GODX+qgQeemHQBgkdZbhEsas7j7QEB801Q4Y1j2ssCBNmbTsSyP9xIBioz/KwiOiRuvCRMGkzjNE9K6N+l7P4rESO3tfds9pbdAfti+90mKPcDsYy4Au+q+ihWTPRwmEm3bXLSNA7rfV4apeaOgYTXe6vdSkYuMZzUwSNong1nwTtmRH/RVIIBL8PWqjDFVCw7SsIvxP/7PHFULQlphAkLqXQQMX3DeU5H1EjRlbSwYZqX1311942FTehq+kDlx+ovrChRhj+aazR5KslN67FwIDAQABo4IDxzCCA8MwDAYDVR0TAQH/BAIwADAOBgNVHQ8BAf8EBAMCBeAwLAYDVR0lAQH/BCIwIAYIKwYBBQUHAwQGCCsGAQUFBwMCBgorBgEEAYI3FAICMB0GA1UdDgQWBBRHCjt8ItTB6ImweLSeX2SN1NaKK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QBgNVHREESTBHgRlWSUNUT1IuRlJBTkNPQFRJR08uTkVU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BIJiyqz/ZUwDAEfGYB2faHnchTI1rr8MEQ/iSBqnAPdHitN0nTZLqPcZxCfsgoOQg84xleqk7PZA2WhhYMotWOfxoKfAXNRxJ5bkuGpBF+YqNZA6jR2No3U82kkdteuHgera4AQNuE70qcJtINdNsCPIvhGJYTLQzfXHxLuhbLsR5x7IhteThRZc79sBqlgs/n7a0LB6wi8rOLFw7Q2t+1Qw4cxd2JeGtdRXAwdERn2bwqYcOgxD0ZEdqh4KpL4qaJunsDSjWm4he0M4rBGjk1l2awgbtu9KG6ddHmF/VPL+qWKjLz8kP8TATOZdWs1PEdILmbdJ6QEpjOnxwGDdwn1euv1S2YHy+slXXLrqMTm/xBtF8L7myaYFPlf3qRXnVNyukoy39H+NO4rXATN679xnGpidFx6tV/vKp+gPCsmzcQOCn9JQylh0iKeIRP3RfwGyEtF+6tlpFGpZ4MYo3ttzMuIFpdXxkRlIHjgNIY5zlEdjtIJQ+E4V6RthKZWIakPg9cX6HKU4YXpg28qFLQxP3TF5OxYE1agLf4odxqVs2T+f3pQ4bL9jV7SKzHKmScfQF+enHKqMZRTwNgXgoYn/2WNiNiXkz1+muNvhxpemWXzB5OayCp9/ROpDXCvt9QlZYHfDwY5/VHUL4MoYjtrLHGSRIsOGzjOr+OYvWi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2025-04-30T20:49:49Z</mdssi:Value>
        </mdssi:SignatureTime>
      </SignatureProperty>
    </SignatureProperties>
  </Object>
  <Object Id="idOfficeObject">
    <SignatureProperties>
      <SignatureProperty Id="idOfficeV1Details" Target="#idPackageSignature">
        <SignatureInfoV1 xmlns="http://schemas.microsoft.com/office/2006/digsig">
          <SetupID>{D68EF81A-0D7D-4A38-9216-25B87823AE38}</SetupID>
          <SignatureText>Victor Franco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2025-04-30T20:49:49Z</xd:SigningTime>
          <xd:SigningCertificate>
            <xd:Cert>
              <xd:CertDigest>
                <DigestMethod Algorithm="http://www.w3.org/2001/04/xmlenc#sha256"/>
                <DigestValue>tuwLhRlpXJXh09uT9JLsrGH8EvpA6m6ZVLPXRgUAgJk=</DigestValue>
              </xd:CertDigest>
              <xd:IssuerSerial>
                <X509IssuerName>C=PY, O=ICPP, OU=Prestador Cualificado de Servicios de Confianza, CN=VIT S.A., SERIALNUMBER=RUC80080099-0</X509IssuerName>
                <X509SerialNumber>79638521170522968000489368951280725593</X509SerialNumber>
              </xd:IssuerSerial>
            </xd:Cert>
          </xd:SigningCertificate>
          <xd:SignaturePolicyIdentifier>
            <xd:SignaturePolicyImplied/>
          </xd:SignaturePolicyIdentifier>
        </xd:SignedSignatureProperties>
      </xd:SignedProperties>
    </xd:QualifyingProperties>
  </Object>
  <Object Id="idValidSigLnImg">AQAAAGwAAAAAAAAAAAAAAIQBAAC/AAAAAAAAAAAAAAB1GAAAFgwAACBFTUYAAAEAzBsAAKo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Y7jgEEfAQAABgAAAAkAAABMAAAAAAAAAAAAAAAAAAAA//////////9gAAAAMwAwAC8ANAAvADIAMAAyADUAAAAJAAAACQAAAAYAAAAJAAAABgAAAAkAAAAJAAAACQAAAAkAAABLAAAAQAAAADAAAAAFAAAAIAAAAAEAAAABAAAAEAAAAAAAAAAAAAAAhQEAAMAAAAAAAAAAAAAAAIU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gAAABmAAAAJQAAAAwAAAAEAAAAVAAAAJwAAAA7AAAARgAAAMYAAABlAAAAAQAAAADAgEGO44BBOwAAAEYAAAANAAAATAAAAAAAAAAAAAAAAAAAAP//////////aAAAAFYAaQBjAHQAbwByACAARgByAGEAbgBjAG8AAA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AAA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Object Id="idInvalidSigLnImg">AQAAAGwAAAAAAAAAAAAAAIQBAAC/AAAAAAAAAAAAAAB1GAAAFgwAACBFTUYAAAEAzCQAALEAAAAGAAAAAAAAAAAAAAAAAAAAgAcAADgEAAA1AQAArgAAAAAAAAAAAAAAAAAAAAi3BACwpwIACgAAABAAAAAAAAAAAAAAAEsAAAAQAAAAAAAAAAUAAAAeAAAAGAAAAAAAAAAAAAAAhQEAAMAAAAAnAAAAGAAAAAEAAAAAAAAAAAAAAAAAAAAlAAAADAAAAAEAAABMAAAAZAAAAAAAAAAAAAAAhAEAAL8AAAAAAAAAAAAAAIU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8PDwAAAAAAAlAAAADAAAAAEAAABMAAAAZAAAAAAAAAAAAAAAhAEAAL8AAAAAAAAAAAAAAIUBAADAAAAAIQDwAAAAAAAAAAAAAACAPwAAAAAAAAAAAACAPwAAAAAAAAAAAAAAAAAAAAAAAAAAAAAAAAAAAAAAAAAAJQAAAAwAAAAAAACAKAAAAAwAAAABAAAAJwAAABgAAAABAAAAAAAAAPDw8AAAAAAAJQAAAAwAAAABAAAATAAAAGQAAAAAAAAAAAAAAIQBAAC/AAAAAAAAAAAAAACFAQAAwAAAACEA8AAAAAAAAAAAAAAAgD8AAAAAAAAAAAAAgD8AAAAAAAAAAAAAAAAAAAAAAAAAAAAAAAAAAAAAAAAAACUAAAAMAAAAAAAAgCgAAAAMAAAAAQAAACcAAAAYAAAAAQAAAAAAAADw8PAAAAAAACUAAAAMAAAAAQAAAEwAAABkAAAAAAAAAAAAAACEAQAAvwAAAAAAAAAAAAAAhQEAAMAAAAAhAPAAAAAAAAAAAAAAAIA/AAAAAAAAAAAAAIA/AAAAAAAAAAAAAAAAAAAAAAAAAAAAAAAAAAAAAAAAAAAlAAAADAAAAAAAAIAoAAAADAAAAAEAAAAnAAAAGAAAAAEAAAAAAAAA////AAAAAAAlAAAADAAAAAEAAABMAAAAZAAAAAAAAAAAAAAAhAEAAL8AAAAAAAAAAAAAAIUBAADAAAAAIQDwAAAAAAAAAAAAAACAPwAAAAAAAAAAAACAPwAAAAAAAAAAAAAAAAAAAAAAAAAAAAAAAAAAAAAAAAAAJQAAAAwAAAAAAACAKAAAAAwAAAABAAAAJwAAABgAAAABAAAAAAAAAP///wAAAAAAJQAAAAwAAAABAAAATAAAAGQAAAAAAAAAAAAAAIQBAAC/AAAAAAAAAAAAAACF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hQEAAMAAAAAAAAAAAAAAAIU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McAAABlAAAAOgAAAEYAAACO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MgAAABmAAAAJQAAAAwAAAAEAAAAVAAAAJwAAAA7AAAARgAAAMYAAABlAAAAAQAAAADAgEGO44BBOwAAAEYAAAANAAAATAAAAAAAAAAAAAAAAAAAAP//////////aAAAAFYAaQBjAHQAbwByACAARgByAGEAbgBjAG8AAAAPAAAABgAAAAsAAAAIAAAADgAAAAgAAAAHAAAADAAAAAgAAAAMAAAADgAAAAsAAAAOAAAASwAAAEAAAAAwAAAABQAAACAAAAABAAAAAQAAABAAAAAAAAAAAAAAAIUBAADAAAAAAAAAAAAAAACFAQAAwAAAACUAAAAMAAAAAgAAACcAAAAYAAAABQAAAAAAAAD///8AAAAAACUAAAAMAAAABQAAAEwAAABkAAAAAAAAAHIAAACEAQAAugAAAAAAAAByAAAAhQEAAEkAAAAhAPAAAAAAAAAAAAAAAIA/AAAAAAAAAAAAAIA/AAAAAAAAAAAAAAAAAAAAAAAAAAAAAAAAAAAAAAAAAAAlAAAADAAAAAAAAIAoAAAADAAAAAUAAAAnAAAAGAAAAAUAAAAAAAAA////AAAAAAAlAAAADAAAAAUAAABMAAAAZAAAABUAAAByAAAAbwEAAIYAAAAVAAAAcgAAAFsBAAAVAAAAIQDwAAAAAAAAAAAAAACAPwAAAAAAAAAAAACAPwAAAAAAAAAAAAAAAAAAAAAAAAAAAAAAAAAAAAAAAAAAJQAAAAwAAAAAAACAKAAAAAwAAAAFAAAAJQAAAAwAAAABAAAAGAAAAAwAAAAAAAAAEgAAAAwAAAABAAAAHgAAABgAAAAVAAAAcgAAAHABAACHAAAAJQAAAAwAAAABAAAAVAAAAJwAAAAWAAAAcgAAAHEAAACGAAAAAQAAAADAgEGO44BBFgAAAHIAAAANAAAATAAAAAAAAAAAAAAAAAAAAP//////////aAAAAFYAaQBjAHQAbwByACAARgByAGEAbgBjAG8AgD8KAAAABAAAAAcAAAAFAAAACQAAAAYAAAAEAAAACAAAAAYAAAAIAAAACQAAAAcAAAAJAAAASwAAAEAAAAAwAAAABQAAACAAAAABAAAAAQAAABAAAAAAAAAAAAAAAIUBAADAAAAAAAAAAAAAAACFAQAAwAAAACUAAAAMAAAAAgAAACcAAAAYAAAABQAAAAAAAAD///8AAAAAACUAAAAMAAAABQAAAEwAAABkAAAAFQAAAIwAAABvAQAAoAAAABUAAACMAAAAWwEAABUAAAAhAPAAAAAAAAAAAAAAAIA/AAAAAAAAAAAAAIA/AAAAAAAAAAAAAAAAAAAAAAAAAAAAAAAAAAAAAAAAAAAlAAAADAAAAAAAAIAoAAAADAAAAAUAAAAlAAAADAAAAAEAAAAYAAAADAAAAAAAAAASAAAADAAAAAEAAAAeAAAAGAAAABUAAACMAAAAcAEAAKEAAAAlAAAADAAAAAEAAABUAAAAwAAAABYAAACMAAAAogAAAKAAAAABAAAAAMCAQY7jgEEWAAAAjAAAABMAAABMAAAAAAAAAAAAAAAAAAAA//////////90AAAAUgBlAHAAcgBlAHMAZQBuAHQAYQBuAHQAZQAgAEwAZQBnAGEAbAAAAAoAAAAIAAAACQAAAAYAAAAIAAAABwAAAAgAAAAJAAAABQAAAAgAAAAJAAAABQAAAAgAAAAEAAAACAAAAAgAAAAJAAAACAAAAAQAAABLAAAAQAAAADAAAAAFAAAAIAAAAAEAAAABAAAAEAAAAAAAAAAAAAAAhQEAAMAAAAAAAAAAAAAAAIUBAADAAAAAJQAAAAwAAAACAAAAJwAAABgAAAAFAAAAAAAAAP///wAAAAAAJQAAAAwAAAAFAAAATAAAAGQAAAAVAAAApgAAAG8BAAC6AAAAFQAAAKYAAABbAQAAFQAAACEA8AAAAAAAAAAAAAAAgD8AAAAAAAAAAAAAgD8AAAAAAAAAAAAAAAAAAAAAAAAAAAAAAAAAAAAAAAAAACUAAAAMAAAAAAAAgCgAAAAMAAAABQAAACUAAAAMAAAAAQAAABgAAAAMAAAAAAAAABIAAAAMAAAAAQAAABYAAAAMAAAAAAAAAFQAAABEAQAAFgAAAKYAAABuAQAAugAAAAEAAAAAwIBBjuOAQRYAAACmAAAAKQAAAEwAAAAEAAAAFQAAAKYAAABwAQAAuwAAAKAAAABGAGkAcgBtAGEAZABvACAAcABvAHIAOgAgAFYASQBDAFQATwBSACAATQBBAE4AVQBFAEwAIABGAFIAQQBOAEMATwAgAEoASQBNAEUATgBFAFoAAAAIAAAABAAAAAYAAAAOAAAACAAAAAkAAAAJAAAABAAAAAkAAAAJAAAABgAAAAMAAAAEAAAACgAAAAQAAAAKAAAACAAAAAwAAAAKAAAABAAAAA4AAAAKAAAADAAAAAsAAAAIAAAACAAAAAQAAAAIAAAACgAAAAoAAAAMAAAACgAAAAwAAAAEAAAABgAAAAQAAAAOAAAACAAAAAwAAAAIAAAACQ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umBdAruX0DIZ9t0vpmdeCOkSQ9O81XmQxvqlqXJHaCk=</DigestValue>
    </Reference>
    <Reference Type="http://www.w3.org/2000/09/xmldsig#Object" URI="#idOfficeObject">
      <DigestMethod Algorithm="http://www.w3.org/2001/04/xmlenc#sha256"/>
      <DigestValue>ThrwZkHXhpcYc61SkXoYnzIw2oaAXAxZvQJoWEcWthg=</DigestValue>
    </Reference>
    <Reference Type="http://uri.etsi.org/01903#SignedProperties" URI="#idSignedProperties">
      <Transforms>
        <Transform Algorithm="http://www.w3.org/TR/2001/REC-xml-c14n-20010315"/>
      </Transforms>
      <DigestMethod Algorithm="http://www.w3.org/2001/04/xmlenc#sha256"/>
      <DigestValue>pmkwl5SOP3fAd2vbRmlO0IW0VxCokVvmIq5w8ZBFals=</DigestValue>
    </Reference>
    <Reference Type="http://www.w3.org/2000/09/xmldsig#Object" URI="#idValidSigLnImg">
      <DigestMethod Algorithm="http://www.w3.org/2001/04/xmlenc#sha256"/>
      <DigestValue>SZMW5vmnzKVGzOW4hCP56DgjfqwfHB2fp5sqaKCVPyM=</DigestValue>
    </Reference>
    <Reference Type="http://www.w3.org/2000/09/xmldsig#Object" URI="#idInvalidSigLnImg">
      <DigestMethod Algorithm="http://www.w3.org/2001/04/xmlenc#sha256"/>
      <DigestValue>x4PdPCgHzuU3jXCxM2q9qxF6s+D7Q6AjZfUSGnZaVCw=</DigestValue>
    </Reference>
  </SignedInfo>
  <SignatureValue>U5dkt5jJmeiRw+3/tQIwE3Oy6+pRGE0vnVbksfuUUK6p7meg47+znaSm0hkrm4MJ8HvatnZcizvv
Tm3gttftH8/F1t44oQsrcCs3zCYviTWQvuIFrl6NgAjHL3Td/eWMhWZZ/oqvY1/HbRyGyqKA0U5p
s3RTi/7pvJO0zBjaWkViJhUNJjCGYamze4iMniVCTZylkY41voFHDsnO073oiLZocLCdY0ETbMQ0
8GEageqF7fUqXnhr1IxcVpMmwiAKZfFUdYAtCsI0EuRe1QBAXCooj7STKeCf8bXIW9S/7MQXIEkW
/1FcHpbFz0j3ZrAtQQH9XIaokGSDXAUJYRQ//A==</SignatureValue>
  <KeyInfo>
    <X509Data>
      <X509Certificate>MIIIkTCCBnmgAwIBAgIQenh6rJxwdDtlMUVC6wfQfzANBgkqhkiG9w0BAQsFADCBgTEWMBQGA1UEBRMNUlVDODAwODAwOTktMDERMA8GA1UEAxMIVklUIFMuQS4xODA2BgNVBAsML1ByZXN0YWRvciBDdWFsaWZpY2FkbyBkZSBTZXJ2aWNpb3MgZGUgQ29uZmlhbnphMQ0wCwYDVQQKDARJQ1BQMQswCQYDVQQGEwJQWTAeFw0yMzEwMTkxNTAzMzBaFw0yNTEwMTkxNTAzMzBaMIG7MRUwEwYDVQQqDAxST0JFUlRPIEpPU0UxFzAVBgNVBAQMDk9aVU5BIFNFUkFGSU5JMRIwEAYDVQQFEwlDSTI4ODY2MTgxJDAiBgNVBAMMG1JPQkVSVE8gSk9TRSBPWlVOQSBTRVJBRklOSTELMAkGA1UECwwCRjIxNTAzBgNVBAoMLENFUlRJRklDQURPIENVQUxJRklDQURPIERFIEZJUk1BIEVMRUNUUk9OSUNBMQswCQYDVQQGEwJQWTCCASIwDQYJKoZIhvcNAQEBBQADggEPADCCAQoCggEBAKGTDSIUrgUPOxeyj31QZ56nhDs0th75ncJZg3W4eY1hx8mMW6OD4pZDtshGYE6rONEYgsG9HUooG8B+Dj8yGzEPjBWRX2QYax8O3isKPl14VrRj+iGTlnPWMzdEaISI0af7Rvv/3ZkcQG75CYzRXE7SBv9XaOAy9ZeNdkm23xh6CC7+ag+TVmx+U+2EjFuhAru7UDxZ+Ut40Fq6xwzmoUivxzTQtBE16FztvTJLdXJh6MRhuoo3Nf1YQPynV87SnxQ0tOenNRKbdVuz7Dsi+wEr3Zv4gqBHzIPWT8rVEOjf8BeAqdYr3Q+w2Ks2OaQRD3F3d0WXrCUakZfunpQNTc8CAwEAAaOCA8cwggPDMAwGA1UdEwEB/wQCMAAwDgYDVR0PAQH/BAQDAgXgMCwGA1UdJQEB/wQiMCAGCCsGAQUFBwMEBggrBgEFBQcDAgYKKwYBBAGCNxQCAjAdBgNVHQ4EFgQUzZrg3F40XUbvPEBkj2Wbhh2p41kwHwYDVR0jBBgwFoAUu2URK2fthjggHChnGRQEZeqRobMwggHrBgNVHSAEggHiMIIB3jCCAdoGDCsGAQQBgtlKAQEBBzCCAcgwMQYIKwYBBQUHAgEWJWh0dHBzOi8vd3d3LmVmaXJtYS5jb20ucHkvcmVwb3NpdG9yaW8wgc8GCCsGAQUFBwICMIHCGoG/Q2VydGlmaWNhZG8gQ3VhbGlmaWNhZG8gZGUgRmlybWEgRWxlY3Ry825pY2EgVGlwbyBGMiAoY2xhdmVzIGVuIGRpc3Bvc2l0aXZvIGN1YWxpZmljYWRvKSwgc3VqZXRhIGEgbGFzIGNvbmRpY2lvbmVzIGRlIHVzbyBleHB1ZXN0YXMgZW4gbGEgRGVjbGFyYWNp824gZGUgUHLhY3RpY2FzIGRlIENlcnRpZmljYWNp824gZGUgVklUIFMuQS4wgcAGCCsGAQUFBwICMIGzGoGwUXVhbGlmaWVkIGNlcnRpZmljYXRlIG9mIGVsZWN0cm9uaWMgc2lnbmF0dXJlIHR5cGUgRjIgKGtleXMgaW4gcXVhbGlmaWVkIGRldmljZSksIHN1YmR1ZWQgdG8gdGhlIGNvbmRpdGlvbnMgb2YgdXNlIHNldCBmb3J0aCBpbiB0aGUgQ2VydGlmaWNhdGlvbiBQcmFjdGljZSBTdGF0ZW1lbnQgb2YgVklUIFMuQS4wUAYDVR0RBEkwR4EZUk9CRVJUTy5PWlVOQUBUSUdPLk5FVC5QWaQqMCgxJjAkBgNVBA0MHUZJUk1BIEVMRUNUUk9OSUNBIENVQUxJRklDQURBMHcGCCsGAQUFBwEBBGswaTAoBggrBgEFBQcwAYYcaHR0cHM6Ly93d3cuZWZpcm1hLmNvbS5weS92YTA9BggrBgEFBQcwAoYxaHR0cHM6Ly93d3cuZWZpcm1hLmNvbS5weS9yZXBvc2l0b3Jpby9lZmlybWExLmNydDB7BgNVHR8EdDByMDegNaAzhjFodHRwczovL3d3dy5lZmlybWEuY29tLnB5L3JlcG9zaXRvcmlvL2VmaXJtYTIuY3JsMDegNaAzhjFodHRwczovL3d3dy5lZmlybWEuY29tLnB5L3JlcG9zaXRvcmlvL2VmaXJtYTMuY3JsMA0GCSqGSIb3DQEBCwUAA4ICAQBOD9XB7qH+Yt/15UUoba7o3WkxIbAg7aOhcko3/LShkROjFA8F2V9SxdBJrz+aY/HqcRqR8LodpOPboqIe1ZbeXjizTJKLPWFtzMpojP7lhq1Y9/W7juqpssvfeZRXqH2mt4Xx/kho9oQ0JuO+M7QVKOFa4D+emuvM/w5fWo6n1Se1m0ak00UvtugnpqUZozB9hUvMxq4o2797fy5AUrHW9qg9CKC8e94+pZsi2Nl8lUgd2Pd8MKCKAKDTWZ0kHtR9ZJaNhe6C/fRGW2KTRp5qYthcgs4OhyZ3qrAOVQdfH7NLqyUxyQyH88vR+QEfqSVW0ULUnKK+omSPx+ZImVCSQIfUBrOTajvW2jOMEAQd5JhceDj8bmiHRdIcgP9g8MCi4WHh0UxI8OD765ExCjW8ULS+gm2kSUA8DYQN3cllZ7sLKaaJTUU7abMbi4yw6gcl4kX2n5W9svyhi2KmWXrAO9e2cjybUAduMjz+rtJs2eS5JvApTWoXNh0CgJ7qNyhrooDuI6KQl8D3Gmn7PosB5NXg2WZEtA+YUP9gnoeZOHG1rvzkQJlRHYJSL8bqnRC+k20FfvPWRDT1goXtVzPqoXMUSH/iVUNz+HBuR+JHWLmt8j28/+9CTzEUDRdJs75RElwb9egUQUmoazPhsIS0M6/I9qF4BuRPKh4oO/Le3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2025-04-30T20:54:11Z</mdssi:Value>
        </mdssi:SignatureTime>
      </SignatureProperty>
    </SignatureProperties>
  </Object>
  <Object Id="idOfficeObject">
    <SignatureProperties>
      <SignatureProperty Id="idOfficeV1Details" Target="#idPackageSignature">
        <SignatureInfoV1 xmlns="http://schemas.microsoft.com/office/2006/digsig">
          <SetupID>{B46D3AFB-B5E8-4F9D-AE0D-971D339EE885}</SetupID>
          <SignatureText>Roberto Ozuna</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2025-04-30T20:54:11Z</xd:SigningTime>
          <xd:SigningCertificate>
            <xd:Cert>
              <xd:CertDigest>
                <DigestMethod Algorithm="http://www.w3.org/2001/04/xmlenc#sha256"/>
                <DigestValue>8uBske5c28FVn4troyc/x1mEAKagGqeiLJs+RtCaEhs=</DigestValue>
              </xd:CertDigest>
              <xd:IssuerSerial>
                <X509IssuerName>C=PY, O=ICPP, OU=Prestador Cualificado de Servicios de Confianza, CN=VIT S.A., SERIALNUMBER=RUC80080099-0</X509IssuerName>
                <X509SerialNumber>162791379238415123881034176409668931711</X509SerialNumber>
              </xd:IssuerSerial>
            </xd:Cert>
          </xd:SigningCertificate>
          <xd:SignaturePolicyIdentifier>
            <xd:SignaturePolicyImplied/>
          </xd:SignaturePolicyIdentifier>
        </xd:SignedSignatureProperties>
      </xd:SignedProperties>
    </xd:QualifyingProperties>
  </Object>
  <Object Id="idValidSigLnImg">AQAAAGwAAAAAAAAAAAAAAH8BAAC/AAAAAAAAAAAAAAAkGAAAFgwAACBFTUYAAAEAVBwAAKo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Y7jgEEfAQAABgAAAAkAAABMAAAAAAAAAAAAAAAAAAAA//////////9gAAAAMwAwAC8ANAAvADIAMAAyADU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wAAABlAAAAOgAAAEYAAACj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0AAABmAAAAJQAAAAwAAAAEAAAAVAAAAJwAAAA7AAAARgAAANsAAABlAAAAAQAAAADAgEGO44BBOwAAAEYAAAANAAAATAAAAAAAAAAAAAAAAAAAAP//////////aAAAAFIAbwBiAGUAcgB0AG8AIABPAHoAdQBuAGEAAAAOAAAADgAAAA4AAAANAAAACAAAAAgAAAAOAAAABwAAABIAAAALAAAADgAAAA4AAAAM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4AAACGAAAAAQAAAADAgEGO44BBFgAAAHIAAAANAAAATAAAAAAAAAAAAAAAAAAAAP//////////aAAAAFIAbwBiAGUAcgB0AG8AIABPAHoAdQBuAGEAAAAKAAAACQAAAAkAAAAIAAAABgAAAAUAAAAJAAAABAAAAAwAAAAHAAAACQAAAAkAAAAI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UAEAABYAAACMAAAASAEAAKAAAAABAAAAAMCAQY7jgEEWAAAAjAAAACsAAABMAAAAAAAAAAAAAAAAAAAA//////////+kAAAARwBlAHIAZQBuAHQAZQAgAGQAZQAgAEYAUABBACAAKABCAGEAYwBrAHUAcAAgAEQAaQByAGUAYwB0AG8AcgAgAEYAaQBuAGEAbgBjAGkAZQByAG8AKQAAAAsAAAAIAAAABgAAAAgAAAAJAAAABQAAAAgAAAAEAAAACQAAAAgAAAAEAAAACAAAAAkAAAAKAAAABAAAAAUAAAAJAAAACAAAAAcAAAAIAAAACQAAAAkAAAAEAAAACwAAAAQAAAAGAAAACAAAAAcAAAAFAAAACQAAAAYAAAAEAAAACAAAAAQAAAAJAAAACAAAAAkAAAAHAAAABAAAAAgAAAAGAAAACQAAAAUAAABLAAAAQAAAADAAAAAFAAAAIAAAAAEAAAABAAAAEAAAAAAAAAAAAAAAgAEAAMAAAAAAAAAAAAAAAIABAADAAAAAJQAAAAwAAAACAAAAJwAAABgAAAAFAAAAAAAAAP///wAAAAAAJQAAAAwAAAAFAAAATAAAAGQAAAAVAAAApgAAAF4BAAC6AAAAFQAAAKYAAABKAQAAFQAAACEA8AAAAAAAAAAAAAAAgD8AAAAAAAAAAAAAgD8AAAAAAAAAAAAAAAAAAAAAAAAAAAAAAAAAAAAAAAAAACUAAAAMAAAAAAAAgCgAAAAMAAAABQAAACUAAAAMAAAAAQAAABgAAAAMAAAAAAAAABIAAAAMAAAAAQAAABYAAAAMAAAAAAAAAFQAAAA8AQAAFgAAAKYAAABdAQAAugAAAAEAAAAAwIBBjuOAQRYAAACmAAAAKAAAAEwAAAAEAAAAFQAAAKYAAABfAQAAuwAAAJwAAABGAGkAcgBtAGEAZABvACAAcABvAHIAOgAgAFIATwBCAEUAUgBUAE8AIABKAE8AUwBFACAATwBaAFUATgBBACAAUwBFAFIAQQBGAEkATgBJAAgAAAAEAAAABgAAAA4AAAAIAAAACQAAAAkAAAAEAAAACQAAAAkAAAAGAAAAAwAAAAQAAAAKAAAADAAAAAkAAAAIAAAACgAAAAgAAAAMAAAABAAAAAYAAAAMAAAACQAAAAgAAAAEAAAADAAAAAkAAAALAAAADAAAAAoAAAAEAAAACQAAAAgAAAAKAAAACgAAAAgAAAAEAAAADAAAAAQAAAAWAAAADAAAAAAAAAAlAAAADAAAAAIAAAAOAAAAFAAAAAAAAAAQAAAAFAAAAA==</Object>
  <Object Id="idInvalidSigLnImg">AQAAAGwAAAAAAAAAAAAAAH8BAAC/AAAAAAAAAAAAAAAkGAAAFgwAACBFTUYAAAEAVCUAALEAAAAG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Y7jgEFDAAAABgAAAA8AAABMAAAAAAAAAAAAAAAAAAAA//////////9sAAAARgBpAHIAbQBhACAAbgBvACAAdgDhAGwAaQBkAGEAAA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NwAAABlAAAAOgAAAEYAAACjAAAAIAAAACEA8AAAAAAAAAAAAAAAgD8AAAAAAAAAAAAAgD8AAAAAAAAAAAAAAAAAAAAAAAAAAAAAAAAAAAAAAAAAACUAAAAMAAAAAAAAgCgAAAAMAAAABAAAAFIAAABwAQAABAAAAOj///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N0AAABmAAAAJQAAAAwAAAAEAAAAVAAAAJwAAAA7AAAARgAAANsAAABlAAAAAQAAAADAgEGO44BBOwAAAEYAAAANAAAATAAAAAAAAAAAAAAAAAAAAP//////////aAAAAFIAbwBiAGUAcgB0AG8AIABPAHoAdQBuAGEAAAAOAAAADgAAAA4AAAANAAAACAAAAAgAAAAOAAAABwAAABIAAAALAAAADgAAAA4AAAAMAAAASwAAAEAAAAAwAAAABQAAACAAAAABAAAAAQAAABAAAAAAAAAAAAAAAIABAADAAAAAAAAAAAAAAACAAQAAwAAAACUAAAAMAAAAAgAAACcAAAAYAAAABQAAAAAAAAD///8AAAAAACUAAAAMAAAABQAAAEwAAABkAAAAAAAAAHIAAAB/AQAAugAAAAAAAAByAAAAgAEAAEkAAAAhAPAAAAAAAAAAAAAAAIA/AAAAAAAAAAAAAIA/AAAAAAAAAAAAAAAAAAAAAAAAAAAAAAAAAAAAAAAAAAAlAAAADAAAAAAAAIAoAAAADAAAAAUAAAAnAAAAGAAAAAUAAAAAAAAA////AAAAAAAlAAAADAAAAAUAAABMAAAAZAAAABUAAAByAAAAagEAAIYAAAAVAAAAcgAAAFYBAAAVAAAAIQDwAAAAAAAAAAAAAACAPwAAAAAAAAAAAACAPwAAAAAAAAAAAAAAAAAAAAAAAAAAAAAAAAAAAAAAAAAAJQAAAAwAAAAAAACAKAAAAAwAAAAFAAAAJQAAAAwAAAABAAAAGAAAAAwAAAAAAAAAEgAAAAwAAAABAAAAHgAAABgAAAAVAAAAcgAAAGsBAACHAAAAJQAAAAwAAAABAAAAVAAAAJwAAAAWAAAAcgAAAH4AAACGAAAAAQAAAADAgEGO44BBFgAAAHIAAAANAAAATAAAAAAAAAAAAAAAAAAAAP//////////aAAAAFIAbwBiAGUAcgB0AG8AIABPAHoAdQBuAGEAAAAKAAAACQAAAAkAAAAIAAAABgAAAAUAAAAJAAAABAAAAAwAAAAHAAAACQAAAAkAAAAIAAAASwAAAEAAAAAwAAAABQAAACAAAAABAAAAAQAAABAAAAAAAAAAAAAAAIABAADAAAAAAAAAAAAAAACAAQAAwAAAACUAAAAMAAAAAgAAACcAAAAYAAAABQAAAAAAAAD///8AAAAAACUAAAAMAAAABQAAAEwAAABkAAAAFQAAAIwAAABqAQAAoAAAABUAAACMAAAAVgEAABUAAAAhAPAAAAAAAAAAAAAAAIA/AAAAAAAAAAAAAIA/AAAAAAAAAAAAAAAAAAAAAAAAAAAAAAAAAAAAAAAAAAAlAAAADAAAAAAAAIAoAAAADAAAAAUAAAAlAAAADAAAAAEAAAAYAAAADAAAAAAAAAASAAAADAAAAAEAAAAeAAAAGAAAABUAAACMAAAAawEAAKEAAAAlAAAADAAAAAEAAABUAAAAUAEAABYAAACMAAAASAEAAKAAAAABAAAAAMCAQY7jgEEWAAAAjAAAACsAAABMAAAAAAAAAAAAAAAAAAAA//////////+kAAAARwBlAHIAZQBuAHQAZQAgAGQAZQAgAEYAUABBACAAKABCAGEAYwBrAHUAcAAgAEQAaQByAGUAYwB0AG8AcgAgAEYAaQBuAGEAbgBjAGkAZQByAG8AKQAAAAsAAAAIAAAABgAAAAgAAAAJAAAABQAAAAgAAAAEAAAACQAAAAgAAAAEAAAACAAAAAkAAAAKAAAABAAAAAUAAAAJAAAACAAAAAcAAAAIAAAACQAAAAkAAAAEAAAACwAAAAQAAAAGAAAACAAAAAcAAAAFAAAACQAAAAYAAAAEAAAACAAAAAQAAAAJAAAACAAAAAkAAAAHAAAABAAAAAgAAAAGAAAACQAAAAUAAABLAAAAQAAAADAAAAAFAAAAIAAAAAEAAAABAAAAEAAAAAAAAAAAAAAAgAEAAMAAAAAAAAAAAAAAAIABAADAAAAAJQAAAAwAAAACAAAAJwAAABgAAAAFAAAAAAAAAP///wAAAAAAJQAAAAwAAAAFAAAATAAAAGQAAAAVAAAApgAAAF4BAAC6AAAAFQAAAKYAAABKAQAAFQAAACEA8AAAAAAAAAAAAAAAgD8AAAAAAAAAAAAAgD8AAAAAAAAAAAAAAAAAAAAAAAAAAAAAAAAAAAAAAAAAACUAAAAMAAAAAAAAgCgAAAAMAAAABQAAACUAAAAMAAAAAQAAABgAAAAMAAAAAAAAABIAAAAMAAAAAQAAABYAAAAMAAAAAAAAAFQAAAA8AQAAFgAAAKYAAABdAQAAugAAAAEAAAAAwIBBjuOAQRYAAACmAAAAKAAAAEwAAAAEAAAAFQAAAKYAAABfAQAAuwAAAJwAAABGAGkAcgBtAGEAZABvACAAcABvAHIAOgAgAFIATwBCAEUAUgBUAE8AIABKAE8AUwBFACAATwBaAFUATgBBACAAUwBFAFIAQQBGAEkATgBJAAgAAAAEAAAABgAAAA4AAAAIAAAACQAAAAkAAAAEAAAACQAAAAkAAAAGAAAAAwAAAAQAAAAKAAAADAAAAAkAAAAIAAAACgAAAAgAAAAMAAAABAAAAAYAAAAMAAAACQAAAAgAAAAEAAAADAAAAAkAAAALAAAADAAAAAoAAAAEAAAACQAAAAgAAAAKAAAACgAAAAgAAAAEAAAADAAAAAQ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KQC2wqKLKbasx/RuoptfQtoMmgHsz/zoyDddE4t6N0s=</DigestValue>
    </Reference>
    <Reference Type="http://www.w3.org/2000/09/xmldsig#Object" URI="#idOfficeObject">
      <DigestMethod Algorithm="http://www.w3.org/2001/04/xmlenc#sha256"/>
      <DigestValue>JqVLvkrpv12gQ3tyDRFqZlxYM6oLfCPDKXDh+ek7F2s=</DigestValue>
    </Reference>
    <Reference Type="http://uri.etsi.org/01903#SignedProperties" URI="#idSignedProperties">
      <Transforms>
        <Transform Algorithm="http://www.w3.org/TR/2001/REC-xml-c14n-20010315"/>
      </Transforms>
      <DigestMethod Algorithm="http://www.w3.org/2001/04/xmlenc#sha256"/>
      <DigestValue>+iENGgAt8AVuxJ6OMXGqXGLIhlIBwKiU0R+JsIYz9sE=</DigestValue>
    </Reference>
    <Reference Type="http://www.w3.org/2000/09/xmldsig#Object" URI="#idValidSigLnImg">
      <DigestMethod Algorithm="http://www.w3.org/2001/04/xmlenc#sha256"/>
      <DigestValue>71nzDcKR2CQDHHr9j3Mt9bYwW2eZ5OVrAXcawcvMkhU=</DigestValue>
    </Reference>
    <Reference Type="http://www.w3.org/2000/09/xmldsig#Object" URI="#idInvalidSigLnImg">
      <DigestMethod Algorithm="http://www.w3.org/2001/04/xmlenc#sha256"/>
      <DigestValue>tgeCiXK0j5UcRpAWXEDkaU06n6KSG8U2BfBf4Cln4J0=</DigestValue>
    </Reference>
  </SignedInfo>
  <SignatureValue>ZYpFMlukTr2kVaSZvpAg4GfPmDostuSNCaVGefgrG/BB1zff9cjkms6Erfyaa+I0xoprgZVMA+JD
g9znCUg6y+xDaIOZpktkS9DF3aRdE1FPu6PFMfaNK9sO5fKwlfwoRKE+gVKGcGR+fVnpcbucsK6Z
Lw+0Hy/znHacHwayhcoqT+NLmXXBJXKAdtWLu4n0M6vxK1WHnx+6RwZts56B25PLmkD5UX9uLjld
gbq8fo2Z/DiPjO86eXHlIGIUXrKQ4fvctxMgyXCKkPsSvfubYNpDn1OtjlQwKRNijB12DfRjntxb
S63UPLuP9q0JNBBcJiVG84ck+/QDquYQTYJrBA==</SignatureValue>
  <KeyInfo>
    <X509Data>
      <X509Certificate>MIIIqjCCBpKgAwIBAgIQOZ002C0Tes9n4VTdFxWUXjANBgkqhkiG9w0BAQsFADCBgTEWMBQGA1UEBRMNUlVDODAwODAwOTktMDERMA8GA1UEAxMIVklUIFMuQS4xODA2BgNVBAsML1ByZXN0YWRvciBDdWFsaWZpY2FkbyBkZSBTZXJ2aWNpb3MgZGUgQ29uZmlhbnphMQ0wCwYDVQQKDARJQ1BQMQswCQYDVQQGEwJQWTAeFw0yNTAzMjQxMjQ5MzJaFw0yNzAzMjQxMjQ5MzJaMIHVMSEwHwYDVQQqDBhNQVJJQSBMRVRJQ0lBIENPTkNFUENJT04xGDAWBgNVBAQMD0RFIEVHRUEgSlVWSU5FTDESMBAGA1UEBRMJQ0kxNTQ0NTQ4MTEwLwYDVQQDDChNQVJJQSBMRVRJQ0lBIENPTkNFUENJT04gREUgRUdFQSBKVVZJTkVMMQswCQYDVQQLDAJGMjE1MDMGA1UECgwsQ0VSVElGSUNBRE8gQ1VBTElGSUNBRE8gREUgRklSTUEgRUxFQ1RST05JQ0ExCzAJBgNVBAYTAlBZMIIBIjANBgkqhkiG9w0BAQEFAAOCAQ8AMIIBCgKCAQEAqQuvkpRurYEvVRcd9FXwjEuB8htWs2KLktBf8G2+A2OiIsUMCf37A7HfPvfseGxjcPCLJRGD3Lmk2mCnFA+WSSTjp9vUC5iMLijkLnH0PcpU5yzgPPoctZea0RTy6BlzTlYdp6r1l37VlegKN++f4uybKJZqe9FGQCV5ZtJj+FXuovu4jLI0c53ijpqC+28aOeLrblHAdyjKMXKbe0BRtSmoDTlRjbZPKT0tsu6KG6M0RMvqUehId9njJKWkt9h+MmwAgUrczOHPINgipDyaRSur3jLn9Gby/5NC8RPBNWb9IHFBPtI51RhPuRPM6KDuSMw8chTf1098/PV4IRLGRQIDAQABo4IDxjCCA8IwDAYDVR0TAQH/BAIwADAOBgNVHQ8BAf8EBAMCBeAwLAYDVR0lAQH/BCIwIAYIKwYBBQUHAwQGCCsGAQUFBwMCBgorBgEEAYI3FAICMB0GA1UdDgQWBBTMjyI/8CAUhsvVeO7Yr7bquNG+pz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PBgNVHREESDBGgRhMRVRJQ0lBLkVHRUFAVElHTy5ORVQuUFmkKjAoMSYwJAYDVQQNDB1GSVJNQSBFTEVDVFJPTklDQSBDVUFMSUZJQ0FEQTB3BggrBgEFBQcBAQRrMGkwKAYIKwYBBQUHMAGGHGh0dHBzOi8vd3d3LmVmaXJtYS5jb20ucHkvdmEwPQYIKwYBBQUHMAKGMWh0dHBzOi8vd3d3LmVmaXJtYS5jb20ucHkvcmVwb3NpdG9yaW8vZWZpcm1hMS5jcnQwewYDVR0fBHQwcjA3oDWgM4YxaHR0cHM6Ly93d3cuZWZpcm1hLmNvbS5weS9yZXBvc2l0b3Jpby9lZmlybWEyLmNybDA3oDWgM4YxaHR0cHM6Ly93d3cuZWZpcm1hLmNvbS5weS9yZXBvc2l0b3Jpby9lZmlybWEzLmNybDANBgkqhkiG9w0BAQsFAAOCAgEAAMKSeC8BLw7+JcLSTY73TsYyT4yM7trQKJBlfknh5rvC7CNoy7Pvgj/x2KZC+O9C72eVE+zkKkmHxN1ACFqt0n4Z2hX+23+iKJlkZtNk96T1NbluTc4S73YWWjNWff8YW5XTb4PzfqtlzOTKS+cOcfwdGf8NTgw7fYdTcM9hNGJ2NmdpWaLi+qmHByeq8hKOpl3ffYznuTJF8HK2ouKkeG2DZi2kZwzg1d4Tq3k4PmVpMQoBwnbLW5wVYoRuw25aBS2SfWKoP7vl5g6Mp7d+mKLE40zC3dfHILnuE35j0xwQIHLpPorb2qZ2VcUnlawTBYJqft94fpj2uPOXb1d3P8Uo4bUI2DLf8jAgSp3Bb0tm7nHLMa+QxumXZKBOFzZRzSTOH7n6dTbspmzMg/rZmBCiC6+f7ubSEck6dB0cv872czoRb4P9urdYw3wfXfNvXGqTy60AvGZVRF8SMAQ9/dN0/61I+6Jgr48A1lYXV0j5GWwuwYJu0Ut/gUeHS5CZ6283W95afEFKXI2P6qAbESRvQUt76ruJgmB2Xv8X/7K6Ort1ufYKxWydunOdGcQx5/vF6Hh0Ij2r/6CTPmsiqBWJpqMAH8rnlhz2BfbU04P+sMWyo00Yyvw9usHPd4vbwYQIR4daWVwmi6iDnWjRjSLRPT+BQzK3J/Jhkbme2U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2025-04-30T20:59:26Z</mdssi:Value>
        </mdssi:SignatureTime>
      </SignatureProperty>
    </SignatureProperties>
  </Object>
  <Object Id="idOfficeObject">
    <SignatureProperties>
      <SignatureProperty Id="idOfficeV1Details" Target="#idPackageSignature">
        <SignatureInfoV1 xmlns="http://schemas.microsoft.com/office/2006/digsig">
          <SetupID>{8C0B341E-1EAE-4B14-81F4-2C8F723A98F7}</SetupID>
          <SignatureText>Maria Leticia De Egea</SignatureText>
          <SignatureImage/>
          <SignatureComments/>
          <WindowsVersion>10.0</WindowsVersion>
          <OfficeVersion>16.0.18623/26</OfficeVersion>
          <ApplicationVersion>16.0.18623</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2025-04-30T20:59:26Z</xd:SigningTime>
          <xd:SigningCertificate>
            <xd:Cert>
              <xd:CertDigest>
                <DigestMethod Algorithm="http://www.w3.org/2001/04/xmlenc#sha256"/>
                <DigestValue>yGorZ3LWQoi0qbgY16pmwcOB9KXM0IvXeywgoT9LCp8=</DigestValue>
              </xd:CertDigest>
              <xd:IssuerSerial>
                <X509IssuerName>C=PY, O=ICPP, OU=Prestador Cualificado de Servicios de Confianza, CN=VIT S.A., SERIALNUMBER=RUC80080099-0</X509IssuerName>
                <X509SerialNumber>76582258179063040648360752587973432414</X509SerialNumber>
              </xd:IssuerSerial>
            </xd:Cert>
          </xd:SigningCertificate>
          <xd:SignaturePolicyIdentifier>
            <xd:SignaturePolicyImplied/>
          </xd:SignaturePolicyIdentifier>
        </xd:SignedSignatureProperties>
      </xd:SignedProperties>
    </xd:QualifyingProperties>
  </Object>
  <Object Id="idValidSigLnImg">AQAAAGwAAAAAAAAAAAAAANYBAAC/AAAAAAAAAAAAAACdHQAABAwAACBFTUYAAAEAjBwAAKo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4BAAAGAAAAagEAABoAAAAeAQAABgAAAE0AAAAVAAAAIQDwAAAAAAAAAAAAAACAPwAAAAAAAAAAAACAPwAAAAAAAAAAAAAAAAAAAAAAAAAAAAAAAAAAAAAAAAAAJQAAAAwAAAAAAACAKAAAAAwAAAABAAAAUgAAAHABAAABAAAA8P///wAAAAAAAAAAAAAAAJABAAAAAAABAAAAAHMAZQBnAG8AZQAgAHUAaQAAAAAAAAAAAAAAAAAAAAAAAAAAAAAAAAAAAAAAAAAAAAAAAAAAAAAAAAAAAAAAAAAAAAAAACAAAAAAAAAAYEEc+n8AAOCzOf34AAAAILQ5/fgAAAAAAAqu+n8AAD13Zxv6fwAAMBYKrvp/AAATAAAAAAAAAGgXAAAAAAAAQAAAwPp/AAAAAAqu+n8AAAd6Zxv6fwAABAAAAAAAAAAwFgqu+n8AAJC0Of34AAAAEwAAAAAAAABIAAAAAAAAAMT7Ihz6fwAAmGNBHPp/AABAACMc+n8AAAEAAAAAAAAAxiYjHPp/AAAAAAqu+n8AAAAAAAAAAAAAAAAAAIQCAAAAAAAAAAAAAPDHweOEAgAAu1Wirfp/AABwtTn9+AAAAAm2Of34AAAAAAAAAAAAAAAAAAAAZHYACAAAAAAlAAAADAAAAAEAAAAYAAAADAAAAAAAAAASAAAADAAAAAEAAAAeAAAAGAAAAB4BAAAGAAAAawEAABsAAAAlAAAADAAAAAEAAABUAAAAhAAAAB8BAAAGAAAAaQEAABoAAAABAAAAAMCAQe0lgEEfAQAABgAAAAkAAABMAAAAAAAAAAAAAAAAAAAA//////////9gAAAAMwAwAC8ANAAvADIAMAAyADUAAAAJAAAACQAAAAYAAAAJAAAABgAAAAkAAAAJAAAACQAAAAkAAABLAAAAQAAAADAAAAAFAAAAIAAAAAEAAAABAAAAEAAAAAAAAAAAAAAA1wEAAMAAAAAAAAAAAAAAANcBAADAAAAAUgAAAHABAAACAAAAFAAAAAkAAAAAAAAAAAAAALwCAAAAAAAAAQICIlMAeQBzAHQAZQBtAAAAAAAAAAAAAAAAAAAAAAAAAAAAAAAAAAAAAAAAAAAAAAAAAAAAAAAAAAAAAAAAAAAAAAAAAAAAUBMW1YQCAAD2x6Kt+n8AAFA7pNKEAgAA0M7Hrfp/AAAAAAAAAAAAAAAAAAAAAAAAsMQ3/fgAAABBXN1cAAAAAAAAAAAAAAAAAAAAAAAAAABeQW/mngsAAFDEN/34AAAAACAAAAAAAADgxTf9+AAAAPDHweOEAgAA////PwAAAADIAYoAAAAAAAcAAAAAAAAAwCHQ44QCAAAcxTf9+AAAAFnFN/34AAAAwR+erfp/AAACAAAAAAAAAEDEN/0AAAAAcMM3/fgAAABoFwAAAAAAAPDHweOEAgAAu1Wirfp/AADAxDf9+AAAAFnFN/34AAAAEL+96IQ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BAAAAAAAAAFUbQRr6fwAA0AK57wIAAADQzset+n8AAAAAAAAAAAAAMOTsGvp/AACIOvka+n8AAAAAAAAAAAAAAAAAAAAAAAAAAAAAAAAAAA5Cb+aeCwAAAQAAAAAAAAAAAAAAAAAAAEjFN/34AAAA8MfB44QCAADg////AAAAAAAAAAAAAAAABgAAAAAAAAAGAAAAAAAAAGzEN/34AAAAqcQ3/fgAAADBH56t+n8AAFDJN/34AAAAAAAAAAAAAAC4zdUa+n8AADAiJu+EAgAA8MfB44QCAAC7VaKt+n8AABDEN/34AAAAqcQ3/fgAAACwSi3ohAIAAAAAAAB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BAGABEvCEAgAAOBYS//////9QagAAChIKANDOx636fwAAAAAAAAAAAAAQGQyw+n8AAGBlpO+EAgAAOBYKEgAAAAAAAAAAAAAAAAAAAAAAAAAAvkJv5p4LAAA4FgoSAAAAADuyOE4NugAAmMU3/fgAAADwx8HjhAIAAOj///8AAAAAAAAAAAAAAAAJAAAAAAAAAAcAAAAAAAAAvMQ3/fgAAAD5xDf9+AAAAMEfnq36fwAAAAAAAAAAAAAAAAAAAAAAAAAAAAAAAAAAAAAAAAAAAADwx8HjhAIAALtVoq36fwAAYMQ3/fgAAAD5xDf9+AAAANChveiEAgAAAAAAA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Object Id="idInvalidSigLnImg">AQAAAGwAAAAAAAAAAAAAANYBAAC/AAAAAAAAAAAAAACdHQAABAwAACBFTUYAAAEAPCQAALEAAAAGAAAAAAAAAAAAAAAAAAAAgAcAADgEAAA1AQAArQAAAAAAAAAAAAAAAAAAAAi3BADIowIACgAAABAAAAAAAAAAAAAAAEsAAAAQAAAAAAAAAAUAAAAeAAAAGAAAAAAAAAAAAAAA1wEAAMAAAAAnAAAAGAAAAAEAAAAAAAAAAAAAAAAAAAAlAAAADAAAAAEAAABMAAAAZAAAAAAAAAAAAAAA1gEAAL8AAAAAAAAAAAAAANc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8PDwAAAAAAAlAAAADAAAAAEAAABMAAAAZAAAAAAAAAAAAAAA1gEAAL8AAAAAAAAAAAAAANcBAADAAAAAIQDwAAAAAAAAAAAAAACAPwAAAAAAAAAAAACAPwAAAAAAAAAAAAAAAAAAAAAAAAAAAAAAAAAAAAAAAAAAJQAAAAwAAAAAAACAKAAAAAwAAAABAAAAJwAAABgAAAABAAAAAAAAAPDw8AAAAAAAJQAAAAwAAAABAAAATAAAAGQAAAAAAAAAAAAAANYBAAC/AAAAAAAAAAAAAADXAQAAwAAAACEA8AAAAAAAAAAAAAAAgD8AAAAAAAAAAAAAgD8AAAAAAAAAAAAAAAAAAAAAAAAAAAAAAAAAAAAAAAAAACUAAAAMAAAAAAAAgCgAAAAMAAAAAQAAACcAAAAYAAAAAQAAAAAAAADw8PAAAAAAACUAAAAMAAAAAQAAAEwAAABkAAAAAAAAAAAAAADWAQAAvwAAAAAAAAAAAAAA1wEAAMAAAAAhAPAAAAAAAAAAAAAAAIA/AAAAAAAAAAAAAIA/AAAAAAAAAAAAAAAAAAAAAAAAAAAAAAAAAAAAAAAAAAAlAAAADAAAAAAAAIAoAAAADAAAAAEAAAAnAAAAGAAAAAEAAAAAAAAA////AAAAAAAlAAAADAAAAAEAAABMAAAAZAAAAAAAAAAAAAAA1gEAAL8AAAAAAAAAAAAAANcBAADAAAAAIQDwAAAAAAAAAAAAAACAPwAAAAAAAAAAAACAPwAAAAAAAAAAAAAAAAAAAAAAAAAAAAAAAAAAAAAAAAAAJQAAAAwAAAAAAACAKAAAAAwAAAABAAAAJwAAABgAAAABAAAAAAAAAP///wAAAAAAJQAAAAwAAAABAAAATAAAAGQAAAAAAAAAAAAAANYBAAC/AAAAAAAAAAAAAADX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rgAAABoAAABCAAAABgAAAG0AAAAVAAAAIQDwAAAAAAAAAAAAAACAPwAAAAAAAAAAAACAPwAAAAAAAAAAAAAAAAAAAAAAAAAAAAAAAAAAAAAAAAAAJQAAAAwAAAAAAACAKAAAAAwAAAABAAAAUgAAAHABAAABAAAA8P///wAAAAAAAAAAAAAAAJABAAAAAAABAAAAAHMAZQBnAG8AZQAgAHUAaQAAAAAAAAAAAAAAAAAAAAAAAAAAAAAAAAAAAAAAAAAAAAAAAAAAAAAAAAAAAAAAAAAAAAAAACAAAAAAAAAAYEEc+n8AAOCzOf34AAAAILQ5/fgAAAAAAAqu+n8AAD13Zxv6fwAAMBYKrvp/AAATAAAAAAAAAGgXAAAAAAAAQAAAwPp/AAAAAAqu+n8AAAd6Zxv6fwAABAAAAAAAAAAwFgqu+n8AAJC0Of34AAAAEwAAAAAAAABIAAAAAAAAAMT7Ihz6fwAAmGNBHPp/AABAACMc+n8AAAEAAAAAAAAAxiYjHPp/AAAAAAqu+n8AAAAAAAAAAAAAAAAAAIQCAAAAAAAAAAAAAPDHweOEAgAAu1Wirfp/AABwtTn9+AAAAAm2Of34AAAAAAAAAAAAAAAAAAAAZHYACAAAAAAlAAAADAAAAAEAAAAYAAAADAAAAP8AAAASAAAADAAAAAEAAAAeAAAAGAAAAEIAAAAGAAAArwAAABsAAAAlAAAADAAAAAEAAABUAAAAqAAAAEMAAAAGAAAArQAAABoAAAABAAAAAMCAQe0lgEFDAAAABgAAAA8AAABMAAAAAAAAAAAAAAAAAAAA//////////9sAAAARgBpAHIAbQBhACAAbgBvACAAdgDhAGwAaQBkAGEAAAAIAAAABAAAAAYAAAAOAAAACAAAAAQAAAAJAAAACQAAAAQAAAAIAAAACAAAAAQAAAAEAAAACQAAAAgAAABLAAAAQAAAADAAAAAFAAAAIAAAAAEAAAABAAAAEAAAAAAAAAAAAAAA1wEAAMAAAAAAAAAAAAAAANcBAADAAAAAUgAAAHABAAACAAAAFAAAAAkAAAAAAAAAAAAAALwCAAAAAAAAAQICIlMAeQBzAHQAZQBtAAAAAAAAAAAAAAAAAAAAAAAAAAAAAAAAAAAAAAAAAAAAAAAAAAAAAAAAAAAAAAAAAAAAAAAAAAAAUBMW1YQCAAD2x6Kt+n8AAFA7pNKEAgAA0M7Hrfp/AAAAAAAAAAAAAAAAAAAAAAAAsMQ3/fgAAABBXN1cAAAAAAAAAAAAAAAAAAAAAAAAAABeQW/mngsAAFDEN/34AAAAACAAAAAAAADgxTf9+AAAAPDHweOEAgAA////PwAAAADIAYoAAAAAAAcAAAAAAAAAwCHQ44QCAAAcxTf9+AAAAFnFN/34AAAAwR+erfp/AAACAAAAAAAAAEDEN/0AAAAAcMM3/fgAAABoFwAAAAAAAPDHweOEAgAAu1Wirfp/AADAxDf9+AAAAFnFN/34AAAAEL+96IQC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BAAAAAAAAAFUbQRr6fwAA0AK57wIAAADQzset+n8AAAAAAAAAAAAAMOTsGvp/AACIOvka+n8AAAAAAAAAAAAAAAAAAAAAAAAAAAAAAAAAAA5Cb+aeCwAAAQAAAAAAAAAAAAAAAAAAAEjFN/34AAAA8MfB44QCAADg////AAAAAAAAAAAAAAAABgAAAAAAAAAGAAAAAAAAAGzEN/34AAAAqcQ3/fgAAADBH56t+n8AAFDJN/34AAAAAAAAAAAAAAC4zdUa+n8AADAiJu+EAgAA8MfB44QCAAC7VaKt+n8AABDEN/34AAAAqcQ3/fgAAACwSi3ohAIAAAAAAABkdgAIAAAAACUAAAAMAAAAAwAAABgAAAAMAAAAAAAAABIAAAAMAAAAAQAAABYAAAAMAAAACAAAAFQAAABUAAAADwAAAEcAAAAjAAAAagAAAAEAAAAAwIBB7SW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RgAAACABAABlAAAAOgAAAEYAAADnAAAAIAAAACEA8AAAAAAAAAAAAAAAgD8AAAAAAAAAAAAAgD8AAAAAAAAAAAAAAAAAAAAAAAAAAAAAAAAAAAAAAAAAACUAAAAMAAAAAAAAgCgAAAAMAAAABAAAAFIAAABwAQAABAAAAOj///8AAAAAAAAAAAAAAACQAQAAAAAAAQAAAABzAGUAZwBvAGUAIAB1AGkAAAAAAAAAAAAAAAAAAAAAAAAAAAAAAAAAAAAAAAAAAAAAAAAAAAAAAAAAAAAAAAAAAAABAGABEvCEAgAAOBYS//////9QagAAChIKANDOx636fwAAAAAAAAAAAAAQGQyw+n8AAGBlpO+EAgAAOBYKEgAAAAAAAAAAAAAAAAAAAAAAAAAAvkJv5p4LAAA4FgoSAAAAADuyOE4NugAAmMU3/fgAAADwx8HjhAIAAOj///8AAAAAAAAAAAAAAAAJAAAAAAAAAAcAAAAAAAAAvMQ3/fgAAAD5xDf9+AAAAMEfnq36fwAAAAAAAAAAAAAAAAAAAAAAAAAAAAAAAAAAAAAAAAAAAADwx8HjhAIAALtVoq36fwAAYMQ3/fgAAAD5xDf9+AAAANChveiEAgAAAAAAAGR2AAgAAAAAJQAAAAwAAAAEAAAAGAAAAAwAAAAAAAAAEgAAAAwAAAABAAAAHgAAABgAAAA6AAAARgAAACEBAABmAAAAJQAAAAwAAAAEAAAAVAAAAMwAAAA7AAAARgAAAB8BAABlAAAAAQAAAADAgEHtJYBBOwAAAEYAAAAVAAAATAAAAAAAAAAAAAAAAAAAAP//////////eAAAAE0AYQByAGkAYQAgAEwAZQB0AGkAYwBpAGEAIABEAGUAIABFAGcAZQBhAAAAFgAAAAwAAAAIAAAABgAAAAwAAAAHAAAACwAAAA0AAAAIAAAABgAAAAsAAAAGAAAADAAAAAcAAAARAAAADQAAAAcAAAAMAAAADgAAAA0AAAAMAAAASwAAAEAAAAAwAAAABQAAACAAAAABAAAAAQAAABAAAAAAAAAAAAAAANcBAADAAAAAAAAAAAAAAADXAQAAwAAAACUAAAAMAAAAAgAAACcAAAAYAAAABQAAAAAAAAD///8AAAAAACUAAAAMAAAABQAAAEwAAABkAAAAAAAAAHIAAADWAQAAugAAAAAAAAByAAAA1wEAAEkAAAAhAPAAAAAAAAAAAAAAAIA/AAAAAAAAAAAAAIA/AAAAAAAAAAAAAAAAAAAAAAAAAAAAAAAAAAAAAAAAAAAlAAAADAAAAAAAAIAoAAAADAAAAAUAAAAnAAAAGAAAAAUAAAAAAAAA////AAAAAAAlAAAADAAAAAUAAABMAAAAZAAAABUAAAByAAAAfwEAAIYAAAAVAAAAcgAAAGsBAAAVAAAAIQDwAAAAAAAAAAAAAACAPwAAAAAAAAAAAACAPwAAAAAAAAAAAAAAAAAAAAAAAAAAAAAAAAAAAAAAAAAAJQAAAAwAAAAAAACAKAAAAAwAAAAFAAAAJQAAAAwAAAABAAAAGAAAAAwAAAAAAAAAEgAAAAwAAAABAAAAHgAAABgAAAAVAAAAcgAAAIABAACHAAAAJQAAAAwAAAABAAAAVAAAAMwAAAAWAAAAcgAAAKkAAACGAAAAAQAAAADAgEHtJYBBFgAAAHIAAAAVAAAATAAAAAAAAAAAAAAAAAAAAP//////////eAAAAE0AYQByAGkAYQAgAEwAZQB0AGkAYwBpAGEAIABEAGUAIABFAGcAZQBhAAAADgAAAAgAAAAGAAAABAAAAAgAAAAEAAAACAAAAAgAAAAFAAAABAAAAAcAAAAEAAAACAAAAAQAAAALAAAACAAAAAQAAAAIAAAACQAAAAgAAAAIAAAASwAAAEAAAAAwAAAABQAAACAAAAABAAAAAQAAABAAAAAAAAAAAAAAANcBAADAAAAAAAAAAAAAAADXAQAAwAAAACUAAAAMAAAAAgAAACcAAAAYAAAABQAAAAAAAAD///8AAAAAACUAAAAMAAAABQAAAEwAAABkAAAAFQAAAIwAAAB/AQAAoAAAABUAAACMAAAAawEAABUAAAAhAPAAAAAAAAAAAAAAAIA/AAAAAAAAAAAAAIA/AAAAAAAAAAAAAAAAAAAAAAAAAAAAAAAAAAAAAAAAAAAlAAAADAAAAAAAAIAoAAAADAAAAAUAAAAlAAAADAAAAAEAAAAYAAAADAAAAAAAAAASAAAADAAAAAEAAAAeAAAAGAAAABUAAACMAAAAgAEAAKEAAAAlAAAADAAAAAEAAABUAAAA2AAAABYAAACMAAAAvQAAAKAAAAABAAAAAMCAQe0lgEEWAAAAjAAAABcAAABMAAAAAAAAAAAAAAAAAAAA//////////98AAAARwBlAHIAZQBuAHQAZQAgAGQAZQAgAEMAbwBuAHQAYQBiAGkAbABpAGQAYQBkAAAACwAAAAgAAAAGAAAACAAAAAkAAAAFAAAACAAAAAQAAAAJAAAACAAAAAQAAAAKAAAACQAAAAkAAAAFAAAACAAAAAkAAAAEAAAABAAAAAQAAAAJAAAACAAAAAkAAABLAAAAQAAAADAAAAAFAAAAIAAAAAEAAAABAAAAEAAAAAAAAAAAAAAA1wEAAMAAAAAAAAAAAAAAANcBAADAAAAAJQAAAAwAAAACAAAAJwAAABgAAAAFAAAAAAAAAP///wAAAAAAJQAAAAwAAAAFAAAATAAAAGQAAAAVAAAApgAAAMEBAAC6AAAAFQAAAKYAAACtAQAAFQAAACEA8AAAAAAAAAAAAAAAgD8AAAAAAAAAAAAAgD8AAAAAAAAAAAAAAAAAAAAAAAAAAAAAAAAAAAAAAAAAACUAAAAMAAAAAAAAgCgAAAAMAAAABQAAACUAAAAMAAAAAQAAABgAAAAMAAAAAAAAABIAAAAMAAAAAQAAABYAAAAMAAAAAAAAAFQAAACMAQAAFgAAAKYAAADAAQAAugAAAAEAAAAAwIBB7SWAQRYAAACmAAAANQAAAEwAAAAEAAAAFQAAAKYAAADCAQAAuwAAALgAAABGAGkAcgBtAGEAZABvACAAcABvAHIAOgAgAE0AQQBSAEkAQQAgAEwARQBUAEkAQwBJAEEAIABDAE8ATgBDAEUAUABDAEkATwBOACAARABFACAARQBHAEUAQQAgAEoAVQBWAEkATgBFAEwAAAAIAAAABAAAAAYAAAAOAAAACAAAAAkAAAAJAAAABAAAAAkAAAAJAAAABgAAAAMAAAAEAAAADgAAAAoAAAAKAAAABAAAAAoAAAAEAAAACAAAAAgAAAAIAAAABAAAAAoAAAAEAAAACgAAAAQAAAAKAAAADAAAAAwAAAAKAAAACAAAAAkAAAAKAAAABAAAAAwAAAAMAAAABAAAAAsAAAAIAAAABAAAAAgAAAALAAAACAAAAAoAAAAEAAAABgAAAAsAAAAKAAAABAAAAAwAAAAIAAAACA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nNuEOeK2v1Y/RCTAatXGqrhKFqcdiglh797FN9V5YEY=</DigestValue>
    </Reference>
    <Reference Type="http://www.w3.org/2000/09/xmldsig#Object" URI="#idOfficeObject">
      <DigestMethod Algorithm="http://www.w3.org/2001/04/xmlenc#sha256"/>
      <DigestValue>f9xMHGvf58LPF8lm9KLpf3lc7aGvUm5KZOx4lLwS6pc=</DigestValue>
    </Reference>
    <Reference Type="http://uri.etsi.org/01903#SignedProperties" URI="#idSignedProperties">
      <Transforms>
        <Transform Algorithm="http://www.w3.org/TR/2001/REC-xml-c14n-20010315"/>
      </Transforms>
      <DigestMethod Algorithm="http://www.w3.org/2001/04/xmlenc#sha256"/>
      <DigestValue>Lwk9VRNDE7BdrBbimcYErctDVPqAnunBCVLeqmoec4M=</DigestValue>
    </Reference>
    <Reference Type="http://www.w3.org/2000/09/xmldsig#Object" URI="#idValidSigLnImg">
      <DigestMethod Algorithm="http://www.w3.org/2001/04/xmlenc#sha256"/>
      <DigestValue>3mNSkFelOUMkrS0Te90QLIexhaXL+/krak5iirVTAiQ=</DigestValue>
    </Reference>
    <Reference Type="http://www.w3.org/2000/09/xmldsig#Object" URI="#idInvalidSigLnImg">
      <DigestMethod Algorithm="http://www.w3.org/2001/04/xmlenc#sha256"/>
      <DigestValue>hxw1GbS+38HK/GA2CMnYPFHIN2oGHWoDtzTaLRbu6lE=</DigestValue>
    </Reference>
  </SignedInfo>
  <SignatureValue>LcE2Grk+SpEDXhThrFARVuTEDeIIjpBHwhtld1EPYDhZ7C+gkYtG3xQ/igfie3beKceGKG3QpWRt
AAsBYByAaYNXa3cs0IbQZ1GLFfeoaQfeRL0pVmZh69Jq6mqf1ftw9WhVy0ZkJ89gV5BGa18XXtk9
CWXzvb7BQmrlGTsXRNCB4Pg5wOXcFWqji5/wsnZis6WycFaP7cghF4jPaLTYJxh005XYGebrQH2M
jzEhG+GZKtkX2jNjVT24X4UFiIq5KTjknEk6HZSmqdQla/PA8sqMOk6f3939F5XTQwpTzCPUwayO
tsCtXFYWWRrkWY5DIS9aG2qfttzZSZQUYKiiUQ==</SignatureValue>
  <KeyInfo>
    <X509Data>
      <X509Certificate>MIIIgzCCBmugAwIBAgIIYa14RzCj0LMwDQYJKoZIhvcNAQELBQAwWjEaMBgGA1UEAwwRQ0EtRE9DVU1FTlRBIFMuQS4xFjAUBgNVBAUTDVJVQzgwMDUwMTcyLTExFzAVBgNVBAoMDkRPQ1VNRU5UQSBTLkEuMQswCQYDVQQGEwJQWTAeFw0yNDEyMjMxMjMxMDBaFw0yNjEyMjMxMjMx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DAXX/dgALb2yJ0/Hb7ySF00QB77kgvk03IEFgrmSs7WHpjkpaq+z0FvEurtswd9Y7W92f2utPo+wKU2S4YD1RnptSpIkmi0OmbEGpYpvyBW1bVZXaEfWMCWmca5x14SzDbzXihIrs+70DrneVmPqbtrNpzMftTcmu89zLGgebCaMCrCM3Izzm6BW9X1vMQ1RuYvPUdGtrh0PlnSUrB2742PvgIvBwJRa1rqHsn/voVOiHdkmm0cIiavB/+Qh00yabnMW8LBVtJwWEZD2R+N1s3yUXX/ssb3Ur1rY6Cq9gikGTPM9DJ5/A0QVu/RBmxOEhRQINdemXO/aItqSBQR7FB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VWPFq2jrkSkqFiKTxZDWcJRSZZMA4GA1UdDwEB/wQEAwIF4DANBgkqhkiG9w0BAQsFAAOCAgEAtzNoq4a5gfGn8hlP8hKl8Ez/avUq67Xw10d3yKIl+I02Q5A16ZAtvL7ABsX991ttP7zMz4APODtt6GHui4LZ5vxVyZTd/rdqwGfxojMGetfK+dIel9X0aOwlrYVUu5Qn02tZISTjLfzb8r3VphkIHlHBqIrD74006UdQh3a8yU86dhoRPSSN7YSDhreaYWmdNY1GYeRVMoXTZ5f0R/SFwTh00Y0XY2Imtjeb3+arXSC3TYw/ZGn1br/5nQYYLm9LliqCj8/lzKvO6p15HQZr7aJZu35ZnV6USXMKiLi9h68m5EdWvZfAez3tX1wPp5KZP+ukL5o5XYV2NXdlKkcYnwhHRXPcVMip73Q2SKe3773EjLJUPAy7PiHY2mIGHczgwHvQHpV+HWAxRjhg0ZMV/PW/VK60iS3nziVOM5sr9MBNCU5yTyb/N+c5nxPDAC5fqmJKEuNGzi6gm1F3xrwHk9sWtrBpjW++XjxLHNzEfq5k7hAG3DUeeGuBwA+dH76qe7xzGEjrEbLIOI8hiZZ5ZfbawSNQyUYO95o4swYCfNqhmrPEP/kx5YO4VKiNLegzw8WSyvKZB0p0X3DbHftwsCQTQ8nfV61w+H4vOxv5NxUiGkpXax6XSVsfJqRzOCV2KbEAlnSzcQJTMAW9PfcGCJlRRfcLLcJTiti68eP+Ic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2025-04-30T21:05:45Z</mdssi:Value>
        </mdssi:SignatureTime>
      </SignatureProperty>
    </SignatureProperties>
  </Object>
  <Object Id="idOfficeObject">
    <SignatureProperties>
      <SignatureProperty Id="idOfficeV1Details" Target="#idPackageSignature">
        <SignatureInfoV1 xmlns="http://schemas.microsoft.com/office/2006/digsig">
          <SetupID>{7C64BD63-C2F7-497D-831E-2B805A83E771}</SetupID>
          <SignatureText>Carlos Acuña</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2025-04-30T21:05:45Z</xd:SigningTime>
          <xd:SigningCertificate>
            <xd:Cert>
              <xd:CertDigest>
                <DigestMethod Algorithm="http://www.w3.org/2001/04/xmlenc#sha256"/>
                <DigestValue>RxaQmdlUhlPzlNPm51gcbicuIpO1vpVe/WMO8KJUxGY=</DigestValue>
              </xd:CertDigest>
              <xd:IssuerSerial>
                <X509IssuerName>C=PY, O=DOCUMENTA S.A., SERIALNUMBER=RUC80050172-1, CN=CA-DOCUMENTA S.A.</X509IssuerName>
                <X509SerialNumber>7038414039804006579</X509SerialNumber>
              </xd:IssuerSerial>
            </xd:Cert>
          </xd:SigningCertificate>
          <xd:SignaturePolicyIdentifier>
            <xd:SignaturePolicyImplied/>
          </xd:SignaturePolicyIdentifier>
          <xd:SignatureProductionPlace>
            <xd:City/>
            <xd:StateOrProvince/>
            <xd:PostalCode/>
            <xd:CountryName/>
          </xd:SignatureProductionPlace>
          <xd:SignerRole>
            <xd:ClaimedRoles>
              <xd:ClaimedRole>Sindico</xd:ClaimedRole>
            </xd:ClaimedRoles>
          </xd:SignerRole>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b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wAC8ANA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IAAABWAAAAMAAAADsAAABz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MAAABXAAAAJQAAAAwAAAAEAAAAVAAAAJQAAAAxAAAAOwAAAKEAAABWAAAAAQAAAFVVj0EmtI9BMQAAADsAAAAMAAAATAAAAAAAAAAAAAAAAAAAAP//////////ZAAAAEMAYQByAGwAbwBzACAAQQBjAHUA8QBhAAwAAAAKAAAABwAAAAUAAAAMAAAACAAAAAUAAAANAAAACQAAAAsAAAAL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UAAAADwAAAGEAAABaAAAAcQAAAAEAAABVVY9BJrSPQQ8AAABhAAAADAAAAEwAAAAAAAAAAAAAAAAAAAD//////////2QAAABDAGEAcgBsAG8AcwAgAEEAYwB1APEAYQAIAAAABwAAAAUAAAADAAAACAAAAAYAAAAEAAAACAAAAAYAAAAHAAAABw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A4AAAAhgAAAAEAAABVVY9BJrSPQQ8AAAB2AAAABwAAAEwAAAAAAAAAAAAAAAAAAAD//////////1wAAABTAGkAbgBkAGkAYwBvAAAABwAAAAMAAAAHAAAACAAAAAMAAAAG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DwBAAAPAAAAiwAAAC8BAACbAAAAAQAAAFVVj0EmtI9BDwAAAIsAAAAoAAAATAAAAAQAAAAOAAAAiwAAADEBAACcAAAAnAAAAEYAaQByAG0AYQBkAG8AIABwAG8AcgA6ACAAQwBBAFIATABPAFMAIABNAEkARwBVAEUATAAgAEEAQwBVANEAQQAgAE4ATwBHAFUARQBSAEEABgAAAAMAAAAFAAAACwAAAAcAAAAIAAAACAAAAAQAAAAIAAAACAAAAAUAAAADAAAABAAAAAgAAAAIAAAACAAAAAYAAAAKAAAABwAAAAQAAAAMAAAAAwAAAAkAAAAJAAAABwAAAAYAAAAEAAAACAAAAAgAAAAJAAAACgAAAAgAAAAEAAAACgAAAAoAAAAJAAAACQAAAAcAAAAIAAAACAAAABYAAAAMAAAAAAAAACUAAAAMAAAAAgAAAA4AAAAUAAAAAAAAABAAAAAUAAAA</Object>
  <Object Id="idInvalidSigLnImg">AQAAAGwAAAAAAAAAAAAAAD8BAACfAAAAAAAAAAAAAABmFgAAOwsAACBFTUYAAAEA3CA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IAAABWAAAAMAAAADsAAABz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MAAABXAAAAJQAAAAwAAAAEAAAAVAAAAJQAAAAxAAAAOwAAAKEAAABWAAAAAQAAAFVVj0EmtI9BMQAAADsAAAAMAAAATAAAAAAAAAAAAAAAAAAAAP//////////ZAAAAEMAYQByAGwAbwBzACAAQQBjAHUA8QBhAAwAAAAKAAAABwAAAAUAAAAMAAAACAAAAAUAAAANAAAACQAAAAsAAAALAAAACg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CUAAAADwAAAGEAAABaAAAAcQAAAAEAAABVVY9BJrSPQQ8AAABhAAAADAAAAEwAAAAAAAAAAAAAAAAAAAD//////////2QAAABDAGEAcgBsAG8AcwAgAEEAYwB1APEAYQAIAAAABwAAAAUAAAADAAAACAAAAAYAAAAEAAAACAAAAAYAAAAHAAAABwAAAAc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4AAAADwAAAHYAAAA4AAAAhgAAAAEAAABVVY9BJrSPQQ8AAAB2AAAABwAAAEwAAAAAAAAAAAAAAAAAAAD//////////1wAAABTAGkAbgBkAGkAYwBvAAAABwAAAAMAAAAHAAAACAAAAAMAAAAGAAAACA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DwBAAAPAAAAiwAAAC8BAACbAAAAAQAAAFVVj0EmtI9BDwAAAIsAAAAoAAAATAAAAAQAAAAOAAAAiwAAADEBAACcAAAAnAAAAEYAaQByAG0AYQBkAG8AIABwAG8AcgA6ACAAQwBBAFIATABPAFMAIABNAEkARwBVAEUATAAgAEEAQwBVANEAQQAgAE4ATwBHAFUARQBSAEEABgAAAAMAAAAFAAAACwAAAAcAAAAIAAAACAAAAAQAAAAIAAAACAAAAAUAAAADAAAABAAAAAgAAAAIAAAACAAAAAYAAAAKAAAABwAAAAQAAAAMAAAAAwAAAAkAAAAJAAAABwAAAAYAAAAEAAAACAAAAAgAAAAJAAAACgAAAAgAAAAEAAAACgAAAAoAAAAJAAAACQAAAAcAAAAIAAAACA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Cj20JpPVSUrZnddVO0XnXiwOIyf/BmkUIrznoc5g6PA=</DigestValue>
    </Reference>
    <Reference Type="http://www.w3.org/2000/09/xmldsig#Object" URI="#idOfficeObject">
      <DigestMethod Algorithm="http://www.w3.org/2001/04/xmlenc#sha256"/>
      <DigestValue>16IU2C4MTSQ1YOWLbJD5SnWtmc4pNqzIY7/U9gxroUY=</DigestValue>
    </Reference>
    <Reference Type="http://uri.etsi.org/01903#SignedProperties" URI="#idSignedProperties">
      <Transforms>
        <Transform Algorithm="http://www.w3.org/TR/2001/REC-xml-c14n-20010315"/>
      </Transforms>
      <DigestMethod Algorithm="http://www.w3.org/2001/04/xmlenc#sha256"/>
      <DigestValue>/DIsIYLXsI7fSlPG/Tm+HOr/h0y4HAjoNJoM4DGuKFA=</DigestValue>
    </Reference>
    <Reference Type="http://www.w3.org/2000/09/xmldsig#Object" URI="#idValidSigLnImg">
      <DigestMethod Algorithm="http://www.w3.org/2001/04/xmlenc#sha256"/>
      <DigestValue>700SdTcTlBulXUdN3Q4MdIIqFvxV2JvgGfN0W86f5S0=</DigestValue>
    </Reference>
    <Reference Type="http://www.w3.org/2000/09/xmldsig#Object" URI="#idInvalidSigLnImg">
      <DigestMethod Algorithm="http://www.w3.org/2001/04/xmlenc#sha256"/>
      <DigestValue>mXVoc002wiXRCFlrTfnomtiuq7yBPJ38Z06wcaV/ne4=</DigestValue>
    </Reference>
  </SignedInfo>
  <SignatureValue>UXCEYkAuXHe92HPG/LnkC5Gi9LDlpleUrA/ENRh/gExeyfUs1p0HjuSXvZ2dDKZ6Y1IHlaps9/dv
SttOWiJq+DtuzOVqR9Qvur5Px++mt+4Ff2OfdkwIPbUZswgN/WbYEu0ZdCGbud75SXTwkjWtjRcx
NDXswSR0wtGNfhAhBYOBUXP1xzn+sVnMP+/aYkwevinifzIhpH9DK1WtegwAX6Th9UpvND75LpSe
eQaP0wq+F5kny97RSz8onh6OiVxOvvhgp8UcSGKQpmkkxLwRTV++Dffn319WZE0QshIazQ0Pe09g
VewILPGvzECMJTS6gQa760RFHvZcYxF99ans2Q==</SignatureValue>
  <KeyInfo>
    <X509Data>
      <X509Certificate>MIIIjTCCBnWgAwIBAgIQHBs3j5jc0k1mM8brJ/68DDANBgkqhkiG9w0BAQsFADCBgTEWMBQGA1UEBRMNUlVDODAwODAwOTktMDERMA8GA1UEAxMIVklUIFMuQS4xODA2BgNVBAsML1ByZXN0YWRvciBDdWFsaWZpY2FkbyBkZSBTZXJ2aWNpb3MgZGUgQ29uZmlhbnphMQ0wCwYDVQQKDARJQ1BQMQswCQYDVQQGEwJQWTAeFw0yNDA1MDIxNzAxMzFaFw0yNjA1MDIxNzAxMzFaMIG9MRYwFAYDVQQqDA1KQVZJRVIgQU5EUkVTMRcwFQYDVQQEDA5CRU5JVEVaIERVQVJURTESMBAGA1UEBRMJQ0kxMjIzNjAxMSUwIwYDVQQDDBxKQVZJRVIgQU5EUkVTIEJFTklURVogRFVBUlRFMQswCQYDVQQLDAJGMjE1MDMGA1UECgwsQ0VSVElGSUNBRE8gQ1VBTElGSUNBRE8gREUgRklSTUEgRUxFQ1RST05JQ0ExCzAJBgNVBAYTAlBZMIIBIjANBgkqhkiG9w0BAQEFAAOCAQ8AMIIBCgKCAQEA1AkL17K47Q/fliaNrsfLpEVcjVLN9HjGCJnKxEm2yGw7e1hwvSoCz7zHbE1SeaGrHhoFnyPDFpZQPEIHN9Yu7uuy1fttNCj2qyuKxwuIO6UUNx37ZdKjEVxycMx+PHZqXkAWQuHYzEg1RAqHIuHGmXOcEorTTT0YiD4QbSK/YEBbJUyMNfQh9mjwO0VqVQWcoz4WMHGp1lus+vBfSqC7RWHECp6+GTVefqPs+yj/g0xCjyp6cIk7+UwcGtaioqM/9mcQZlgU8OcFYEJavE0kJLeCmyRCtuGunzrItWV70Xz+6GSrzhF88UM6A5kB+TJPiVQssHCIKBLF1tRSymycGQIDAQABo4IDwTCCA70wDAYDVR0TAQH/BAIwADAOBgNVHQ8BAf8EBAMCBeAwLAYDVR0lAQH/BCIwIAYIKwYBBQUHAwQGCCsGAQUFBwMCBgorBgEEAYI3FAICMB0GA1UdDgQWBBT9+WX0WBLd/QXCdfK0uSaO8pM0fDAfBgNVHSMEGDAWgBS7ZRErZ+2GOCAcKGcZFARl6pGhszCCAesGA1UdIASCAeIwggHeMIIB2gYMKwYBBAGC2UoBAQEHMIIByDAxBggrBgEFBQcCARYlaHR0cHM6Ly93d3cuZWZpcm1hLmNvbS5weS9yZXBvc2l0b3JpbzCBzwYIKwYBBQUHAgIwgcIagb9DZXJ0aWZpY2FkbyBDdWFsaWZpY2FkbyBkZSBGaXJtYSBFbGVjdHLzbmljYSBUaXBvIEYyIChjbGF2ZXMgZW4gZGlzcG9zaXRpdm8gY3VhbGlmaWNhZG8pLCBzdWpldGEgYSBsYXMgY29uZGljaW9uZXMgZGUgdXNvIGV4cHVlc3RhcyBlbiBsYSBEZWNsYXJhY2nzbiBkZSBQcuFjdGljYXMgZGUgQ2VydGlmaWNhY2nzbiBkZSBWSVQgUy5BLjCBwAYIKwYBBQUHAgIwgbMagbBRdWFsaWZpZWQgY2VydGlmaWNhdGUgb2YgZWxlY3Ryb25pYyBzaWduYXR1cmUgdHlwZSBGMiAoa2V5cyBpbiBxdWFsaWZpZWQgZGV2aWNlKSwgc3ViZHVlZCB0byB0aGUgY29uZGl0aW9ucyBvZiB1c2Ugc2V0IGZvcnRoIGluIHRoZSBDZXJ0aWZpY2F0aW9uIFByYWN0aWNlIFN0YXRlbWVudCBvZiBWSVQgUy5BLjBKBgNVHREEQzBBgRNKQkVOSVRFWkBCQ0EuQ09NLlBZpCowKDEmMCQGA1UEDQwdRklSTUEgRUxFQ1RST05JQ0EgQ1VBTElGSUNBREEwdwYIKwYBBQUHAQEEazBpMCgGCCsGAQUFBzABhhxodHRwczovL3d3dy5lZmlybWEuY29tLnB5L3ZhMD0GCCsGAQUFBzAChjFodHRwczovL3d3dy5lZmlybWEuY29tLnB5L3JlcG9zaXRvcmlvL2VmaXJtYTEuY3J0MHsGA1UdHwR0MHIwN6A1oDOGMWh0dHBzOi8vd3d3LmVmaXJtYS5jb20ucHkvcmVwb3NpdG9yaW8vZWZpcm1hMi5jcmwwN6A1oDOGMWh0dHBzOi8vd3d3LmVmaXJtYS5jb20ucHkvcmVwb3NpdG9yaW8vZWZpcm1hMy5jcmwwDQYJKoZIhvcNAQELBQADggIBAAEnCviZMGekmp1COCzv1fh1EhlySYLOGwU0C5qyMGql7c9coGc38AASqUhFD0MqamIGernGuYzpobgJiV0j89S35aG780bAGDs+5ItVQLbfVp74f/8GdNgRJixlcGidrfHDik9xM3gCzR69DzdE7V6gktgJC8LaHwfz+oUXRynXECuY3gcdNXgiyooNK1yDo9JB0MyfgDAyO/Mcw4V6cnOeAeptB9vLRTPB56cZ8+tAG+7e/Z+evOWb0GgqpbwginN1JLjVHNo7Gj30A517o0v05YiaElWaJ077Ua7ZeDOWv5Qu7fb6LICPRdNl6asoqIhO7tjPBvELZTcbjv0UszlSg+M0QF+UFy9+zUVEbQG0nV2fiB9aRuRYuBgC0xA2+biMSIrsPF0V3L7JqjRWbDgxY4nB6rJ6vlSyK0poLlJS/w00XXr4Rw51+C0ovLDUi9bvQVJZwyM5+AxYDO15IChDKQucJbKtDXVJJ90kLWYopZwhJHUw8xlMWzl5E/2ldAV9ENSLF+16mft+TGNdzJT2QR/iKTCprpiGVeXSOvJkvvixpyFQOSTPKnLY+OKMgTG2wnYWbKaEifzl7lUrDgfVxNCmMjo5Mc1E8hMrAGYXJCo8xrJUgcmkekYraUD7LToR2hz4bj79+GlOAwQSB7RQl5Ch+PfXnZNW9rJepHQ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9hkTQ75JAfW23smmIrr+KrL38a95DOPJIMJM2bZ4cJo=</DigestValue>
      </Reference>
      <Reference URI="/xl/calcChain.xml?ContentType=application/vnd.openxmlformats-officedocument.spreadsheetml.calcChain+xml">
        <DigestMethod Algorithm="http://www.w3.org/2001/04/xmlenc#sha256"/>
        <DigestValue>J+H8DuDScpSVK964oWSjWsPgjXMo0wjmMOBw66vGH7A=</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t4ijl1+v8IzzX/jMcI30Wqf1ef/NpgEjiPHxDPAoTmM=</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Lv7v+tkSklWiBXTbTzgMdu2NTJ4NTkwGqAPS/5EBgs8=</DigestValue>
      </Reference>
      <Reference URI="/xl/drawings/drawing1.xml?ContentType=application/vnd.openxmlformats-officedocument.drawing+xml">
        <DigestMethod Algorithm="http://www.w3.org/2001/04/xmlenc#sha256"/>
        <DigestValue>7QXeDyNHpFySf4Ifrcqlq7BRgKLVJpSVkrivThZLLN8=</DigestValue>
      </Reference>
      <Reference URI="/xl/drawings/drawing2.xml?ContentType=application/vnd.openxmlformats-officedocument.drawing+xml">
        <DigestMethod Algorithm="http://www.w3.org/2001/04/xmlenc#sha256"/>
        <DigestValue>+5fhWF6rHiArlBRP1CCrFU5+AsRmY0M7O7855dxLbzs=</DigestValue>
      </Reference>
      <Reference URI="/xl/drawings/drawing3.xml?ContentType=application/vnd.openxmlformats-officedocument.drawing+xml">
        <DigestMethod Algorithm="http://www.w3.org/2001/04/xmlenc#sha256"/>
        <DigestValue>IRaiVGBQMFpmlCzSvEp/Koms5a4a9+T31ezBsn3AgHI=</DigestValue>
      </Reference>
      <Reference URI="/xl/drawings/drawing4.xml?ContentType=application/vnd.openxmlformats-officedocument.drawing+xml">
        <DigestMethod Algorithm="http://www.w3.org/2001/04/xmlenc#sha256"/>
        <DigestValue>XX5gtnxhepHszMXBZEUK6yx+QrleySaoYAFwv4wB8tY=</DigestValue>
      </Reference>
      <Reference URI="/xl/drawings/drawing5.xml?ContentType=application/vnd.openxmlformats-officedocument.drawing+xml">
        <DigestMethod Algorithm="http://www.w3.org/2001/04/xmlenc#sha256"/>
        <DigestValue>JQ8n2DeSVLUf6U/eYIaVfT96OXJYJyrusn9ye2q5+88=</DigestValue>
      </Reference>
      <Reference URI="/xl/drawings/vmlDrawing1.vml?ContentType=application/vnd.openxmlformats-officedocument.vmlDrawing">
        <DigestMethod Algorithm="http://www.w3.org/2001/04/xmlenc#sha256"/>
        <DigestValue>pDZXI1GuThdFYldLuGX2S2/w/kj+YCkkb68df9BBqp0=</DigestValue>
      </Reference>
      <Reference URI="/xl/media/image1.jpeg?ContentType=image/jpeg">
        <DigestMethod Algorithm="http://www.w3.org/2001/04/xmlenc#sha256"/>
        <DigestValue>UagxRgzdpuJSobrvUiMPDWrGosx/r9L+HWad8pBj/hY=</DigestValue>
      </Reference>
      <Reference URI="/xl/media/image2.emf?ContentType=image/x-emf">
        <DigestMethod Algorithm="http://www.w3.org/2001/04/xmlenc#sha256"/>
        <DigestValue>+Y14u2vZhE6ChNu0s8MOZLIX0yAEPhMTRjnpw+RlSxk=</DigestValue>
      </Reference>
      <Reference URI="/xl/media/image3.emf?ContentType=image/x-emf">
        <DigestMethod Algorithm="http://www.w3.org/2001/04/xmlenc#sha256"/>
        <DigestValue>fV/6IgppADm12aA+CvedO+PSNw9gwog+6Bkzu5cO4kA=</DigestValue>
      </Reference>
      <Reference URI="/xl/media/image4.emf?ContentType=image/x-emf">
        <DigestMethod Algorithm="http://www.w3.org/2001/04/xmlenc#sha256"/>
        <DigestValue>o4scyGlvd3kIJD10ljfM1j4QfHRz7oVQo9mygEM8C4Y=</DigestValue>
      </Reference>
      <Reference URI="/xl/media/image5.emf?ContentType=image/x-emf">
        <DigestMethod Algorithm="http://www.w3.org/2001/04/xmlenc#sha256"/>
        <DigestValue>1kA2c59LaprF3qsRgVGAaQc3L0H3isp0j7D4I1tS8LY=</DigestValue>
      </Reference>
      <Reference URI="/xl/media/image6.emf?ContentType=image/x-emf">
        <DigestMethod Algorithm="http://www.w3.org/2001/04/xmlenc#sha256"/>
        <DigestValue>ZDubXZ2M2i1zxyALG4DOKLN1ZB1RMKV0MOAZ84dMWmw=</DigestValue>
      </Reference>
      <Reference URI="/xl/media/image7.emf?ContentType=image/x-emf">
        <DigestMethod Algorithm="http://www.w3.org/2001/04/xmlenc#sha256"/>
        <DigestValue>W9G9qNpTaDTYHFtMr9lwKR+khEVLwY4RaBEUYSF06iI=</DigestValue>
      </Reference>
      <Reference URI="/xl/media/image8.emf?ContentType=image/x-emf">
        <DigestMethod Algorithm="http://www.w3.org/2001/04/xmlenc#sha256"/>
        <DigestValue>Ib3yI/8wFOXrof+IJC62dfSzW2ybSyFnhvbWsRO8+h8=</DigestValue>
      </Reference>
      <Reference URI="/xl/media/image9.jpeg?ContentType=image/jpeg">
        <DigestMethod Algorithm="http://www.w3.org/2001/04/xmlenc#sha256"/>
        <DigestValue>UVJSLK5nwlBD2RzXhN+hKiK7o5+ZnKMm6Gj1hx+WMtk=</DigestValue>
      </Reference>
      <Reference URI="/xl/printerSettings/printerSettings1.bin?ContentType=application/vnd.openxmlformats-officedocument.spreadsheetml.printerSettings">
        <DigestMethod Algorithm="http://www.w3.org/2001/04/xmlenc#sha256"/>
        <DigestValue>GyyR84UYFfbFvVrs+ip9vPggIMAXC0nxkmeUVNsGxCc=</DigestValue>
      </Reference>
      <Reference URI="/xl/printerSettings/printerSettings2.bin?ContentType=application/vnd.openxmlformats-officedocument.spreadsheetml.printerSettings">
        <DigestMethod Algorithm="http://www.w3.org/2001/04/xmlenc#sha256"/>
        <DigestValue>NJOPursJYaxU0Kdf6+A8kREnXPIHc2X+HMLM/usSuxI=</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TaA6KX/SRWPpmiasS8KGCRFI/mFTpQlGqiM07LbibG8=</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wLiy6LpEuHxBnsxzQ892jbm/w59pzVZlxGs3Du30RNs=</DigestValue>
      </Reference>
      <Reference URI="/xl/sharedStrings.xml?ContentType=application/vnd.openxmlformats-officedocument.spreadsheetml.sharedStrings+xml">
        <DigestMethod Algorithm="http://www.w3.org/2001/04/xmlenc#sha256"/>
        <DigestValue>qEqBC0/XEgVZLJC3Us0EDfDAEKikIWwRZ+V5WPzKBgM=</DigestValue>
      </Reference>
      <Reference URI="/xl/styles.xml?ContentType=application/vnd.openxmlformats-officedocument.spreadsheetml.styles+xml">
        <DigestMethod Algorithm="http://www.w3.org/2001/04/xmlenc#sha256"/>
        <DigestValue>60wDVV8x3X978uA4OyaWeoXdjJporsJU+mwWoWPeBnA=</DigestValue>
      </Reference>
      <Reference URI="/xl/theme/theme1.xml?ContentType=application/vnd.openxmlformats-officedocument.theme+xml">
        <DigestMethod Algorithm="http://www.w3.org/2001/04/xmlenc#sha256"/>
        <DigestValue>DI9I77qp+UcP0SrqVri3+ZLUM0PISAi0ag0XOMpGx6s=</DigestValue>
      </Reference>
      <Reference URI="/xl/workbook.xml?ContentType=application/vnd.openxmlformats-officedocument.spreadsheetml.sheet.main+xml">
        <DigestMethod Algorithm="http://www.w3.org/2001/04/xmlenc#sha256"/>
        <DigestValue>848K9MgDa8RhA6/IMT1y3UIKCDE9+TR1I2emiY06nbo=</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mYjFtcQvwYDTf1j7tGVuxlQVGkUOyJ38hFZpHQ3XCHM=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bR675nxdlHeeqVnTO769PI9TLFc8//q5V+sMw6dD8cE=</DigestValue>
      </Reference>
      <Reference URI="/xl/worksheets/sheet1.xml?ContentType=application/vnd.openxmlformats-officedocument.spreadsheetml.worksheet+xml">
        <DigestMethod Algorithm="http://www.w3.org/2001/04/xmlenc#sha256"/>
        <DigestValue>WeS/trxBvPPf/ojTwS4EYsJX1e7+c3xxUA/H030hp0k=</DigestValue>
      </Reference>
      <Reference URI="/xl/worksheets/sheet2.xml?ContentType=application/vnd.openxmlformats-officedocument.spreadsheetml.worksheet+xml">
        <DigestMethod Algorithm="http://www.w3.org/2001/04/xmlenc#sha256"/>
        <DigestValue>GTOBhrNDNK7gy3Te4/ompQVtoiRuvtyWjZsG9F1Dv8E=</DigestValue>
      </Reference>
      <Reference URI="/xl/worksheets/sheet3.xml?ContentType=application/vnd.openxmlformats-officedocument.spreadsheetml.worksheet+xml">
        <DigestMethod Algorithm="http://www.w3.org/2001/04/xmlenc#sha256"/>
        <DigestValue>gUz3+LDIh3Bp1/UK+kIJ2+yr7D/PwziksloV5gMxIbs=</DigestValue>
      </Reference>
      <Reference URI="/xl/worksheets/sheet4.xml?ContentType=application/vnd.openxmlformats-officedocument.spreadsheetml.worksheet+xml">
        <DigestMethod Algorithm="http://www.w3.org/2001/04/xmlenc#sha256"/>
        <DigestValue>K79TNoM3bvMu6BPmilkB6cviJ38+hxW4pJ5I4+c4VAs=</DigestValue>
      </Reference>
      <Reference URI="/xl/worksheets/sheet5.xml?ContentType=application/vnd.openxmlformats-officedocument.spreadsheetml.worksheet+xml">
        <DigestMethod Algorithm="http://www.w3.org/2001/04/xmlenc#sha256"/>
        <DigestValue>SXXh6a5ts8xbuSx7X6wN86hZx9+QdCMszJC2crR5RC4=</DigestValue>
      </Reference>
      <Reference URI="/xl/worksheets/sheet6.xml?ContentType=application/vnd.openxmlformats-officedocument.spreadsheetml.worksheet+xml">
        <DigestMethod Algorithm="http://www.w3.org/2001/04/xmlenc#sha256"/>
        <DigestValue>/imMO1MGyhMqsohQ1Wen/IWDMeCBEFnhI/gYYDQv2mE=</DigestValue>
      </Reference>
      <Reference URI="/xl/worksheets/sheet7.xml?ContentType=application/vnd.openxmlformats-officedocument.spreadsheetml.worksheet+xml">
        <DigestMethod Algorithm="http://www.w3.org/2001/04/xmlenc#sha256"/>
        <DigestValue>yNhPLTTdA7YmLDnANRICOSyeQWyBfJ7tZQ3fV7OAuBk=</DigestValue>
      </Reference>
    </Manifest>
    <SignatureProperties>
      <SignatureProperty Id="idSignatureTime" Target="#idPackageSignature">
        <mdssi:SignatureTime xmlns:mdssi="http://schemas.openxmlformats.org/package/2006/digital-signature">
          <mdssi:Format>YYYY-MM-DDThh:mm:ssTZD</mdssi:Format>
          <mdssi:Value>2025-04-30T21:23:36Z</mdssi:Value>
        </mdssi:SignatureTime>
      </SignatureProperty>
    </SignatureProperties>
  </Object>
  <Object Id="idOfficeObject">
    <SignatureProperties>
      <SignatureProperty Id="idOfficeV1Details" Target="#idPackageSignature">
        <SignatureInfoV1 xmlns="http://schemas.microsoft.com/office/2006/digsig">
          <SetupID>{0F706FC3-2776-44AE-B91B-45BF29F321E1}</SetupID>
          <SignatureText>Javier Benítez Duarte</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2025-04-30T21:23:36Z</xd:SigningTime>
          <xd:SigningCertificate>
            <xd:Cert>
              <xd:CertDigest>
                <DigestMethod Algorithm="http://www.w3.org/2001/04/xmlenc#sha256"/>
                <DigestValue>Ez+NBCkBckkDl7xQqXPZ1rf3YEKZs3VVfxk8Du0nwt8=</DigestValue>
              </xd:CertDigest>
              <xd:IssuerSerial>
                <X509IssuerName>C=PY, O=ICPP, OU=Prestador Cualificado de Servicios de Confianza, CN=VIT S.A., SERIALNUMBER=RUC80080099-0</X509IssuerName>
                <X509SerialNumber>37359702806622203466835327759048162316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bjCCBVagAwIBAgIQSpdgnP2qBmVjBPSSUfh9kDANBgkqhkiG9w0BAQsFADBvMQswCQYDVQQGEwJQWTErMCkGA1UECgwiTWluaXN0ZXJpbyBkZSBJbmR1c3RyaWEgeSBDb21lcmNpbzEzMDEGA1UEAwwqQXV0b3JpZGFkIENlcnRpZmljYWRvcmEgUmHDrXogZGVsIFBhcmFndWF5MB4XDTIyMDgyMzE1Mzg1OFoXDTMxMDgyMzE1Mzg1OFowgYExFjAUBgNVBAUTDVJVQzgwMDgwMDk5LTAxETAPBgNVBAMTCFZJVCBTLkEuMTgwNgYDVQQLDC9QcmVzdGFkb3IgQ3VhbGlmaWNhZG8gZGUgU2VydmljaW9zIGRlIENvbmZpYW56YTENMAsGA1UECgwESUNQUDELMAkGA1UEBhMCUFkwggIiMA0GCSqGSIb3DQEBAQUAA4ICDwAwggIKAoICAQC/gCyq2lnZYFppRkpouXyzTwSNUIVxFKpnpqOz+6n31PMACcPFkGhFT5ruiaujjLBzAh+ctneA/SN3qOZ4hqOe+AcWNhErBtkD+h0NiMZHDBxpBdhlSxnzR/BeDIELfRGCBPuFSLFqOVZ2+alyEU5KzHXjzLR+1AmJtFxAzAiulTMRnxNIvPxScqYJqjRfkrQ9376s9HhI0Yeig4YwzKG9TpSXNnKYoPgwTeCVGCLK7TVwFW7RH7FXP9awg6mSbz7kjtotCqTk1HzfHFTkI0tetMgK+lvD2xjICkUmqCmcXVtTwEDxdSkiiC+uz3w4NonjtbsHEoqQpkO0jeACTu3fTUNkOPqh7dLvHnTve4G9Yg+hYjHR6TQ/VtAu83fHfYGQZZg+dW34KCYzjtnGNnbXXfajvb4OGzg8T5WSPqV/BBjHs+PGORc4I5EgF08Rx6vLujJSz/thP2oNcMi3RIQMCkAptZiaeTK/CW/HvxQWSqsRpYYnkf1ivlU3RWx0zUtdBSopFcIlOqfRhB+1zqvzGxC0rpoGbkkw3lERMPDQjUQlmQd5ikxYuzWfzJSx4icRhBzgXCRbAa/KC4FhGU3mRZyuiyZ7MR6kRSVD5qK4EUwuf+DzoVHmh2xU7ue89btRyCZ1Frir4WZGpalM0N3ycyLj6rRsxnlGX6cdKtu3OQIDAQABo4IB8TCCAe0wEgYDVR0TAQH/BAgwBgEB/wIBADAOBgNVHQ8BAf8EBAMCAQYwHQYDVR0OBBYEFLtlEStn7YY4IBwoZxkUBGXqkaGzMB8GA1UdIwQYMBaAFMLEEfIqaEQMACjsTNYp25L7Xr3WMHkGCCsGAQUFBwEBBG0wazA/BggrBgEFBQcwAoYzaHR0cHM6Ly93d3cuYWNyYWl6Lmdvdi5weS9jcnQvYWNfcmFpel9weV9zaGEyNTYuY3J0MCgGCCsGAQUFBzABhhxodHRwczovL3d3dy5lZmlybWEuY29tLnB5L3ZhMIHNBgNVHSAEgcUwgcIwgb8GA1UdIDCBtzA5BggrBgEFBQcCARYtaHR0cHM6Ly93d3cuYWNyYWl6Lmdvdi5weS9kcGMvRE9DLUlDUFAtMDEucGRmMHoGCCsGAQUFBwICMG4abFN1amV0byBhIGxhcyBjb25kaWNpb25lcyBkZSB1c28gZXhwdWVzdGFzIGVuIGxhIERlY2xhcmFjafNuIGRlIFBy4WN0aWNhcyBkZSBDZXJ0aWZpY2FjafNuIGRlIGxhIEFDIFJh7XogLSBQeTA8BgNVHR8ENTAzMDGgL6AthitodHRwOi8vd3d3LmFjcmFpei5nb3YucHkvYXJsL2FjX3JhaXpfcHkuY3JsMA0GCSqGSIb3DQEBCwUAA4ICAQBoDEALsfLuJkxRCTBEGdn7o5BSZwaFGaDcoCKQ7cXhuybJRLMOnEdS3BXkBpd82s8Ts2wS0yV+EcOOHf9KrZuf/+jtmclFuIZmhCPv3iZohVsmbCCuSo8aYFcvFcKif61s7mJTzyeI3w4KAk8zVAtZLRiq80CbWMAeVE+Ukd0xv15Td9ZS/r1xjAGRdeJHBTnMLdeVcgL8WbB3dSzjijIAJd3qqm86rB9uojSBoy0di9e2I0QJ6j7vSGF+e3ZyS4KIGsNJZfec3/+iJj3kwUCDZ4KE+FXeoRQBE0Cki661bI1tpuEOOUq7It4vWKwuGqE5kAvojULTkKAStepBf5oKeoThue2YImE8dNkhGp3NeQtFj7rJPp9GLvCD+SVKSfw64pdMeLJ/3krqazXBd4L+1ScyrweGp4TnH35gQIwLRYyabw+vogRy32ybJb+iLCROrN+VA70CpykIDuC4x9Cyj8OJ68uatHrmol4wLPflcsg0kNP0+Ri0NYaJnug/vSf/J1xqxkR7sZ8w3WhJAeDWSL5oMVZtQ0Lc48lTXiXAxf7weYaDcZr8SW2pHHJe8kcltKqq72eJUEz/wxdkynhvVJTJKGkJ8sh+jdNqDib/b2RD/ATI4324y+Q6C2mwDZJEIU9WTpbO5+Fq5fVs7sUJ82u543lcwgBlESrd9JK9Z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AkEwAAjQkAACBFTUYAAAEAm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wAwAC8ANAAvADIAMAAyADUAbQ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7QB0AGUAegAgAEQAdQBhAHIAdABlAAA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LAEAAA8AAAB2AAAA7QAAAIYAAAABAAAAAAB1QcdxdEEPAAAAdgAAACUAAABMAAAAAAAAAAAAAAAAAAAA//////////+YAAAAUwBvAGMAaQBvACAALQAgAEEAdQBkAGkAdABvAHIAIABFAHgAdABlAHIAbgBvACAASQBuAGQAZQBwAGUAbgBkAGkAZQBuAHQAZQAAAAcAAAAIAAAABgAAAAMAAAAIAAAABAAAAAUAAAAEAAAACAAAAAcAAAAIAAAAAwAAAAQAAAAIAAAABQAAAAQAAAAHAAAABgAAAAQAAAAHAAAABQAAAAcAAAAIAAAABAAAAAMAAAAHAAAACAAAAAcAAAAIAAAABwAAAAcAAAAIAAAAAwAAAAcAAAAHAAAABAAAAAc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Object Id="idInvalidSigLnImg">AQAAAGwAAAAAAAAAAAAAAD8BAACfAAAAAAAAAAAAAAAkEwAAjQkAACBFTUYAAAEA0CAAALA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OYAAABWAAAAMAAAADsAAAC3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OcAAABXAAAAJQAAAAwAAAAEAAAAVAAAAMwAAAAxAAAAOwAAAOUAAABWAAAAAQAAAAAAdUHHcXRBMQAAADsAAAAVAAAATAAAAAAAAAAAAAAAAAAAAP//////////eAAAAEoAYQB2AGkAZQByACAAQgBlAG4A7QB0AGUAegAgAEQAdQBhAHIAdABlAAAABwAAAAoAAAAKAAAABQAAAAoAAAAHAAAABQAAAAsAAAAKAAAACwAAAAUAAAAHAAAACgAAAAkAAAAFAAAADgAAAAsAAAAKAAAABwAAAAc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MwAAAAPAAAAYQAAAIcAAABxAAAAAQAAAAAAdUHHcXRBDwAAAGEAAAAVAAAATAAAAAAAAAAAAAAAAAAAAP//////////eAAAAEoAYQB2AGkAZQByACAAQgBlAG4A7QB0AGUAegAgAEQAdQBhAHIAdABlAEoABQAAAAcAAAAGAAAAAwAAAAcAAAAFAAAABAAAAAcAAAAHAAAABwAAAAMAAAAEAAAABwAAAAYAAAAEAAAACQAAAAcAAAAHAAAABQAAAAQAAAAH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LAEAAA8AAAB2AAAA7QAAAIYAAAABAAAAAAB1QcdxdEEPAAAAdgAAACUAAABMAAAAAAAAAAAAAAAAAAAA//////////+YAAAAUwBvAGMAaQBvACAALQAgAEEAdQBkAGkAdABvAHIAIABFAHgAdABlAHIAbgBvACAASQBuAGQAZQBwAGUAbgBkAGkAZQBuAHQAZQAAAAcAAAAIAAAABgAAAAMAAAAIAAAABAAAAAUAAAAEAAAACAAAAAcAAAAIAAAAAwAAAAQAAAAIAAAABQAAAAQAAAAHAAAABgAAAAQAAAAHAAAABQAAAAcAAAAIAAAABAAAAAMAAAAHAAAACAAAAAcAAAAIAAAABwAAAAcAAAAIAAAAAwAAAAcAAAAHAAAABAAAAAcAAABLAAAAQAAAADAAAAAFAAAAIAAAAAEAAAABAAAAEAAAAAAAAAAAAAAAQAEAAKAAAAAAAAAAAAAAAEABAACgAAAAJQAAAAwAAAACAAAAJwAAABgAAAAFAAAAAAAAAP///wAAAAAAJQAAAAwAAAAFAAAATAAAAGQAAAAOAAAAiwAAACMBAACbAAAADgAAAIsAAAAWAQAAEQAAACEA8AAAAAAAAAAAAAAAgD8AAAAAAAAAAAAAgD8AAAAAAAAAAAAAAAAAAAAAAAAAAAAAAAAAAAAAAAAAACUAAAAMAAAAAAAAgCgAAAAMAAAABQAAACUAAAAMAAAAAQAAABgAAAAMAAAAAAAAABIAAAAMAAAAAQAAABYAAAAMAAAAAAAAAFQAAABEAQAADwAAAIsAAAAiAQAAmwAAAAEAAAAAAHVBx3F0QQ8AAACLAAAAKQAAAEwAAAAEAAAADgAAAIsAAAAkAQAAnAAAAKAAAABGAGkAcgBtAGEAZABvACAAcABvAHIAOgAgAEoAQQBWAEkARQBSACAAQQBOAEQAUgBFAFMAIABCAEUATgBJAFQARQBaACAARABVAEEAUgBUAEUAAAAGAAAAAwAAAAUAAAALAAAABwAAAAgAAAAIAAAABAAAAAgAAAAIAAAABQAAAAMAAAAEAAAABQAAAAgAAAAIAAAAAwAAAAcAAAAIAAAABAAAAAgAAAAKAAAACQAAAAgAAAAHAAAABwAAAAQAAAAHAAAABwAAAAoAAAADAAAABwAAAAcAAAAHAAAABAAAAAkAAAAJAAAACAAAAAgAAAAHAAAAB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5DAAD6A57B4E0419AFBE828DB0A88B8" ma:contentTypeVersion="18" ma:contentTypeDescription="Crear nuevo documento." ma:contentTypeScope="" ma:versionID="7e280e1bc5aa337681bf29896bb7d09c">
  <xsd:schema xmlns:xsd="http://www.w3.org/2001/XMLSchema" xmlns:xs="http://www.w3.org/2001/XMLSchema" xmlns:p="http://schemas.microsoft.com/office/2006/metadata/properties" xmlns:ns2="c8335623-93e6-4a57-beae-9acb1b683acf" xmlns:ns3="daef0e67-9023-4756-9c1b-e869e2b3af69" targetNamespace="http://schemas.microsoft.com/office/2006/metadata/properties" ma:root="true" ma:fieldsID="22ac5a1e214e1ee503b84dbc793d9836" ns2:_="" ns3:_="">
    <xsd:import namespace="c8335623-93e6-4a57-beae-9acb1b683acf"/>
    <xsd:import namespace="daef0e67-9023-4756-9c1b-e869e2b3af6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335623-93e6-4a57-beae-9acb1b683a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67c7a36-fee9-41c6-b380-0257c60c79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ef0e67-9023-4756-9c1b-e869e2b3af69"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c70c7f81-7e04-4b14-9ff1-85535c6639c4}" ma:internalName="TaxCatchAll" ma:showField="CatchAllData" ma:web="daef0e67-9023-4756-9c1b-e869e2b3af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aef0e67-9023-4756-9c1b-e869e2b3af69" xsi:nil="true"/>
    <lcf76f155ced4ddcb4097134ff3c332f xmlns="c8335623-93e6-4a57-beae-9acb1b683ac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A8B682-5F32-4CF0-93C3-EFE28C5FB286}"/>
</file>

<file path=customXml/itemProps2.xml><?xml version="1.0" encoding="utf-8"?>
<ds:datastoreItem xmlns:ds="http://schemas.openxmlformats.org/officeDocument/2006/customXml" ds:itemID="{5A0574E3-EAD5-4F2D-BD80-6657E716B2E0}"/>
</file>

<file path=customXml/itemProps3.xml><?xml version="1.0" encoding="utf-8"?>
<ds:datastoreItem xmlns:ds="http://schemas.openxmlformats.org/officeDocument/2006/customXml" ds:itemID="{F9D9B0F6-EAF8-42A3-8D15-F13F1F1E01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CARATULA</vt:lpstr>
      <vt:lpstr>Indice</vt:lpstr>
      <vt:lpstr>ER</vt:lpstr>
      <vt:lpstr>BG</vt:lpstr>
      <vt:lpstr>EFE</vt:lpstr>
      <vt:lpstr>EVPN</vt:lpstr>
      <vt:lpstr>NOTAS</vt:lpstr>
      <vt:lpstr>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Aquino Velazquez, Liz Graciela aracelli</dc:creator>
  <cp:lastModifiedBy>Jose Daniel Candia</cp:lastModifiedBy>
  <dcterms:created xsi:type="dcterms:W3CDTF">2025-04-24T20:40:40Z</dcterms:created>
  <dcterms:modified xsi:type="dcterms:W3CDTF">2025-04-30T20:39:08Z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0x01010005DAAD6A57B4E0419AFBE828DB0A88B8</vt:lpwstr>
  </property>
</Properties>
</file>