
<file path=[Content_Types].xml><?xml version="1.0" encoding="utf-8"?>
<Types xmlns="http://schemas.openxmlformats.org/package/2006/content-types">
  <Default Extension="rels" ContentType="application/vnd.openxmlformats-package.relationships+xml"/>
  <Default Extension="sigs" ContentType="application/vnd.openxmlformats-package.digital-signature-origin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_xmlsignatures/sig2.xml" ContentType="application/vnd.openxmlformats-package.digital-signature-xmlsignature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5" Type="http://schemas.openxmlformats.org/package/2006/relationships/digital-signature/origin" Target="_xmlsignatures/origin.sigs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chortitzer-my.sharepoint.com/personal/rkrahn_chortitzer_com_py/Documents/Finanzas/Emision de Bonos/Comunicaciones con la SIV y Bolsa/2025/18.08.25/"/>
    </mc:Choice>
  </mc:AlternateContent>
  <xr:revisionPtr revIDLastSave="0" documentId="8_{043D2729-A00F-498D-B952-60ED7AF06627}" xr6:coauthVersionLast="47" xr6:coauthVersionMax="47" xr10:uidLastSave="{00000000-0000-0000-0000-000000000000}"/>
  <bookViews>
    <workbookView xWindow="-110" yWindow="-110" windowWidth="19420" windowHeight="12300" xr2:uid="{06A90980-E510-4C61-8FD1-D2A68A3D44F3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03" i="1" l="1"/>
  <c r="D302" i="1" s="1"/>
  <c r="D301" i="1" s="1"/>
  <c r="D298" i="1"/>
  <c r="D293" i="1"/>
  <c r="D292" i="1" s="1"/>
  <c r="D291" i="1" s="1"/>
  <c r="D290" i="1" s="1"/>
  <c r="D282" i="1"/>
  <c r="D281" i="1" s="1"/>
  <c r="D280" i="1" s="1"/>
  <c r="D272" i="1"/>
  <c r="D271" i="1" s="1"/>
  <c r="D264" i="1"/>
  <c r="D238" i="1"/>
  <c r="D235" i="1"/>
  <c r="D228" i="1" s="1"/>
  <c r="D207" i="1"/>
  <c r="D204" i="1"/>
  <c r="D194" i="1"/>
  <c r="D193" i="1" s="1"/>
  <c r="D192" i="1" s="1"/>
  <c r="D189" i="1"/>
  <c r="D188" i="1" s="1"/>
  <c r="D178" i="1"/>
  <c r="D169" i="1"/>
  <c r="D162" i="1"/>
  <c r="D161" i="1" s="1"/>
  <c r="D155" i="1"/>
  <c r="D154" i="1" s="1"/>
  <c r="D150" i="1"/>
  <c r="D145" i="1"/>
  <c r="D142" i="1"/>
  <c r="D141" i="1" s="1"/>
  <c r="D135" i="1"/>
  <c r="D132" i="1"/>
  <c r="D130" i="1"/>
  <c r="D129" i="1" s="1"/>
  <c r="D128" i="1" s="1"/>
  <c r="D126" i="1"/>
  <c r="D122" i="1"/>
  <c r="D117" i="1"/>
  <c r="D112" i="1"/>
  <c r="D108" i="1"/>
  <c r="D103" i="1"/>
  <c r="D102" i="1" s="1"/>
  <c r="D97" i="1"/>
  <c r="D94" i="1"/>
  <c r="D89" i="1"/>
  <c r="D84" i="1"/>
  <c r="D70" i="1"/>
  <c r="D69" i="1" s="1"/>
  <c r="D64" i="1"/>
  <c r="D63" i="1" s="1"/>
  <c r="D60" i="1"/>
  <c r="D57" i="1"/>
  <c r="D56" i="1" s="1"/>
  <c r="D55" i="1" s="1"/>
  <c r="D49" i="1"/>
  <c r="D48" i="1" s="1"/>
  <c r="D39" i="1"/>
  <c r="D38" i="1" s="1"/>
  <c r="D33" i="1"/>
  <c r="D27" i="1"/>
  <c r="D25" i="1"/>
  <c r="D19" i="1"/>
  <c r="D11" i="1"/>
  <c r="D9" i="1"/>
  <c r="D203" i="1" l="1"/>
  <c r="D297" i="1"/>
  <c r="D83" i="1"/>
  <c r="D227" i="1"/>
  <c r="D202" i="1" s="1"/>
  <c r="D201" i="1" s="1"/>
  <c r="D18" i="1"/>
  <c r="D17" i="1" s="1"/>
  <c r="D16" i="1" s="1"/>
  <c r="D7" i="1" s="1"/>
  <c r="D54" i="1"/>
  <c r="D8" i="1"/>
  <c r="D168" i="1"/>
  <c r="D160" i="1" s="1"/>
  <c r="D159" i="1" s="1"/>
  <c r="D144" i="1"/>
  <c r="D140" i="1" s="1"/>
  <c r="D139" i="1" s="1"/>
  <c r="D111" i="1"/>
  <c r="D101" i="1" s="1"/>
  <c r="D100" i="1" s="1"/>
  <c r="D138" i="1" s="1"/>
  <c r="D53" i="1" l="1"/>
  <c r="D158" i="1"/>
  <c r="D6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Gaby de Reimer</author>
  </authors>
  <commentList>
    <comment ref="D19" authorId="0" shapeId="0" xr:uid="{BE30DBCB-366E-4B31-A756-BE750F1328CD}">
      <text>
        <r>
          <rPr>
            <b/>
            <sz val="9"/>
            <color indexed="81"/>
            <rFont val="Tahoma"/>
            <family val="2"/>
          </rPr>
          <t>Gaby de Reimer: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8"/>
            <color indexed="81"/>
            <rFont val="Tahoma"/>
            <family val="2"/>
          </rPr>
          <t>Von der Planilla Saldo Prestamo; Plazo Unico; Corto plazo (consumo/engorde de ganado)</t>
        </r>
      </text>
    </comment>
    <comment ref="D21" authorId="0" shapeId="0" xr:uid="{52A4EA35-6A21-465D-9412-6ADD8F64155C}">
      <text>
        <r>
          <rPr>
            <b/>
            <sz val="9"/>
            <color indexed="81"/>
            <rFont val="Tahoma"/>
            <family val="2"/>
          </rPr>
          <t>Gaby de Reimer:</t>
        </r>
        <r>
          <rPr>
            <sz val="9"/>
            <color indexed="81"/>
            <rFont val="Tahoma"/>
            <family val="2"/>
          </rPr>
          <t xml:space="preserve">
von der Planilla Presatmos Vinculados; Suma Total Corto Plazo</t>
        </r>
      </text>
    </comment>
    <comment ref="D57" authorId="0" shapeId="0" xr:uid="{080A218E-B1CA-4AA0-B8AB-D9837122BC7D}">
      <text>
        <r>
          <rPr>
            <b/>
            <sz val="9"/>
            <color indexed="81"/>
            <rFont val="Tahoma"/>
            <family val="2"/>
          </rPr>
          <t>Gaby de Reimer: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8"/>
            <color indexed="81"/>
            <rFont val="Tahoma"/>
            <family val="2"/>
          </rPr>
          <t>Von der Planilla Saldo Prestamo; Plazo Unico; Largo plazo (consumo/engorde de ganado)</t>
        </r>
      </text>
    </comment>
    <comment ref="D294" authorId="0" shapeId="0" xr:uid="{24554BE1-F173-4252-BE84-AB296D260F91}">
      <text>
        <r>
          <rPr>
            <b/>
            <sz val="9"/>
            <color indexed="81"/>
            <rFont val="Tahoma"/>
            <family val="2"/>
          </rPr>
          <t>Gaby de Reimer:</t>
        </r>
        <r>
          <rPr>
            <sz val="9"/>
            <color indexed="81"/>
            <rFont val="Tahoma"/>
            <family val="2"/>
          </rPr>
          <t xml:space="preserve">
De la Planilla Resultado por Rubro die in braun</t>
        </r>
      </text>
    </comment>
    <comment ref="D304" authorId="0" shapeId="0" xr:uid="{B9988615-3F2A-4812-A677-57A492969578}">
      <text>
        <r>
          <rPr>
            <b/>
            <sz val="9"/>
            <color indexed="81"/>
            <rFont val="Tahoma"/>
            <family val="2"/>
          </rPr>
          <t>Gaby de Reimer:</t>
        </r>
        <r>
          <rPr>
            <sz val="9"/>
            <color indexed="81"/>
            <rFont val="Tahoma"/>
            <family val="2"/>
          </rPr>
          <t xml:space="preserve">
Müssen positiv eingetragen auch wenn im PDF - steht</t>
        </r>
      </text>
    </comment>
  </commentList>
</comments>
</file>

<file path=xl/sharedStrings.xml><?xml version="1.0" encoding="utf-8"?>
<sst xmlns="http://schemas.openxmlformats.org/spreadsheetml/2006/main" count="307" uniqueCount="252">
  <si>
    <t>Control Balance</t>
  </si>
  <si>
    <t>Control cuadro resultado</t>
  </si>
  <si>
    <t>DESCRIPCION DEL CONCEPTO</t>
  </si>
  <si>
    <t>CODIGO DE</t>
  </si>
  <si>
    <t>CUENTA</t>
  </si>
  <si>
    <t>ACTIVO</t>
  </si>
  <si>
    <t>REALIZABLE A CORTO PLAZO</t>
  </si>
  <si>
    <t>Disponibilidades</t>
  </si>
  <si>
    <t>Caja</t>
  </si>
  <si>
    <t>Efectivo y Cheques a Depositar</t>
  </si>
  <si>
    <t>Depósitos</t>
  </si>
  <si>
    <t>Depósitos a la Vista Sector Cooperativo</t>
  </si>
  <si>
    <t xml:space="preserve">Depósitos a la Vista Bancos </t>
  </si>
  <si>
    <t>Depósito a la Vista Otras Instit.Financieras</t>
  </si>
  <si>
    <t>CDA Bancos del Pais</t>
  </si>
  <si>
    <t>Créditos</t>
  </si>
  <si>
    <t>Préstamos</t>
  </si>
  <si>
    <t>Amortizables</t>
  </si>
  <si>
    <t>Plazo Unico</t>
  </si>
  <si>
    <t>Cuenta Corriente Socios</t>
  </si>
  <si>
    <t>Préstamos Vinculados</t>
  </si>
  <si>
    <t>Préstamos Vencidos</t>
  </si>
  <si>
    <t>Préstamos Refinanciados</t>
  </si>
  <si>
    <t>(Previsiones Acum.por Incobrables)</t>
  </si>
  <si>
    <t>Intereses Devengados</t>
  </si>
  <si>
    <t>Intereses devengados s/ Créditos</t>
  </si>
  <si>
    <t>Deudores por Comercializacion</t>
  </si>
  <si>
    <t>Cheques Diferidos</t>
  </si>
  <si>
    <t>Documentos a Cobrar</t>
  </si>
  <si>
    <t>Hacienda</t>
  </si>
  <si>
    <t>Productos Industriales</t>
  </si>
  <si>
    <t>(Previsiones Acum.por Deudores Incobrables)</t>
  </si>
  <si>
    <t>Otros Créditos</t>
  </si>
  <si>
    <t xml:space="preserve">Crédito Fiscal </t>
  </si>
  <si>
    <t>Anticipos de Impuestos</t>
  </si>
  <si>
    <t>Anticipos a Proveedores</t>
  </si>
  <si>
    <t>Importaciones en Curso</t>
  </si>
  <si>
    <t>Existencias</t>
  </si>
  <si>
    <t>Insumos</t>
  </si>
  <si>
    <t>Materia Prima</t>
  </si>
  <si>
    <t>Productos en proceso</t>
  </si>
  <si>
    <t>Tierras</t>
  </si>
  <si>
    <t>Productos Agrícolas</t>
  </si>
  <si>
    <t xml:space="preserve">Mercaderías </t>
  </si>
  <si>
    <t>Otros Activos</t>
  </si>
  <si>
    <t>Gastos Pagados por Adelantado</t>
  </si>
  <si>
    <t>Materiales e Insumos en Existencias</t>
  </si>
  <si>
    <t>Seguros Pagados por Adelantado</t>
  </si>
  <si>
    <t>Alquileres Pagados por Adelantado</t>
  </si>
  <si>
    <t>REALIZABLE A LARGO PLAZO</t>
  </si>
  <si>
    <t>Deudores por Comercialización</t>
  </si>
  <si>
    <t>Deudores por Ventas Gestión Judicial</t>
  </si>
  <si>
    <t>Inversiones y participaciones</t>
  </si>
  <si>
    <t>Inversiones</t>
  </si>
  <si>
    <t>Aportaciones a Centrales Cooperativas</t>
  </si>
  <si>
    <t>Inversiones en Sociedades</t>
  </si>
  <si>
    <t>Otros Tipos de Inversiones</t>
  </si>
  <si>
    <t>(Previsiones Acum. sobre Inversiones)</t>
  </si>
  <si>
    <t>Propiedades, planta y equipos</t>
  </si>
  <si>
    <t>Permanente</t>
  </si>
  <si>
    <t>Edificios</t>
  </si>
  <si>
    <t>Terreno</t>
  </si>
  <si>
    <t>Equipos e Instalaciones</t>
  </si>
  <si>
    <t>Construcciones en Curso</t>
  </si>
  <si>
    <t>Maquinarias y Equipos</t>
  </si>
  <si>
    <t>Rodados</t>
  </si>
  <si>
    <t>Muebles de Oficina</t>
  </si>
  <si>
    <t>Equipos y Software Informático</t>
  </si>
  <si>
    <t>Bodegas, Silos y Almacenes</t>
  </si>
  <si>
    <t>Caminos Internos</t>
  </si>
  <si>
    <t>Hacienda para Reproduccion</t>
  </si>
  <si>
    <t>(Depreciaciones Acumuladas)</t>
  </si>
  <si>
    <t>Activos Restringidos</t>
  </si>
  <si>
    <t>Activos de Disponibilidad Restringida</t>
  </si>
  <si>
    <t>Partidas Pendientes de Conciliación</t>
  </si>
  <si>
    <t>Cheques Rechazados</t>
  </si>
  <si>
    <t>(Previsión Acum.sobre Activos Restringidos)</t>
  </si>
  <si>
    <t>Cargos Diferidos</t>
  </si>
  <si>
    <t>Gastos de Organización y Constitución</t>
  </si>
  <si>
    <t>Patentes y Software Informático</t>
  </si>
  <si>
    <t>Mejoras en Inmuebles de Terceros</t>
  </si>
  <si>
    <t>(Amortización Acumulada Cargos Diferidos)</t>
  </si>
  <si>
    <t>Intangibles</t>
  </si>
  <si>
    <t>Marcas y Patentes</t>
  </si>
  <si>
    <t>(Amortización Acumulada Intangibles)</t>
  </si>
  <si>
    <t>Activos Biologicos</t>
  </si>
  <si>
    <t>Animales reproductores</t>
  </si>
  <si>
    <t>(Amortización Acumulada Activos Boilogicos)</t>
  </si>
  <si>
    <t>PASIVO</t>
  </si>
  <si>
    <t>EXIGIBLE A CORTO PLAZO</t>
  </si>
  <si>
    <t>Compromisos Financieros</t>
  </si>
  <si>
    <t>Deudas Financ.c/Socios, Otras Cooperativas e Inst. sin Fines de Lucro</t>
  </si>
  <si>
    <t xml:space="preserve">Ahorros a la Vista Captado </t>
  </si>
  <si>
    <t>Ahorros a Plazo Captado</t>
  </si>
  <si>
    <t>Prestamos de Otras Cooperativas e Instituciones sin Fines de Lucro</t>
  </si>
  <si>
    <t>Intereses Devengados a Pagar</t>
  </si>
  <si>
    <t>Deudas Financieras con Otras Entidades</t>
  </si>
  <si>
    <t>Deudas con Entidades Bancarias y Financieras</t>
  </si>
  <si>
    <t>Compromisos no financieros</t>
  </si>
  <si>
    <t>Cuentas a pagar</t>
  </si>
  <si>
    <t>Proveedores</t>
  </si>
  <si>
    <t xml:space="preserve">Anticipos de Clientes </t>
  </si>
  <si>
    <t>Otros Acreedores</t>
  </si>
  <si>
    <t>Recaudaciones de Terceros a Pagar</t>
  </si>
  <si>
    <t>Provisiones</t>
  </si>
  <si>
    <t>Obligaciones Fiscales</t>
  </si>
  <si>
    <t>Aporte Ley 2157 INCOOP</t>
  </si>
  <si>
    <t>Provisiones Varias</t>
  </si>
  <si>
    <t>Obligaciones Sociales</t>
  </si>
  <si>
    <t>Fondos</t>
  </si>
  <si>
    <t>Educación</t>
  </si>
  <si>
    <t>Entidades de Integracion Cooperativa</t>
  </si>
  <si>
    <t>Otros Fondos de Corto Plazo</t>
  </si>
  <si>
    <t>Pasivo Diferido</t>
  </si>
  <si>
    <t>Intereses y Otros Accesorios Cap. s/ Refinan</t>
  </si>
  <si>
    <t>EXIGIBLE A LARGO PLAZO</t>
  </si>
  <si>
    <t>Compromisos financieros</t>
  </si>
  <si>
    <t>Deudas Financ.c/Socios, Otras Coop. e Inst. sin Fines de Lucro</t>
  </si>
  <si>
    <t>Ahorro a Plazo Captados</t>
  </si>
  <si>
    <t>Deudas con Organismos Nacionales no Bancarios</t>
  </si>
  <si>
    <t>Intereses y Otros Accesorios Cap. s/Refinanciación</t>
  </si>
  <si>
    <t xml:space="preserve">TOTAL PASIVOS </t>
  </si>
  <si>
    <t>PATRIMONIO NETO</t>
  </si>
  <si>
    <t>Capital</t>
  </si>
  <si>
    <t>Capital Social</t>
  </si>
  <si>
    <t xml:space="preserve">Capital Suscripto </t>
  </si>
  <si>
    <t>Reservas</t>
  </si>
  <si>
    <t>Capital Institucional</t>
  </si>
  <si>
    <t>Reserva Legal</t>
  </si>
  <si>
    <t>Reserva para Adquisición de Activo Fijo</t>
  </si>
  <si>
    <t>Otras Reservas y Fondos Irrepartibles</t>
  </si>
  <si>
    <t>Otros Fondos</t>
  </si>
  <si>
    <t>Capital No Institucional</t>
  </si>
  <si>
    <t>Reserva de Revalúo</t>
  </si>
  <si>
    <t>Revalúo Técnico</t>
  </si>
  <si>
    <t>Revaluo Capital de otras Empresas</t>
  </si>
  <si>
    <t>Resultados</t>
  </si>
  <si>
    <t>Excedentes del Ejercicio</t>
  </si>
  <si>
    <t>Perdidas Acumuladas</t>
  </si>
  <si>
    <t>TOTAL PASIVO Y PATRIMONIO NETO</t>
  </si>
  <si>
    <t>INGRESOS</t>
  </si>
  <si>
    <t>INGRESOS OPERATIVOS</t>
  </si>
  <si>
    <t>Ingresos operativos por servicios financieros</t>
  </si>
  <si>
    <t>Ingresos opera. por actividad de Ahorro y Crédito</t>
  </si>
  <si>
    <t>Intereses Compensatorios sobre Préstamos</t>
  </si>
  <si>
    <t>Intereses Moratorios Cobrados</t>
  </si>
  <si>
    <t>Intereses Punitorios Cobrados</t>
  </si>
  <si>
    <t>Comisiones Cobradas sobre Préstamos</t>
  </si>
  <si>
    <t>Intereses Cobrados sobre Depósitos a Vista</t>
  </si>
  <si>
    <t xml:space="preserve">Ingresos operativos por ventas </t>
  </si>
  <si>
    <t>Ingresos Operativos por ventas a socios</t>
  </si>
  <si>
    <t>Ventas Mercaderias</t>
  </si>
  <si>
    <t>Ventas Estancia</t>
  </si>
  <si>
    <t>Ventas Supermercado</t>
  </si>
  <si>
    <t>Ventas Estación de Servicio</t>
  </si>
  <si>
    <t>Ventas Productos Agropecuarios</t>
  </si>
  <si>
    <t>Ingresos por Servicios Básicos</t>
  </si>
  <si>
    <t>Ventas Productos Industrializados</t>
  </si>
  <si>
    <t>Otros Ingresos y Servicios</t>
  </si>
  <si>
    <t>Ingresos Operativos por ventas a no socios</t>
  </si>
  <si>
    <t>Ventas Estación de Servicios</t>
  </si>
  <si>
    <t>Ventas a Entidades Públicas</t>
  </si>
  <si>
    <t>Ingresos operativos varios</t>
  </si>
  <si>
    <t>Ingresos Oper. entidades de integ. Coop.</t>
  </si>
  <si>
    <t>Cobro participación en excedentes</t>
  </si>
  <si>
    <t>INGRESOS NO OPERATIVOS</t>
  </si>
  <si>
    <t>Ingresos Eventuales</t>
  </si>
  <si>
    <t>Ingresos varios</t>
  </si>
  <si>
    <t>Diferencia de Cambio</t>
  </si>
  <si>
    <t>Utilidad en Venta de Activos Fijos</t>
  </si>
  <si>
    <t>Comisiones por Servicios de Cobranzas</t>
  </si>
  <si>
    <t>Alquileres cobrados</t>
  </si>
  <si>
    <t>Ingresos Extraordinarios</t>
  </si>
  <si>
    <t>Otros Ingresos no Operativos</t>
  </si>
  <si>
    <t>EGRESOS</t>
  </si>
  <si>
    <t>COSTOS Y GASTOS OPERATIVOS</t>
  </si>
  <si>
    <t>Costos y Gastos Oper. por servicios financieros</t>
  </si>
  <si>
    <t>Costos Oper. por Actividad de Ahorro y Crédito</t>
  </si>
  <si>
    <t>Intereses Pagados a Ahorristas</t>
  </si>
  <si>
    <t>Intereses Pagados a Otras Entidades</t>
  </si>
  <si>
    <t>Gastos adminis. por actividad de Ahorro y Crédito</t>
  </si>
  <si>
    <t>Sueldos Personal administrativos y otros</t>
  </si>
  <si>
    <t>Beneficios Sociales</t>
  </si>
  <si>
    <t xml:space="preserve">Servicios Públicos </t>
  </si>
  <si>
    <t>Materiales, Utiles y Papelería</t>
  </si>
  <si>
    <t>Depreciación del Ejercicio</t>
  </si>
  <si>
    <t>Honorarios Profesionales</t>
  </si>
  <si>
    <t>Servicios de Terceros</t>
  </si>
  <si>
    <t xml:space="preserve">Reparación y Mantenimiento </t>
  </si>
  <si>
    <t>Procesamiento de Datos</t>
  </si>
  <si>
    <t>Seguros</t>
  </si>
  <si>
    <t>Alquileres Pagados</t>
  </si>
  <si>
    <t>Impuestos y Tasas</t>
  </si>
  <si>
    <t>Patentes y Software Informatico</t>
  </si>
  <si>
    <t>Descuentos Otorgados</t>
  </si>
  <si>
    <t>Comisiones y Bonificaciones Pagadas</t>
  </si>
  <si>
    <t>Gastos de Movilidad y Transporte</t>
  </si>
  <si>
    <t>Gastos de Viajes</t>
  </si>
  <si>
    <t>Combustibles y Lubricantes</t>
  </si>
  <si>
    <t>Capacitación</t>
  </si>
  <si>
    <t>Costos y Gastos Operativos por ventas</t>
  </si>
  <si>
    <t>Costos Operativos por ventas</t>
  </si>
  <si>
    <t>Costo de Venta de Mercaderías</t>
  </si>
  <si>
    <t>Costo de Venta Estancia</t>
  </si>
  <si>
    <t>Costo de Venta Supermercado</t>
  </si>
  <si>
    <t>Costo de Venta Estación de Servicio</t>
  </si>
  <si>
    <t>Costo de Venta Productos Agropecuarios</t>
  </si>
  <si>
    <t>Costo de Servicios Básicos</t>
  </si>
  <si>
    <t>Costo de Venta de Productos Industrializados</t>
  </si>
  <si>
    <t>Costo de Venta Servicios Protección a la Salud</t>
  </si>
  <si>
    <t>Costo Otros Servicios</t>
  </si>
  <si>
    <t>Gastos administrativos por ventas</t>
  </si>
  <si>
    <t>Sueldos</t>
  </si>
  <si>
    <t>Amortización Cargos Diferidos</t>
  </si>
  <si>
    <t>Previsión para Créditos Diversos</t>
  </si>
  <si>
    <t>Reparación y Mantenimiento</t>
  </si>
  <si>
    <t>Gastos Intangibles</t>
  </si>
  <si>
    <t>Mermas y deterioro de produccion y venta</t>
  </si>
  <si>
    <t>Provisión a producción</t>
  </si>
  <si>
    <t>Gastos Administrativos de Estancia</t>
  </si>
  <si>
    <t>Servicios Públicos</t>
  </si>
  <si>
    <t>Materiales, Ütiles y Papeleria</t>
  </si>
  <si>
    <t>Otros Egresos Operativos</t>
  </si>
  <si>
    <t>Gastos de Alta Dirección</t>
  </si>
  <si>
    <t>Dietas</t>
  </si>
  <si>
    <t>Gastos de Sesión</t>
  </si>
  <si>
    <t>Gastos de Capacitacion Directivos</t>
  </si>
  <si>
    <t>Gastos de Asambleas</t>
  </si>
  <si>
    <t>Publicaciones y Convocatorias</t>
  </si>
  <si>
    <t>Otros gastos operativos</t>
  </si>
  <si>
    <t>COSTOS Y GASTOS NO OPERATIVOS</t>
  </si>
  <si>
    <t>EGRESOS NO OPERATIVOS</t>
  </si>
  <si>
    <t>Egresos Varios</t>
  </si>
  <si>
    <t>Pérdidas por Siniestros</t>
  </si>
  <si>
    <t>Pérdidas por Robos</t>
  </si>
  <si>
    <t>Pérdidas en Venta de Activos Fijos</t>
  </si>
  <si>
    <t>Egresos Extraordinarios</t>
  </si>
  <si>
    <t>Otros Egresos no operativos</t>
  </si>
  <si>
    <t>Perdida IVA Crédito Fiscal</t>
  </si>
  <si>
    <t>EXCEDENTES Y PERDIDAS</t>
  </si>
  <si>
    <t>Del Ejercicio</t>
  </si>
  <si>
    <t xml:space="preserve">Excedentes o pérdidas </t>
  </si>
  <si>
    <t>Excedentes o pérdidas ahorro y crédito</t>
  </si>
  <si>
    <t>Excedentes o pérdidas por ventas</t>
  </si>
  <si>
    <t>Excedente o pérdida operativa</t>
  </si>
  <si>
    <t>CUENTAS DE ORDEN DEUDORAS</t>
  </si>
  <si>
    <t>Deudores por Avales</t>
  </si>
  <si>
    <t>Préstamo Liquidados por Incobrables</t>
  </si>
  <si>
    <t>CUENTAS DE ORDEN DEUDORAS PER CONTRA</t>
  </si>
  <si>
    <t>Avales por Deudorias</t>
  </si>
  <si>
    <t>Liquidacion de prestamos por Incobrables</t>
  </si>
  <si>
    <t>Ejercicio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</si>
</sst>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Aptos Narrow"/>
      <family val="2"/>
      <scheme val="minor"/>
    </font>
    <font>
      <sz val="11"/>
      <name val="Aptos Narrow"/>
      <family val="2"/>
      <scheme val="minor"/>
    </font>
    <font>
      <b/>
      <sz val="14"/>
      <name val="Times New Roman"/>
      <family val="1"/>
    </font>
    <font>
      <b/>
      <sz val="10"/>
      <color indexed="8"/>
      <name val="Times New Roman"/>
      <family val="1"/>
    </font>
    <font>
      <b/>
      <sz val="9"/>
      <color indexed="8"/>
      <name val="Times New Roman"/>
      <family val="1"/>
    </font>
    <font>
      <b/>
      <sz val="12"/>
      <color indexed="8"/>
      <name val="Times New Roman"/>
      <family val="1"/>
    </font>
    <font>
      <sz val="10"/>
      <color indexed="8"/>
      <name val="Times New Roman"/>
      <family val="1"/>
    </font>
    <font>
      <b/>
      <sz val="10"/>
      <color indexed="10"/>
      <name val="Times New Roman"/>
      <family val="1"/>
    </font>
    <font>
      <b/>
      <sz val="10"/>
      <color rgb="FFFF0000"/>
      <name val="Times New Roman"/>
      <family val="1"/>
    </font>
    <font>
      <b/>
      <sz val="12"/>
      <name val="Times New Roman"/>
      <family val="1"/>
    </font>
    <font>
      <sz val="10"/>
      <name val="Times New Roman"/>
      <family val="1"/>
    </font>
    <font>
      <b/>
      <sz val="10"/>
      <name val="Times New Roman"/>
      <family val="1"/>
    </font>
    <font>
      <sz val="9"/>
      <name val="Arial"/>
      <family val="2"/>
    </font>
    <font>
      <sz val="10"/>
      <color indexed="8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8"/>
      <color indexed="81"/>
      <name val="Tahoma"/>
      <family val="2"/>
    </font>
  </fonts>
  <fills count="11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indexed="41"/>
        <bgColor indexed="32"/>
      </patternFill>
    </fill>
    <fill>
      <patternFill patternType="solid">
        <fgColor indexed="47"/>
        <bgColor indexed="32"/>
      </patternFill>
    </fill>
    <fill>
      <patternFill patternType="solid">
        <fgColor indexed="43"/>
        <bgColor indexed="32"/>
      </patternFill>
    </fill>
    <fill>
      <patternFill patternType="solid">
        <fgColor indexed="42"/>
        <bgColor indexed="32"/>
      </patternFill>
    </fill>
    <fill>
      <patternFill patternType="solid">
        <fgColor indexed="22"/>
        <bgColor indexed="32"/>
      </patternFill>
    </fill>
    <fill>
      <patternFill patternType="solid">
        <fgColor indexed="4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3" tint="0.79998168889431442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27">
    <xf numFmtId="0" fontId="0" fillId="0" borderId="0" xfId="0"/>
    <xf numFmtId="0" fontId="1" fillId="2" borderId="0" xfId="0" applyFont="1" applyFill="1"/>
    <xf numFmtId="0" fontId="2" fillId="2" borderId="0" xfId="0" applyFont="1" applyFill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5" fillId="3" borderId="3" xfId="0" applyFont="1" applyFill="1" applyBorder="1" applyAlignment="1">
      <alignment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3" fillId="4" borderId="3" xfId="0" applyFont="1" applyFill="1" applyBorder="1" applyAlignment="1">
      <alignment vertical="center" wrapText="1"/>
    </xf>
    <xf numFmtId="0" fontId="3" fillId="4" borderId="4" xfId="0" applyFont="1" applyFill="1" applyBorder="1" applyAlignment="1">
      <alignment horizontal="center" vertical="center" wrapText="1"/>
    </xf>
    <xf numFmtId="0" fontId="3" fillId="5" borderId="4" xfId="0" applyFont="1" applyFill="1" applyBorder="1" applyAlignment="1">
      <alignment vertical="center" wrapText="1"/>
    </xf>
    <xf numFmtId="0" fontId="3" fillId="5" borderId="4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vertical="center" wrapText="1"/>
    </xf>
    <xf numFmtId="0" fontId="3" fillId="0" borderId="3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6" xfId="0" applyFont="1" applyBorder="1" applyAlignment="1">
      <alignment vertical="center" wrapText="1"/>
    </xf>
    <xf numFmtId="0" fontId="6" fillId="0" borderId="6" xfId="0" applyFont="1" applyBorder="1" applyAlignment="1">
      <alignment horizontal="center" vertical="center" wrapText="1"/>
    </xf>
    <xf numFmtId="0" fontId="7" fillId="0" borderId="2" xfId="0" applyFont="1" applyBorder="1" applyAlignment="1">
      <alignment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3" fillId="6" borderId="3" xfId="0" applyFont="1" applyFill="1" applyBorder="1" applyAlignment="1">
      <alignment vertical="center" wrapText="1"/>
    </xf>
    <xf numFmtId="0" fontId="3" fillId="6" borderId="7" xfId="0" applyFont="1" applyFill="1" applyBorder="1" applyAlignment="1">
      <alignment vertical="center" wrapText="1"/>
    </xf>
    <xf numFmtId="0" fontId="3" fillId="0" borderId="8" xfId="0" applyFont="1" applyBorder="1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8" fillId="0" borderId="6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6" fillId="0" borderId="2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6" fillId="0" borderId="9" xfId="0" applyFont="1" applyBorder="1" applyAlignment="1">
      <alignment vertical="center" wrapText="1"/>
    </xf>
    <xf numFmtId="0" fontId="6" fillId="0" borderId="10" xfId="0" applyFont="1" applyBorder="1" applyAlignment="1">
      <alignment vertical="center" wrapText="1"/>
    </xf>
    <xf numFmtId="0" fontId="9" fillId="7" borderId="2" xfId="0" applyFont="1" applyFill="1" applyBorder="1" applyAlignment="1">
      <alignment vertical="center" wrapText="1"/>
    </xf>
    <xf numFmtId="0" fontId="3" fillId="7" borderId="2" xfId="0" applyFont="1" applyFill="1" applyBorder="1" applyAlignment="1">
      <alignment vertical="center" wrapText="1"/>
    </xf>
    <xf numFmtId="0" fontId="3" fillId="4" borderId="4" xfId="0" applyFont="1" applyFill="1" applyBorder="1" applyAlignment="1">
      <alignment vertical="center" wrapText="1"/>
    </xf>
    <xf numFmtId="0" fontId="6" fillId="0" borderId="6" xfId="0" applyFont="1" applyBorder="1" applyAlignment="1">
      <alignment vertical="center"/>
    </xf>
    <xf numFmtId="0" fontId="3" fillId="6" borderId="4" xfId="0" applyFont="1" applyFill="1" applyBorder="1" applyAlignment="1">
      <alignment vertical="center" wrapText="1"/>
    </xf>
    <xf numFmtId="0" fontId="3" fillId="6" borderId="4" xfId="0" applyFont="1" applyFill="1" applyBorder="1" applyAlignment="1">
      <alignment horizontal="center" vertical="center" wrapText="1"/>
    </xf>
    <xf numFmtId="0" fontId="6" fillId="0" borderId="1" xfId="0" applyFont="1" applyBorder="1" applyAlignment="1" applyProtection="1">
      <alignment horizontal="center"/>
      <protection hidden="1"/>
    </xf>
    <xf numFmtId="0" fontId="6" fillId="0" borderId="2" xfId="0" applyFont="1" applyBorder="1" applyAlignment="1" applyProtection="1">
      <alignment horizontal="center"/>
      <protection hidden="1"/>
    </xf>
    <xf numFmtId="0" fontId="5" fillId="7" borderId="11" xfId="0" applyFont="1" applyFill="1" applyBorder="1" applyAlignment="1">
      <alignment horizontal="center" vertical="center" wrapText="1"/>
    </xf>
    <xf numFmtId="0" fontId="6" fillId="7" borderId="12" xfId="0" applyFont="1" applyFill="1" applyBorder="1" applyAlignment="1">
      <alignment vertical="center" wrapText="1"/>
    </xf>
    <xf numFmtId="0" fontId="5" fillId="3" borderId="4" xfId="0" applyFont="1" applyFill="1" applyBorder="1" applyAlignment="1">
      <alignment vertical="center" wrapText="1"/>
    </xf>
    <xf numFmtId="0" fontId="3" fillId="3" borderId="4" xfId="0" applyFont="1" applyFill="1" applyBorder="1" applyAlignment="1">
      <alignment vertical="center" wrapText="1"/>
    </xf>
    <xf numFmtId="0" fontId="3" fillId="0" borderId="13" xfId="0" applyFont="1" applyBorder="1" applyAlignment="1">
      <alignment vertical="center" wrapText="1"/>
    </xf>
    <xf numFmtId="0" fontId="3" fillId="0" borderId="13" xfId="0" applyFont="1" applyBorder="1" applyAlignment="1">
      <alignment horizontal="center" vertical="center" wrapText="1"/>
    </xf>
    <xf numFmtId="0" fontId="6" fillId="3" borderId="4" xfId="0" applyFont="1" applyFill="1" applyBorder="1" applyAlignment="1">
      <alignment vertical="center" wrapText="1"/>
    </xf>
    <xf numFmtId="0" fontId="5" fillId="4" borderId="4" xfId="0" applyFont="1" applyFill="1" applyBorder="1" applyAlignment="1">
      <alignment vertical="center" wrapText="1"/>
    </xf>
    <xf numFmtId="0" fontId="3" fillId="0" borderId="14" xfId="0" applyFont="1" applyBorder="1" applyAlignment="1">
      <alignment vertical="center" wrapText="1"/>
    </xf>
    <xf numFmtId="0" fontId="3" fillId="0" borderId="15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6" fillId="0" borderId="17" xfId="0" applyFont="1" applyBorder="1" applyAlignment="1">
      <alignment vertical="center" wrapText="1"/>
    </xf>
    <xf numFmtId="0" fontId="6" fillId="0" borderId="17" xfId="0" applyFont="1" applyBorder="1" applyAlignment="1">
      <alignment horizontal="center" vertical="center" wrapText="1"/>
    </xf>
    <xf numFmtId="0" fontId="6" fillId="0" borderId="18" xfId="0" applyFont="1" applyBorder="1" applyAlignment="1">
      <alignment vertical="center" wrapText="1"/>
    </xf>
    <xf numFmtId="0" fontId="6" fillId="0" borderId="19" xfId="0" applyFont="1" applyBorder="1" applyAlignment="1">
      <alignment horizontal="center" vertical="center" wrapText="1"/>
    </xf>
    <xf numFmtId="0" fontId="6" fillId="0" borderId="20" xfId="0" applyFont="1" applyBorder="1" applyAlignment="1">
      <alignment vertical="center" wrapText="1"/>
    </xf>
    <xf numFmtId="0" fontId="6" fillId="0" borderId="20" xfId="0" applyFont="1" applyBorder="1" applyAlignment="1">
      <alignment horizontal="center" vertical="center" wrapText="1"/>
    </xf>
    <xf numFmtId="0" fontId="10" fillId="0" borderId="6" xfId="0" applyFont="1" applyBorder="1" applyAlignment="1">
      <alignment vertical="center" wrapText="1"/>
    </xf>
    <xf numFmtId="0" fontId="10" fillId="0" borderId="6" xfId="0" applyFont="1" applyBorder="1" applyAlignment="1">
      <alignment horizontal="center" vertical="center" wrapText="1"/>
    </xf>
    <xf numFmtId="0" fontId="6" fillId="0" borderId="21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11" fillId="8" borderId="4" xfId="0" applyFont="1" applyFill="1" applyBorder="1"/>
    <xf numFmtId="0" fontId="11" fillId="8" borderId="4" xfId="0" applyFont="1" applyFill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6" xfId="0" applyFont="1" applyBorder="1" applyAlignment="1">
      <alignment vertical="center" wrapText="1"/>
    </xf>
    <xf numFmtId="0" fontId="3" fillId="3" borderId="2" xfId="0" applyFont="1" applyFill="1" applyBorder="1" applyAlignment="1">
      <alignment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 wrapText="1"/>
    </xf>
    <xf numFmtId="0" fontId="3" fillId="7" borderId="4" xfId="0" applyFont="1" applyFill="1" applyBorder="1" applyAlignment="1">
      <alignment vertical="center" wrapText="1"/>
    </xf>
    <xf numFmtId="0" fontId="3" fillId="7" borderId="4" xfId="0" applyFont="1" applyFill="1" applyBorder="1" applyAlignment="1">
      <alignment horizontal="center" vertical="center" wrapText="1"/>
    </xf>
    <xf numFmtId="0" fontId="11" fillId="0" borderId="4" xfId="0" applyFont="1" applyBorder="1"/>
    <xf numFmtId="0" fontId="11" fillId="0" borderId="4" xfId="0" applyFont="1" applyBorder="1" applyAlignment="1">
      <alignment horizontal="center" vertical="center" wrapText="1"/>
    </xf>
    <xf numFmtId="0" fontId="11" fillId="0" borderId="2" xfId="0" applyFont="1" applyBorder="1"/>
    <xf numFmtId="0" fontId="11" fillId="0" borderId="2" xfId="0" applyFont="1" applyBorder="1" applyAlignment="1">
      <alignment horizontal="center" vertical="center" wrapText="1"/>
    </xf>
    <xf numFmtId="0" fontId="10" fillId="0" borderId="1" xfId="0" applyFont="1" applyBorder="1"/>
    <xf numFmtId="0" fontId="10" fillId="0" borderId="1" xfId="0" applyFont="1" applyBorder="1" applyAlignment="1">
      <alignment horizontal="center" vertical="center" wrapText="1"/>
    </xf>
    <xf numFmtId="0" fontId="10" fillId="0" borderId="24" xfId="0" applyFont="1" applyBorder="1"/>
    <xf numFmtId="0" fontId="10" fillId="0" borderId="24" xfId="0" applyFont="1" applyBorder="1" applyAlignment="1">
      <alignment horizontal="center" vertical="center" wrapText="1"/>
    </xf>
    <xf numFmtId="0" fontId="12" fillId="0" borderId="0" xfId="0" applyFont="1"/>
    <xf numFmtId="38" fontId="6" fillId="0" borderId="0" xfId="0" applyNumberFormat="1" applyFont="1"/>
    <xf numFmtId="38" fontId="1" fillId="2" borderId="0" xfId="0" applyNumberFormat="1" applyFont="1" applyFill="1"/>
    <xf numFmtId="38" fontId="3" fillId="0" borderId="1" xfId="0" applyNumberFormat="1" applyFont="1" applyBorder="1" applyAlignment="1">
      <alignment horizontal="center"/>
    </xf>
    <xf numFmtId="14" fontId="4" fillId="0" borderId="2" xfId="0" applyNumberFormat="1" applyFont="1" applyBorder="1" applyAlignment="1">
      <alignment horizontal="center" vertical="center" wrapText="1"/>
    </xf>
    <xf numFmtId="38" fontId="3" fillId="3" borderId="2" xfId="0" applyNumberFormat="1" applyFont="1" applyFill="1" applyBorder="1" applyAlignment="1">
      <alignment horizontal="right" vertical="center" wrapText="1"/>
    </xf>
    <xf numFmtId="38" fontId="3" fillId="4" borderId="4" xfId="0" applyNumberFormat="1" applyFont="1" applyFill="1" applyBorder="1" applyAlignment="1">
      <alignment horizontal="right" vertical="center" wrapText="1"/>
    </xf>
    <xf numFmtId="38" fontId="3" fillId="8" borderId="4" xfId="0" applyNumberFormat="1" applyFont="1" applyFill="1" applyBorder="1" applyAlignment="1">
      <alignment horizontal="right"/>
    </xf>
    <xf numFmtId="38" fontId="3" fillId="0" borderId="4" xfId="0" applyNumberFormat="1" applyFont="1" applyBorder="1" applyAlignment="1">
      <alignment horizontal="right"/>
    </xf>
    <xf numFmtId="38" fontId="6" fillId="0" borderId="6" xfId="0" applyNumberFormat="1" applyFont="1" applyBorder="1" applyProtection="1">
      <protection hidden="1"/>
    </xf>
    <xf numFmtId="38" fontId="3" fillId="5" borderId="4" xfId="0" applyNumberFormat="1" applyFont="1" applyFill="1" applyBorder="1" applyAlignment="1">
      <alignment horizontal="right" vertical="center" wrapText="1"/>
    </xf>
    <xf numFmtId="38" fontId="3" fillId="0" borderId="4" xfId="0" applyNumberFormat="1" applyFont="1" applyBorder="1" applyAlignment="1">
      <alignment horizontal="right" vertical="center" wrapText="1"/>
    </xf>
    <xf numFmtId="38" fontId="6" fillId="9" borderId="6" xfId="0" applyNumberFormat="1" applyFont="1" applyFill="1" applyBorder="1" applyProtection="1">
      <protection hidden="1"/>
    </xf>
    <xf numFmtId="38" fontId="6" fillId="0" borderId="6" xfId="0" applyNumberFormat="1" applyFont="1" applyBorder="1" applyAlignment="1">
      <alignment horizontal="right" vertical="center" wrapText="1"/>
    </xf>
    <xf numFmtId="38" fontId="6" fillId="0" borderId="2" xfId="0" applyNumberFormat="1" applyFont="1" applyBorder="1" applyAlignment="1">
      <alignment horizontal="right" vertical="center" wrapText="1"/>
    </xf>
    <xf numFmtId="38" fontId="6" fillId="0" borderId="6" xfId="0" applyNumberFormat="1" applyFont="1" applyBorder="1" applyAlignment="1">
      <alignment horizontal="right"/>
    </xf>
    <xf numFmtId="38" fontId="3" fillId="6" borderId="4" xfId="0" applyNumberFormat="1" applyFont="1" applyFill="1" applyBorder="1" applyAlignment="1">
      <alignment horizontal="right" vertical="center" wrapText="1"/>
    </xf>
    <xf numFmtId="38" fontId="6" fillId="0" borderId="2" xfId="0" applyNumberFormat="1" applyFont="1" applyBorder="1" applyAlignment="1">
      <alignment horizontal="right"/>
    </xf>
    <xf numFmtId="38" fontId="10" fillId="0" borderId="2" xfId="0" applyNumberFormat="1" applyFont="1" applyBorder="1" applyProtection="1">
      <protection hidden="1"/>
    </xf>
    <xf numFmtId="3" fontId="6" fillId="0" borderId="6" xfId="0" applyNumberFormat="1" applyFont="1" applyBorder="1" applyAlignment="1">
      <alignment horizontal="right"/>
    </xf>
    <xf numFmtId="38" fontId="6" fillId="0" borderId="1" xfId="0" applyNumberFormat="1" applyFont="1" applyBorder="1" applyAlignment="1">
      <alignment horizontal="right"/>
    </xf>
    <xf numFmtId="38" fontId="3" fillId="7" borderId="2" xfId="0" applyNumberFormat="1" applyFont="1" applyFill="1" applyBorder="1" applyAlignment="1">
      <alignment horizontal="right" vertical="center" wrapText="1"/>
    </xf>
    <xf numFmtId="38" fontId="13" fillId="0" borderId="2" xfId="0" applyNumberFormat="1" applyFont="1" applyBorder="1" applyProtection="1">
      <protection hidden="1"/>
    </xf>
    <xf numFmtId="38" fontId="3" fillId="8" borderId="4" xfId="0" applyNumberFormat="1" applyFont="1" applyFill="1" applyBorder="1" applyAlignment="1">
      <alignment horizontal="right" vertical="center" wrapText="1"/>
    </xf>
    <xf numFmtId="38" fontId="3" fillId="7" borderId="4" xfId="0" applyNumberFormat="1" applyFont="1" applyFill="1" applyBorder="1" applyAlignment="1">
      <alignment horizontal="right" vertical="center" wrapText="1"/>
    </xf>
    <xf numFmtId="38" fontId="3" fillId="3" borderId="4" xfId="0" applyNumberFormat="1" applyFont="1" applyFill="1" applyBorder="1" applyAlignment="1">
      <alignment horizontal="right" vertical="center" wrapText="1"/>
    </xf>
    <xf numFmtId="38" fontId="3" fillId="0" borderId="13" xfId="0" applyNumberFormat="1" applyFont="1" applyBorder="1" applyAlignment="1">
      <alignment horizontal="right" vertical="center" wrapText="1"/>
    </xf>
    <xf numFmtId="38" fontId="3" fillId="0" borderId="13" xfId="0" applyNumberFormat="1" applyFont="1" applyBorder="1" applyAlignment="1">
      <alignment horizontal="right"/>
    </xf>
    <xf numFmtId="38" fontId="11" fillId="4" borderId="4" xfId="0" applyNumberFormat="1" applyFont="1" applyFill="1" applyBorder="1" applyAlignment="1">
      <alignment horizontal="right" vertical="center" wrapText="1"/>
    </xf>
    <xf numFmtId="38" fontId="6" fillId="0" borderId="1" xfId="0" applyNumberFormat="1" applyFont="1" applyBorder="1" applyProtection="1">
      <protection hidden="1"/>
    </xf>
    <xf numFmtId="38" fontId="10" fillId="0" borderId="6" xfId="0" applyNumberFormat="1" applyFont="1" applyBorder="1" applyProtection="1">
      <protection hidden="1"/>
    </xf>
    <xf numFmtId="38" fontId="6" fillId="0" borderId="2" xfId="0" applyNumberFormat="1" applyFont="1" applyBorder="1" applyProtection="1">
      <protection hidden="1"/>
    </xf>
    <xf numFmtId="38" fontId="6" fillId="10" borderId="6" xfId="0" applyNumberFormat="1" applyFont="1" applyFill="1" applyBorder="1" applyProtection="1">
      <protection hidden="1"/>
    </xf>
    <xf numFmtId="38" fontId="6" fillId="8" borderId="4" xfId="0" applyNumberFormat="1" applyFont="1" applyFill="1" applyBorder="1" applyAlignment="1">
      <alignment horizontal="right"/>
    </xf>
    <xf numFmtId="38" fontId="6" fillId="9" borderId="6" xfId="0" applyNumberFormat="1" applyFont="1" applyFill="1" applyBorder="1" applyAlignment="1" applyProtection="1">
      <alignment horizontal="right" vertical="center" wrapText="1"/>
      <protection hidden="1"/>
    </xf>
    <xf numFmtId="38" fontId="6" fillId="9" borderId="2" xfId="0" applyNumberFormat="1" applyFont="1" applyFill="1" applyBorder="1" applyAlignment="1" applyProtection="1">
      <alignment horizontal="right" vertical="center" wrapText="1"/>
      <protection hidden="1"/>
    </xf>
    <xf numFmtId="38" fontId="3" fillId="7" borderId="4" xfId="0" applyNumberFormat="1" applyFont="1" applyFill="1" applyBorder="1" applyAlignment="1">
      <alignment horizontal="right"/>
    </xf>
    <xf numFmtId="38" fontId="6" fillId="0" borderId="1" xfId="0" applyNumberFormat="1" applyFont="1" applyBorder="1" applyAlignment="1">
      <alignment horizontal="right" vertical="center" wrapText="1"/>
    </xf>
    <xf numFmtId="38" fontId="6" fillId="0" borderId="24" xfId="0" applyNumberFormat="1" applyFont="1" applyBorder="1" applyAlignment="1">
      <alignment horizontal="right" vertical="center" wrapText="1"/>
    </xf>
    <xf numFmtId="38" fontId="0" fillId="0" borderId="0" xfId="0" applyNumberFormat="1"/>
    <xf numFmtId="38" fontId="3" fillId="0" borderId="7" xfId="0" applyNumberFormat="1" applyFont="1" applyBorder="1" applyAlignment="1">
      <alignment horizontal="right" vertical="center" wrapText="1"/>
    </xf>
    <xf numFmtId="3" fontId="0" fillId="0" borderId="0" xfId="0" applyNumberFormat="1"/>
    <xf numFmtId="3" fontId="6" fillId="0" borderId="2" xfId="0" applyNumberFormat="1" applyFont="1" applyBorder="1" applyAlignment="1">
      <alignment horizontal="right"/>
    </xf>
    <xf numFmtId="38" fontId="3" fillId="0" borderId="25" xfId="0" applyNumberFormat="1" applyFont="1" applyBorder="1" applyAlignment="1">
      <alignment horizontal="right" vertical="center" wrapText="1"/>
    </xf>
    <xf numFmtId="38" fontId="6" fillId="0" borderId="26" xfId="0" applyNumberFormat="1" applyFont="1" applyBorder="1" applyAlignment="1">
      <alignment horizontal="right"/>
    </xf>
    <xf numFmtId="38" fontId="3" fillId="0" borderId="23" xfId="0" applyNumberFormat="1" applyFont="1" applyBorder="1" applyAlignment="1">
      <alignment horizontal="right" vertical="center" wrapText="1"/>
    </xf>
    <xf numFmtId="38" fontId="3" fillId="0" borderId="27" xfId="0" applyNumberFormat="1" applyFont="1" applyBorder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135</xdr:row>
      <xdr:rowOff>76200</xdr:rowOff>
    </xdr:from>
    <xdr:to>
      <xdr:col>3</xdr:col>
      <xdr:colOff>19050</xdr:colOff>
      <xdr:row>136</xdr:row>
      <xdr:rowOff>0</xdr:rowOff>
    </xdr:to>
    <xdr:sp macro="" textlink="">
      <xdr:nvSpPr>
        <xdr:cNvPr id="2" name="Line 1">
          <a:extLst>
            <a:ext uri="{FF2B5EF4-FFF2-40B4-BE49-F238E27FC236}">
              <a16:creationId xmlns:a16="http://schemas.microsoft.com/office/drawing/2014/main" id="{3381598E-595A-4E5B-BFD3-03BB0D69E446}"/>
            </a:ext>
          </a:extLst>
        </xdr:cNvPr>
        <xdr:cNvSpPr>
          <a:spLocks noChangeShapeType="1"/>
        </xdr:cNvSpPr>
      </xdr:nvSpPr>
      <xdr:spPr bwMode="auto">
        <a:xfrm>
          <a:off x="4400550" y="26498550"/>
          <a:ext cx="1047750" cy="114300"/>
        </a:xfrm>
        <a:prstGeom prst="line">
          <a:avLst/>
        </a:prstGeom>
        <a:noFill/>
        <a:ln>
          <a:noFill/>
        </a:ln>
        <a:effectLst>
          <a:prstShdw prst="shdw17" dist="17961" dir="2700000">
            <a:srgbClr val="999999"/>
          </a:prstShdw>
        </a:effectLst>
        <a:extLst>
          <a:ext uri="{909E8E84-426E-40DD-AFC4-6F175D3DCCD1}">
            <a14:hiddenFill xmlns:a14="http://schemas.microsoft.com/office/drawing/2010/main">
              <a:noFill/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 type="triangle" w="med" len="med"/>
            </a14:hiddenLine>
          </a:ext>
        </a:extLst>
      </xdr:spPr>
    </xdr:sp>
    <xdr:clientData/>
  </xdr:twoCellAnchor>
  <xdr:twoCellAnchor>
    <xdr:from>
      <xdr:col>1</xdr:col>
      <xdr:colOff>19050</xdr:colOff>
      <xdr:row>136</xdr:row>
      <xdr:rowOff>76200</xdr:rowOff>
    </xdr:from>
    <xdr:to>
      <xdr:col>2</xdr:col>
      <xdr:colOff>19050</xdr:colOff>
      <xdr:row>137</xdr:row>
      <xdr:rowOff>0</xdr:rowOff>
    </xdr:to>
    <xdr:sp macro="" textlink="">
      <xdr:nvSpPr>
        <xdr:cNvPr id="3" name="Line 1">
          <a:extLst>
            <a:ext uri="{FF2B5EF4-FFF2-40B4-BE49-F238E27FC236}">
              <a16:creationId xmlns:a16="http://schemas.microsoft.com/office/drawing/2014/main" id="{D6E07C1F-F407-4CA3-8942-0AE895CF0EC2}"/>
            </a:ext>
          </a:extLst>
        </xdr:cNvPr>
        <xdr:cNvSpPr>
          <a:spLocks noChangeShapeType="1"/>
        </xdr:cNvSpPr>
      </xdr:nvSpPr>
      <xdr:spPr bwMode="auto">
        <a:xfrm>
          <a:off x="5448300" y="26498550"/>
          <a:ext cx="1219200" cy="114300"/>
        </a:xfrm>
        <a:prstGeom prst="line">
          <a:avLst/>
        </a:prstGeom>
        <a:noFill/>
        <a:ln>
          <a:noFill/>
        </a:ln>
        <a:effectLst>
          <a:prstShdw prst="shdw17" dist="17961" dir="2700000">
            <a:srgbClr val="999999"/>
          </a:prstShdw>
        </a:effectLst>
        <a:extLst>
          <a:ext uri="{909E8E84-426E-40DD-AFC4-6F175D3DCCD1}">
            <a14:hiddenFill xmlns:a14="http://schemas.microsoft.com/office/drawing/2010/main">
              <a:noFill/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 type="triangle" w="med" len="med"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CECE33-C5FA-4426-A581-2A0B179AC3D0}">
  <dimension ref="A1:D305"/>
  <sheetViews>
    <sheetView tabSelected="1" topLeftCell="A3" zoomScale="130" zoomScaleNormal="130" workbookViewId="0">
      <selection activeCell="E8" sqref="E8"/>
    </sheetView>
  </sheetViews>
  <sheetFormatPr baseColWidth="10" defaultRowHeight="15" x14ac:dyDescent="0.25"/>
  <cols>
    <col min="1" max="1" width="53.5703125" bestFit="1" customWidth="1"/>
    <col min="2" max="2" width="12" style="80" bestFit="1" customWidth="1"/>
    <col min="3" max="3" width="15.7109375" style="119" bestFit="1" customWidth="1"/>
    <col min="4" max="4" width="17.5703125" style="119" bestFit="1" customWidth="1"/>
  </cols>
  <sheetData>
    <row r="1" spans="1:4" x14ac:dyDescent="0.25">
      <c r="B1"/>
      <c r="C1" s="81"/>
      <c r="D1" s="81"/>
    </row>
    <row r="2" spans="1:4" x14ac:dyDescent="0.25">
      <c r="A2" s="1" t="s">
        <v>0</v>
      </c>
      <c r="B2" s="1"/>
      <c r="C2" s="82">
        <v>0</v>
      </c>
      <c r="D2" s="82">
        <v>0</v>
      </c>
    </row>
    <row r="3" spans="1:4" ht="19.5" thickBot="1" x14ac:dyDescent="0.3">
      <c r="A3" s="1" t="s">
        <v>1</v>
      </c>
      <c r="B3" s="2"/>
      <c r="C3" s="82">
        <v>0</v>
      </c>
      <c r="D3" s="82">
        <v>0</v>
      </c>
    </row>
    <row r="4" spans="1:4" x14ac:dyDescent="0.25">
      <c r="A4" s="3" t="s">
        <v>2</v>
      </c>
      <c r="B4" s="4" t="s">
        <v>3</v>
      </c>
      <c r="C4" s="83" t="s">
        <v>251</v>
      </c>
      <c r="D4" s="83" t="s">
        <v>251</v>
      </c>
    </row>
    <row r="5" spans="1:4" ht="15.75" thickBot="1" x14ac:dyDescent="0.3">
      <c r="A5" s="3"/>
      <c r="B5" s="5" t="s">
        <v>4</v>
      </c>
      <c r="C5" s="84">
        <v>45473</v>
      </c>
      <c r="D5" s="84">
        <v>45838</v>
      </c>
    </row>
    <row r="6" spans="1:4" ht="16.5" thickBot="1" x14ac:dyDescent="0.3">
      <c r="A6" s="6" t="s">
        <v>5</v>
      </c>
      <c r="B6" s="7">
        <v>10000000000</v>
      </c>
      <c r="C6" s="85">
        <v>4079991384660</v>
      </c>
      <c r="D6" s="85">
        <f>+D7+D53</f>
        <v>4517721882411</v>
      </c>
    </row>
    <row r="7" spans="1:4" ht="15.75" thickBot="1" x14ac:dyDescent="0.3">
      <c r="A7" s="8" t="s">
        <v>6</v>
      </c>
      <c r="B7" s="9">
        <v>11000000000</v>
      </c>
      <c r="C7" s="86">
        <v>1638412919712</v>
      </c>
      <c r="D7" s="86">
        <f>D8+D16+D38+D48</f>
        <v>1838679294094</v>
      </c>
    </row>
    <row r="8" spans="1:4" ht="15.75" thickBot="1" x14ac:dyDescent="0.3">
      <c r="A8" s="10" t="s">
        <v>7</v>
      </c>
      <c r="B8" s="11">
        <v>11100000000</v>
      </c>
      <c r="C8" s="87">
        <v>81925757677</v>
      </c>
      <c r="D8" s="87">
        <f t="shared" ref="D8" si="0">D9+D11</f>
        <v>133411104791</v>
      </c>
    </row>
    <row r="9" spans="1:4" ht="15.75" thickBot="1" x14ac:dyDescent="0.3">
      <c r="A9" s="12" t="s">
        <v>8</v>
      </c>
      <c r="B9" s="13">
        <v>11101000000</v>
      </c>
      <c r="C9" s="88">
        <v>7613802291</v>
      </c>
      <c r="D9" s="88">
        <f t="shared" ref="D9" si="1">+D10</f>
        <v>7737510008</v>
      </c>
    </row>
    <row r="10" spans="1:4" ht="15.75" thickBot="1" x14ac:dyDescent="0.3">
      <c r="A10" s="14" t="s">
        <v>9</v>
      </c>
      <c r="B10" s="15">
        <v>11101010000</v>
      </c>
      <c r="C10" s="89">
        <v>7613802291</v>
      </c>
      <c r="D10" s="89">
        <v>7737510008</v>
      </c>
    </row>
    <row r="11" spans="1:4" ht="15.75" thickBot="1" x14ac:dyDescent="0.3">
      <c r="A11" s="12" t="s">
        <v>10</v>
      </c>
      <c r="B11" s="13">
        <v>11102000000</v>
      </c>
      <c r="C11" s="88">
        <v>74311955386</v>
      </c>
      <c r="D11" s="88">
        <f>SUM(D12:D15)</f>
        <v>125673594783</v>
      </c>
    </row>
    <row r="12" spans="1:4" x14ac:dyDescent="0.25">
      <c r="A12" s="14" t="s">
        <v>11</v>
      </c>
      <c r="B12" s="16">
        <v>11102010000</v>
      </c>
      <c r="C12" s="89">
        <v>0</v>
      </c>
      <c r="D12" s="89">
        <v>0</v>
      </c>
    </row>
    <row r="13" spans="1:4" x14ac:dyDescent="0.25">
      <c r="A13" s="17" t="s">
        <v>12</v>
      </c>
      <c r="B13" s="18">
        <v>11102020000</v>
      </c>
      <c r="C13" s="89">
        <v>60721414215</v>
      </c>
      <c r="D13" s="89">
        <v>48734574914</v>
      </c>
    </row>
    <row r="14" spans="1:4" x14ac:dyDescent="0.25">
      <c r="A14" s="17" t="s">
        <v>13</v>
      </c>
      <c r="B14" s="18">
        <v>11102030000</v>
      </c>
      <c r="C14" s="89">
        <v>13590541171</v>
      </c>
      <c r="D14" s="89">
        <v>60846600604</v>
      </c>
    </row>
    <row r="15" spans="1:4" ht="15.75" thickBot="1" x14ac:dyDescent="0.3">
      <c r="A15" s="17" t="s">
        <v>14</v>
      </c>
      <c r="B15" s="18">
        <v>11102040000</v>
      </c>
      <c r="C15" s="89">
        <v>0</v>
      </c>
      <c r="D15" s="89">
        <v>16092419265</v>
      </c>
    </row>
    <row r="16" spans="1:4" ht="15.75" thickBot="1" x14ac:dyDescent="0.3">
      <c r="A16" s="10" t="s">
        <v>15</v>
      </c>
      <c r="B16" s="10">
        <v>11200000000</v>
      </c>
      <c r="C16" s="90">
        <v>981877160521.99988</v>
      </c>
      <c r="D16" s="90">
        <f>D17+D25+D27+D33</f>
        <v>1037947705758</v>
      </c>
    </row>
    <row r="17" spans="1:4" ht="15.75" thickBot="1" x14ac:dyDescent="0.3">
      <c r="A17" s="12" t="s">
        <v>16</v>
      </c>
      <c r="B17" s="12">
        <v>11201000000</v>
      </c>
      <c r="C17" s="91">
        <v>611521251437.99988</v>
      </c>
      <c r="D17" s="120">
        <f>SUM(D18:D24)</f>
        <v>638357584952</v>
      </c>
    </row>
    <row r="18" spans="1:4" x14ac:dyDescent="0.25">
      <c r="A18" s="14" t="s">
        <v>17</v>
      </c>
      <c r="B18" s="16">
        <v>11201010000</v>
      </c>
      <c r="C18" s="89">
        <v>413460199826.57599</v>
      </c>
      <c r="D18" s="121">
        <f>426182578378-D19-D21+102180454967</f>
        <v>446225307597.16101</v>
      </c>
    </row>
    <row r="19" spans="1:4" x14ac:dyDescent="0.25">
      <c r="A19" s="17" t="s">
        <v>18</v>
      </c>
      <c r="B19" s="18">
        <v>11201020000</v>
      </c>
      <c r="C19" s="92">
        <v>60486196834</v>
      </c>
      <c r="D19" s="92">
        <f>16828932772+32481019698</f>
        <v>49309952470</v>
      </c>
    </row>
    <row r="20" spans="1:4" x14ac:dyDescent="0.25">
      <c r="A20" s="17" t="s">
        <v>19</v>
      </c>
      <c r="B20" s="18">
        <v>11201050000</v>
      </c>
      <c r="C20" s="93">
        <v>90828447655</v>
      </c>
      <c r="D20" s="93">
        <v>101001323268</v>
      </c>
    </row>
    <row r="21" spans="1:4" x14ac:dyDescent="0.25">
      <c r="A21" s="17" t="s">
        <v>20</v>
      </c>
      <c r="B21" s="18">
        <v>11201060000</v>
      </c>
      <c r="C21" s="92">
        <v>42038847529.423996</v>
      </c>
      <c r="D21" s="92">
        <v>32827773277.838997</v>
      </c>
    </row>
    <row r="22" spans="1:4" x14ac:dyDescent="0.25">
      <c r="A22" s="17" t="s">
        <v>21</v>
      </c>
      <c r="B22" s="18">
        <v>11201080000</v>
      </c>
      <c r="C22" s="89">
        <v>5008729870</v>
      </c>
      <c r="D22" s="89">
        <v>5340298891</v>
      </c>
    </row>
    <row r="23" spans="1:4" x14ac:dyDescent="0.25">
      <c r="A23" s="17" t="s">
        <v>22</v>
      </c>
      <c r="B23" s="18">
        <v>11201090000</v>
      </c>
      <c r="C23" s="89">
        <v>2250590172</v>
      </c>
      <c r="D23" s="89">
        <v>6204689897</v>
      </c>
    </row>
    <row r="24" spans="1:4" ht="15.75" thickBot="1" x14ac:dyDescent="0.3">
      <c r="A24" s="19" t="s">
        <v>23</v>
      </c>
      <c r="B24" s="20">
        <v>11201990000</v>
      </c>
      <c r="C24" s="89">
        <v>-2551760449</v>
      </c>
      <c r="D24" s="89">
        <v>-2551760449</v>
      </c>
    </row>
    <row r="25" spans="1:4" ht="15.75" thickBot="1" x14ac:dyDescent="0.3">
      <c r="A25" s="12" t="s">
        <v>24</v>
      </c>
      <c r="B25" s="12">
        <v>11202000000</v>
      </c>
      <c r="C25" s="91">
        <v>60845479902</v>
      </c>
      <c r="D25" s="120">
        <f>SUM(D26:D26)</f>
        <v>63971809804</v>
      </c>
    </row>
    <row r="26" spans="1:4" ht="15.75" thickBot="1" x14ac:dyDescent="0.3">
      <c r="A26" s="14" t="s">
        <v>25</v>
      </c>
      <c r="B26" s="16">
        <v>11202010000</v>
      </c>
      <c r="C26" s="89">
        <v>60845479902</v>
      </c>
      <c r="D26" s="89">
        <v>63971809804</v>
      </c>
    </row>
    <row r="27" spans="1:4" ht="15.75" thickBot="1" x14ac:dyDescent="0.3">
      <c r="A27" s="12" t="s">
        <v>26</v>
      </c>
      <c r="B27" s="12">
        <v>11203000000</v>
      </c>
      <c r="C27" s="91">
        <v>246326205948</v>
      </c>
      <c r="D27" s="91">
        <f>SUM(D28:D32)</f>
        <v>292637622908</v>
      </c>
    </row>
    <row r="28" spans="1:4" x14ac:dyDescent="0.25">
      <c r="A28" s="17" t="s">
        <v>27</v>
      </c>
      <c r="B28" s="18">
        <v>11203010000</v>
      </c>
      <c r="C28" s="89">
        <v>6996852390</v>
      </c>
      <c r="D28" s="89">
        <v>4725118005</v>
      </c>
    </row>
    <row r="29" spans="1:4" x14ac:dyDescent="0.25">
      <c r="A29" s="17" t="s">
        <v>28</v>
      </c>
      <c r="B29" s="18">
        <v>11203020000</v>
      </c>
      <c r="C29" s="89">
        <v>7299166642</v>
      </c>
      <c r="D29" s="89">
        <v>13144739025</v>
      </c>
    </row>
    <row r="30" spans="1:4" x14ac:dyDescent="0.25">
      <c r="A30" s="17" t="s">
        <v>29</v>
      </c>
      <c r="B30" s="18">
        <v>11203040000</v>
      </c>
      <c r="C30" s="89">
        <v>0</v>
      </c>
      <c r="D30" s="89">
        <v>-129626</v>
      </c>
    </row>
    <row r="31" spans="1:4" x14ac:dyDescent="0.25">
      <c r="A31" s="17" t="s">
        <v>30</v>
      </c>
      <c r="B31" s="18">
        <v>11203060000</v>
      </c>
      <c r="C31" s="89">
        <v>247657979924</v>
      </c>
      <c r="D31" s="89">
        <v>290274765206</v>
      </c>
    </row>
    <row r="32" spans="1:4" ht="15.75" thickBot="1" x14ac:dyDescent="0.3">
      <c r="A32" s="19" t="s">
        <v>31</v>
      </c>
      <c r="B32" s="21">
        <v>11203990000</v>
      </c>
      <c r="C32" s="94">
        <v>-15627793008</v>
      </c>
      <c r="D32" s="94">
        <v>-15506869702</v>
      </c>
    </row>
    <row r="33" spans="1:4" ht="15.75" thickBot="1" x14ac:dyDescent="0.3">
      <c r="A33" s="12" t="s">
        <v>32</v>
      </c>
      <c r="B33" s="12">
        <v>11204000000</v>
      </c>
      <c r="C33" s="91">
        <v>63184223234</v>
      </c>
      <c r="D33" s="91">
        <f t="shared" ref="D33" si="2">SUM(D34:D37)</f>
        <v>42980688094</v>
      </c>
    </row>
    <row r="34" spans="1:4" x14ac:dyDescent="0.25">
      <c r="A34" s="14" t="s">
        <v>33</v>
      </c>
      <c r="B34" s="16">
        <v>11204010000</v>
      </c>
      <c r="C34" s="89">
        <v>32519846640</v>
      </c>
      <c r="D34" s="89">
        <v>27450380488</v>
      </c>
    </row>
    <row r="35" spans="1:4" x14ac:dyDescent="0.25">
      <c r="A35" s="17" t="s">
        <v>34</v>
      </c>
      <c r="B35" s="18">
        <v>11204020000</v>
      </c>
      <c r="C35" s="89">
        <v>1450770382</v>
      </c>
      <c r="D35" s="89">
        <v>1752437603</v>
      </c>
    </row>
    <row r="36" spans="1:4" x14ac:dyDescent="0.25">
      <c r="A36" s="17" t="s">
        <v>35</v>
      </c>
      <c r="B36" s="18">
        <v>11204040000</v>
      </c>
      <c r="C36" s="89">
        <v>27285798897</v>
      </c>
      <c r="D36" s="89">
        <v>8795446696</v>
      </c>
    </row>
    <row r="37" spans="1:4" ht="15.75" thickBot="1" x14ac:dyDescent="0.3">
      <c r="A37" s="17" t="s">
        <v>36</v>
      </c>
      <c r="B37" s="18">
        <v>11204070000</v>
      </c>
      <c r="C37" s="89">
        <v>1927807315</v>
      </c>
      <c r="D37" s="89">
        <v>4982423307</v>
      </c>
    </row>
    <row r="38" spans="1:4" ht="15.75" thickBot="1" x14ac:dyDescent="0.3">
      <c r="A38" s="10" t="s">
        <v>37</v>
      </c>
      <c r="B38" s="10">
        <v>11300000000</v>
      </c>
      <c r="C38" s="90">
        <v>567706867201</v>
      </c>
      <c r="D38" s="90">
        <f t="shared" ref="D38" si="3">D39</f>
        <v>661412103632</v>
      </c>
    </row>
    <row r="39" spans="1:4" ht="15.75" thickBot="1" x14ac:dyDescent="0.3">
      <c r="A39" s="12" t="s">
        <v>37</v>
      </c>
      <c r="B39" s="12">
        <v>11301000000</v>
      </c>
      <c r="C39" s="91">
        <v>567706867201</v>
      </c>
      <c r="D39" s="91">
        <f t="shared" ref="D39" si="4">SUM(D40:D47)</f>
        <v>661412103632</v>
      </c>
    </row>
    <row r="40" spans="1:4" x14ac:dyDescent="0.25">
      <c r="A40" s="14" t="s">
        <v>38</v>
      </c>
      <c r="B40" s="16">
        <v>11301010000</v>
      </c>
      <c r="C40" s="89">
        <v>116133867153</v>
      </c>
      <c r="D40" s="89">
        <v>122629140978</v>
      </c>
    </row>
    <row r="41" spans="1:4" x14ac:dyDescent="0.25">
      <c r="A41" s="17" t="s">
        <v>39</v>
      </c>
      <c r="B41" s="18">
        <v>11301020000</v>
      </c>
      <c r="C41" s="89">
        <v>35627409188</v>
      </c>
      <c r="D41" s="89">
        <v>44018377173</v>
      </c>
    </row>
    <row r="42" spans="1:4" x14ac:dyDescent="0.25">
      <c r="A42" s="17" t="s">
        <v>40</v>
      </c>
      <c r="B42" s="18">
        <v>11301030000</v>
      </c>
      <c r="C42" s="89">
        <v>1236040022</v>
      </c>
      <c r="D42" s="89">
        <v>16150256348</v>
      </c>
    </row>
    <row r="43" spans="1:4" x14ac:dyDescent="0.25">
      <c r="A43" s="17" t="s">
        <v>41</v>
      </c>
      <c r="B43" s="18">
        <v>11301200000</v>
      </c>
      <c r="C43" s="95">
        <v>0</v>
      </c>
      <c r="D43" s="95">
        <v>0</v>
      </c>
    </row>
    <row r="44" spans="1:4" x14ac:dyDescent="0.25">
      <c r="A44" s="17" t="s">
        <v>30</v>
      </c>
      <c r="B44" s="18">
        <v>11301040000</v>
      </c>
      <c r="C44" s="89">
        <v>150264365775</v>
      </c>
      <c r="D44" s="89">
        <v>141558614439</v>
      </c>
    </row>
    <row r="45" spans="1:4" x14ac:dyDescent="0.25">
      <c r="A45" s="17" t="s">
        <v>42</v>
      </c>
      <c r="B45" s="18">
        <v>11301050000</v>
      </c>
      <c r="C45" s="89">
        <v>4651536239</v>
      </c>
      <c r="D45" s="89">
        <v>16803779836</v>
      </c>
    </row>
    <row r="46" spans="1:4" x14ac:dyDescent="0.25">
      <c r="A46" s="17" t="s">
        <v>43</v>
      </c>
      <c r="B46" s="18">
        <v>11301060000</v>
      </c>
      <c r="C46" s="89">
        <v>182996012662</v>
      </c>
      <c r="D46" s="89">
        <v>221247333641</v>
      </c>
    </row>
    <row r="47" spans="1:4" ht="15.75" thickBot="1" x14ac:dyDescent="0.3">
      <c r="A47" s="17" t="s">
        <v>29</v>
      </c>
      <c r="B47" s="18">
        <v>11301070000</v>
      </c>
      <c r="C47" s="89">
        <v>76797636162</v>
      </c>
      <c r="D47" s="89">
        <v>99004601217</v>
      </c>
    </row>
    <row r="48" spans="1:4" ht="15.75" thickBot="1" x14ac:dyDescent="0.3">
      <c r="A48" s="10" t="s">
        <v>44</v>
      </c>
      <c r="B48" s="10">
        <v>11400000000</v>
      </c>
      <c r="C48" s="90">
        <v>6903134312</v>
      </c>
      <c r="D48" s="90">
        <f t="shared" ref="D48" si="5">+D49</f>
        <v>5908379913</v>
      </c>
    </row>
    <row r="49" spans="1:4" ht="15.75" thickBot="1" x14ac:dyDescent="0.3">
      <c r="A49" s="12" t="s">
        <v>45</v>
      </c>
      <c r="B49" s="12">
        <v>11402000000</v>
      </c>
      <c r="C49" s="91">
        <v>6903134312</v>
      </c>
      <c r="D49" s="120">
        <f t="shared" ref="D49" si="6">SUM(D50:D52)</f>
        <v>5908379913</v>
      </c>
    </row>
    <row r="50" spans="1:4" x14ac:dyDescent="0.25">
      <c r="A50" s="14" t="s">
        <v>46</v>
      </c>
      <c r="B50" s="16">
        <v>11402010000</v>
      </c>
      <c r="C50" s="89">
        <v>443423934</v>
      </c>
      <c r="D50" s="89">
        <v>439484827</v>
      </c>
    </row>
    <row r="51" spans="1:4" x14ac:dyDescent="0.25">
      <c r="A51" s="17" t="s">
        <v>47</v>
      </c>
      <c r="B51" s="18">
        <v>11402030000</v>
      </c>
      <c r="C51" s="89">
        <v>5669718878</v>
      </c>
      <c r="D51" s="89">
        <v>4649785994</v>
      </c>
    </row>
    <row r="52" spans="1:4" ht="15.75" thickBot="1" x14ac:dyDescent="0.3">
      <c r="A52" s="17" t="s">
        <v>48</v>
      </c>
      <c r="B52" s="18">
        <v>11402040000</v>
      </c>
      <c r="C52" s="89">
        <v>789991500</v>
      </c>
      <c r="D52" s="89">
        <v>819109092</v>
      </c>
    </row>
    <row r="53" spans="1:4" ht="15.75" thickBot="1" x14ac:dyDescent="0.3">
      <c r="A53" s="22" t="s">
        <v>49</v>
      </c>
      <c r="B53" s="23">
        <v>12000000000</v>
      </c>
      <c r="C53" s="96">
        <v>2441578464948</v>
      </c>
      <c r="D53" s="96">
        <f>D54+D63+D69+D83</f>
        <v>2679042588317</v>
      </c>
    </row>
    <row r="54" spans="1:4" ht="15.75" thickBot="1" x14ac:dyDescent="0.3">
      <c r="A54" s="10" t="s">
        <v>15</v>
      </c>
      <c r="B54" s="10">
        <v>12200000000</v>
      </c>
      <c r="C54" s="90">
        <v>1145369002974</v>
      </c>
      <c r="D54" s="90">
        <f>+D60+D55</f>
        <v>1290878343339</v>
      </c>
    </row>
    <row r="55" spans="1:4" ht="15.75" thickBot="1" x14ac:dyDescent="0.3">
      <c r="A55" s="12" t="s">
        <v>16</v>
      </c>
      <c r="B55" s="12">
        <v>12201000000</v>
      </c>
      <c r="C55" s="91">
        <v>1145369002974</v>
      </c>
      <c r="D55" s="120">
        <f>SUM(D56:D59)</f>
        <v>1290878343339</v>
      </c>
    </row>
    <row r="56" spans="1:4" x14ac:dyDescent="0.25">
      <c r="A56" s="14" t="s">
        <v>17</v>
      </c>
      <c r="B56" s="16">
        <v>12201010000</v>
      </c>
      <c r="C56" s="89">
        <v>1099061812372</v>
      </c>
      <c r="D56" s="89">
        <f>1264768474632-D57-D58</f>
        <v>1227121601588</v>
      </c>
    </row>
    <row r="57" spans="1:4" x14ac:dyDescent="0.25">
      <c r="A57" s="17" t="s">
        <v>18</v>
      </c>
      <c r="B57" s="18">
        <v>12201020000</v>
      </c>
      <c r="C57" s="92">
        <v>37942194657</v>
      </c>
      <c r="D57" s="92">
        <f>12798699549+24848173495</f>
        <v>37646873044</v>
      </c>
    </row>
    <row r="58" spans="1:4" x14ac:dyDescent="0.25">
      <c r="A58" s="17" t="s">
        <v>20</v>
      </c>
      <c r="B58" s="18">
        <v>12201060000</v>
      </c>
      <c r="C58" s="89">
        <v>0</v>
      </c>
      <c r="D58" s="89">
        <v>0</v>
      </c>
    </row>
    <row r="59" spans="1:4" ht="15.75" thickBot="1" x14ac:dyDescent="0.3">
      <c r="A59" s="17" t="s">
        <v>22</v>
      </c>
      <c r="B59" s="18">
        <v>12201050000</v>
      </c>
      <c r="C59" s="89">
        <v>8364995945</v>
      </c>
      <c r="D59" s="89">
        <v>26109868707</v>
      </c>
    </row>
    <row r="60" spans="1:4" ht="15.75" thickBot="1" x14ac:dyDescent="0.3">
      <c r="A60" s="12" t="s">
        <v>50</v>
      </c>
      <c r="B60" s="12">
        <v>12202000000</v>
      </c>
      <c r="C60" s="91">
        <v>0</v>
      </c>
      <c r="D60" s="91">
        <f t="shared" ref="D60" si="7">SUM(D61:D62)</f>
        <v>0</v>
      </c>
    </row>
    <row r="61" spans="1:4" x14ac:dyDescent="0.25">
      <c r="A61" s="17" t="s">
        <v>51</v>
      </c>
      <c r="B61" s="18">
        <v>12202080000</v>
      </c>
      <c r="C61" s="89">
        <v>0</v>
      </c>
      <c r="D61" s="89">
        <v>0</v>
      </c>
    </row>
    <row r="62" spans="1:4" ht="15.75" thickBot="1" x14ac:dyDescent="0.3">
      <c r="A62" s="19" t="s">
        <v>31</v>
      </c>
      <c r="B62" s="21">
        <v>12202990000</v>
      </c>
      <c r="C62" s="97">
        <v>0</v>
      </c>
      <c r="D62" s="97">
        <v>0</v>
      </c>
    </row>
    <row r="63" spans="1:4" ht="15.75" thickBot="1" x14ac:dyDescent="0.3">
      <c r="A63" s="10" t="s">
        <v>52</v>
      </c>
      <c r="B63" s="10">
        <v>12300000000</v>
      </c>
      <c r="C63" s="90">
        <v>268643356091</v>
      </c>
      <c r="D63" s="90">
        <f t="shared" ref="D63" si="8">D64</f>
        <v>322275797541</v>
      </c>
    </row>
    <row r="64" spans="1:4" ht="15.75" thickBot="1" x14ac:dyDescent="0.3">
      <c r="A64" s="24" t="s">
        <v>53</v>
      </c>
      <c r="B64" s="24">
        <v>12301000000</v>
      </c>
      <c r="C64" s="91">
        <v>268643356091</v>
      </c>
      <c r="D64" s="91">
        <f>SUM(D65:D68)</f>
        <v>322275797541</v>
      </c>
    </row>
    <row r="65" spans="1:4" x14ac:dyDescent="0.25">
      <c r="A65" s="14" t="s">
        <v>54</v>
      </c>
      <c r="B65" s="16">
        <v>12301010000</v>
      </c>
      <c r="C65" s="89">
        <v>40427579187</v>
      </c>
      <c r="D65" s="89">
        <v>42107871248</v>
      </c>
    </row>
    <row r="66" spans="1:4" x14ac:dyDescent="0.25">
      <c r="A66" s="17" t="s">
        <v>55</v>
      </c>
      <c r="B66" s="18">
        <v>12301040000</v>
      </c>
      <c r="C66" s="89">
        <v>228215776904</v>
      </c>
      <c r="D66" s="89">
        <v>280167926293</v>
      </c>
    </row>
    <row r="67" spans="1:4" x14ac:dyDescent="0.25">
      <c r="A67" s="17" t="s">
        <v>56</v>
      </c>
      <c r="B67" s="18">
        <v>12301060000</v>
      </c>
      <c r="C67" s="89">
        <v>0</v>
      </c>
      <c r="D67" s="89">
        <v>0</v>
      </c>
    </row>
    <row r="68" spans="1:4" ht="15.75" thickBot="1" x14ac:dyDescent="0.3">
      <c r="A68" s="25" t="s">
        <v>57</v>
      </c>
      <c r="B68" s="26">
        <v>12301990000</v>
      </c>
      <c r="C68" s="95">
        <v>0</v>
      </c>
      <c r="D68" s="95">
        <v>0</v>
      </c>
    </row>
    <row r="69" spans="1:4" ht="15.75" thickBot="1" x14ac:dyDescent="0.3">
      <c r="A69" s="10" t="s">
        <v>58</v>
      </c>
      <c r="B69" s="10">
        <v>12400000000</v>
      </c>
      <c r="C69" s="90">
        <v>1020155885837</v>
      </c>
      <c r="D69" s="90">
        <f t="shared" ref="D69" si="9">D70</f>
        <v>1055162764626</v>
      </c>
    </row>
    <row r="70" spans="1:4" ht="15.75" thickBot="1" x14ac:dyDescent="0.3">
      <c r="A70" s="12" t="s">
        <v>59</v>
      </c>
      <c r="B70" s="12">
        <v>12401000000</v>
      </c>
      <c r="C70" s="91">
        <v>1020155885837</v>
      </c>
      <c r="D70" s="120">
        <f>SUM(D71:D82)</f>
        <v>1055162764626</v>
      </c>
    </row>
    <row r="71" spans="1:4" x14ac:dyDescent="0.25">
      <c r="A71" s="14" t="s">
        <v>60</v>
      </c>
      <c r="B71" s="16">
        <v>12401010000</v>
      </c>
      <c r="C71" s="89">
        <v>460950751508</v>
      </c>
      <c r="D71" s="89">
        <v>486689956855</v>
      </c>
    </row>
    <row r="72" spans="1:4" x14ac:dyDescent="0.25">
      <c r="A72" s="17" t="s">
        <v>61</v>
      </c>
      <c r="B72" s="18">
        <v>12401020000</v>
      </c>
      <c r="C72" s="89">
        <v>202974237528</v>
      </c>
      <c r="D72" s="89">
        <v>208643155553</v>
      </c>
    </row>
    <row r="73" spans="1:4" x14ac:dyDescent="0.25">
      <c r="A73" s="17" t="s">
        <v>62</v>
      </c>
      <c r="B73" s="18">
        <v>12401030000</v>
      </c>
      <c r="C73" s="89">
        <v>48684288543</v>
      </c>
      <c r="D73" s="89">
        <v>73486789228</v>
      </c>
    </row>
    <row r="74" spans="1:4" x14ac:dyDescent="0.25">
      <c r="A74" s="17" t="s">
        <v>63</v>
      </c>
      <c r="B74" s="18">
        <v>12401040000</v>
      </c>
      <c r="C74" s="89">
        <v>31096429411</v>
      </c>
      <c r="D74" s="89">
        <v>15624076222</v>
      </c>
    </row>
    <row r="75" spans="1:4" x14ac:dyDescent="0.25">
      <c r="A75" s="17" t="s">
        <v>64</v>
      </c>
      <c r="B75" s="18">
        <v>12401050000</v>
      </c>
      <c r="C75" s="89">
        <v>792456868750</v>
      </c>
      <c r="D75" s="89">
        <v>828579586850</v>
      </c>
    </row>
    <row r="76" spans="1:4" x14ac:dyDescent="0.25">
      <c r="A76" s="17" t="s">
        <v>65</v>
      </c>
      <c r="B76" s="18">
        <v>12401070000</v>
      </c>
      <c r="C76" s="89">
        <v>134107561673</v>
      </c>
      <c r="D76" s="89">
        <v>130234309568</v>
      </c>
    </row>
    <row r="77" spans="1:4" x14ac:dyDescent="0.25">
      <c r="A77" s="17" t="s">
        <v>66</v>
      </c>
      <c r="B77" s="18">
        <v>12401080000</v>
      </c>
      <c r="C77" s="89">
        <v>22038275363</v>
      </c>
      <c r="D77" s="89">
        <v>22767540063</v>
      </c>
    </row>
    <row r="78" spans="1:4" x14ac:dyDescent="0.25">
      <c r="A78" s="17" t="s">
        <v>67</v>
      </c>
      <c r="B78" s="18">
        <v>12401090000</v>
      </c>
      <c r="C78" s="89">
        <v>24535600063</v>
      </c>
      <c r="D78" s="89">
        <v>28694926364</v>
      </c>
    </row>
    <row r="79" spans="1:4" x14ac:dyDescent="0.25">
      <c r="A79" s="17" t="s">
        <v>68</v>
      </c>
      <c r="B79" s="18">
        <v>12401110000</v>
      </c>
      <c r="C79" s="89">
        <v>34425996754</v>
      </c>
      <c r="D79" s="89">
        <v>41459127382</v>
      </c>
    </row>
    <row r="80" spans="1:4" x14ac:dyDescent="0.25">
      <c r="A80" s="17" t="s">
        <v>69</v>
      </c>
      <c r="B80" s="18">
        <v>12401120000</v>
      </c>
      <c r="C80" s="89">
        <v>0</v>
      </c>
      <c r="D80" s="89">
        <v>272209780</v>
      </c>
    </row>
    <row r="81" spans="1:4" x14ac:dyDescent="0.25">
      <c r="A81" s="17" t="s">
        <v>70</v>
      </c>
      <c r="B81" s="18">
        <v>12401140000</v>
      </c>
      <c r="C81" s="89">
        <v>466452603</v>
      </c>
      <c r="D81" s="89">
        <v>724280133</v>
      </c>
    </row>
    <row r="82" spans="1:4" ht="15.75" thickBot="1" x14ac:dyDescent="0.3">
      <c r="A82" s="19" t="s">
        <v>71</v>
      </c>
      <c r="B82" s="21">
        <v>12401990000</v>
      </c>
      <c r="C82" s="98">
        <v>-731580576359</v>
      </c>
      <c r="D82" s="98">
        <v>-782013193372</v>
      </c>
    </row>
    <row r="83" spans="1:4" ht="15.75" thickBot="1" x14ac:dyDescent="0.3">
      <c r="A83" s="10" t="s">
        <v>44</v>
      </c>
      <c r="B83" s="10">
        <v>12500000000</v>
      </c>
      <c r="C83" s="90">
        <v>7410220046</v>
      </c>
      <c r="D83" s="90">
        <f t="shared" ref="D83" si="10">D84+D89+D94+D97</f>
        <v>10725682811</v>
      </c>
    </row>
    <row r="84" spans="1:4" ht="15.75" thickBot="1" x14ac:dyDescent="0.3">
      <c r="A84" s="12" t="s">
        <v>72</v>
      </c>
      <c r="B84" s="27">
        <v>12501000000</v>
      </c>
      <c r="C84" s="91">
        <v>621409881</v>
      </c>
      <c r="D84" s="91">
        <f>SUM(D85:D88)</f>
        <v>0</v>
      </c>
    </row>
    <row r="85" spans="1:4" x14ac:dyDescent="0.25">
      <c r="A85" s="14" t="s">
        <v>73</v>
      </c>
      <c r="B85" s="16">
        <v>12501010000</v>
      </c>
      <c r="C85" s="89">
        <v>0</v>
      </c>
      <c r="D85" s="89">
        <v>0</v>
      </c>
    </row>
    <row r="86" spans="1:4" x14ac:dyDescent="0.25">
      <c r="A86" s="17" t="s">
        <v>74</v>
      </c>
      <c r="B86" s="18">
        <v>12501020000</v>
      </c>
      <c r="C86" s="99">
        <v>0</v>
      </c>
      <c r="D86" s="99">
        <v>0</v>
      </c>
    </row>
    <row r="87" spans="1:4" x14ac:dyDescent="0.25">
      <c r="A87" s="17" t="s">
        <v>75</v>
      </c>
      <c r="B87" s="18">
        <v>12501030000</v>
      </c>
      <c r="C87" s="89">
        <v>621409881</v>
      </c>
      <c r="D87" s="89">
        <v>0</v>
      </c>
    </row>
    <row r="88" spans="1:4" ht="15.75" thickBot="1" x14ac:dyDescent="0.3">
      <c r="A88" s="19" t="s">
        <v>76</v>
      </c>
      <c r="B88" s="21">
        <v>12501990000</v>
      </c>
      <c r="C88" s="98">
        <v>0</v>
      </c>
      <c r="D88" s="122">
        <v>0</v>
      </c>
    </row>
    <row r="89" spans="1:4" ht="15.75" thickBot="1" x14ac:dyDescent="0.3">
      <c r="A89" s="12" t="s">
        <v>77</v>
      </c>
      <c r="B89" s="27">
        <v>12502000000</v>
      </c>
      <c r="C89" s="91">
        <v>6695420773</v>
      </c>
      <c r="D89" s="120">
        <f t="shared" ref="D89" si="11">SUM(D90:D93)</f>
        <v>10681886023</v>
      </c>
    </row>
    <row r="90" spans="1:4" x14ac:dyDescent="0.25">
      <c r="A90" s="14" t="s">
        <v>78</v>
      </c>
      <c r="B90" s="16">
        <v>12502010000</v>
      </c>
      <c r="C90" s="89">
        <v>376246914</v>
      </c>
      <c r="D90" s="89">
        <v>376246914</v>
      </c>
    </row>
    <row r="91" spans="1:4" x14ac:dyDescent="0.25">
      <c r="A91" s="17" t="s">
        <v>79</v>
      </c>
      <c r="B91" s="18">
        <v>12502030000</v>
      </c>
      <c r="C91" s="89">
        <v>21503243466</v>
      </c>
      <c r="D91" s="89">
        <v>24046937449</v>
      </c>
    </row>
    <row r="92" spans="1:4" x14ac:dyDescent="0.25">
      <c r="A92" s="17" t="s">
        <v>80</v>
      </c>
      <c r="B92" s="18">
        <v>12502050000</v>
      </c>
      <c r="C92" s="89">
        <v>4940282178</v>
      </c>
      <c r="D92" s="89">
        <v>8212977128</v>
      </c>
    </row>
    <row r="93" spans="1:4" ht="15.75" thickBot="1" x14ac:dyDescent="0.3">
      <c r="A93" s="28" t="s">
        <v>81</v>
      </c>
      <c r="B93" s="20">
        <v>12502990000</v>
      </c>
      <c r="C93" s="98">
        <v>-20124351785</v>
      </c>
      <c r="D93" s="98">
        <v>-21954275468</v>
      </c>
    </row>
    <row r="94" spans="1:4" ht="15.75" thickBot="1" x14ac:dyDescent="0.3">
      <c r="A94" s="12" t="s">
        <v>82</v>
      </c>
      <c r="B94" s="27">
        <v>12503000000</v>
      </c>
      <c r="C94" s="91">
        <v>93389392</v>
      </c>
      <c r="D94" s="91">
        <f>SUM(D95:D96)</f>
        <v>43796788</v>
      </c>
    </row>
    <row r="95" spans="1:4" x14ac:dyDescent="0.25">
      <c r="A95" s="14" t="s">
        <v>83</v>
      </c>
      <c r="B95" s="16">
        <v>12503010000</v>
      </c>
      <c r="C95" s="89">
        <v>865904252</v>
      </c>
      <c r="D95" s="89">
        <v>865904252</v>
      </c>
    </row>
    <row r="96" spans="1:4" ht="15.75" thickBot="1" x14ac:dyDescent="0.3">
      <c r="A96" s="17" t="s">
        <v>84</v>
      </c>
      <c r="B96" s="21">
        <v>12503990000</v>
      </c>
      <c r="C96" s="95">
        <v>-772514860</v>
      </c>
      <c r="D96" s="95">
        <v>-822107464</v>
      </c>
    </row>
    <row r="97" spans="1:4" ht="15.75" thickBot="1" x14ac:dyDescent="0.3">
      <c r="A97" s="29" t="s">
        <v>85</v>
      </c>
      <c r="B97" s="30">
        <v>12505000000</v>
      </c>
      <c r="C97" s="91">
        <v>0</v>
      </c>
      <c r="D97" s="123">
        <f t="shared" ref="D97" si="12">SUM(D98:D99)</f>
        <v>0</v>
      </c>
    </row>
    <row r="98" spans="1:4" x14ac:dyDescent="0.25">
      <c r="A98" s="31" t="s">
        <v>86</v>
      </c>
      <c r="B98" s="16">
        <v>12505010000</v>
      </c>
      <c r="C98" s="100">
        <v>0</v>
      </c>
      <c r="D98" s="124">
        <v>0</v>
      </c>
    </row>
    <row r="99" spans="1:4" ht="15.75" thickBot="1" x14ac:dyDescent="0.3">
      <c r="A99" s="32" t="s">
        <v>87</v>
      </c>
      <c r="B99" s="21">
        <v>12505990000</v>
      </c>
      <c r="C99" s="97">
        <v>0</v>
      </c>
      <c r="D99" s="97">
        <v>0</v>
      </c>
    </row>
    <row r="100" spans="1:4" ht="16.5" thickBot="1" x14ac:dyDescent="0.3">
      <c r="A100" s="33" t="s">
        <v>88</v>
      </c>
      <c r="B100" s="34">
        <v>20000000000</v>
      </c>
      <c r="C100" s="101">
        <v>2505244781791</v>
      </c>
      <c r="D100" s="101">
        <f>D101+D128</f>
        <v>2771689180832</v>
      </c>
    </row>
    <row r="101" spans="1:4" ht="15.75" thickBot="1" x14ac:dyDescent="0.3">
      <c r="A101" s="35" t="s">
        <v>89</v>
      </c>
      <c r="B101" s="35">
        <v>21000000000</v>
      </c>
      <c r="C101" s="86">
        <v>1402783498434</v>
      </c>
      <c r="D101" s="86">
        <f>D102+D111</f>
        <v>1442057112998</v>
      </c>
    </row>
    <row r="102" spans="1:4" ht="15.75" thickBot="1" x14ac:dyDescent="0.3">
      <c r="A102" s="10" t="s">
        <v>90</v>
      </c>
      <c r="B102" s="10">
        <v>21100000000</v>
      </c>
      <c r="C102" s="90">
        <v>1230419333066</v>
      </c>
      <c r="D102" s="90">
        <f t="shared" ref="D102" si="13">D103+D108</f>
        <v>1204009751417</v>
      </c>
    </row>
    <row r="103" spans="1:4" ht="26.25" thickBot="1" x14ac:dyDescent="0.3">
      <c r="A103" s="12" t="s">
        <v>91</v>
      </c>
      <c r="B103" s="27">
        <v>21101000000</v>
      </c>
      <c r="C103" s="91">
        <v>1061254461622</v>
      </c>
      <c r="D103" s="120">
        <f t="shared" ref="D103" si="14">SUM(D104:D107)</f>
        <v>1067105417801</v>
      </c>
    </row>
    <row r="104" spans="1:4" x14ac:dyDescent="0.25">
      <c r="A104" s="14" t="s">
        <v>92</v>
      </c>
      <c r="B104" s="16">
        <v>21101010000</v>
      </c>
      <c r="C104" s="89">
        <v>587247920336</v>
      </c>
      <c r="D104" s="89">
        <v>616311694331</v>
      </c>
    </row>
    <row r="105" spans="1:4" x14ac:dyDescent="0.25">
      <c r="A105" s="17" t="s">
        <v>93</v>
      </c>
      <c r="B105" s="18">
        <v>21101020000</v>
      </c>
      <c r="C105" s="89">
        <v>432269056802</v>
      </c>
      <c r="D105" s="89">
        <v>412348163977</v>
      </c>
    </row>
    <row r="106" spans="1:4" x14ac:dyDescent="0.25">
      <c r="A106" s="36" t="s">
        <v>94</v>
      </c>
      <c r="B106" s="18">
        <v>21101030000</v>
      </c>
      <c r="C106" s="89">
        <v>0</v>
      </c>
      <c r="D106" s="89">
        <v>0</v>
      </c>
    </row>
    <row r="107" spans="1:4" ht="15.75" thickBot="1" x14ac:dyDescent="0.3">
      <c r="A107" s="28" t="s">
        <v>95</v>
      </c>
      <c r="B107" s="20">
        <v>21101040000</v>
      </c>
      <c r="C107" s="89">
        <v>41737484484</v>
      </c>
      <c r="D107" s="89">
        <v>38445559493</v>
      </c>
    </row>
    <row r="108" spans="1:4" ht="15.75" thickBot="1" x14ac:dyDescent="0.3">
      <c r="A108" s="12" t="s">
        <v>96</v>
      </c>
      <c r="B108" s="27">
        <v>21102000000</v>
      </c>
      <c r="C108" s="91">
        <v>169164871444</v>
      </c>
      <c r="D108" s="120">
        <f t="shared" ref="D108" si="15">SUM(D109:D110)</f>
        <v>136904333616</v>
      </c>
    </row>
    <row r="109" spans="1:4" x14ac:dyDescent="0.25">
      <c r="A109" s="14" t="s">
        <v>97</v>
      </c>
      <c r="B109" s="16">
        <v>21102010000</v>
      </c>
      <c r="C109" s="89">
        <v>154770773094</v>
      </c>
      <c r="D109" s="89">
        <v>119763327287</v>
      </c>
    </row>
    <row r="110" spans="1:4" ht="15.75" thickBot="1" x14ac:dyDescent="0.3">
      <c r="A110" s="28" t="s">
        <v>95</v>
      </c>
      <c r="B110" s="20">
        <v>21102050000</v>
      </c>
      <c r="C110" s="89">
        <v>14394098350</v>
      </c>
      <c r="D110" s="89">
        <v>17141006329</v>
      </c>
    </row>
    <row r="111" spans="1:4" ht="15.75" thickBot="1" x14ac:dyDescent="0.3">
      <c r="A111" s="10" t="s">
        <v>98</v>
      </c>
      <c r="B111" s="10">
        <v>21200000000</v>
      </c>
      <c r="C111" s="90">
        <v>172364165368</v>
      </c>
      <c r="D111" s="90">
        <f>D112+D117+D122+D126</f>
        <v>238047361581</v>
      </c>
    </row>
    <row r="112" spans="1:4" ht="15.75" thickBot="1" x14ac:dyDescent="0.3">
      <c r="A112" s="12" t="s">
        <v>99</v>
      </c>
      <c r="B112" s="27">
        <v>21201000000</v>
      </c>
      <c r="C112" s="91">
        <v>137121891387</v>
      </c>
      <c r="D112" s="91">
        <f>SUM(D113:D116)</f>
        <v>204183800574</v>
      </c>
    </row>
    <row r="113" spans="1:4" x14ac:dyDescent="0.25">
      <c r="A113" s="14" t="s">
        <v>100</v>
      </c>
      <c r="B113" s="16">
        <v>21201010000</v>
      </c>
      <c r="C113" s="89">
        <v>109462064887</v>
      </c>
      <c r="D113" s="89">
        <v>135045363406</v>
      </c>
    </row>
    <row r="114" spans="1:4" x14ac:dyDescent="0.25">
      <c r="A114" s="17" t="s">
        <v>101</v>
      </c>
      <c r="B114" s="18">
        <v>21201020000</v>
      </c>
      <c r="C114" s="89">
        <v>14082408500</v>
      </c>
      <c r="D114" s="89">
        <v>17315225641</v>
      </c>
    </row>
    <row r="115" spans="1:4" x14ac:dyDescent="0.25">
      <c r="A115" s="17" t="s">
        <v>102</v>
      </c>
      <c r="B115" s="18">
        <v>21201080000</v>
      </c>
      <c r="C115" s="89">
        <v>13577418000</v>
      </c>
      <c r="D115" s="89">
        <v>51822631349</v>
      </c>
    </row>
    <row r="116" spans="1:4" ht="15.75" thickBot="1" x14ac:dyDescent="0.3">
      <c r="A116" s="28" t="s">
        <v>103</v>
      </c>
      <c r="B116" s="20">
        <v>21201110000</v>
      </c>
      <c r="C116" s="89">
        <v>0</v>
      </c>
      <c r="D116" s="89">
        <v>580178</v>
      </c>
    </row>
    <row r="117" spans="1:4" ht="15.75" thickBot="1" x14ac:dyDescent="0.3">
      <c r="A117" s="12" t="s">
        <v>104</v>
      </c>
      <c r="B117" s="27">
        <v>21202000000</v>
      </c>
      <c r="C117" s="88">
        <v>19731506972</v>
      </c>
      <c r="D117" s="88">
        <f>SUM(D118:D121)</f>
        <v>19741790202</v>
      </c>
    </row>
    <row r="118" spans="1:4" x14ac:dyDescent="0.25">
      <c r="A118" s="14" t="s">
        <v>105</v>
      </c>
      <c r="B118" s="16">
        <v>21202010000</v>
      </c>
      <c r="C118" s="89">
        <v>4460264462</v>
      </c>
      <c r="D118" s="89">
        <v>4380754491</v>
      </c>
    </row>
    <row r="119" spans="1:4" x14ac:dyDescent="0.25">
      <c r="A119" s="17" t="s">
        <v>106</v>
      </c>
      <c r="B119" s="18">
        <v>21202020000</v>
      </c>
      <c r="C119" s="89">
        <v>326303761</v>
      </c>
      <c r="D119" s="89">
        <v>349446626</v>
      </c>
    </row>
    <row r="120" spans="1:4" x14ac:dyDescent="0.25">
      <c r="A120" s="17" t="s">
        <v>107</v>
      </c>
      <c r="B120" s="18">
        <v>21202040000</v>
      </c>
      <c r="C120" s="89">
        <v>1467089133</v>
      </c>
      <c r="D120" s="89">
        <v>1077985683</v>
      </c>
    </row>
    <row r="121" spans="1:4" ht="15.75" thickBot="1" x14ac:dyDescent="0.3">
      <c r="A121" s="28" t="s">
        <v>108</v>
      </c>
      <c r="B121" s="20">
        <v>21202070000</v>
      </c>
      <c r="C121" s="89">
        <v>13477849616</v>
      </c>
      <c r="D121" s="89">
        <v>13933603402</v>
      </c>
    </row>
    <row r="122" spans="1:4" ht="15.75" thickBot="1" x14ac:dyDescent="0.3">
      <c r="A122" s="12" t="s">
        <v>109</v>
      </c>
      <c r="B122" s="27">
        <v>21203000000</v>
      </c>
      <c r="C122" s="91">
        <v>15510767009</v>
      </c>
      <c r="D122" s="91">
        <f t="shared" ref="D122" si="16">SUM(D123:D125)</f>
        <v>14121770805</v>
      </c>
    </row>
    <row r="123" spans="1:4" x14ac:dyDescent="0.25">
      <c r="A123" s="14" t="s">
        <v>110</v>
      </c>
      <c r="B123" s="16">
        <v>21203010000</v>
      </c>
      <c r="C123" s="89">
        <v>15343276221</v>
      </c>
      <c r="D123" s="89">
        <v>13909295299</v>
      </c>
    </row>
    <row r="124" spans="1:4" x14ac:dyDescent="0.25">
      <c r="A124" s="17" t="s">
        <v>111</v>
      </c>
      <c r="B124" s="18">
        <v>21203020000</v>
      </c>
      <c r="C124" s="89">
        <v>167490788</v>
      </c>
      <c r="D124" s="89">
        <v>212475506</v>
      </c>
    </row>
    <row r="125" spans="1:4" ht="15.75" thickBot="1" x14ac:dyDescent="0.3">
      <c r="A125" s="17" t="s">
        <v>112</v>
      </c>
      <c r="B125" s="18">
        <v>21203040000</v>
      </c>
      <c r="C125" s="89">
        <v>0</v>
      </c>
      <c r="D125" s="89">
        <v>0</v>
      </c>
    </row>
    <row r="126" spans="1:4" ht="15.75" thickBot="1" x14ac:dyDescent="0.3">
      <c r="A126" s="12" t="s">
        <v>113</v>
      </c>
      <c r="B126" s="27">
        <v>21204000000</v>
      </c>
      <c r="C126" s="91">
        <v>0</v>
      </c>
      <c r="D126" s="91">
        <f t="shared" ref="D126" si="17">+D127</f>
        <v>0</v>
      </c>
    </row>
    <row r="127" spans="1:4" ht="15.75" thickBot="1" x14ac:dyDescent="0.3">
      <c r="A127" s="28" t="s">
        <v>114</v>
      </c>
      <c r="B127" s="20">
        <v>21204010000</v>
      </c>
      <c r="C127" s="102">
        <v>0</v>
      </c>
      <c r="D127" s="111">
        <v>0</v>
      </c>
    </row>
    <row r="128" spans="1:4" ht="15.75" thickBot="1" x14ac:dyDescent="0.3">
      <c r="A128" s="37" t="s">
        <v>115</v>
      </c>
      <c r="B128" s="38">
        <v>22000000000</v>
      </c>
      <c r="C128" s="96">
        <v>1102461283357</v>
      </c>
      <c r="D128" s="96">
        <f>D129+D135</f>
        <v>1329632067834</v>
      </c>
    </row>
    <row r="129" spans="1:4" ht="15.75" thickBot="1" x14ac:dyDescent="0.3">
      <c r="A129" s="10" t="s">
        <v>116</v>
      </c>
      <c r="B129" s="11">
        <v>22100000000</v>
      </c>
      <c r="C129" s="90">
        <v>1055694621357</v>
      </c>
      <c r="D129" s="90">
        <f>D130+D132</f>
        <v>1289360445051</v>
      </c>
    </row>
    <row r="130" spans="1:4" ht="15.75" thickBot="1" x14ac:dyDescent="0.3">
      <c r="A130" s="12" t="s">
        <v>117</v>
      </c>
      <c r="B130" s="27">
        <v>22101000000</v>
      </c>
      <c r="C130" s="91">
        <v>582100809176</v>
      </c>
      <c r="D130" s="91">
        <f t="shared" ref="D130" si="18">+D131</f>
        <v>804410863286</v>
      </c>
    </row>
    <row r="131" spans="1:4" ht="15.75" thickBot="1" x14ac:dyDescent="0.3">
      <c r="A131" s="14" t="s">
        <v>118</v>
      </c>
      <c r="B131" s="16">
        <v>22101010000</v>
      </c>
      <c r="C131" s="89">
        <v>582100809176</v>
      </c>
      <c r="D131" s="89">
        <v>804410863286</v>
      </c>
    </row>
    <row r="132" spans="1:4" ht="15.75" thickBot="1" x14ac:dyDescent="0.3">
      <c r="A132" s="12" t="s">
        <v>96</v>
      </c>
      <c r="B132" s="27">
        <v>22102000000</v>
      </c>
      <c r="C132" s="91">
        <v>473593812181</v>
      </c>
      <c r="D132" s="120">
        <f>SUM(D133:D134)</f>
        <v>484949581765</v>
      </c>
    </row>
    <row r="133" spans="1:4" x14ac:dyDescent="0.25">
      <c r="A133" s="14" t="s">
        <v>97</v>
      </c>
      <c r="B133" s="39">
        <v>22102010000</v>
      </c>
      <c r="C133" s="89">
        <v>435878762181</v>
      </c>
      <c r="D133" s="89">
        <v>445912531765</v>
      </c>
    </row>
    <row r="134" spans="1:4" ht="15.75" thickBot="1" x14ac:dyDescent="0.3">
      <c r="A134" s="28" t="s">
        <v>119</v>
      </c>
      <c r="B134" s="40">
        <v>22102020000</v>
      </c>
      <c r="C134" s="89">
        <v>37715050000</v>
      </c>
      <c r="D134" s="89">
        <v>39037050000</v>
      </c>
    </row>
    <row r="135" spans="1:4" ht="15.75" thickBot="1" x14ac:dyDescent="0.3">
      <c r="A135" s="10" t="s">
        <v>98</v>
      </c>
      <c r="B135" s="11">
        <v>22200000000</v>
      </c>
      <c r="C135" s="103">
        <v>46766662000</v>
      </c>
      <c r="D135" s="103">
        <f>SUM(D136:D137)</f>
        <v>40271622783</v>
      </c>
    </row>
    <row r="136" spans="1:4" x14ac:dyDescent="0.25">
      <c r="A136" s="17" t="s">
        <v>120</v>
      </c>
      <c r="B136" s="18">
        <v>22104010000</v>
      </c>
      <c r="C136" s="89">
        <v>0</v>
      </c>
      <c r="D136" s="89">
        <v>0</v>
      </c>
    </row>
    <row r="137" spans="1:4" ht="15.75" thickBot="1" x14ac:dyDescent="0.3">
      <c r="A137" s="17" t="s">
        <v>100</v>
      </c>
      <c r="B137" s="18">
        <v>22201010000</v>
      </c>
      <c r="C137" s="89">
        <v>46766662000</v>
      </c>
      <c r="D137" s="89">
        <v>40271622783</v>
      </c>
    </row>
    <row r="138" spans="1:4" ht="16.5" thickBot="1" x14ac:dyDescent="0.3">
      <c r="A138" s="41" t="s">
        <v>121</v>
      </c>
      <c r="B138" s="42"/>
      <c r="C138" s="104">
        <v>2505244781791</v>
      </c>
      <c r="D138" s="104">
        <f>D100</f>
        <v>2771689180832</v>
      </c>
    </row>
    <row r="139" spans="1:4" ht="16.5" thickBot="1" x14ac:dyDescent="0.3">
      <c r="A139" s="43" t="s">
        <v>122</v>
      </c>
      <c r="B139" s="7">
        <v>30000000000</v>
      </c>
      <c r="C139" s="105">
        <v>1574746602869</v>
      </c>
      <c r="D139" s="105">
        <f t="shared" ref="D139" si="19">D140</f>
        <v>1746032701579</v>
      </c>
    </row>
    <row r="140" spans="1:4" ht="15.75" thickBot="1" x14ac:dyDescent="0.3">
      <c r="A140" s="44" t="s">
        <v>122</v>
      </c>
      <c r="B140" s="7">
        <v>31000000000</v>
      </c>
      <c r="C140" s="105">
        <v>1574746602869</v>
      </c>
      <c r="D140" s="105">
        <f>D141+D144+D154</f>
        <v>1746032701579</v>
      </c>
    </row>
    <row r="141" spans="1:4" ht="15.75" thickBot="1" x14ac:dyDescent="0.3">
      <c r="A141" s="12" t="s">
        <v>123</v>
      </c>
      <c r="B141" s="27">
        <v>31100000000</v>
      </c>
      <c r="C141" s="91">
        <v>810383124348</v>
      </c>
      <c r="D141" s="91">
        <f t="shared" ref="D141" si="20">D142</f>
        <v>882447755410</v>
      </c>
    </row>
    <row r="142" spans="1:4" x14ac:dyDescent="0.25">
      <c r="A142" s="45" t="s">
        <v>124</v>
      </c>
      <c r="B142" s="46">
        <v>31101000000</v>
      </c>
      <c r="C142" s="106">
        <v>810383124348</v>
      </c>
      <c r="D142" s="106">
        <f t="shared" ref="D142" si="21">SUM(D143:D143)</f>
        <v>882447755410</v>
      </c>
    </row>
    <row r="143" spans="1:4" ht="15.75" thickBot="1" x14ac:dyDescent="0.3">
      <c r="A143" s="17" t="s">
        <v>125</v>
      </c>
      <c r="B143" s="18">
        <v>31101010000</v>
      </c>
      <c r="C143" s="89">
        <v>810383124348</v>
      </c>
      <c r="D143" s="89">
        <v>882447755410</v>
      </c>
    </row>
    <row r="144" spans="1:4" ht="15.75" thickBot="1" x14ac:dyDescent="0.3">
      <c r="A144" s="12" t="s">
        <v>126</v>
      </c>
      <c r="B144" s="27">
        <v>31200000000</v>
      </c>
      <c r="C144" s="91">
        <v>742771705076</v>
      </c>
      <c r="D144" s="91">
        <f t="shared" ref="D144" si="22">D145+D150</f>
        <v>819599019227</v>
      </c>
    </row>
    <row r="145" spans="1:4" x14ac:dyDescent="0.25">
      <c r="A145" s="45" t="s">
        <v>127</v>
      </c>
      <c r="B145" s="46">
        <v>31201000000</v>
      </c>
      <c r="C145" s="107">
        <v>510482640543</v>
      </c>
      <c r="D145" s="107">
        <f>SUM(D146:D149)</f>
        <v>577346972895</v>
      </c>
    </row>
    <row r="146" spans="1:4" x14ac:dyDescent="0.25">
      <c r="A146" s="17" t="s">
        <v>128</v>
      </c>
      <c r="B146" s="18">
        <v>31201010000</v>
      </c>
      <c r="C146" s="89">
        <v>164565816696</v>
      </c>
      <c r="D146" s="89">
        <v>183322723690</v>
      </c>
    </row>
    <row r="147" spans="1:4" x14ac:dyDescent="0.25">
      <c r="A147" s="17" t="s">
        <v>129</v>
      </c>
      <c r="B147" s="18">
        <v>31201020000</v>
      </c>
      <c r="C147" s="89">
        <v>24887877165</v>
      </c>
      <c r="D147" s="89">
        <v>24887877165</v>
      </c>
    </row>
    <row r="148" spans="1:4" x14ac:dyDescent="0.25">
      <c r="A148" s="17" t="s">
        <v>130</v>
      </c>
      <c r="B148" s="18">
        <v>31201030000</v>
      </c>
      <c r="C148" s="89">
        <v>321028946682</v>
      </c>
      <c r="D148" s="89">
        <v>369136372040</v>
      </c>
    </row>
    <row r="149" spans="1:4" ht="15.75" thickBot="1" x14ac:dyDescent="0.3">
      <c r="A149" s="17" t="s">
        <v>131</v>
      </c>
      <c r="B149" s="18">
        <v>31201060000</v>
      </c>
      <c r="C149" s="89">
        <v>0</v>
      </c>
      <c r="D149" s="89">
        <v>0</v>
      </c>
    </row>
    <row r="150" spans="1:4" ht="15.75" thickBot="1" x14ac:dyDescent="0.3">
      <c r="A150" s="12" t="s">
        <v>132</v>
      </c>
      <c r="B150" s="27">
        <v>31202000000</v>
      </c>
      <c r="C150" s="91">
        <v>232289064533</v>
      </c>
      <c r="D150" s="91">
        <f t="shared" ref="D150" si="23">SUM(D151:D153)</f>
        <v>242252046332</v>
      </c>
    </row>
    <row r="151" spans="1:4" x14ac:dyDescent="0.25">
      <c r="A151" s="14" t="s">
        <v>133</v>
      </c>
      <c r="B151" s="16">
        <v>31202010000</v>
      </c>
      <c r="C151" s="89">
        <v>173013195601</v>
      </c>
      <c r="D151" s="89">
        <v>173013195601</v>
      </c>
    </row>
    <row r="152" spans="1:4" x14ac:dyDescent="0.25">
      <c r="A152" s="17" t="s">
        <v>134</v>
      </c>
      <c r="B152" s="18">
        <v>31202020000</v>
      </c>
      <c r="C152" s="89">
        <v>59275868932</v>
      </c>
      <c r="D152" s="89">
        <v>69238850731</v>
      </c>
    </row>
    <row r="153" spans="1:4" ht="15.75" thickBot="1" x14ac:dyDescent="0.3">
      <c r="A153" s="28" t="s">
        <v>135</v>
      </c>
      <c r="B153" s="20">
        <v>31202050000</v>
      </c>
      <c r="C153" s="89">
        <v>0</v>
      </c>
      <c r="D153" s="95">
        <v>0</v>
      </c>
    </row>
    <row r="154" spans="1:4" ht="15.75" thickBot="1" x14ac:dyDescent="0.3">
      <c r="A154" s="12" t="s">
        <v>136</v>
      </c>
      <c r="B154" s="27">
        <v>31300000000</v>
      </c>
      <c r="C154" s="91">
        <v>21591773445</v>
      </c>
      <c r="D154" s="91">
        <f t="shared" ref="D154" si="24">D155</f>
        <v>43985926942</v>
      </c>
    </row>
    <row r="155" spans="1:4" x14ac:dyDescent="0.25">
      <c r="A155" s="45" t="s">
        <v>136</v>
      </c>
      <c r="B155" s="46">
        <v>31301000000</v>
      </c>
      <c r="C155" s="107">
        <v>21591773445</v>
      </c>
      <c r="D155" s="107">
        <f t="shared" ref="D155" si="25">SUM(D156:D157)</f>
        <v>43985926942</v>
      </c>
    </row>
    <row r="156" spans="1:4" x14ac:dyDescent="0.25">
      <c r="A156" s="17" t="s">
        <v>137</v>
      </c>
      <c r="B156" s="18">
        <v>31301010000</v>
      </c>
      <c r="C156" s="89">
        <v>21591773445</v>
      </c>
      <c r="D156" s="89">
        <v>43985926942</v>
      </c>
    </row>
    <row r="157" spans="1:4" ht="15.75" thickBot="1" x14ac:dyDescent="0.3">
      <c r="A157" s="17" t="s">
        <v>138</v>
      </c>
      <c r="B157" s="18">
        <v>31301020000</v>
      </c>
      <c r="C157" s="89">
        <v>0</v>
      </c>
      <c r="D157" s="89">
        <v>0</v>
      </c>
    </row>
    <row r="158" spans="1:4" ht="16.5" thickBot="1" x14ac:dyDescent="0.3">
      <c r="A158" s="43" t="s">
        <v>139</v>
      </c>
      <c r="B158" s="47"/>
      <c r="C158" s="105">
        <v>4079991384660</v>
      </c>
      <c r="D158" s="105">
        <f t="shared" ref="D158" si="26">D138+D139</f>
        <v>4517721882411</v>
      </c>
    </row>
    <row r="159" spans="1:4" ht="16.5" thickBot="1" x14ac:dyDescent="0.3">
      <c r="A159" s="48" t="s">
        <v>140</v>
      </c>
      <c r="B159" s="9">
        <v>40000000000</v>
      </c>
      <c r="C159" s="86">
        <v>2365603213400</v>
      </c>
      <c r="D159" s="86">
        <f>D160+D192</f>
        <v>2268658834471</v>
      </c>
    </row>
    <row r="160" spans="1:4" ht="15.75" thickBot="1" x14ac:dyDescent="0.3">
      <c r="A160" s="10" t="s">
        <v>141</v>
      </c>
      <c r="B160" s="11">
        <v>41000000000</v>
      </c>
      <c r="C160" s="90">
        <v>2335500422795</v>
      </c>
      <c r="D160" s="90">
        <f>D161+D168+D188</f>
        <v>2240035007896</v>
      </c>
    </row>
    <row r="161" spans="1:4" ht="15.75" thickBot="1" x14ac:dyDescent="0.3">
      <c r="A161" s="12" t="s">
        <v>142</v>
      </c>
      <c r="B161" s="27">
        <v>41100000000</v>
      </c>
      <c r="C161" s="91">
        <v>110912161382</v>
      </c>
      <c r="D161" s="91">
        <f t="shared" ref="D161" si="27">D162</f>
        <v>118759974228</v>
      </c>
    </row>
    <row r="162" spans="1:4" x14ac:dyDescent="0.25">
      <c r="A162" s="49" t="s">
        <v>143</v>
      </c>
      <c r="B162" s="50">
        <v>41101000000</v>
      </c>
      <c r="C162" s="107">
        <v>110912161382</v>
      </c>
      <c r="D162" s="107">
        <f>SUM(D163:D167)</f>
        <v>118759974228</v>
      </c>
    </row>
    <row r="163" spans="1:4" x14ac:dyDescent="0.25">
      <c r="A163" s="17" t="s">
        <v>144</v>
      </c>
      <c r="B163" s="51">
        <v>41101010000</v>
      </c>
      <c r="C163" s="89">
        <v>85548283890</v>
      </c>
      <c r="D163" s="89">
        <v>90923079779</v>
      </c>
    </row>
    <row r="164" spans="1:4" x14ac:dyDescent="0.25">
      <c r="A164" s="17" t="s">
        <v>145</v>
      </c>
      <c r="B164" s="51">
        <v>41101020000</v>
      </c>
      <c r="C164" s="89">
        <v>1167580668</v>
      </c>
      <c r="D164" s="89">
        <v>1417758655</v>
      </c>
    </row>
    <row r="165" spans="1:4" x14ac:dyDescent="0.25">
      <c r="A165" s="17" t="s">
        <v>146</v>
      </c>
      <c r="B165" s="51">
        <v>41101030000</v>
      </c>
      <c r="C165" s="89">
        <v>209449701</v>
      </c>
      <c r="D165" s="89">
        <v>74637401</v>
      </c>
    </row>
    <row r="166" spans="1:4" x14ac:dyDescent="0.25">
      <c r="A166" s="17" t="s">
        <v>147</v>
      </c>
      <c r="B166" s="51">
        <v>41101050000</v>
      </c>
      <c r="C166" s="89">
        <v>15449870109</v>
      </c>
      <c r="D166" s="89">
        <v>14751455844</v>
      </c>
    </row>
    <row r="167" spans="1:4" ht="15.75" thickBot="1" x14ac:dyDescent="0.3">
      <c r="A167" s="17" t="s">
        <v>148</v>
      </c>
      <c r="B167" s="51">
        <v>41101060000</v>
      </c>
      <c r="C167" s="89">
        <v>8536977014</v>
      </c>
      <c r="D167" s="89">
        <v>11593042549</v>
      </c>
    </row>
    <row r="168" spans="1:4" ht="15.75" thickBot="1" x14ac:dyDescent="0.3">
      <c r="A168" s="12" t="s">
        <v>149</v>
      </c>
      <c r="B168" s="27">
        <v>41200000000</v>
      </c>
      <c r="C168" s="91">
        <v>2184746847508</v>
      </c>
      <c r="D168" s="91">
        <f>D169+D178</f>
        <v>2081601908548</v>
      </c>
    </row>
    <row r="169" spans="1:4" x14ac:dyDescent="0.25">
      <c r="A169" s="49" t="s">
        <v>150</v>
      </c>
      <c r="B169" s="50">
        <v>41201000000</v>
      </c>
      <c r="C169" s="107">
        <v>645772200531</v>
      </c>
      <c r="D169" s="107">
        <f>SUM(D170:D177)</f>
        <v>577576205952</v>
      </c>
    </row>
    <row r="170" spans="1:4" x14ac:dyDescent="0.25">
      <c r="A170" s="52" t="s">
        <v>151</v>
      </c>
      <c r="B170" s="53">
        <v>41201010000</v>
      </c>
      <c r="C170" s="89">
        <v>132158876705</v>
      </c>
      <c r="D170" s="89">
        <v>139942708592</v>
      </c>
    </row>
    <row r="171" spans="1:4" x14ac:dyDescent="0.25">
      <c r="A171" s="17" t="s">
        <v>152</v>
      </c>
      <c r="B171" s="18">
        <v>41201030000</v>
      </c>
      <c r="C171" s="89">
        <v>54840416056</v>
      </c>
      <c r="D171" s="89">
        <v>84659089231</v>
      </c>
    </row>
    <row r="172" spans="1:4" x14ac:dyDescent="0.25">
      <c r="A172" s="17" t="s">
        <v>153</v>
      </c>
      <c r="B172" s="18">
        <v>41201040000</v>
      </c>
      <c r="C172" s="89">
        <v>67749857259</v>
      </c>
      <c r="D172" s="89">
        <v>67556226829</v>
      </c>
    </row>
    <row r="173" spans="1:4" x14ac:dyDescent="0.25">
      <c r="A173" s="17" t="s">
        <v>154</v>
      </c>
      <c r="B173" s="18">
        <v>41201050000</v>
      </c>
      <c r="C173" s="89">
        <v>139208197688</v>
      </c>
      <c r="D173" s="89">
        <v>113558634933</v>
      </c>
    </row>
    <row r="174" spans="1:4" x14ac:dyDescent="0.25">
      <c r="A174" s="17" t="s">
        <v>155</v>
      </c>
      <c r="B174" s="18">
        <v>41201060000</v>
      </c>
      <c r="C174" s="89">
        <v>7392149474</v>
      </c>
      <c r="D174" s="89">
        <v>10719079102</v>
      </c>
    </row>
    <row r="175" spans="1:4" x14ac:dyDescent="0.25">
      <c r="A175" s="17" t="s">
        <v>156</v>
      </c>
      <c r="B175" s="18">
        <v>41201080000</v>
      </c>
      <c r="C175" s="89">
        <v>29060476386</v>
      </c>
      <c r="D175" s="89">
        <v>26090789052</v>
      </c>
    </row>
    <row r="176" spans="1:4" x14ac:dyDescent="0.25">
      <c r="A176" s="17" t="s">
        <v>157</v>
      </c>
      <c r="B176" s="18">
        <v>41201090000</v>
      </c>
      <c r="C176" s="89">
        <v>82733525354</v>
      </c>
      <c r="D176" s="89">
        <v>73124002698</v>
      </c>
    </row>
    <row r="177" spans="1:4" ht="15.75" thickBot="1" x14ac:dyDescent="0.3">
      <c r="A177" s="28" t="s">
        <v>158</v>
      </c>
      <c r="B177" s="20">
        <v>41201110000</v>
      </c>
      <c r="C177" s="89">
        <v>132628701609</v>
      </c>
      <c r="D177" s="89">
        <v>61925675515</v>
      </c>
    </row>
    <row r="178" spans="1:4" ht="15.75" thickBot="1" x14ac:dyDescent="0.3">
      <c r="A178" s="12" t="s">
        <v>159</v>
      </c>
      <c r="B178" s="27">
        <v>41202000000</v>
      </c>
      <c r="C178" s="91">
        <v>1538974646977</v>
      </c>
      <c r="D178" s="91">
        <f t="shared" ref="D178" si="28">SUM(D179:D187)</f>
        <v>1504025702596</v>
      </c>
    </row>
    <row r="179" spans="1:4" x14ac:dyDescent="0.25">
      <c r="A179" s="17" t="s">
        <v>151</v>
      </c>
      <c r="B179" s="18">
        <v>41202010000</v>
      </c>
      <c r="C179" s="89">
        <v>61790950605</v>
      </c>
      <c r="D179" s="89">
        <v>74255640901</v>
      </c>
    </row>
    <row r="180" spans="1:4" x14ac:dyDescent="0.25">
      <c r="A180" s="17" t="s">
        <v>152</v>
      </c>
      <c r="B180" s="18">
        <v>41202030000</v>
      </c>
      <c r="C180" s="89">
        <v>12140618029</v>
      </c>
      <c r="D180" s="89">
        <v>5924805242</v>
      </c>
    </row>
    <row r="181" spans="1:4" x14ac:dyDescent="0.25">
      <c r="A181" s="17" t="s">
        <v>153</v>
      </c>
      <c r="B181" s="18">
        <v>41202040000</v>
      </c>
      <c r="C181" s="89">
        <v>58180909098</v>
      </c>
      <c r="D181" s="89">
        <v>62167215641</v>
      </c>
    </row>
    <row r="182" spans="1:4" x14ac:dyDescent="0.25">
      <c r="A182" s="17" t="s">
        <v>160</v>
      </c>
      <c r="B182" s="18">
        <v>41202050000</v>
      </c>
      <c r="C182" s="89">
        <v>69370344615</v>
      </c>
      <c r="D182" s="89">
        <v>63144003816</v>
      </c>
    </row>
    <row r="183" spans="1:4" x14ac:dyDescent="0.25">
      <c r="A183" s="17" t="s">
        <v>155</v>
      </c>
      <c r="B183" s="18">
        <v>41202060000</v>
      </c>
      <c r="C183" s="89">
        <v>207067644820</v>
      </c>
      <c r="D183" s="89">
        <v>26586078258</v>
      </c>
    </row>
    <row r="184" spans="1:4" x14ac:dyDescent="0.25">
      <c r="A184" s="17" t="s">
        <v>156</v>
      </c>
      <c r="B184" s="18">
        <v>41202080000</v>
      </c>
      <c r="C184" s="89">
        <v>10349732625</v>
      </c>
      <c r="D184" s="89">
        <v>9897827496</v>
      </c>
    </row>
    <row r="185" spans="1:4" x14ac:dyDescent="0.25">
      <c r="A185" s="17" t="s">
        <v>158</v>
      </c>
      <c r="B185" s="18">
        <v>41202090000</v>
      </c>
      <c r="C185" s="89">
        <v>13484513220</v>
      </c>
      <c r="D185" s="89">
        <v>10371028104</v>
      </c>
    </row>
    <row r="186" spans="1:4" x14ac:dyDescent="0.25">
      <c r="A186" s="17" t="s">
        <v>157</v>
      </c>
      <c r="B186" s="18">
        <v>41202100000</v>
      </c>
      <c r="C186" s="89">
        <v>1106462772221</v>
      </c>
      <c r="D186" s="89">
        <v>1251374209415</v>
      </c>
    </row>
    <row r="187" spans="1:4" ht="15.75" thickBot="1" x14ac:dyDescent="0.3">
      <c r="A187" s="28" t="s">
        <v>161</v>
      </c>
      <c r="B187" s="20">
        <v>41202120000</v>
      </c>
      <c r="C187" s="89">
        <v>127161744</v>
      </c>
      <c r="D187" s="89">
        <v>304893723</v>
      </c>
    </row>
    <row r="188" spans="1:4" ht="15.75" thickBot="1" x14ac:dyDescent="0.3">
      <c r="A188" s="12" t="s">
        <v>162</v>
      </c>
      <c r="B188" s="27">
        <v>41300000000</v>
      </c>
      <c r="C188" s="91">
        <v>39841413905</v>
      </c>
      <c r="D188" s="91">
        <f t="shared" ref="D188" si="29">D189</f>
        <v>39673125120</v>
      </c>
    </row>
    <row r="189" spans="1:4" x14ac:dyDescent="0.25">
      <c r="A189" s="49" t="s">
        <v>163</v>
      </c>
      <c r="B189" s="50">
        <v>41301000000</v>
      </c>
      <c r="C189" s="107">
        <v>39841413905</v>
      </c>
      <c r="D189" s="107">
        <f>SUM(D190:D191)</f>
        <v>39673125120</v>
      </c>
    </row>
    <row r="190" spans="1:4" x14ac:dyDescent="0.25">
      <c r="A190" s="54" t="s">
        <v>164</v>
      </c>
      <c r="B190" s="55">
        <v>41301020000</v>
      </c>
      <c r="C190" s="89">
        <v>5063054825</v>
      </c>
      <c r="D190" s="89">
        <v>4380812544</v>
      </c>
    </row>
    <row r="191" spans="1:4" ht="15.75" thickBot="1" x14ac:dyDescent="0.3">
      <c r="A191" s="56" t="s">
        <v>158</v>
      </c>
      <c r="B191" s="57">
        <v>41301030000</v>
      </c>
      <c r="C191" s="89">
        <v>34778359080</v>
      </c>
      <c r="D191" s="89">
        <v>35292312576</v>
      </c>
    </row>
    <row r="192" spans="1:4" ht="15.75" thickBot="1" x14ac:dyDescent="0.3">
      <c r="A192" s="10" t="s">
        <v>165</v>
      </c>
      <c r="B192" s="11">
        <v>42000000000</v>
      </c>
      <c r="C192" s="90">
        <v>30102790605</v>
      </c>
      <c r="D192" s="90">
        <f t="shared" ref="D192:D193" si="30">D193</f>
        <v>28623826575</v>
      </c>
    </row>
    <row r="193" spans="1:4" ht="15.75" thickBot="1" x14ac:dyDescent="0.3">
      <c r="A193" s="12" t="s">
        <v>166</v>
      </c>
      <c r="B193" s="27">
        <v>42100000000</v>
      </c>
      <c r="C193" s="91">
        <v>30102790605</v>
      </c>
      <c r="D193" s="91">
        <f t="shared" si="30"/>
        <v>28623826575</v>
      </c>
    </row>
    <row r="194" spans="1:4" x14ac:dyDescent="0.25">
      <c r="A194" s="45" t="s">
        <v>167</v>
      </c>
      <c r="B194" s="46">
        <v>42101000000</v>
      </c>
      <c r="C194" s="106">
        <v>30102790605</v>
      </c>
      <c r="D194" s="106">
        <f t="shared" ref="D194" si="31">SUM(D195:D200)</f>
        <v>28623826575</v>
      </c>
    </row>
    <row r="195" spans="1:4" x14ac:dyDescent="0.25">
      <c r="A195" s="17" t="s">
        <v>168</v>
      </c>
      <c r="B195" s="18">
        <v>42101010000</v>
      </c>
      <c r="C195" s="89">
        <v>15703067810</v>
      </c>
      <c r="D195" s="89">
        <v>17089916724</v>
      </c>
    </row>
    <row r="196" spans="1:4" x14ac:dyDescent="0.25">
      <c r="A196" s="17" t="s">
        <v>169</v>
      </c>
      <c r="B196" s="18">
        <v>42101020000</v>
      </c>
      <c r="C196" s="89">
        <v>488204256</v>
      </c>
      <c r="D196" s="89">
        <v>72930217</v>
      </c>
    </row>
    <row r="197" spans="1:4" x14ac:dyDescent="0.25">
      <c r="A197" s="17" t="s">
        <v>170</v>
      </c>
      <c r="B197" s="18">
        <v>42101040000</v>
      </c>
      <c r="C197" s="89">
        <v>475865214</v>
      </c>
      <c r="D197" s="89">
        <v>197543631</v>
      </c>
    </row>
    <row r="198" spans="1:4" x14ac:dyDescent="0.25">
      <c r="A198" s="17" t="s">
        <v>171</v>
      </c>
      <c r="B198" s="18">
        <v>42101050000</v>
      </c>
      <c r="C198" s="89">
        <v>2588091468</v>
      </c>
      <c r="D198" s="89">
        <v>2624905653</v>
      </c>
    </row>
    <row r="199" spans="1:4" x14ac:dyDescent="0.25">
      <c r="A199" s="17" t="s">
        <v>172</v>
      </c>
      <c r="B199" s="18">
        <v>42101060000</v>
      </c>
      <c r="C199" s="89">
        <v>2898775061</v>
      </c>
      <c r="D199" s="89">
        <v>500353452</v>
      </c>
    </row>
    <row r="200" spans="1:4" ht="15.75" thickBot="1" x14ac:dyDescent="0.3">
      <c r="A200" s="28" t="s">
        <v>173</v>
      </c>
      <c r="B200" s="20">
        <v>42101070000</v>
      </c>
      <c r="C200" s="89">
        <v>7948786796</v>
      </c>
      <c r="D200" s="89">
        <v>8138176898</v>
      </c>
    </row>
    <row r="201" spans="1:4" ht="16.5" thickBot="1" x14ac:dyDescent="0.3">
      <c r="A201" s="48" t="s">
        <v>174</v>
      </c>
      <c r="B201" s="9">
        <v>50000000000</v>
      </c>
      <c r="C201" s="108">
        <v>2344011439955</v>
      </c>
      <c r="D201" s="108">
        <f>D202+D281</f>
        <v>2380344995996</v>
      </c>
    </row>
    <row r="202" spans="1:4" ht="15.75" thickBot="1" x14ac:dyDescent="0.3">
      <c r="A202" s="10" t="s">
        <v>175</v>
      </c>
      <c r="B202" s="11">
        <v>51000000000</v>
      </c>
      <c r="C202" s="90">
        <v>2208296639241</v>
      </c>
      <c r="D202" s="90">
        <f>D203+D227+D271</f>
        <v>2222196715266</v>
      </c>
    </row>
    <row r="203" spans="1:4" ht="15.75" thickBot="1" x14ac:dyDescent="0.3">
      <c r="A203" s="12" t="s">
        <v>176</v>
      </c>
      <c r="B203" s="27">
        <v>51100000000</v>
      </c>
      <c r="C203" s="91">
        <v>93638180645</v>
      </c>
      <c r="D203" s="91">
        <f>D204+D207</f>
        <v>102070551298</v>
      </c>
    </row>
    <row r="204" spans="1:4" ht="15.75" thickBot="1" x14ac:dyDescent="0.3">
      <c r="A204" s="12" t="s">
        <v>177</v>
      </c>
      <c r="B204" s="27">
        <v>51101000000</v>
      </c>
      <c r="C204" s="91">
        <v>90565246430</v>
      </c>
      <c r="D204" s="91">
        <f t="shared" ref="D204" si="32">SUM(D205:D206)</f>
        <v>99212601203</v>
      </c>
    </row>
    <row r="205" spans="1:4" x14ac:dyDescent="0.25">
      <c r="A205" s="14" t="s">
        <v>178</v>
      </c>
      <c r="B205" s="16">
        <v>51101010000</v>
      </c>
      <c r="C205" s="93">
        <v>63648480684</v>
      </c>
      <c r="D205" s="93">
        <v>69835206572</v>
      </c>
    </row>
    <row r="206" spans="1:4" ht="15.75" thickBot="1" x14ac:dyDescent="0.3">
      <c r="A206" s="17" t="s">
        <v>179</v>
      </c>
      <c r="B206" s="18">
        <v>51101020000</v>
      </c>
      <c r="C206" s="93">
        <v>26916765746</v>
      </c>
      <c r="D206" s="93">
        <v>29377394631</v>
      </c>
    </row>
    <row r="207" spans="1:4" ht="15.75" thickBot="1" x14ac:dyDescent="0.3">
      <c r="A207" s="12" t="s">
        <v>180</v>
      </c>
      <c r="B207" s="27">
        <v>51102000000</v>
      </c>
      <c r="C207" s="91">
        <v>3072934215</v>
      </c>
      <c r="D207" s="91">
        <f>SUM(D208:D226)</f>
        <v>2857950095</v>
      </c>
    </row>
    <row r="208" spans="1:4" x14ac:dyDescent="0.25">
      <c r="A208" s="14" t="s">
        <v>181</v>
      </c>
      <c r="B208" s="16">
        <v>51102010000</v>
      </c>
      <c r="C208" s="109">
        <v>2383682428</v>
      </c>
      <c r="D208" s="109">
        <v>2339529786</v>
      </c>
    </row>
    <row r="209" spans="1:4" x14ac:dyDescent="0.25">
      <c r="A209" s="17" t="s">
        <v>182</v>
      </c>
      <c r="B209" s="18">
        <v>51102020000</v>
      </c>
      <c r="C209" s="89">
        <v>14556862</v>
      </c>
      <c r="D209" s="89">
        <v>13514826</v>
      </c>
    </row>
    <row r="210" spans="1:4" x14ac:dyDescent="0.25">
      <c r="A210" s="17" t="s">
        <v>183</v>
      </c>
      <c r="B210" s="18">
        <v>51102030000</v>
      </c>
      <c r="C210" s="89">
        <v>66568879</v>
      </c>
      <c r="D210" s="89">
        <v>70985602</v>
      </c>
    </row>
    <row r="211" spans="1:4" x14ac:dyDescent="0.25">
      <c r="A211" s="17" t="s">
        <v>184</v>
      </c>
      <c r="B211" s="18">
        <v>51102040000</v>
      </c>
      <c r="C211" s="89">
        <v>63599269</v>
      </c>
      <c r="D211" s="89">
        <v>37958934</v>
      </c>
    </row>
    <row r="212" spans="1:4" x14ac:dyDescent="0.25">
      <c r="A212" s="17" t="s">
        <v>185</v>
      </c>
      <c r="B212" s="18">
        <v>51102050000</v>
      </c>
      <c r="C212" s="89">
        <v>118414218</v>
      </c>
      <c r="D212" s="89">
        <v>104558293</v>
      </c>
    </row>
    <row r="213" spans="1:4" x14ac:dyDescent="0.25">
      <c r="A213" s="17" t="s">
        <v>186</v>
      </c>
      <c r="B213" s="18">
        <v>51102080000</v>
      </c>
      <c r="C213" s="89">
        <v>85646673</v>
      </c>
      <c r="D213" s="89">
        <v>21953590</v>
      </c>
    </row>
    <row r="214" spans="1:4" x14ac:dyDescent="0.25">
      <c r="A214" s="17" t="s">
        <v>187</v>
      </c>
      <c r="B214" s="18">
        <v>51102090000</v>
      </c>
      <c r="C214" s="89">
        <v>61237013</v>
      </c>
      <c r="D214" s="89">
        <v>55055387</v>
      </c>
    </row>
    <row r="215" spans="1:4" x14ac:dyDescent="0.25">
      <c r="A215" s="17" t="s">
        <v>188</v>
      </c>
      <c r="B215" s="18">
        <v>51102100000</v>
      </c>
      <c r="C215" s="89">
        <v>31592359</v>
      </c>
      <c r="D215" s="89">
        <v>12079681</v>
      </c>
    </row>
    <row r="216" spans="1:4" x14ac:dyDescent="0.25">
      <c r="A216" s="17" t="s">
        <v>189</v>
      </c>
      <c r="B216" s="18">
        <v>51102110000</v>
      </c>
      <c r="C216" s="89">
        <v>4288679</v>
      </c>
      <c r="D216" s="89">
        <v>2960306</v>
      </c>
    </row>
    <row r="217" spans="1:4" x14ac:dyDescent="0.25">
      <c r="A217" s="17" t="s">
        <v>190</v>
      </c>
      <c r="B217" s="18">
        <v>51102120000</v>
      </c>
      <c r="C217" s="89">
        <v>52533354</v>
      </c>
      <c r="D217" s="89">
        <v>60170173</v>
      </c>
    </row>
    <row r="218" spans="1:4" x14ac:dyDescent="0.25">
      <c r="A218" s="17" t="s">
        <v>191</v>
      </c>
      <c r="B218" s="18">
        <v>51102130000</v>
      </c>
      <c r="C218" s="89">
        <v>0</v>
      </c>
      <c r="D218" s="89">
        <v>0</v>
      </c>
    </row>
    <row r="219" spans="1:4" x14ac:dyDescent="0.25">
      <c r="A219" s="17" t="s">
        <v>192</v>
      </c>
      <c r="B219" s="18">
        <v>51102140000</v>
      </c>
      <c r="C219" s="89">
        <v>5823025</v>
      </c>
      <c r="D219" s="89">
        <v>7259823</v>
      </c>
    </row>
    <row r="220" spans="1:4" x14ac:dyDescent="0.25">
      <c r="A220" s="17" t="s">
        <v>193</v>
      </c>
      <c r="B220" s="18">
        <v>51102200000</v>
      </c>
      <c r="C220" s="89">
        <v>56122512</v>
      </c>
      <c r="D220" s="89">
        <v>45568217</v>
      </c>
    </row>
    <row r="221" spans="1:4" x14ac:dyDescent="0.25">
      <c r="A221" s="17" t="s">
        <v>194</v>
      </c>
      <c r="B221" s="18">
        <v>51102240000</v>
      </c>
      <c r="C221" s="110">
        <v>1811084</v>
      </c>
      <c r="D221" s="110">
        <v>23</v>
      </c>
    </row>
    <row r="222" spans="1:4" x14ac:dyDescent="0.25">
      <c r="A222" s="17" t="s">
        <v>195</v>
      </c>
      <c r="B222" s="18">
        <v>51102250000</v>
      </c>
      <c r="C222" s="89">
        <v>63776411</v>
      </c>
      <c r="D222" s="89">
        <v>4035811</v>
      </c>
    </row>
    <row r="223" spans="1:4" x14ac:dyDescent="0.25">
      <c r="A223" s="17" t="s">
        <v>196</v>
      </c>
      <c r="B223" s="18">
        <v>51102260000</v>
      </c>
      <c r="C223" s="89">
        <v>0</v>
      </c>
      <c r="D223" s="89">
        <v>0</v>
      </c>
    </row>
    <row r="224" spans="1:4" x14ac:dyDescent="0.25">
      <c r="A224" s="17" t="s">
        <v>197</v>
      </c>
      <c r="B224" s="18">
        <v>51102270000</v>
      </c>
      <c r="C224" s="89">
        <v>46320105</v>
      </c>
      <c r="D224" s="89">
        <v>70167010</v>
      </c>
    </row>
    <row r="225" spans="1:4" x14ac:dyDescent="0.25">
      <c r="A225" s="17" t="s">
        <v>198</v>
      </c>
      <c r="B225" s="18">
        <v>51102280000</v>
      </c>
      <c r="C225" s="89">
        <v>12155425</v>
      </c>
      <c r="D225" s="89">
        <v>7377633</v>
      </c>
    </row>
    <row r="226" spans="1:4" ht="15.75" thickBot="1" x14ac:dyDescent="0.3">
      <c r="A226" s="28" t="s">
        <v>199</v>
      </c>
      <c r="B226" s="20">
        <v>51102290000</v>
      </c>
      <c r="C226" s="111">
        <v>4805919</v>
      </c>
      <c r="D226" s="111">
        <v>4775000</v>
      </c>
    </row>
    <row r="227" spans="1:4" ht="15.75" thickBot="1" x14ac:dyDescent="0.3">
      <c r="A227" s="12" t="s">
        <v>200</v>
      </c>
      <c r="B227" s="27">
        <v>51200000000</v>
      </c>
      <c r="C227" s="91">
        <v>2112143100464</v>
      </c>
      <c r="D227" s="91">
        <f>D228+D238+D264</f>
        <v>2117404014106</v>
      </c>
    </row>
    <row r="228" spans="1:4" ht="15.75" thickBot="1" x14ac:dyDescent="0.3">
      <c r="A228" s="12" t="s">
        <v>201</v>
      </c>
      <c r="B228" s="27">
        <v>51201000000</v>
      </c>
      <c r="C228" s="91">
        <v>1632328384819</v>
      </c>
      <c r="D228" s="91">
        <f>SUM(D229:D237)</f>
        <v>1651743737616</v>
      </c>
    </row>
    <row r="229" spans="1:4" x14ac:dyDescent="0.25">
      <c r="A229" s="14" t="s">
        <v>202</v>
      </c>
      <c r="B229" s="16">
        <v>51201010000</v>
      </c>
      <c r="C229" s="89">
        <v>231406707822</v>
      </c>
      <c r="D229" s="89">
        <v>184791902163</v>
      </c>
    </row>
    <row r="230" spans="1:4" x14ac:dyDescent="0.25">
      <c r="A230" s="17" t="s">
        <v>203</v>
      </c>
      <c r="B230" s="18">
        <v>51201030000</v>
      </c>
      <c r="C230" s="89">
        <v>48311398550</v>
      </c>
      <c r="D230" s="89">
        <v>51763788972</v>
      </c>
    </row>
    <row r="231" spans="1:4" x14ac:dyDescent="0.25">
      <c r="A231" s="17" t="s">
        <v>204</v>
      </c>
      <c r="B231" s="18">
        <v>51201040000</v>
      </c>
      <c r="C231" s="89">
        <v>114129106273</v>
      </c>
      <c r="D231" s="89">
        <v>113950044319</v>
      </c>
    </row>
    <row r="232" spans="1:4" x14ac:dyDescent="0.25">
      <c r="A232" s="17" t="s">
        <v>205</v>
      </c>
      <c r="B232" s="18">
        <v>51201050000</v>
      </c>
      <c r="C232" s="89">
        <v>142562672373</v>
      </c>
      <c r="D232" s="89">
        <v>128841210187</v>
      </c>
    </row>
    <row r="233" spans="1:4" x14ac:dyDescent="0.25">
      <c r="A233" s="17" t="s">
        <v>206</v>
      </c>
      <c r="B233" s="18">
        <v>51201060000</v>
      </c>
      <c r="C233" s="89">
        <v>176525852027</v>
      </c>
      <c r="D233" s="89">
        <v>22990032079</v>
      </c>
    </row>
    <row r="234" spans="1:4" x14ac:dyDescent="0.25">
      <c r="A234" s="17" t="s">
        <v>207</v>
      </c>
      <c r="B234" s="18">
        <v>51201080000</v>
      </c>
      <c r="C234" s="89">
        <v>26381739089</v>
      </c>
      <c r="D234" s="89">
        <v>23705181347</v>
      </c>
    </row>
    <row r="235" spans="1:4" x14ac:dyDescent="0.25">
      <c r="A235" s="17" t="s">
        <v>208</v>
      </c>
      <c r="B235" s="18">
        <v>51201090000</v>
      </c>
      <c r="C235" s="112">
        <v>887908532844</v>
      </c>
      <c r="D235" s="112">
        <f>1117232478434+$K$235</f>
        <v>1117232478434</v>
      </c>
    </row>
    <row r="236" spans="1:4" x14ac:dyDescent="0.25">
      <c r="A236" s="17" t="s">
        <v>209</v>
      </c>
      <c r="B236" s="18">
        <v>51201100000</v>
      </c>
      <c r="C236" s="95">
        <v>0</v>
      </c>
      <c r="D236" s="95">
        <v>0</v>
      </c>
    </row>
    <row r="237" spans="1:4" ht="15.75" thickBot="1" x14ac:dyDescent="0.3">
      <c r="A237" s="17" t="s">
        <v>210</v>
      </c>
      <c r="B237" s="18">
        <v>51201110000</v>
      </c>
      <c r="C237" s="89">
        <v>5102375841</v>
      </c>
      <c r="D237" s="89">
        <v>8469100115</v>
      </c>
    </row>
    <row r="238" spans="1:4" ht="15.75" thickBot="1" x14ac:dyDescent="0.3">
      <c r="A238" s="12" t="s">
        <v>211</v>
      </c>
      <c r="B238" s="27">
        <v>51202000000</v>
      </c>
      <c r="C238" s="91">
        <v>468336178959</v>
      </c>
      <c r="D238" s="91">
        <f t="shared" ref="D238" si="33">SUM(D239:D263)</f>
        <v>452633550635</v>
      </c>
    </row>
    <row r="239" spans="1:4" x14ac:dyDescent="0.25">
      <c r="A239" s="14" t="s">
        <v>212</v>
      </c>
      <c r="B239" s="16">
        <v>51202010000</v>
      </c>
      <c r="C239" s="89">
        <v>136947905740</v>
      </c>
      <c r="D239" s="89">
        <v>140291069657</v>
      </c>
    </row>
    <row r="240" spans="1:4" x14ac:dyDescent="0.25">
      <c r="A240" s="17" t="s">
        <v>182</v>
      </c>
      <c r="B240" s="18">
        <v>51202020000</v>
      </c>
      <c r="C240" s="89">
        <v>11963812821</v>
      </c>
      <c r="D240" s="89">
        <v>12516762477</v>
      </c>
    </row>
    <row r="241" spans="1:4" x14ac:dyDescent="0.25">
      <c r="A241" s="17" t="s">
        <v>183</v>
      </c>
      <c r="B241" s="18">
        <v>51202030000</v>
      </c>
      <c r="C241" s="89">
        <v>14678767653</v>
      </c>
      <c r="D241" s="89">
        <v>13882683416</v>
      </c>
    </row>
    <row r="242" spans="1:4" x14ac:dyDescent="0.25">
      <c r="A242" s="17" t="s">
        <v>184</v>
      </c>
      <c r="B242" s="18">
        <v>51202040000</v>
      </c>
      <c r="C242" s="89">
        <v>21483459886</v>
      </c>
      <c r="D242" s="89">
        <v>24990412482</v>
      </c>
    </row>
    <row r="243" spans="1:4" x14ac:dyDescent="0.25">
      <c r="A243" s="17" t="s">
        <v>185</v>
      </c>
      <c r="B243" s="18">
        <v>51202050000</v>
      </c>
      <c r="C243" s="89">
        <v>34587468636</v>
      </c>
      <c r="D243" s="89">
        <v>35499972512</v>
      </c>
    </row>
    <row r="244" spans="1:4" x14ac:dyDescent="0.25">
      <c r="A244" s="17" t="s">
        <v>213</v>
      </c>
      <c r="B244" s="18">
        <v>51202060000</v>
      </c>
      <c r="C244" s="89">
        <v>155055090</v>
      </c>
      <c r="D244" s="89">
        <v>346948224</v>
      </c>
    </row>
    <row r="245" spans="1:4" x14ac:dyDescent="0.25">
      <c r="A245" s="58" t="s">
        <v>214</v>
      </c>
      <c r="B245" s="59">
        <v>51202070000</v>
      </c>
      <c r="C245" s="89">
        <v>363946254</v>
      </c>
      <c r="D245" s="89">
        <v>38905935</v>
      </c>
    </row>
    <row r="246" spans="1:4" x14ac:dyDescent="0.25">
      <c r="A246" s="17" t="s">
        <v>186</v>
      </c>
      <c r="B246" s="18">
        <v>51202090000</v>
      </c>
      <c r="C246" s="89">
        <v>5622422467</v>
      </c>
      <c r="D246" s="89">
        <v>5457962251</v>
      </c>
    </row>
    <row r="247" spans="1:4" x14ac:dyDescent="0.25">
      <c r="A247" s="17" t="s">
        <v>187</v>
      </c>
      <c r="B247" s="18">
        <v>51202100000</v>
      </c>
      <c r="C247" s="89">
        <v>10502317325</v>
      </c>
      <c r="D247" s="89">
        <v>10971124418</v>
      </c>
    </row>
    <row r="248" spans="1:4" x14ac:dyDescent="0.25">
      <c r="A248" s="17" t="s">
        <v>215</v>
      </c>
      <c r="B248" s="18">
        <v>51202110000</v>
      </c>
      <c r="C248" s="89">
        <v>37786146420</v>
      </c>
      <c r="D248" s="89">
        <v>32083904186</v>
      </c>
    </row>
    <row r="249" spans="1:4" x14ac:dyDescent="0.25">
      <c r="A249" s="17" t="s">
        <v>189</v>
      </c>
      <c r="B249" s="18">
        <v>51202120000</v>
      </c>
      <c r="C249" s="89">
        <v>272084792</v>
      </c>
      <c r="D249" s="89">
        <v>279322406</v>
      </c>
    </row>
    <row r="250" spans="1:4" x14ac:dyDescent="0.25">
      <c r="A250" s="17" t="s">
        <v>190</v>
      </c>
      <c r="B250" s="18">
        <v>51202130000</v>
      </c>
      <c r="C250" s="89">
        <v>3570620524</v>
      </c>
      <c r="D250" s="89">
        <v>4064070456</v>
      </c>
    </row>
    <row r="251" spans="1:4" x14ac:dyDescent="0.25">
      <c r="A251" s="17" t="s">
        <v>191</v>
      </c>
      <c r="B251" s="18">
        <v>51202140000</v>
      </c>
      <c r="C251" s="89">
        <v>12606423107</v>
      </c>
      <c r="D251" s="89">
        <v>14580356949</v>
      </c>
    </row>
    <row r="252" spans="1:4" x14ac:dyDescent="0.25">
      <c r="A252" s="17" t="s">
        <v>192</v>
      </c>
      <c r="B252" s="18">
        <v>51202150000</v>
      </c>
      <c r="C252" s="89">
        <v>5890418751</v>
      </c>
      <c r="D252" s="89">
        <v>7547482952</v>
      </c>
    </row>
    <row r="253" spans="1:4" x14ac:dyDescent="0.25">
      <c r="A253" s="17" t="s">
        <v>79</v>
      </c>
      <c r="B253" s="18">
        <v>51202200000</v>
      </c>
      <c r="C253" s="89">
        <v>2150058129</v>
      </c>
      <c r="D253" s="89">
        <v>1894674619</v>
      </c>
    </row>
    <row r="254" spans="1:4" x14ac:dyDescent="0.25">
      <c r="A254" s="17" t="s">
        <v>80</v>
      </c>
      <c r="B254" s="18">
        <v>51202210000</v>
      </c>
      <c r="C254" s="95">
        <v>0</v>
      </c>
      <c r="D254" s="95">
        <v>0</v>
      </c>
    </row>
    <row r="255" spans="1:4" x14ac:dyDescent="0.25">
      <c r="A255" s="17" t="s">
        <v>216</v>
      </c>
      <c r="B255" s="18">
        <v>51202230000</v>
      </c>
      <c r="C255" s="89">
        <v>882739069</v>
      </c>
      <c r="D255" s="89">
        <v>1098859312</v>
      </c>
    </row>
    <row r="256" spans="1:4" x14ac:dyDescent="0.25">
      <c r="A256" s="17" t="s">
        <v>194</v>
      </c>
      <c r="B256" s="18">
        <v>51202250000</v>
      </c>
      <c r="C256" s="89">
        <v>28384349424</v>
      </c>
      <c r="D256" s="89">
        <v>23873007291</v>
      </c>
    </row>
    <row r="257" spans="1:4" x14ac:dyDescent="0.25">
      <c r="A257" s="17" t="s">
        <v>195</v>
      </c>
      <c r="B257" s="18">
        <v>51202260000</v>
      </c>
      <c r="C257" s="89">
        <v>21053484296</v>
      </c>
      <c r="D257" s="89">
        <v>19026782731</v>
      </c>
    </row>
    <row r="258" spans="1:4" x14ac:dyDescent="0.25">
      <c r="A258" s="17" t="s">
        <v>196</v>
      </c>
      <c r="B258" s="18">
        <v>51202270000</v>
      </c>
      <c r="C258" s="89">
        <v>83859791167</v>
      </c>
      <c r="D258" s="89">
        <v>77286306681</v>
      </c>
    </row>
    <row r="259" spans="1:4" x14ac:dyDescent="0.25">
      <c r="A259" s="17" t="s">
        <v>197</v>
      </c>
      <c r="B259" s="18">
        <v>51202280000</v>
      </c>
      <c r="C259" s="89">
        <v>2107834474</v>
      </c>
      <c r="D259" s="89">
        <v>3345957948</v>
      </c>
    </row>
    <row r="260" spans="1:4" x14ac:dyDescent="0.25">
      <c r="A260" s="17" t="s">
        <v>198</v>
      </c>
      <c r="B260" s="18">
        <v>51202290000</v>
      </c>
      <c r="C260" s="89">
        <v>31535580564</v>
      </c>
      <c r="D260" s="89">
        <v>21441237449</v>
      </c>
    </row>
    <row r="261" spans="1:4" x14ac:dyDescent="0.25">
      <c r="A261" s="17" t="s">
        <v>199</v>
      </c>
      <c r="B261" s="18">
        <v>51202300000</v>
      </c>
      <c r="C261" s="89">
        <v>1931492370</v>
      </c>
      <c r="D261" s="89">
        <v>2115746283</v>
      </c>
    </row>
    <row r="262" spans="1:4" x14ac:dyDescent="0.25">
      <c r="A262" s="17" t="s">
        <v>217</v>
      </c>
      <c r="B262" s="18">
        <v>51202310000</v>
      </c>
      <c r="C262" s="89">
        <v>0</v>
      </c>
      <c r="D262" s="89">
        <v>0</v>
      </c>
    </row>
    <row r="263" spans="1:4" ht="15.75" thickBot="1" x14ac:dyDescent="0.3">
      <c r="A263" s="28" t="s">
        <v>218</v>
      </c>
      <c r="B263" s="18">
        <v>51202320000</v>
      </c>
      <c r="C263" s="89">
        <v>0</v>
      </c>
      <c r="D263" s="89">
        <v>0</v>
      </c>
    </row>
    <row r="264" spans="1:4" ht="15.75" thickBot="1" x14ac:dyDescent="0.3">
      <c r="A264" s="12" t="s">
        <v>219</v>
      </c>
      <c r="B264" s="27">
        <v>51203000000</v>
      </c>
      <c r="C264" s="91">
        <v>11478536686</v>
      </c>
      <c r="D264" s="91">
        <f>SUM(D265:D270)</f>
        <v>13026725855</v>
      </c>
    </row>
    <row r="265" spans="1:4" x14ac:dyDescent="0.25">
      <c r="A265" s="14" t="s">
        <v>212</v>
      </c>
      <c r="B265" s="60">
        <v>51203010000</v>
      </c>
      <c r="C265" s="100">
        <v>1853886675</v>
      </c>
      <c r="D265" s="100">
        <v>1923225584</v>
      </c>
    </row>
    <row r="266" spans="1:4" x14ac:dyDescent="0.25">
      <c r="A266" s="17" t="s">
        <v>182</v>
      </c>
      <c r="B266" s="61">
        <v>51203020000</v>
      </c>
      <c r="C266" s="95">
        <v>132632046</v>
      </c>
      <c r="D266" s="95">
        <v>162539122</v>
      </c>
    </row>
    <row r="267" spans="1:4" x14ac:dyDescent="0.25">
      <c r="A267" s="17" t="s">
        <v>220</v>
      </c>
      <c r="B267" s="61">
        <v>51203030000</v>
      </c>
      <c r="C267" s="95">
        <v>92648925</v>
      </c>
      <c r="D267" s="95">
        <v>102288567</v>
      </c>
    </row>
    <row r="268" spans="1:4" x14ac:dyDescent="0.25">
      <c r="A268" s="17" t="s">
        <v>221</v>
      </c>
      <c r="B268" s="61">
        <v>51203040000</v>
      </c>
      <c r="C268" s="95">
        <v>7664881220</v>
      </c>
      <c r="D268" s="95">
        <v>9158723344</v>
      </c>
    </row>
    <row r="269" spans="1:4" x14ac:dyDescent="0.25">
      <c r="A269" s="17" t="s">
        <v>185</v>
      </c>
      <c r="B269" s="61">
        <v>51203050000</v>
      </c>
      <c r="C269" s="89">
        <v>1677470913</v>
      </c>
      <c r="D269" s="89">
        <v>1591677489</v>
      </c>
    </row>
    <row r="270" spans="1:4" ht="15.75" thickBot="1" x14ac:dyDescent="0.3">
      <c r="A270" s="17" t="s">
        <v>213</v>
      </c>
      <c r="B270" s="61">
        <v>51203060000</v>
      </c>
      <c r="C270" s="89">
        <v>57016907</v>
      </c>
      <c r="D270" s="89">
        <v>88271749</v>
      </c>
    </row>
    <row r="271" spans="1:4" ht="15.75" thickBot="1" x14ac:dyDescent="0.3">
      <c r="A271" s="12" t="s">
        <v>222</v>
      </c>
      <c r="B271" s="27">
        <v>51300000000</v>
      </c>
      <c r="C271" s="91">
        <v>2515358132</v>
      </c>
      <c r="D271" s="91">
        <f t="shared" ref="D271" si="34">D272</f>
        <v>2722149862</v>
      </c>
    </row>
    <row r="272" spans="1:4" ht="15.75" thickBot="1" x14ac:dyDescent="0.3">
      <c r="A272" s="12" t="s">
        <v>223</v>
      </c>
      <c r="B272" s="27">
        <v>51301000000</v>
      </c>
      <c r="C272" s="91">
        <v>2515358132</v>
      </c>
      <c r="D272" s="91">
        <f>SUM(D273:D279)</f>
        <v>2722149862</v>
      </c>
    </row>
    <row r="273" spans="1:4" x14ac:dyDescent="0.25">
      <c r="A273" s="14" t="s">
        <v>224</v>
      </c>
      <c r="B273" s="16">
        <v>51301010000</v>
      </c>
      <c r="C273" s="89">
        <v>2173214339</v>
      </c>
      <c r="D273" s="89">
        <v>2388754643</v>
      </c>
    </row>
    <row r="274" spans="1:4" x14ac:dyDescent="0.25">
      <c r="A274" s="17" t="s">
        <v>225</v>
      </c>
      <c r="B274" s="18">
        <v>51301020000</v>
      </c>
      <c r="C274" s="89">
        <v>44912063</v>
      </c>
      <c r="D274" s="89">
        <v>61175773</v>
      </c>
    </row>
    <row r="275" spans="1:4" x14ac:dyDescent="0.25">
      <c r="A275" s="17" t="s">
        <v>226</v>
      </c>
      <c r="B275" s="18">
        <v>51301030000</v>
      </c>
      <c r="C275" s="89">
        <v>0</v>
      </c>
      <c r="D275" s="89">
        <v>0</v>
      </c>
    </row>
    <row r="276" spans="1:4" x14ac:dyDescent="0.25">
      <c r="A276" s="17" t="s">
        <v>227</v>
      </c>
      <c r="B276" s="18">
        <v>51301040000</v>
      </c>
      <c r="C276" s="89">
        <v>116033355</v>
      </c>
      <c r="D276" s="89">
        <v>116836020</v>
      </c>
    </row>
    <row r="277" spans="1:4" x14ac:dyDescent="0.25">
      <c r="A277" s="62" t="s">
        <v>228</v>
      </c>
      <c r="B277" s="18">
        <v>51301050000</v>
      </c>
      <c r="C277" s="89">
        <v>44841228</v>
      </c>
      <c r="D277" s="89">
        <v>3736259</v>
      </c>
    </row>
    <row r="278" spans="1:4" x14ac:dyDescent="0.25">
      <c r="A278" s="62" t="s">
        <v>197</v>
      </c>
      <c r="B278" s="18">
        <v>51301060000</v>
      </c>
      <c r="C278" s="89">
        <v>136357147</v>
      </c>
      <c r="D278" s="89">
        <v>151647167</v>
      </c>
    </row>
    <row r="279" spans="1:4" ht="15.75" thickBot="1" x14ac:dyDescent="0.3">
      <c r="A279" s="28" t="s">
        <v>229</v>
      </c>
      <c r="B279" s="61">
        <v>51301100000</v>
      </c>
      <c r="C279" s="89">
        <v>0</v>
      </c>
      <c r="D279" s="89">
        <v>0</v>
      </c>
    </row>
    <row r="280" spans="1:4" ht="15.75" thickBot="1" x14ac:dyDescent="0.3">
      <c r="A280" s="63" t="s">
        <v>230</v>
      </c>
      <c r="B280" s="64">
        <v>52000000000</v>
      </c>
      <c r="C280" s="113">
        <v>135714800714</v>
      </c>
      <c r="D280" s="113">
        <f t="shared" ref="D280:D281" si="35">D281</f>
        <v>158148280730</v>
      </c>
    </row>
    <row r="281" spans="1:4" ht="15.75" thickBot="1" x14ac:dyDescent="0.3">
      <c r="A281" s="10" t="s">
        <v>231</v>
      </c>
      <c r="B281" s="11">
        <v>52100000000</v>
      </c>
      <c r="C281" s="103">
        <v>135714800714</v>
      </c>
      <c r="D281" s="103">
        <f t="shared" si="35"/>
        <v>158148280730</v>
      </c>
    </row>
    <row r="282" spans="1:4" ht="15.75" thickBot="1" x14ac:dyDescent="0.3">
      <c r="A282" s="29" t="s">
        <v>232</v>
      </c>
      <c r="B282" s="30">
        <v>52101000000</v>
      </c>
      <c r="C282" s="91">
        <v>135714800714</v>
      </c>
      <c r="D282" s="91">
        <f>SUM(D283:D289)</f>
        <v>158148280730</v>
      </c>
    </row>
    <row r="283" spans="1:4" x14ac:dyDescent="0.25">
      <c r="A283" s="31" t="s">
        <v>168</v>
      </c>
      <c r="B283" s="65">
        <v>52101010000</v>
      </c>
      <c r="C283" s="89">
        <v>17148362260</v>
      </c>
      <c r="D283" s="89">
        <v>19513530034</v>
      </c>
    </row>
    <row r="284" spans="1:4" x14ac:dyDescent="0.25">
      <c r="A284" s="66" t="s">
        <v>233</v>
      </c>
      <c r="B284" s="51">
        <v>52101020000</v>
      </c>
      <c r="C284" s="89">
        <v>210175917</v>
      </c>
      <c r="D284" s="89">
        <v>17014864</v>
      </c>
    </row>
    <row r="285" spans="1:4" x14ac:dyDescent="0.25">
      <c r="A285" s="66" t="s">
        <v>234</v>
      </c>
      <c r="B285" s="51">
        <v>52101030000</v>
      </c>
      <c r="C285" s="89">
        <v>16604000</v>
      </c>
      <c r="D285" s="89">
        <v>0</v>
      </c>
    </row>
    <row r="286" spans="1:4" x14ac:dyDescent="0.25">
      <c r="A286" s="66" t="s">
        <v>235</v>
      </c>
      <c r="B286" s="51">
        <v>52101040000</v>
      </c>
      <c r="C286" s="89">
        <v>145242905</v>
      </c>
      <c r="D286" s="89">
        <v>9034792262</v>
      </c>
    </row>
    <row r="287" spans="1:4" x14ac:dyDescent="0.25">
      <c r="A287" s="66" t="s">
        <v>236</v>
      </c>
      <c r="B287" s="51">
        <v>52101060000</v>
      </c>
      <c r="C287" s="89">
        <v>0</v>
      </c>
      <c r="D287" s="89">
        <v>0</v>
      </c>
    </row>
    <row r="288" spans="1:4" x14ac:dyDescent="0.25">
      <c r="A288" s="66" t="s">
        <v>237</v>
      </c>
      <c r="B288" s="51">
        <v>52101070000</v>
      </c>
      <c r="C288" s="89">
        <v>118166415632</v>
      </c>
      <c r="D288" s="89">
        <v>129582943570</v>
      </c>
    </row>
    <row r="289" spans="1:4" ht="15.75" thickBot="1" x14ac:dyDescent="0.3">
      <c r="A289" s="32" t="s">
        <v>238</v>
      </c>
      <c r="B289" s="20">
        <v>52101080000</v>
      </c>
      <c r="C289" s="89">
        <v>28000000</v>
      </c>
      <c r="D289" s="111">
        <v>0</v>
      </c>
    </row>
    <row r="290" spans="1:4" ht="15.75" thickBot="1" x14ac:dyDescent="0.3">
      <c r="A290" s="67" t="s">
        <v>239</v>
      </c>
      <c r="B290" s="68">
        <v>60000000000</v>
      </c>
      <c r="C290" s="105">
        <v>21591773445</v>
      </c>
      <c r="D290" s="105">
        <f>D291</f>
        <v>43985926942</v>
      </c>
    </row>
    <row r="291" spans="1:4" ht="15.75" thickBot="1" x14ac:dyDescent="0.3">
      <c r="A291" s="12" t="s">
        <v>239</v>
      </c>
      <c r="B291" s="27">
        <v>61000000000</v>
      </c>
      <c r="C291" s="91">
        <v>21591773445</v>
      </c>
      <c r="D291" s="91">
        <f t="shared" ref="D291" si="36">D292</f>
        <v>43985926942</v>
      </c>
    </row>
    <row r="292" spans="1:4" ht="15.75" thickBot="1" x14ac:dyDescent="0.3">
      <c r="A292" s="12" t="s">
        <v>240</v>
      </c>
      <c r="B292" s="27">
        <v>61100000000</v>
      </c>
      <c r="C292" s="91">
        <v>21591773445</v>
      </c>
      <c r="D292" s="91">
        <f t="shared" ref="D292" si="37">+D293</f>
        <v>43985926942</v>
      </c>
    </row>
    <row r="293" spans="1:4" ht="15.75" thickBot="1" x14ac:dyDescent="0.3">
      <c r="A293" s="45" t="s">
        <v>241</v>
      </c>
      <c r="B293" s="69">
        <v>61101000000</v>
      </c>
      <c r="C293" s="91">
        <v>21591773445</v>
      </c>
      <c r="D293" s="125">
        <f t="shared" ref="D293" si="38">SUM(D294:D296)</f>
        <v>43985926942</v>
      </c>
    </row>
    <row r="294" spans="1:4" x14ac:dyDescent="0.25">
      <c r="A294" s="17" t="s">
        <v>242</v>
      </c>
      <c r="B294" s="61">
        <v>61101010000</v>
      </c>
      <c r="C294" s="114">
        <v>17273980737</v>
      </c>
      <c r="D294" s="114">
        <v>16689422930</v>
      </c>
    </row>
    <row r="295" spans="1:4" x14ac:dyDescent="0.25">
      <c r="A295" s="17" t="s">
        <v>243</v>
      </c>
      <c r="B295" s="61">
        <v>61101020000</v>
      </c>
      <c r="C295" s="114">
        <v>52940026652</v>
      </c>
      <c r="D295" s="114">
        <v>97634303013</v>
      </c>
    </row>
    <row r="296" spans="1:4" ht="15.75" thickBot="1" x14ac:dyDescent="0.3">
      <c r="A296" s="17" t="s">
        <v>244</v>
      </c>
      <c r="B296" s="61">
        <v>61101030000</v>
      </c>
      <c r="C296" s="115">
        <v>-48622233944</v>
      </c>
      <c r="D296" s="115">
        <v>-70337799001</v>
      </c>
    </row>
    <row r="297" spans="1:4" ht="15.75" thickBot="1" x14ac:dyDescent="0.3">
      <c r="A297" s="70" t="s">
        <v>245</v>
      </c>
      <c r="B297" s="71">
        <v>70000000000</v>
      </c>
      <c r="C297" s="116">
        <v>18651404212</v>
      </c>
      <c r="D297" s="116">
        <f>D298-D301</f>
        <v>18651404212</v>
      </c>
    </row>
    <row r="298" spans="1:4" ht="15.75" thickBot="1" x14ac:dyDescent="0.3">
      <c r="A298" s="12" t="s">
        <v>245</v>
      </c>
      <c r="B298" s="27">
        <v>71000000000</v>
      </c>
      <c r="C298" s="91">
        <v>9325702106</v>
      </c>
      <c r="D298" s="91">
        <f t="shared" ref="D298" si="39">SUM(D299:D300)</f>
        <v>9325702106</v>
      </c>
    </row>
    <row r="299" spans="1:4" x14ac:dyDescent="0.25">
      <c r="A299" s="31" t="s">
        <v>246</v>
      </c>
      <c r="B299" s="16">
        <v>71101010000</v>
      </c>
      <c r="C299" s="117">
        <v>0</v>
      </c>
      <c r="D299" s="117">
        <v>0</v>
      </c>
    </row>
    <row r="300" spans="1:4" ht="15.75" thickBot="1" x14ac:dyDescent="0.3">
      <c r="A300" s="66" t="s">
        <v>247</v>
      </c>
      <c r="B300" s="18">
        <v>71101040000</v>
      </c>
      <c r="C300" s="89">
        <v>9325702106</v>
      </c>
      <c r="D300" s="89">
        <v>9325702106</v>
      </c>
    </row>
    <row r="301" spans="1:4" ht="15.75" thickBot="1" x14ac:dyDescent="0.3">
      <c r="A301" s="12" t="s">
        <v>248</v>
      </c>
      <c r="B301" s="27">
        <v>72000000000</v>
      </c>
      <c r="C301" s="91">
        <v>-9325702106</v>
      </c>
      <c r="D301" s="91">
        <f t="shared" ref="D301:D302" si="40">D302</f>
        <v>-9325702106</v>
      </c>
    </row>
    <row r="302" spans="1:4" ht="15.75" thickBot="1" x14ac:dyDescent="0.3">
      <c r="A302" s="72" t="s">
        <v>248</v>
      </c>
      <c r="B302" s="73">
        <v>72100000000</v>
      </c>
      <c r="C302" s="91">
        <v>-9325702106</v>
      </c>
      <c r="D302" s="91">
        <f t="shared" si="40"/>
        <v>-9325702106</v>
      </c>
    </row>
    <row r="303" spans="1:4" ht="15.75" thickBot="1" x14ac:dyDescent="0.3">
      <c r="A303" s="74" t="s">
        <v>248</v>
      </c>
      <c r="B303" s="75">
        <v>72101000000</v>
      </c>
      <c r="C303" s="91">
        <v>-9325702106</v>
      </c>
      <c r="D303" s="126">
        <f t="shared" ref="D303" si="41">SUM(D304:D305)</f>
        <v>-9325702106</v>
      </c>
    </row>
    <row r="304" spans="1:4" x14ac:dyDescent="0.25">
      <c r="A304" s="76" t="s">
        <v>249</v>
      </c>
      <c r="B304" s="77">
        <v>72101010000</v>
      </c>
      <c r="C304" s="117">
        <v>0</v>
      </c>
      <c r="D304" s="117">
        <v>0</v>
      </c>
    </row>
    <row r="305" spans="1:4" x14ac:dyDescent="0.25">
      <c r="A305" s="78" t="s">
        <v>250</v>
      </c>
      <c r="B305" s="79">
        <v>72101040000</v>
      </c>
      <c r="C305" s="118">
        <v>-9325702106</v>
      </c>
      <c r="D305" s="118">
        <v>-9325702106</v>
      </c>
    </row>
  </sheetData>
  <protectedRanges>
    <protectedRange sqref="D18" name="Rango3_2_5_2_1" securityDescriptor="O:WDG:WDD:(A;;CC;;;WD)"/>
  </protectedRanges>
  <pageMargins left="0.7" right="0.7" top="0.75" bottom="0.75" header="0.3" footer="0.3"/>
  <drawing r:id="rId1"/>
  <legacyDrawing r:id="rId2"/>
</worksheet>
</file>

<file path=_xmlsignatures/_rels/origin.sigs.rels><?xml version="1.0" encoding="UTF-8" standalone="yes"?>
<Relationships xmlns="http://schemas.openxmlformats.org/package/2006/relationships"><Relationship Id="rId2" Type="http://schemas.openxmlformats.org/package/2006/relationships/digital-signature/signature" Target="sig1.xml"/><Relationship Id="rId1" Type="http://schemas.openxmlformats.org/package/2006/relationships/digital-signature/signature" Target="sig2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wsj9a2gpsJWsKRXEeVaRUzqfv+ArgFAAcQAWU8WaUSo=</DigestValue>
    </Reference>
    <Reference Type="http://www.w3.org/2000/09/xmldsig#Object" URI="#idOfficeObject">
      <DigestMethod Algorithm="http://www.w3.org/2001/04/xmlenc#sha256"/>
      <DigestValue>yXRnuVwWI6ViAeSnYx0XtZ7TCDqlOEzqRuMxhu/EZSI=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n9SAxuxzL0tLOZ7PUbC/1nBdNBqmdEWqoG5kgAqUmiM=</DigestValue>
    </Reference>
  </SignedInfo>
  <SignatureValue>X9tjNrI9iMTqhjKVIo6xjbwHobGN2W+yVrTmMMFRtoxm3CK++JxFNcmWU8xG78xVDeuJm3yJuUhz
M2h2gVxMlNwdylTkZj/7Es1i2z0Gnb9nyB2tf+cnhXsEAIQwaRX/5qJGoQmkgk6BeMS/kv968wOn
mnXkgyvkk3zZdtIoQ8Rizm7Aw1utAqQRRtKA0lzDsZLt4QdxfPdCKhKotEdjg/WdDrCmF6Pb6YLY
LYyGbGnBUpZJDNKHiakpNnAzaChfsp+QGpE34njDhwuMmb8sX1Vfi5YXOrDceuCViatKD/qPfwdt
b+T6CYOae3G5Zn0nWyQ0bk8vOipcI0CDCQLnyA==</SignatureValue>
  <KeyInfo>
    <X509Data>
      <X509Certificate>MIIIeDCCBmCgAwIBAgIIcEYBqX3fgLswDQYJKoZIhvcNAQELBQAwWjEaMBgGA1UEAwwRQ0EtRE9DVU1FTlRBIFMuQS4xFjAUBgNVBAUTDVJVQzgwMDUwMTcyLTExFzAVBgNVBAoMDkRPQ1VNRU5UQSBTLkEuMQswCQYDVQQGEwJQWTAeFw0yNTA0MDkxMzEwMDBaFw0yNzA0MDkxMzEwMDBaMIGtMR0wGwYDVQQDDBRNQU5GUkVEIFdJRUJFIEZST0VTRTESMBAGA1UEBRMJQ0kyNDM0NTMyMRAwDgYDVQQqDAdNQU5GUkVEMRUwEwYDVQQEDAxXSUVCRSBGUk9FU0UxCzAJBgNVBAsMAkYyMTUwMwYDVQQKDCxDRVJUSUZJQ0FETyBDVUFMSUZJQ0FETyBERSBGSVJNQSBFTEVDVFJPTklDQTELMAkGA1UEBhMCUFkwggEiMA0GCSqGSIb3DQEBAQUAA4IBDwAwggEKAoIBAQDCpMcgpNupA3UM1Kpk/k+lNz9atr3xK3KsIxqSQfCkwiCw1tL6eFrKQ2aYxGtKXxf4AqVPvkPjYRqIsEMEUSxq5Tr6aYeQ6dENapS9EcpvP4Ye0ZiJpc/kaCb+bJn2GkRmh5fRcoFjTTlgLL1hkc9fuQck3UWlSOld8qriNFq7nt3YAhlJ8He3Lm7vl5iIN5o2v+mincIpn/No8VyiGEJeXoS0v4yWBjJ/SGIIWcvdvp0PbQyMq+ZZZrXrkhMTz1GIh6qdM7apPmwcUKFtLqA8VUKy80FDRMGGoReKSUB1CMAshgmapbFicuSgV6KgicAx0zJ9PQyFZP+Yy3Dw7uatAgMBAAGjggPsMIID6DAMBgNVHRMBAf8EAjAAMB8GA1UdIwQYMBaAFKE9hSvN2CyWHzkCDJ9TO1jYlQt7MIGUBggrBgEFBQcBAQSBhzCBhDBVBggrBgEFBQcwAoZJaHR0cHM6Ly93d3cuZGlnaXRvLmNvbS5weS91cGxvYWRzL2NlcnRpZmljYWRvLWRvY3VtZW50YS1zYS0xNTM1MTE3NzcxLmNydDArBggrBgEFBQcwAYYfaHR0cHM6Ly93d3cuZGlnaXRvLmNvbS5weS9vY3NwLzBPBgNVHREESDBGgRhtd2llYmVAY2hvcnRpdHplci5jb20ucHmkKjAoMSYwJAYDVQQNDB1GSVJNQSBFTEVDVFJPTklDQSBDVUFMSUZJQ0FEQTCCAfUGA1UdIASCAewwggHoMIIB5AYNKwYBBAGC+TsBAQEKATCCAdEwLwYIKwYBBQUHAgEWI2h0dHBzOi8vd3d3LmRpZ2l0by5jb20ucHkvZGVzY2FyZ2FzMIIBnAYIKwYBBQUHAgIwggGOHoIBigBDAGUAcgB0AGkAZgBpAGMAYQBkAG8AIABjAHUAYQBsAGkAZgBpAGMAYQBkAG8AIABkAGUAIABmAGkAcgBtAGEAIABlAGwAZQBjAHQAcgDzAG4AaQBjAGEAIAB0AGkAcABvACAARgAyACAAKABjAGwAYQB2AGUAcwAgAGUAbgAgAGQAaQBzAHAAbwBzAGkAdABpAHYAbwAgAGMAdQBhAGwAaQBmAGkAYwBhAGQAbwApACwAIABzAHUAagBlAHQAYQAgAGEAIABsAGEAcwAgAGMAbwBuAGQAaQBjAGkAbwBuAGUAcwAgAGQAZQAgAHUAcwBvACAAZQB4AHAAdQBlAHMAdABhAHMAIABlAG4AIABsAGEAIABEAGUAYwBsAGEAcgBhAGMAaQDzAG4AIABkAGUAIABQAHIA4QBjAHQAaQBjAGEAcwAgAGQAZQAgAEMAZQByAHQAaQBmAGkAYwBhAGMAaQDzAG4AIABkAGUAIABEAE8AQwBVAE0ARQBOAFQAQQAgAFMALgBBAC4wKgYDVR0lAQH/BCAwHgYIKwYBBQUHAwIGCCsGAQUFBwMEBggrBgEFBQcDATB7BgNVHR8EdDByMDSgMqAwhi5odHRwczovL3d3dy5kaWdpdG8uY29tLnB5L2NybC9kb2N1bWVudGFfY2EuY3JsMDqgOKA2hjRodHRwczovL3d3dy5kb2N1bWVudGEuY29tLnB5L2RpZ2l0by9kb2N1bWVudGFfY2EuY3JsMB0GA1UdDgQWBBRxYZtNCfsK50+dmgMHy1HD0fvzJzAOBgNVHQ8BAf8EBAMCBeAwDQYJKoZIhvcNAQELBQADggIBABbf5oV/15ZOSv3IdDXHr8iKNulfeXIPLVuBPeEUxd7i67G/nW6s+LG4s+Ry6AR/uH090k2Z4fbtzhcdFZde61JkXpW4H2Ml4TjT8jqq1PTTBbXnZ2YDB5mm8Uehm+rs7IyI0asolHfQEJs5XlMau6SyqeXkYEWmIHF8dUhR5+wGz/QrXPmbDC3nGS5D1+uIpyE1upTB11GQg2p/7+JucuSgIUXxkdpTL90q5r2prhj2e1HyVj3vdLACOlzTyTtazPpaQXAWQ2ubG4MwHrTIHpZLAOBxiLfLP7ZBn9cF6FaVBdUEkLatpoy1YeKz1br4//kWDieT/R+7onpYZ8HRTVfN2t2WslBmcuzVPeYuEGvx390HOR+Gw6wXMng6YdfBHaszWJqsH/YcyUroYHdHhFbQhR/FdvwUASeY98R1mgIFcSC8Rf0LCEbTbbHKp6zKI3HNxstE8gc2DpJ4OqYIkNwMikyqg9Jw+MtoMCkyIO8EDbbkJ9ao+titiSS1y4hZg3CJmJKe9MJD1b2p3Cnqctjzroqzrhg6GluUrROSZLdwubH7bWMiMZtubz0wIxwri8KTzabvD0G+plHPqijjFh6zvlBqPC8d318ViheVIyuM7M4f5IHzUmbrOavFNkOqBI7whjHG9mh6e4FIK+OEFSGC9CGOJImMMAnEZIZH6zvG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+70tVQiKI1yf3TMXuIIdLvQ+S5B+Bw9XjNZHe++mCkI=</DigestValue>
      </Reference>
      <Reference URI="/xl/calcChain.xml?ContentType=application/vnd.openxmlformats-officedocument.spreadsheetml.calcChain+xml">
        <DigestMethod Algorithm="http://www.w3.org/2001/04/xmlenc#sha256"/>
        <DigestValue>dGEWXoeTW0FHjZuqbNgtBsDfQ41qSiplrP/Tjt/wFNs=</DigestValue>
      </Reference>
      <Reference URI="/xl/comments1.xml?ContentType=application/vnd.openxmlformats-officedocument.spreadsheetml.comments+xml">
        <DigestMethod Algorithm="http://www.w3.org/2001/04/xmlenc#sha256"/>
        <DigestValue>Q0AqpNYlsWYAsukKe/yd8KIlIIRCYQA3FjbIlqVbnfk=</DigestValue>
      </Reference>
      <Reference URI="/xl/drawings/drawing1.xml?ContentType=application/vnd.openxmlformats-officedocument.drawing+xml">
        <DigestMethod Algorithm="http://www.w3.org/2001/04/xmlenc#sha256"/>
        <DigestValue>yRgddkclgrsGqMqNCX9G/zc1NtivnkVP+xVY5fV1g8M=</DigestValue>
      </Reference>
      <Reference URI="/xl/drawings/vmlDrawing1.vml?ContentType=application/vnd.openxmlformats-officedocument.vmlDrawing">
        <DigestMethod Algorithm="http://www.w3.org/2001/04/xmlenc#sha256"/>
        <DigestValue>0QbfA3emUpbz5IvyhuDWDhI/iC14vWBUH0FpAB2ciR4=</DigestValue>
      </Reference>
      <Reference URI="/xl/sharedStrings.xml?ContentType=application/vnd.openxmlformats-officedocument.spreadsheetml.sharedStrings+xml">
        <DigestMethod Algorithm="http://www.w3.org/2001/04/xmlenc#sha256"/>
        <DigestValue>sI3VLA4m2R6ayi3Wzh8a9NGR7KdpBQ3K0vRjodkMkKU=</DigestValue>
      </Reference>
      <Reference URI="/xl/styles.xml?ContentType=application/vnd.openxmlformats-officedocument.spreadsheetml.styles+xml">
        <DigestMethod Algorithm="http://www.w3.org/2001/04/xmlenc#sha256"/>
        <DigestValue>PegmtVBz2Bn8+t1S4eMgVR6/ossJho0nxC7Vl1qr4yI=</DigestValue>
      </Reference>
      <Reference URI="/xl/theme/theme1.xml?ContentType=application/vnd.openxmlformats-officedocument.theme+xml">
        <DigestMethod Algorithm="http://www.w3.org/2001/04/xmlenc#sha256"/>
        <DigestValue>1Y7IWjc+74IaWSpgYFspwwUCvYYoLj3Uk4P9Tw8qH4w=</DigestValue>
      </Reference>
      <Reference URI="/xl/workbook.xml?ContentType=application/vnd.openxmlformats-officedocument.spreadsheetml.sheet.main+xml">
        <DigestMethod Algorithm="http://www.w3.org/2001/04/xmlenc#sha256"/>
        <DigestValue>1KHBuBMKFQ484QcUSLeMC6+0/yNhAl5UsfthCfmKh4k=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3"/>
          </Transform>
          <Transform Algorithm="http://www.w3.org/TR/2001/REC-xml-c14n-20010315"/>
        </Transforms>
        <DigestMethod Algorithm="http://www.w3.org/2001/04/xmlenc#sha256"/>
        <DigestValue>hghcFykOnAiKqsGms1t6+yWTCygQIUyKct5vqCnE5/I=</DigestValue>
      </Reference>
      <Reference URI="/xl/worksheets/sheet1.xml?ContentType=application/vnd.openxmlformats-officedocument.spreadsheetml.worksheet+xml">
        <DigestMethod Algorithm="http://www.w3.org/2001/04/xmlenc#sha256"/>
        <DigestValue>75zzU/pDaLAz90eINcCLIgRTIRDuNnzs5gOFvcBcLu8=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2025-08-18T14:35:26Z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10.0</WindowsVersion>
          <OfficeVersion>16.0.19029/27</OfficeVersion>
          <ApplicationVersion>16.0.19029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2025-08-18T14:35:26Z</xd:SigningTime>
          <xd:SigningCertificate>
            <xd:Cert>
              <xd:CertDigest>
                <DigestMethod Algorithm="http://www.w3.org/2001/04/xmlenc#sha256"/>
                <DigestValue>WWGF650RVWQN4Z8gSJuuUYPnCbsZvcxjbCZKOz1TFcg=</DigestValue>
              </xd:CertDigest>
              <xd:IssuerSerial>
                <X509IssuerName>C=PY, O=DOCUMENTA S.A., SERIALNUMBER=RUC80050172-1, CN=CA-DOCUMENTA S.A.</X509IssuerName>
                <X509SerialNumber>8090155608090575035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</xd:QualifyingProperties>
  </Object>
</Signature>
</file>

<file path=_xmlsignatures/sig2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HdXQI+jmImzYZ7/UQg/ehmkhmdqtkc0LPTscYQgxYUE=</DigestValue>
    </Reference>
    <Reference Type="http://www.w3.org/2000/09/xmldsig#Object" URI="#idOfficeObject">
      <DigestMethod Algorithm="http://www.w3.org/2001/04/xmlenc#sha256"/>
      <DigestValue>nszsYK6Liwm4qdTui7muvT1PCQ5npnN+tCEm+P+bIac=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rUF3wtXXPlup45VzZvaA5x3Fxew4M1mdtg9+g4ymUjA=</DigestValue>
    </Reference>
  </SignedInfo>
  <SignatureValue>NFyC68Mttn8Oo1zENBd1bGXAUezwpuVejOp0rTJHYXoVmZ7LZcxQEVJl57TmnDrXlj6E3tu00+YX
fmujr563hLMeLqY2A8BEuLrjaVYxyA0cX8ahwwnwM3LCYB4+J9QIZZdfZPkZotIPlfCZp81NVx9C
ge9fUFkx7DJjTJzEzmy99YDLLRHpQk6hpWxVKr8x3M7P00U4rjrDuKI/Ak9+lK29MxzpbFYG9/N9
sgKQjzkRn12S4CGHaxEKjMT+OeciTCVL9Vj/gyNmWwhuC/J8xr7Of1VuYcXsNL7V/mPQsaaByZ/2
QvzDzRwd22QNA7CmA2esQubgeGaUyiFNsdCoow==</SignatureValue>
  <KeyInfo>
    <X509Data>
      <X509Certificate>MIIIeDCCBmCgAwIBAgIIfxG4raM4XTkwDQYJKoZIhvcNAQELBQAwWjEaMBgGA1UEAwwRQ0EtRE9DVU1FTlRBIFMuQS4xFjAUBgNVBAUTDVJVQzgwMDUwMTcyLTExFzAVBgNVBAoMDkRPQ1VNRU5UQSBTLkEuMQswCQYDVQQGEwJQWTAeFw0yNDA1MDIxNzM2MDBaFw0yNjA1MDIxNzM2MDBaMIGtMR0wGwYDVQQDDBRSRUdJTkFMRCBLUkFITiBCUkFVTjESMBAGA1UEBRMJQ0kyMTE0NzAxMREwDwYDVQQqDAhSRUdJTkFMRDEUMBIGA1UEBAwLS1JBSE4gQlJBVU4xCzAJBgNVBAsMAkYyMTUwMwYDVQQKDCxDRVJUSUZJQ0FETyBDVUFMSUZJQ0FETyBERSBGSVJNQSBFTEVDVFJPTklDQTELMAkGA1UEBhMCUFkwggEiMA0GCSqGSIb3DQEBAQUAA4IBDwAwggEKAoIBAQDNGKBFkQQlq1hat9s/uu5B0dKZK/V6lkgtmqr734kkH78kgh+p3lkgNCfV5VK0YWIjIVkfwc6YOgkdlV+AhR1FXG3H4QzYWVKi8hC63eIAWwwgmAwMeyHcYnSDCaRfuTOzYmiZBVkOugmua3ShQujZzEJZ9LFQ5B0iKDidVj2zUaGxDwHkb7dQ14lXdvK4VYa6VSocsW/E9MrxJ4aRlupcOWiuluyYjj1i6N7q2c+/KT5sGHHt+00Z4ajXHCy4WEyJsZzdTpIfnRrPieLXVlfd0Wkbc7/7C4jxrYmisuKYAjslYsjEKPA5oFvdfOzVEgtRVUWZBvLr1y/HVSy6HOPpAgMBAAGjggPsMIID6DAMBgNVHRMBAf8EAjAAMB8GA1UdIwQYMBaAFKE9hSvN2CyWHzkCDJ9TO1jYlQt7MIGUBggrBgEFBQcBAQSBhzCBhDBVBggrBgEFBQcwAoZJaHR0cHM6Ly93d3cuZGlnaXRvLmNvbS5weS91cGxvYWRzL2NlcnRpZmljYWRvLWRvY3VtZW50YS1zYS0xNTM1MTE3NzcxLmNydDArBggrBgEFBQcwAYYfaHR0cHM6Ly93d3cuZGlnaXRvLmNvbS5weS9vY3NwLzBPBgNVHREESDBGgRhya3JhaG5AY2hvcnRpdHplci5jb20ucHmkKjAoMSYwJAYDVQQNDB1GSVJNQSBFTEVDVFJPTklDQSBDVUFMSUZJQ0FEQTCCAfUGA1UdIASCAewwggHoMIIB5AYNKwYBBAGC+TsBAQEKATCCAdEwLwYIKwYBBQUHAgEWI2h0dHBzOi8vd3d3LmRpZ2l0by5jb20ucHkvZGVzY2FyZ2FzMIIBnAYIKwYBBQUHAgIwggGOHoIBigBDAGUAcgB0AGkAZgBpAGMAYQBkAG8AIABjAHUAYQBsAGkAZgBpAGMAYQBkAG8AIABkAGUAIABmAGkAcgBtAGEAIABlAGwAZQBjAHQAcgDzAG4AaQBjAGEAIAB0AGkAcABvACAARgAyACAAKABjAGwAYQB2AGUAcwAgAGUAbgAgAGQAaQBzAHAAbwBzAGkAdABpAHYAbwAgAGMAdQBhAGwAaQBmAGkAYwBhAGQAbwApACwAIABzAHUAagBlAHQAYQAgAGEAIABsAGEAcwAgAGMAbwBuAGQAaQBjAGkAbwBuAGUAcwAgAGQAZQAgAHUAcwBvACAAZQB4AHAAdQBlAHMAdABhAHMAIABlAG4AIABsAGEAIABEAGUAYwBsAGEAcgBhAGMAaQDzAG4AIABkAGUAIABQAHIA4QBjAHQAaQBjAGEAcwAgAGQAZQAgAEMAZQByAHQAaQBmAGkAYwBhAGMAaQDzAG4AIABkAGUAIABEAE8AQwBVAE0ARQBOAFQAQQAgAFMALgBBAC4wKgYDVR0lAQH/BCAwHgYIKwYBBQUHAwIGCCsGAQUFBwMEBggrBgEFBQcDATB7BgNVHR8EdDByMDSgMqAwhi5odHRwczovL3d3dy5kaWdpdG8uY29tLnB5L2NybC9kb2N1bWVudGFfY2EuY3JsMDqgOKA2hjRodHRwczovL3d3dy5kb2N1bWVudGEuY29tLnB5L2RpZ2l0by9kb2N1bWVudGFfY2EuY3JsMB0GA1UdDgQWBBR5nUrD6olMwt7vBxr/OSOZxRR8VjAOBgNVHQ8BAf8EBAMCBeAwDQYJKoZIhvcNAQELBQADggIBALZeSWT/vqlRJWNeGZWBGQcrCU2wNvbDtMtvGXlKjYSQ1LVDbvxxCfD0RkVByr+rWR6jxzqfNYAC7JCpeO98fM1me+Kr95FlmxLCbf3CFQvK3UmyIfNvgE5P4VWaDGB2hSRjZ5PJOnDf1RB98VjKgYRi4EKyWJV5mk1cp+/bAEZ2Hw5z0+aBX0THg/9Bp0LKYHnS+vqOhOOwGRWFWr83YjnAWQKLKuh8MlWEOl460aKwdzZyLxDuk8YuOVqCKkyA00tiwgenc3+FlPSxZ5eRVr/M1e1FlvovPXO5JEy8fnGhSChSvt71aj2bYxeYz2xQ6oDMHD+sDvdZWWx23fPmJXtBSCOstmDx7BE822mCaGtWLMfQnoXHX8hm8Ed56Q2soPkex53KiWtZA4os2jBALEW7s61qVwN11Lmxl7QVZ4Sl/sZjgFn/NRuYUJxfINVU8VU2GPQvi0Fy5q7dgEJirBnsUZNwI2+frd4Rglx54slg26UgjOIMmXNYMUbldSGuI1zkcF32AbMM97AunlzxTWeAh21m7sWlKfhP1JoOtKYIH0rW3gQ4kYS7K8EmHuxNxJkP1sp1FHfulaDiMoagUNG6HYWC1VL6IRMUv7f8R/eJB7ndbyUGATh0rbaRYoTXae+0LTvNUMPKZD+zqvZ9ldVcqIxzUbPI2yFlnboW8VBv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5"/>
          </Transform>
          <Transform Algorithm="http://www.w3.org/TR/2001/REC-xml-c14n-20010315"/>
        </Transforms>
        <DigestMethod Algorithm="http://www.w3.org/2001/04/xmlenc#sha256"/>
        <DigestValue>+70tVQiKI1yf3TMXuIIdLvQ+S5B+Bw9XjNZHe++mCkI=</DigestValue>
      </Reference>
      <Reference URI="/xl/calcChain.xml?ContentType=application/vnd.openxmlformats-officedocument.spreadsheetml.calcChain+xml">
        <DigestMethod Algorithm="http://www.w3.org/2001/04/xmlenc#sha256"/>
        <DigestValue>dGEWXoeTW0FHjZuqbNgtBsDfQ41qSiplrP/Tjt/wFNs=</DigestValue>
      </Reference>
      <Reference URI="/xl/comments1.xml?ContentType=application/vnd.openxmlformats-officedocument.spreadsheetml.comments+xml">
        <DigestMethod Algorithm="http://www.w3.org/2001/04/xmlenc#sha256"/>
        <DigestValue>Q0AqpNYlsWYAsukKe/yd8KIlIIRCYQA3FjbIlqVbnfk=</DigestValue>
      </Reference>
      <Reference URI="/xl/drawings/drawing1.xml?ContentType=application/vnd.openxmlformats-officedocument.drawing+xml">
        <DigestMethod Algorithm="http://www.w3.org/2001/04/xmlenc#sha256"/>
        <DigestValue>yRgddkclgrsGqMqNCX9G/zc1NtivnkVP+xVY5fV1g8M=</DigestValue>
      </Reference>
      <Reference URI="/xl/drawings/vmlDrawing1.vml?ContentType=application/vnd.openxmlformats-officedocument.vmlDrawing">
        <DigestMethod Algorithm="http://www.w3.org/2001/04/xmlenc#sha256"/>
        <DigestValue>0QbfA3emUpbz5IvyhuDWDhI/iC14vWBUH0FpAB2ciR4=</DigestValue>
      </Reference>
      <Reference URI="/xl/sharedStrings.xml?ContentType=application/vnd.openxmlformats-officedocument.spreadsheetml.sharedStrings+xml">
        <DigestMethod Algorithm="http://www.w3.org/2001/04/xmlenc#sha256"/>
        <DigestValue>sI3VLA4m2R6ayi3Wzh8a9NGR7KdpBQ3K0vRjodkMkKU=</DigestValue>
      </Reference>
      <Reference URI="/xl/styles.xml?ContentType=application/vnd.openxmlformats-officedocument.spreadsheetml.styles+xml">
        <DigestMethod Algorithm="http://www.w3.org/2001/04/xmlenc#sha256"/>
        <DigestValue>PegmtVBz2Bn8+t1S4eMgVR6/ossJho0nxC7Vl1qr4yI=</DigestValue>
      </Reference>
      <Reference URI="/xl/theme/theme1.xml?ContentType=application/vnd.openxmlformats-officedocument.theme+xml">
        <DigestMethod Algorithm="http://www.w3.org/2001/04/xmlenc#sha256"/>
        <DigestValue>1Y7IWjc+74IaWSpgYFspwwUCvYYoLj3Uk4P9Tw8qH4w=</DigestValue>
      </Reference>
      <Reference URI="/xl/workbook.xml?ContentType=application/vnd.openxmlformats-officedocument.spreadsheetml.sheet.main+xml">
        <DigestMethod Algorithm="http://www.w3.org/2001/04/xmlenc#sha256"/>
        <DigestValue>1KHBuBMKFQ484QcUSLeMC6+0/yNhAl5UsfthCfmKh4k=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hghcFykOnAiKqsGms1t6+yWTCygQIUyKct5vqCnE5/I=</DigestValue>
      </Reference>
      <Reference URI="/xl/worksheets/sheet1.xml?ContentType=application/vnd.openxmlformats-officedocument.spreadsheetml.worksheet+xml">
        <DigestMethod Algorithm="http://www.w3.org/2001/04/xmlenc#sha256"/>
        <DigestValue>75zzU/pDaLAz90eINcCLIgRTIRDuNnzs5gOFvcBcLu8=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2025-08-18T14:18:41Z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10.0</WindowsVersion>
          <OfficeVersion>16.0.18324/26</OfficeVersion>
          <ApplicationVersion>16.0.18324</ApplicationVersion>
          <Monitors>1</Monitors>
          <HorizontalResolution>1920</HorizontalResolution>
          <VerticalResolution>1280</VerticalResolution>
          <ColorDepth>32</ColorDepth>
          <SignatureProviderId>{00000000-0000-0000-0000-000000000000}</SignatureProviderId>
          <SignatureProviderUrl/>
          <SignatureProviderDetails>9</SignatureProviderDetails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2025-08-18T14:18:41Z</xd:SigningTime>
          <xd:SigningCertificate>
            <xd:Cert>
              <xd:CertDigest>
                <DigestMethod Algorithm="http://www.w3.org/2001/04/xmlenc#sha256"/>
                <DigestValue>Wpoj1kmiP3s5P+rCblll2msIA6D6AzWX82dx+HjNVMA=</DigestValue>
              </xd:CertDigest>
              <xd:IssuerSerial>
                <X509IssuerName>C=PY, O=DOCUMENTA S.A., SERIALNUMBER=RUC80050172-1, CN=CA-DOCUMENTA S.A.</X509IssuerName>
                <X509SerialNumber>9156302573328162105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Tanja Kehler</dc:creator>
  <cp:lastModifiedBy>Reginald Krahn</cp:lastModifiedBy>
  <dcterms:created xsi:type="dcterms:W3CDTF">2025-04-22T17:26:30Z</dcterms:created>
  <dcterms:modified xsi:type="dcterms:W3CDTF">2025-08-18T14:18:23Z</dcterms:modified>
</cp:coreProperties>
</file>